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pps\VZ\KRN_Otr_2025_26_ubytovna-oprava 2 bytu\"/>
    </mc:Choice>
  </mc:AlternateContent>
  <xr:revisionPtr revIDLastSave="0" documentId="13_ncr:1_{B51CEDC2-FF46-439C-A14F-069AE9A2F3ED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1 byt 02-1 Pol" sheetId="12" r:id="rId4"/>
    <sheet name="1 byt 02-2 Pol" sheetId="13" r:id="rId5"/>
    <sheet name="1 byt 02-3 Pol" sheetId="14" r:id="rId6"/>
    <sheet name="1 byt 10-1 Pol" sheetId="15" r:id="rId7"/>
    <sheet name="1 byt 10-2 Pol" sheetId="16" r:id="rId8"/>
    <sheet name="1 byt 10-3 Pol" sheetId="17" r:id="rId9"/>
  </sheets>
  <externalReferences>
    <externalReference r:id="rId10"/>
  </externalReferences>
  <definedNames>
    <definedName name="CelkemDPHVypocet" localSheetId="1">Stavba!$H$48</definedName>
    <definedName name="CenaCelkem">Stavba!$G$29</definedName>
    <definedName name="CenaCelkemBezDPH">Stavba!$G$28</definedName>
    <definedName name="CenaCelkemVypocet" localSheetId="1">Stavba!$I$48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'1 byt 02-1 Pol'!$1:$7</definedName>
    <definedName name="_xlnm.Print_Titles" localSheetId="4">'1 byt 02-2 Pol'!$1:$7</definedName>
    <definedName name="_xlnm.Print_Titles" localSheetId="5">'1 byt 02-3 Pol'!$1:$7</definedName>
    <definedName name="_xlnm.Print_Titles" localSheetId="6">'1 byt 10-1 Pol'!$1:$7</definedName>
    <definedName name="_xlnm.Print_Titles" localSheetId="7">'1 byt 10-2 Pol'!$1:$7</definedName>
    <definedName name="_xlnm.Print_Titles" localSheetId="8">'1 byt 10-3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'1 byt 02-1 Pol'!$A$1:$Y$195</definedName>
    <definedName name="_xlnm.Print_Area" localSheetId="4">'1 byt 02-2 Pol'!$A$1:$Y$73</definedName>
    <definedName name="_xlnm.Print_Area" localSheetId="5">'1 byt 02-3 Pol'!$A$1:$Y$143</definedName>
    <definedName name="_xlnm.Print_Area" localSheetId="6">'1 byt 10-1 Pol'!$A$1:$Y$216</definedName>
    <definedName name="_xlnm.Print_Area" localSheetId="7">'1 byt 10-2 Pol'!$A$1:$Y$73</definedName>
    <definedName name="_xlnm.Print_Area" localSheetId="8">'1 byt 10-3 Pol'!$A$1:$Y$143</definedName>
    <definedName name="_xlnm.Print_Area" localSheetId="1">Stavba!$A$1:$J$93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Stavba!$F$48</definedName>
    <definedName name="ZakladDPHZakl">Stavba!$G$25</definedName>
    <definedName name="ZakladDPHZaklVypocet" localSheetId="1">Stavba!$G$48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0" i="1" l="1"/>
  <c r="G46" i="1"/>
  <c r="G45" i="1"/>
  <c r="I8" i="17"/>
  <c r="O8" i="17"/>
  <c r="G9" i="17"/>
  <c r="G8" i="17" s="1"/>
  <c r="I9" i="17"/>
  <c r="K9" i="17"/>
  <c r="K8" i="17" s="1"/>
  <c r="O9" i="17"/>
  <c r="Q9" i="17"/>
  <c r="Q8" i="17" s="1"/>
  <c r="V9" i="17"/>
  <c r="V8" i="17" s="1"/>
  <c r="G10" i="17"/>
  <c r="K10" i="17"/>
  <c r="Q10" i="17"/>
  <c r="V10" i="17"/>
  <c r="G11" i="17"/>
  <c r="M11" i="17" s="1"/>
  <c r="M10" i="17" s="1"/>
  <c r="I11" i="17"/>
  <c r="I10" i="17" s="1"/>
  <c r="K11" i="17"/>
  <c r="O11" i="17"/>
  <c r="O10" i="17" s="1"/>
  <c r="Q11" i="17"/>
  <c r="V11" i="17"/>
  <c r="O12" i="17"/>
  <c r="V12" i="17"/>
  <c r="G13" i="17"/>
  <c r="M13" i="17" s="1"/>
  <c r="M12" i="17" s="1"/>
  <c r="I13" i="17"/>
  <c r="I12" i="17" s="1"/>
  <c r="K13" i="17"/>
  <c r="K12" i="17" s="1"/>
  <c r="O13" i="17"/>
  <c r="Q13" i="17"/>
  <c r="Q12" i="17" s="1"/>
  <c r="V13" i="17"/>
  <c r="G17" i="17"/>
  <c r="G16" i="17" s="1"/>
  <c r="I17" i="17"/>
  <c r="I16" i="17" s="1"/>
  <c r="K17" i="17"/>
  <c r="K16" i="17" s="1"/>
  <c r="O17" i="17"/>
  <c r="O16" i="17" s="1"/>
  <c r="Q17" i="17"/>
  <c r="Q16" i="17" s="1"/>
  <c r="V17" i="17"/>
  <c r="V16" i="17" s="1"/>
  <c r="G19" i="17"/>
  <c r="M19" i="17" s="1"/>
  <c r="I19" i="17"/>
  <c r="K19" i="17"/>
  <c r="O19" i="17"/>
  <c r="Q19" i="17"/>
  <c r="V19" i="17"/>
  <c r="G20" i="17"/>
  <c r="I20" i="17"/>
  <c r="I18" i="17" s="1"/>
  <c r="K20" i="17"/>
  <c r="M20" i="17"/>
  <c r="O20" i="17"/>
  <c r="Q20" i="17"/>
  <c r="V20" i="17"/>
  <c r="G21" i="17"/>
  <c r="I21" i="17"/>
  <c r="K21" i="17"/>
  <c r="M21" i="17"/>
  <c r="O21" i="17"/>
  <c r="Q21" i="17"/>
  <c r="V21" i="17"/>
  <c r="G23" i="17"/>
  <c r="M23" i="17" s="1"/>
  <c r="I23" i="17"/>
  <c r="K23" i="17"/>
  <c r="O23" i="17"/>
  <c r="Q23" i="17"/>
  <c r="V23" i="17"/>
  <c r="V25" i="17"/>
  <c r="G26" i="17"/>
  <c r="M26" i="17" s="1"/>
  <c r="M25" i="17" s="1"/>
  <c r="I26" i="17"/>
  <c r="I25" i="17" s="1"/>
  <c r="K26" i="17"/>
  <c r="K25" i="17" s="1"/>
  <c r="O26" i="17"/>
  <c r="O25" i="17" s="1"/>
  <c r="Q26" i="17"/>
  <c r="Q25" i="17" s="1"/>
  <c r="V26" i="17"/>
  <c r="G28" i="17"/>
  <c r="I28" i="17"/>
  <c r="K28" i="17"/>
  <c r="M28" i="17"/>
  <c r="O28" i="17"/>
  <c r="Q28" i="17"/>
  <c r="V28" i="17"/>
  <c r="V27" i="17" s="1"/>
  <c r="G30" i="17"/>
  <c r="I30" i="17"/>
  <c r="K30" i="17"/>
  <c r="O30" i="17"/>
  <c r="Q30" i="17"/>
  <c r="V30" i="17"/>
  <c r="G31" i="17"/>
  <c r="I31" i="17"/>
  <c r="I27" i="17" s="1"/>
  <c r="K31" i="17"/>
  <c r="M31" i="17"/>
  <c r="O31" i="17"/>
  <c r="Q31" i="17"/>
  <c r="V31" i="17"/>
  <c r="G32" i="17"/>
  <c r="M32" i="17" s="1"/>
  <c r="I32" i="17"/>
  <c r="K32" i="17"/>
  <c r="O32" i="17"/>
  <c r="Q32" i="17"/>
  <c r="V32" i="17"/>
  <c r="G35" i="17"/>
  <c r="M35" i="17" s="1"/>
  <c r="I35" i="17"/>
  <c r="K35" i="17"/>
  <c r="O35" i="17"/>
  <c r="Q35" i="17"/>
  <c r="V35" i="17"/>
  <c r="G37" i="17"/>
  <c r="M37" i="17" s="1"/>
  <c r="I37" i="17"/>
  <c r="K37" i="17"/>
  <c r="O37" i="17"/>
  <c r="Q37" i="17"/>
  <c r="V37" i="17"/>
  <c r="G39" i="17"/>
  <c r="I39" i="17"/>
  <c r="K39" i="17"/>
  <c r="M39" i="17"/>
  <c r="O39" i="17"/>
  <c r="Q39" i="17"/>
  <c r="V39" i="17"/>
  <c r="G41" i="17"/>
  <c r="I41" i="17"/>
  <c r="K41" i="17"/>
  <c r="M41" i="17"/>
  <c r="O41" i="17"/>
  <c r="Q41" i="17"/>
  <c r="V41" i="17"/>
  <c r="G43" i="17"/>
  <c r="M43" i="17" s="1"/>
  <c r="I43" i="17"/>
  <c r="K43" i="17"/>
  <c r="O43" i="17"/>
  <c r="Q43" i="17"/>
  <c r="V43" i="17"/>
  <c r="G44" i="17"/>
  <c r="M44" i="17" s="1"/>
  <c r="I44" i="17"/>
  <c r="K44" i="17"/>
  <c r="O44" i="17"/>
  <c r="Q44" i="17"/>
  <c r="V44" i="17"/>
  <c r="G46" i="17"/>
  <c r="M46" i="17" s="1"/>
  <c r="I46" i="17"/>
  <c r="K46" i="17"/>
  <c r="O46" i="17"/>
  <c r="Q46" i="17"/>
  <c r="V46" i="17"/>
  <c r="G48" i="17"/>
  <c r="I48" i="17"/>
  <c r="K48" i="17"/>
  <c r="M48" i="17"/>
  <c r="O48" i="17"/>
  <c r="Q48" i="17"/>
  <c r="V48" i="17"/>
  <c r="G50" i="17"/>
  <c r="M50" i="17" s="1"/>
  <c r="I50" i="17"/>
  <c r="K50" i="17"/>
  <c r="O50" i="17"/>
  <c r="Q50" i="17"/>
  <c r="V50" i="17"/>
  <c r="G52" i="17"/>
  <c r="I52" i="17"/>
  <c r="K52" i="17"/>
  <c r="M52" i="17"/>
  <c r="O52" i="17"/>
  <c r="Q52" i="17"/>
  <c r="V52" i="17"/>
  <c r="G54" i="17"/>
  <c r="M54" i="17" s="1"/>
  <c r="I54" i="17"/>
  <c r="K54" i="17"/>
  <c r="O54" i="17"/>
  <c r="Q54" i="17"/>
  <c r="V54" i="17"/>
  <c r="G56" i="17"/>
  <c r="M56" i="17" s="1"/>
  <c r="I56" i="17"/>
  <c r="K56" i="17"/>
  <c r="O56" i="17"/>
  <c r="Q56" i="17"/>
  <c r="V56" i="17"/>
  <c r="G57" i="17"/>
  <c r="M57" i="17" s="1"/>
  <c r="I57" i="17"/>
  <c r="K57" i="17"/>
  <c r="O57" i="17"/>
  <c r="Q57" i="17"/>
  <c r="V57" i="17"/>
  <c r="G60" i="17"/>
  <c r="M60" i="17" s="1"/>
  <c r="I60" i="17"/>
  <c r="K60" i="17"/>
  <c r="O60" i="17"/>
  <c r="O59" i="17" s="1"/>
  <c r="Q60" i="17"/>
  <c r="V60" i="17"/>
  <c r="G61" i="17"/>
  <c r="M61" i="17" s="1"/>
  <c r="I61" i="17"/>
  <c r="K61" i="17"/>
  <c r="O61" i="17"/>
  <c r="Q61" i="17"/>
  <c r="V61" i="17"/>
  <c r="G62" i="17"/>
  <c r="I62" i="17"/>
  <c r="K62" i="17"/>
  <c r="O62" i="17"/>
  <c r="Q62" i="17"/>
  <c r="V62" i="17"/>
  <c r="G63" i="17"/>
  <c r="M63" i="17" s="1"/>
  <c r="I63" i="17"/>
  <c r="K63" i="17"/>
  <c r="O63" i="17"/>
  <c r="Q63" i="17"/>
  <c r="V63" i="17"/>
  <c r="G65" i="17"/>
  <c r="M65" i="17" s="1"/>
  <c r="I65" i="17"/>
  <c r="K65" i="17"/>
  <c r="O65" i="17"/>
  <c r="Q65" i="17"/>
  <c r="V65" i="17"/>
  <c r="G67" i="17"/>
  <c r="I67" i="17"/>
  <c r="K67" i="17"/>
  <c r="M67" i="17"/>
  <c r="O67" i="17"/>
  <c r="Q67" i="17"/>
  <c r="Q59" i="17" s="1"/>
  <c r="V67" i="17"/>
  <c r="G68" i="17"/>
  <c r="M68" i="17" s="1"/>
  <c r="I68" i="17"/>
  <c r="K68" i="17"/>
  <c r="O68" i="17"/>
  <c r="Q68" i="17"/>
  <c r="V68" i="17"/>
  <c r="G70" i="17"/>
  <c r="I70" i="17"/>
  <c r="K70" i="17"/>
  <c r="M70" i="17"/>
  <c r="O70" i="17"/>
  <c r="Q70" i="17"/>
  <c r="V70" i="17"/>
  <c r="G72" i="17"/>
  <c r="M72" i="17" s="1"/>
  <c r="I72" i="17"/>
  <c r="K72" i="17"/>
  <c r="O72" i="17"/>
  <c r="Q72" i="17"/>
  <c r="V72" i="17"/>
  <c r="G74" i="17"/>
  <c r="M74" i="17" s="1"/>
  <c r="I74" i="17"/>
  <c r="K74" i="17"/>
  <c r="O74" i="17"/>
  <c r="Q74" i="17"/>
  <c r="V74" i="17"/>
  <c r="G76" i="17"/>
  <c r="M76" i="17" s="1"/>
  <c r="I76" i="17"/>
  <c r="K76" i="17"/>
  <c r="O76" i="17"/>
  <c r="Q76" i="17"/>
  <c r="V76" i="17"/>
  <c r="G77" i="17"/>
  <c r="M77" i="17" s="1"/>
  <c r="I77" i="17"/>
  <c r="K77" i="17"/>
  <c r="O77" i="17"/>
  <c r="O75" i="17" s="1"/>
  <c r="Q77" i="17"/>
  <c r="V77" i="17"/>
  <c r="G79" i="17"/>
  <c r="M79" i="17" s="1"/>
  <c r="I79" i="17"/>
  <c r="K79" i="17"/>
  <c r="O79" i="17"/>
  <c r="Q79" i="17"/>
  <c r="V79" i="17"/>
  <c r="G80" i="17"/>
  <c r="M80" i="17" s="1"/>
  <c r="I80" i="17"/>
  <c r="K80" i="17"/>
  <c r="O80" i="17"/>
  <c r="Q80" i="17"/>
  <c r="V80" i="17"/>
  <c r="G81" i="17"/>
  <c r="M81" i="17" s="1"/>
  <c r="I81" i="17"/>
  <c r="K81" i="17"/>
  <c r="O81" i="17"/>
  <c r="Q81" i="17"/>
  <c r="V81" i="17"/>
  <c r="G83" i="17"/>
  <c r="M83" i="17" s="1"/>
  <c r="I83" i="17"/>
  <c r="K83" i="17"/>
  <c r="O83" i="17"/>
  <c r="Q83" i="17"/>
  <c r="V83" i="17"/>
  <c r="G85" i="17"/>
  <c r="I85" i="17"/>
  <c r="K85" i="17"/>
  <c r="M85" i="17"/>
  <c r="O85" i="17"/>
  <c r="Q85" i="17"/>
  <c r="V85" i="17"/>
  <c r="G87" i="17"/>
  <c r="M87" i="17" s="1"/>
  <c r="I87" i="17"/>
  <c r="K87" i="17"/>
  <c r="O87" i="17"/>
  <c r="Q87" i="17"/>
  <c r="V87" i="17"/>
  <c r="G89" i="17"/>
  <c r="I89" i="17"/>
  <c r="K89" i="17"/>
  <c r="M89" i="17"/>
  <c r="O89" i="17"/>
  <c r="Q89" i="17"/>
  <c r="V89" i="17"/>
  <c r="G91" i="17"/>
  <c r="M91" i="17" s="1"/>
  <c r="I91" i="17"/>
  <c r="K91" i="17"/>
  <c r="O91" i="17"/>
  <c r="Q91" i="17"/>
  <c r="V91" i="17"/>
  <c r="G92" i="17"/>
  <c r="M92" i="17" s="1"/>
  <c r="I92" i="17"/>
  <c r="K92" i="17"/>
  <c r="O92" i="17"/>
  <c r="Q92" i="17"/>
  <c r="V92" i="17"/>
  <c r="G93" i="17"/>
  <c r="M93" i="17" s="1"/>
  <c r="I93" i="17"/>
  <c r="K93" i="17"/>
  <c r="O93" i="17"/>
  <c r="Q93" i="17"/>
  <c r="V93" i="17"/>
  <c r="G95" i="17"/>
  <c r="I95" i="17"/>
  <c r="K95" i="17"/>
  <c r="M95" i="17"/>
  <c r="O95" i="17"/>
  <c r="Q95" i="17"/>
  <c r="V95" i="17"/>
  <c r="G97" i="17"/>
  <c r="M97" i="17" s="1"/>
  <c r="I97" i="17"/>
  <c r="K97" i="17"/>
  <c r="O97" i="17"/>
  <c r="Q97" i="17"/>
  <c r="V97" i="17"/>
  <c r="G98" i="17"/>
  <c r="I98" i="17"/>
  <c r="K98" i="17"/>
  <c r="M98" i="17"/>
  <c r="O98" i="17"/>
  <c r="Q98" i="17"/>
  <c r="V98" i="17"/>
  <c r="G100" i="17"/>
  <c r="M100" i="17" s="1"/>
  <c r="I100" i="17"/>
  <c r="K100" i="17"/>
  <c r="O100" i="17"/>
  <c r="Q100" i="17"/>
  <c r="V100" i="17"/>
  <c r="G102" i="17"/>
  <c r="M102" i="17" s="1"/>
  <c r="I102" i="17"/>
  <c r="K102" i="17"/>
  <c r="O102" i="17"/>
  <c r="Q102" i="17"/>
  <c r="V102" i="17"/>
  <c r="G104" i="17"/>
  <c r="M104" i="17" s="1"/>
  <c r="I104" i="17"/>
  <c r="K104" i="17"/>
  <c r="O104" i="17"/>
  <c r="Q104" i="17"/>
  <c r="V104" i="17"/>
  <c r="G106" i="17"/>
  <c r="M106" i="17" s="1"/>
  <c r="I106" i="17"/>
  <c r="K106" i="17"/>
  <c r="O106" i="17"/>
  <c r="Q106" i="17"/>
  <c r="V106" i="17"/>
  <c r="G108" i="17"/>
  <c r="I108" i="17"/>
  <c r="K108" i="17"/>
  <c r="M108" i="17"/>
  <c r="O108" i="17"/>
  <c r="Q108" i="17"/>
  <c r="V108" i="17"/>
  <c r="G111" i="17"/>
  <c r="M111" i="17" s="1"/>
  <c r="I111" i="17"/>
  <c r="K111" i="17"/>
  <c r="O111" i="17"/>
  <c r="Q111" i="17"/>
  <c r="V111" i="17"/>
  <c r="G112" i="17"/>
  <c r="M112" i="17" s="1"/>
  <c r="I112" i="17"/>
  <c r="K112" i="17"/>
  <c r="O112" i="17"/>
  <c r="Q112" i="17"/>
  <c r="V112" i="17"/>
  <c r="G114" i="17"/>
  <c r="M114" i="17" s="1"/>
  <c r="I114" i="17"/>
  <c r="K114" i="17"/>
  <c r="O114" i="17"/>
  <c r="Q114" i="17"/>
  <c r="V114" i="17"/>
  <c r="G116" i="17"/>
  <c r="M116" i="17" s="1"/>
  <c r="I116" i="17"/>
  <c r="K116" i="17"/>
  <c r="O116" i="17"/>
  <c r="Q116" i="17"/>
  <c r="V116" i="17"/>
  <c r="G118" i="17"/>
  <c r="M118" i="17" s="1"/>
  <c r="I118" i="17"/>
  <c r="K118" i="17"/>
  <c r="O118" i="17"/>
  <c r="Q118" i="17"/>
  <c r="V118" i="17"/>
  <c r="O120" i="17"/>
  <c r="G121" i="17"/>
  <c r="I121" i="17"/>
  <c r="I120" i="17" s="1"/>
  <c r="K121" i="17"/>
  <c r="M121" i="17"/>
  <c r="O121" i="17"/>
  <c r="Q121" i="17"/>
  <c r="V121" i="17"/>
  <c r="G122" i="17"/>
  <c r="M122" i="17" s="1"/>
  <c r="I122" i="17"/>
  <c r="K122" i="17"/>
  <c r="O122" i="17"/>
  <c r="Q122" i="17"/>
  <c r="V122" i="17"/>
  <c r="G124" i="17"/>
  <c r="M124" i="17" s="1"/>
  <c r="I124" i="17"/>
  <c r="K124" i="17"/>
  <c r="O124" i="17"/>
  <c r="Q124" i="17"/>
  <c r="V124" i="17"/>
  <c r="G126" i="17"/>
  <c r="I126" i="17"/>
  <c r="K126" i="17"/>
  <c r="M126" i="17"/>
  <c r="O126" i="17"/>
  <c r="Q126" i="17"/>
  <c r="V126" i="17"/>
  <c r="G128" i="17"/>
  <c r="I128" i="17"/>
  <c r="K128" i="17"/>
  <c r="O128" i="17"/>
  <c r="Q128" i="17"/>
  <c r="V128" i="17"/>
  <c r="G130" i="17"/>
  <c r="I130" i="17"/>
  <c r="K130" i="17"/>
  <c r="M130" i="17"/>
  <c r="O130" i="17"/>
  <c r="Q130" i="17"/>
  <c r="V130" i="17"/>
  <c r="G132" i="17"/>
  <c r="M132" i="17" s="1"/>
  <c r="I132" i="17"/>
  <c r="K132" i="17"/>
  <c r="O132" i="17"/>
  <c r="Q132" i="17"/>
  <c r="V132" i="17"/>
  <c r="G134" i="17"/>
  <c r="M134" i="17" s="1"/>
  <c r="I134" i="17"/>
  <c r="K134" i="17"/>
  <c r="O134" i="17"/>
  <c r="Q134" i="17"/>
  <c r="V134" i="17"/>
  <c r="G136" i="17"/>
  <c r="M136" i="17" s="1"/>
  <c r="I136" i="17"/>
  <c r="K136" i="17"/>
  <c r="O136" i="17"/>
  <c r="Q136" i="17"/>
  <c r="V136" i="17"/>
  <c r="G138" i="17"/>
  <c r="M138" i="17" s="1"/>
  <c r="I138" i="17"/>
  <c r="K138" i="17"/>
  <c r="O138" i="17"/>
  <c r="Q138" i="17"/>
  <c r="V138" i="17"/>
  <c r="G140" i="17"/>
  <c r="M140" i="17" s="1"/>
  <c r="I140" i="17"/>
  <c r="K140" i="17"/>
  <c r="O140" i="17"/>
  <c r="Q140" i="17"/>
  <c r="V140" i="17"/>
  <c r="AF142" i="17"/>
  <c r="G47" i="1" s="1"/>
  <c r="BA64" i="16"/>
  <c r="BA61" i="16"/>
  <c r="BA58" i="16"/>
  <c r="BA46" i="16"/>
  <c r="BA20" i="16"/>
  <c r="V8" i="16"/>
  <c r="G9" i="16"/>
  <c r="G8" i="16" s="1"/>
  <c r="I9" i="16"/>
  <c r="I8" i="16" s="1"/>
  <c r="K9" i="16"/>
  <c r="K8" i="16" s="1"/>
  <c r="O9" i="16"/>
  <c r="O8" i="16" s="1"/>
  <c r="Q9" i="16"/>
  <c r="Q8" i="16" s="1"/>
  <c r="V9" i="16"/>
  <c r="G12" i="16"/>
  <c r="I12" i="16"/>
  <c r="K12" i="16"/>
  <c r="M12" i="16"/>
  <c r="O12" i="16"/>
  <c r="Q12" i="16"/>
  <c r="Q11" i="16" s="1"/>
  <c r="V12" i="16"/>
  <c r="V11" i="16" s="1"/>
  <c r="G15" i="16"/>
  <c r="I15" i="16"/>
  <c r="K15" i="16"/>
  <c r="O15" i="16"/>
  <c r="Q15" i="16"/>
  <c r="V15" i="16"/>
  <c r="G16" i="16"/>
  <c r="I16" i="16"/>
  <c r="K16" i="16"/>
  <c r="M16" i="16"/>
  <c r="O16" i="16"/>
  <c r="Q16" i="16"/>
  <c r="V16" i="16"/>
  <c r="G18" i="16"/>
  <c r="G19" i="16"/>
  <c r="I19" i="16"/>
  <c r="I18" i="16" s="1"/>
  <c r="K19" i="16"/>
  <c r="K18" i="16" s="1"/>
  <c r="M19" i="16"/>
  <c r="M18" i="16" s="1"/>
  <c r="O19" i="16"/>
  <c r="O18" i="16" s="1"/>
  <c r="Q19" i="16"/>
  <c r="Q18" i="16" s="1"/>
  <c r="V19" i="16"/>
  <c r="V18" i="16" s="1"/>
  <c r="G21" i="16"/>
  <c r="G22" i="16"/>
  <c r="M22" i="16" s="1"/>
  <c r="I22" i="16"/>
  <c r="K22" i="16"/>
  <c r="O22" i="16"/>
  <c r="Q22" i="16"/>
  <c r="V22" i="16"/>
  <c r="V21" i="16" s="1"/>
  <c r="G23" i="16"/>
  <c r="M23" i="16" s="1"/>
  <c r="I23" i="16"/>
  <c r="K23" i="16"/>
  <c r="K21" i="16" s="1"/>
  <c r="O23" i="16"/>
  <c r="O21" i="16" s="1"/>
  <c r="Q23" i="16"/>
  <c r="V23" i="16"/>
  <c r="G24" i="16"/>
  <c r="M24" i="16" s="1"/>
  <c r="I24" i="16"/>
  <c r="K24" i="16"/>
  <c r="O24" i="16"/>
  <c r="Q24" i="16"/>
  <c r="V24" i="16"/>
  <c r="G25" i="16"/>
  <c r="K25" i="16"/>
  <c r="O25" i="16"/>
  <c r="G26" i="16"/>
  <c r="M26" i="16" s="1"/>
  <c r="M25" i="16" s="1"/>
  <c r="I26" i="16"/>
  <c r="I25" i="16" s="1"/>
  <c r="K26" i="16"/>
  <c r="O26" i="16"/>
  <c r="Q26" i="16"/>
  <c r="Q25" i="16" s="1"/>
  <c r="V26" i="16"/>
  <c r="V25" i="16" s="1"/>
  <c r="G29" i="16"/>
  <c r="I29" i="16"/>
  <c r="K29" i="16"/>
  <c r="M29" i="16"/>
  <c r="O29" i="16"/>
  <c r="Q29" i="16"/>
  <c r="V29" i="16"/>
  <c r="G30" i="16"/>
  <c r="M30" i="16" s="1"/>
  <c r="I30" i="16"/>
  <c r="K30" i="16"/>
  <c r="O30" i="16"/>
  <c r="Q30" i="16"/>
  <c r="V30" i="16"/>
  <c r="G31" i="16"/>
  <c r="M31" i="16" s="1"/>
  <c r="I31" i="16"/>
  <c r="K31" i="16"/>
  <c r="O31" i="16"/>
  <c r="Q31" i="16"/>
  <c r="V31" i="16"/>
  <c r="G32" i="16"/>
  <c r="I32" i="16"/>
  <c r="K32" i="16"/>
  <c r="O32" i="16"/>
  <c r="Q32" i="16"/>
  <c r="V32" i="16"/>
  <c r="G33" i="16"/>
  <c r="M33" i="16" s="1"/>
  <c r="I33" i="16"/>
  <c r="K33" i="16"/>
  <c r="O33" i="16"/>
  <c r="Q33" i="16"/>
  <c r="V33" i="16"/>
  <c r="G34" i="16"/>
  <c r="M34" i="16" s="1"/>
  <c r="I34" i="16"/>
  <c r="K34" i="16"/>
  <c r="O34" i="16"/>
  <c r="Q34" i="16"/>
  <c r="V34" i="16"/>
  <c r="G35" i="16"/>
  <c r="M35" i="16" s="1"/>
  <c r="I35" i="16"/>
  <c r="K35" i="16"/>
  <c r="O35" i="16"/>
  <c r="Q35" i="16"/>
  <c r="V35" i="16"/>
  <c r="G36" i="16"/>
  <c r="M36" i="16" s="1"/>
  <c r="I36" i="16"/>
  <c r="K36" i="16"/>
  <c r="O36" i="16"/>
  <c r="Q36" i="16"/>
  <c r="V36" i="16"/>
  <c r="G37" i="16"/>
  <c r="M37" i="16" s="1"/>
  <c r="I37" i="16"/>
  <c r="K37" i="16"/>
  <c r="O37" i="16"/>
  <c r="Q37" i="16"/>
  <c r="V37" i="16"/>
  <c r="G38" i="16"/>
  <c r="M38" i="16" s="1"/>
  <c r="I38" i="16"/>
  <c r="K38" i="16"/>
  <c r="O38" i="16"/>
  <c r="Q38" i="16"/>
  <c r="V38" i="16"/>
  <c r="G39" i="16"/>
  <c r="M39" i="16" s="1"/>
  <c r="I39" i="16"/>
  <c r="K39" i="16"/>
  <c r="O39" i="16"/>
  <c r="Q39" i="16"/>
  <c r="V39" i="16"/>
  <c r="G40" i="16"/>
  <c r="I40" i="16"/>
  <c r="K40" i="16"/>
  <c r="O40" i="16"/>
  <c r="Q40" i="16"/>
  <c r="V40" i="16"/>
  <c r="G41" i="16"/>
  <c r="M41" i="16" s="1"/>
  <c r="I41" i="16"/>
  <c r="K41" i="16"/>
  <c r="O41" i="16"/>
  <c r="Q41" i="16"/>
  <c r="V41" i="16"/>
  <c r="G42" i="16"/>
  <c r="M42" i="16" s="1"/>
  <c r="I42" i="16"/>
  <c r="K42" i="16"/>
  <c r="O42" i="16"/>
  <c r="Q42" i="16"/>
  <c r="V42" i="16"/>
  <c r="G44" i="16"/>
  <c r="I44" i="16"/>
  <c r="K44" i="16"/>
  <c r="M44" i="16"/>
  <c r="O44" i="16"/>
  <c r="Q44" i="16"/>
  <c r="V44" i="16"/>
  <c r="G45" i="16"/>
  <c r="M45" i="16" s="1"/>
  <c r="I45" i="16"/>
  <c r="K45" i="16"/>
  <c r="O45" i="16"/>
  <c r="Q45" i="16"/>
  <c r="V45" i="16"/>
  <c r="G47" i="16"/>
  <c r="I47" i="16"/>
  <c r="K47" i="16"/>
  <c r="M47" i="16"/>
  <c r="O47" i="16"/>
  <c r="Q47" i="16"/>
  <c r="V47" i="16"/>
  <c r="G48" i="16"/>
  <c r="M48" i="16" s="1"/>
  <c r="I48" i="16"/>
  <c r="K48" i="16"/>
  <c r="O48" i="16"/>
  <c r="Q48" i="16"/>
  <c r="V48" i="16"/>
  <c r="G49" i="16"/>
  <c r="I49" i="16"/>
  <c r="K49" i="16"/>
  <c r="M49" i="16"/>
  <c r="O49" i="16"/>
  <c r="Q49" i="16"/>
  <c r="V49" i="16"/>
  <c r="G51" i="16"/>
  <c r="M51" i="16" s="1"/>
  <c r="I51" i="16"/>
  <c r="K51" i="16"/>
  <c r="O51" i="16"/>
  <c r="Q51" i="16"/>
  <c r="V51" i="16"/>
  <c r="G54" i="16"/>
  <c r="M54" i="16" s="1"/>
  <c r="M53" i="16" s="1"/>
  <c r="I54" i="16"/>
  <c r="I53" i="16" s="1"/>
  <c r="K54" i="16"/>
  <c r="K53" i="16" s="1"/>
  <c r="O54" i="16"/>
  <c r="O53" i="16" s="1"/>
  <c r="Q54" i="16"/>
  <c r="Q53" i="16" s="1"/>
  <c r="V54" i="16"/>
  <c r="V53" i="16" s="1"/>
  <c r="G57" i="16"/>
  <c r="I57" i="16"/>
  <c r="K57" i="16"/>
  <c r="O57" i="16"/>
  <c r="Q57" i="16"/>
  <c r="V57" i="16"/>
  <c r="G60" i="16"/>
  <c r="M60" i="16" s="1"/>
  <c r="I60" i="16"/>
  <c r="K60" i="16"/>
  <c r="O60" i="16"/>
  <c r="Q60" i="16"/>
  <c r="V60" i="16"/>
  <c r="G63" i="16"/>
  <c r="M63" i="16" s="1"/>
  <c r="I63" i="16"/>
  <c r="K63" i="16"/>
  <c r="O63" i="16"/>
  <c r="Q63" i="16"/>
  <c r="V63" i="16"/>
  <c r="G66" i="16"/>
  <c r="M66" i="16" s="1"/>
  <c r="I66" i="16"/>
  <c r="K66" i="16"/>
  <c r="O66" i="16"/>
  <c r="Q66" i="16"/>
  <c r="V66" i="16"/>
  <c r="G67" i="16"/>
  <c r="M67" i="16" s="1"/>
  <c r="I67" i="16"/>
  <c r="K67" i="16"/>
  <c r="O67" i="16"/>
  <c r="Q67" i="16"/>
  <c r="V67" i="16"/>
  <c r="G68" i="16"/>
  <c r="M68" i="16" s="1"/>
  <c r="I68" i="16"/>
  <c r="K68" i="16"/>
  <c r="O68" i="16"/>
  <c r="Q68" i="16"/>
  <c r="V68" i="16"/>
  <c r="G69" i="16"/>
  <c r="M69" i="16" s="1"/>
  <c r="I69" i="16"/>
  <c r="K69" i="16"/>
  <c r="O69" i="16"/>
  <c r="Q69" i="16"/>
  <c r="V69" i="16"/>
  <c r="G70" i="16"/>
  <c r="M70" i="16" s="1"/>
  <c r="I70" i="16"/>
  <c r="K70" i="16"/>
  <c r="O70" i="16"/>
  <c r="Q70" i="16"/>
  <c r="V70" i="16"/>
  <c r="AF72" i="16"/>
  <c r="BA203" i="15"/>
  <c r="BA200" i="15"/>
  <c r="BA197" i="15"/>
  <c r="BA62" i="15"/>
  <c r="BA60" i="15"/>
  <c r="BA55" i="15"/>
  <c r="G9" i="15"/>
  <c r="M9" i="15" s="1"/>
  <c r="M8" i="15" s="1"/>
  <c r="I9" i="15"/>
  <c r="K9" i="15"/>
  <c r="O9" i="15"/>
  <c r="O8" i="15" s="1"/>
  <c r="Q9" i="15"/>
  <c r="V9" i="15"/>
  <c r="G11" i="15"/>
  <c r="M11" i="15" s="1"/>
  <c r="I11" i="15"/>
  <c r="K11" i="15"/>
  <c r="O11" i="15"/>
  <c r="Q11" i="15"/>
  <c r="V11" i="15"/>
  <c r="G12" i="15"/>
  <c r="M12" i="15" s="1"/>
  <c r="I12" i="15"/>
  <c r="K12" i="15"/>
  <c r="O12" i="15"/>
  <c r="Q12" i="15"/>
  <c r="V12" i="15"/>
  <c r="G14" i="15"/>
  <c r="M14" i="15" s="1"/>
  <c r="I14" i="15"/>
  <c r="K14" i="15"/>
  <c r="O14" i="15"/>
  <c r="Q14" i="15"/>
  <c r="V14" i="15"/>
  <c r="G16" i="15"/>
  <c r="I16" i="15"/>
  <c r="K16" i="15"/>
  <c r="M16" i="15"/>
  <c r="O16" i="15"/>
  <c r="Q16" i="15"/>
  <c r="V16" i="15"/>
  <c r="K17" i="15"/>
  <c r="O17" i="15"/>
  <c r="G18" i="15"/>
  <c r="G17" i="15" s="1"/>
  <c r="I18" i="15"/>
  <c r="I17" i="15" s="1"/>
  <c r="K18" i="15"/>
  <c r="O18" i="15"/>
  <c r="Q18" i="15"/>
  <c r="Q17" i="15" s="1"/>
  <c r="V18" i="15"/>
  <c r="V17" i="15" s="1"/>
  <c r="G20" i="15"/>
  <c r="M20" i="15" s="1"/>
  <c r="I20" i="15"/>
  <c r="K20" i="15"/>
  <c r="O20" i="15"/>
  <c r="Q20" i="15"/>
  <c r="Q19" i="15" s="1"/>
  <c r="V20" i="15"/>
  <c r="G21" i="15"/>
  <c r="M21" i="15" s="1"/>
  <c r="I21" i="15"/>
  <c r="K21" i="15"/>
  <c r="O21" i="15"/>
  <c r="Q21" i="15"/>
  <c r="V21" i="15"/>
  <c r="G23" i="15"/>
  <c r="M23" i="15" s="1"/>
  <c r="I23" i="15"/>
  <c r="K23" i="15"/>
  <c r="O23" i="15"/>
  <c r="Q23" i="15"/>
  <c r="V23" i="15"/>
  <c r="G24" i="15"/>
  <c r="M24" i="15" s="1"/>
  <c r="I24" i="15"/>
  <c r="K24" i="15"/>
  <c r="O24" i="15"/>
  <c r="Q24" i="15"/>
  <c r="V24" i="15"/>
  <c r="G26" i="15"/>
  <c r="M26" i="15" s="1"/>
  <c r="I26" i="15"/>
  <c r="K26" i="15"/>
  <c r="O26" i="15"/>
  <c r="Q26" i="15"/>
  <c r="V26" i="15"/>
  <c r="G28" i="15"/>
  <c r="M28" i="15" s="1"/>
  <c r="I28" i="15"/>
  <c r="K28" i="15"/>
  <c r="O28" i="15"/>
  <c r="Q28" i="15"/>
  <c r="V28" i="15"/>
  <c r="G30" i="15"/>
  <c r="M30" i="15" s="1"/>
  <c r="I30" i="15"/>
  <c r="K30" i="15"/>
  <c r="O30" i="15"/>
  <c r="Q30" i="15"/>
  <c r="V30" i="15"/>
  <c r="G31" i="15"/>
  <c r="M31" i="15" s="1"/>
  <c r="I31" i="15"/>
  <c r="K31" i="15"/>
  <c r="O31" i="15"/>
  <c r="Q31" i="15"/>
  <c r="V31" i="15"/>
  <c r="G32" i="15"/>
  <c r="M32" i="15" s="1"/>
  <c r="I32" i="15"/>
  <c r="K32" i="15"/>
  <c r="O32" i="15"/>
  <c r="Q32" i="15"/>
  <c r="V32" i="15"/>
  <c r="G34" i="15"/>
  <c r="I34" i="15"/>
  <c r="K34" i="15"/>
  <c r="M34" i="15"/>
  <c r="O34" i="15"/>
  <c r="Q34" i="15"/>
  <c r="V34" i="15"/>
  <c r="G37" i="15"/>
  <c r="I37" i="15"/>
  <c r="K37" i="15"/>
  <c r="O37" i="15"/>
  <c r="Q37" i="15"/>
  <c r="V37" i="15"/>
  <c r="G40" i="15"/>
  <c r="M40" i="15" s="1"/>
  <c r="I40" i="15"/>
  <c r="I36" i="15" s="1"/>
  <c r="K40" i="15"/>
  <c r="O40" i="15"/>
  <c r="Q40" i="15"/>
  <c r="V40" i="15"/>
  <c r="G42" i="15"/>
  <c r="M42" i="15" s="1"/>
  <c r="I42" i="15"/>
  <c r="K42" i="15"/>
  <c r="O42" i="15"/>
  <c r="Q42" i="15"/>
  <c r="V42" i="15"/>
  <c r="G44" i="15"/>
  <c r="I44" i="15"/>
  <c r="K44" i="15"/>
  <c r="M44" i="15"/>
  <c r="O44" i="15"/>
  <c r="Q44" i="15"/>
  <c r="V44" i="15"/>
  <c r="G49" i="15"/>
  <c r="M49" i="15" s="1"/>
  <c r="I49" i="15"/>
  <c r="K49" i="15"/>
  <c r="O49" i="15"/>
  <c r="O48" i="15" s="1"/>
  <c r="Q49" i="15"/>
  <c r="Q48" i="15" s="1"/>
  <c r="V49" i="15"/>
  <c r="V48" i="15" s="1"/>
  <c r="G50" i="15"/>
  <c r="M50" i="15" s="1"/>
  <c r="I50" i="15"/>
  <c r="K50" i="15"/>
  <c r="K48" i="15" s="1"/>
  <c r="O50" i="15"/>
  <c r="Q50" i="15"/>
  <c r="V50" i="15"/>
  <c r="I51" i="15"/>
  <c r="G52" i="15"/>
  <c r="M52" i="15" s="1"/>
  <c r="M51" i="15" s="1"/>
  <c r="I52" i="15"/>
  <c r="K52" i="15"/>
  <c r="K51" i="15" s="1"/>
  <c r="O52" i="15"/>
  <c r="O51" i="15" s="1"/>
  <c r="Q52" i="15"/>
  <c r="Q51" i="15" s="1"/>
  <c r="V52" i="15"/>
  <c r="V51" i="15" s="1"/>
  <c r="Q53" i="15"/>
  <c r="G54" i="15"/>
  <c r="G53" i="15" s="1"/>
  <c r="I54" i="15"/>
  <c r="I53" i="15" s="1"/>
  <c r="K54" i="15"/>
  <c r="K53" i="15" s="1"/>
  <c r="O54" i="15"/>
  <c r="O53" i="15" s="1"/>
  <c r="Q54" i="15"/>
  <c r="V54" i="15"/>
  <c r="V53" i="15" s="1"/>
  <c r="G59" i="15"/>
  <c r="I59" i="15"/>
  <c r="K59" i="15"/>
  <c r="O59" i="15"/>
  <c r="Q59" i="15"/>
  <c r="V59" i="15"/>
  <c r="G61" i="15"/>
  <c r="M61" i="15" s="1"/>
  <c r="I61" i="15"/>
  <c r="K61" i="15"/>
  <c r="O61" i="15"/>
  <c r="Q61" i="15"/>
  <c r="V61" i="15"/>
  <c r="G63" i="15"/>
  <c r="M63" i="15" s="1"/>
  <c r="I63" i="15"/>
  <c r="K63" i="15"/>
  <c r="O63" i="15"/>
  <c r="Q63" i="15"/>
  <c r="V63" i="15"/>
  <c r="G65" i="15"/>
  <c r="M65" i="15" s="1"/>
  <c r="I65" i="15"/>
  <c r="K65" i="15"/>
  <c r="O65" i="15"/>
  <c r="Q65" i="15"/>
  <c r="V65" i="15"/>
  <c r="G67" i="15"/>
  <c r="M67" i="15" s="1"/>
  <c r="I67" i="15"/>
  <c r="K67" i="15"/>
  <c r="O67" i="15"/>
  <c r="Q67" i="15"/>
  <c r="V67" i="15"/>
  <c r="G70" i="15"/>
  <c r="I70" i="15"/>
  <c r="K70" i="15"/>
  <c r="M70" i="15"/>
  <c r="O70" i="15"/>
  <c r="Q70" i="15"/>
  <c r="V70" i="15"/>
  <c r="G73" i="15"/>
  <c r="M73" i="15" s="1"/>
  <c r="I73" i="15"/>
  <c r="K73" i="15"/>
  <c r="O73" i="15"/>
  <c r="Q73" i="15"/>
  <c r="V73" i="15"/>
  <c r="G75" i="15"/>
  <c r="M75" i="15" s="1"/>
  <c r="I75" i="15"/>
  <c r="K75" i="15"/>
  <c r="O75" i="15"/>
  <c r="Q75" i="15"/>
  <c r="V75" i="15"/>
  <c r="V72" i="15" s="1"/>
  <c r="G76" i="15"/>
  <c r="M76" i="15" s="1"/>
  <c r="I76" i="15"/>
  <c r="K76" i="15"/>
  <c r="O76" i="15"/>
  <c r="Q76" i="15"/>
  <c r="V76" i="15"/>
  <c r="G77" i="15"/>
  <c r="M77" i="15" s="1"/>
  <c r="I77" i="15"/>
  <c r="K77" i="15"/>
  <c r="K72" i="15" s="1"/>
  <c r="O77" i="15"/>
  <c r="Q77" i="15"/>
  <c r="V77" i="15"/>
  <c r="I79" i="15"/>
  <c r="G80" i="15"/>
  <c r="G79" i="15" s="1"/>
  <c r="I80" i="15"/>
  <c r="K80" i="15"/>
  <c r="K79" i="15" s="1"/>
  <c r="O80" i="15"/>
  <c r="O79" i="15" s="1"/>
  <c r="Q80" i="15"/>
  <c r="Q79" i="15" s="1"/>
  <c r="V80" i="15"/>
  <c r="V79" i="15" s="1"/>
  <c r="G83" i="15"/>
  <c r="M83" i="15" s="1"/>
  <c r="I83" i="15"/>
  <c r="I82" i="15" s="1"/>
  <c r="K83" i="15"/>
  <c r="O83" i="15"/>
  <c r="Q83" i="15"/>
  <c r="V83" i="15"/>
  <c r="G86" i="15"/>
  <c r="I86" i="15"/>
  <c r="K86" i="15"/>
  <c r="M86" i="15"/>
  <c r="O86" i="15"/>
  <c r="Q86" i="15"/>
  <c r="Q82" i="15" s="1"/>
  <c r="V86" i="15"/>
  <c r="G89" i="15"/>
  <c r="M89" i="15" s="1"/>
  <c r="I89" i="15"/>
  <c r="K89" i="15"/>
  <c r="O89" i="15"/>
  <c r="Q89" i="15"/>
  <c r="V89" i="15"/>
  <c r="G92" i="15"/>
  <c r="I92" i="15"/>
  <c r="K92" i="15"/>
  <c r="O92" i="15"/>
  <c r="Q92" i="15"/>
  <c r="V92" i="15"/>
  <c r="G93" i="15"/>
  <c r="M93" i="15" s="1"/>
  <c r="I93" i="15"/>
  <c r="K93" i="15"/>
  <c r="O93" i="15"/>
  <c r="Q93" i="15"/>
  <c r="V93" i="15"/>
  <c r="G94" i="15"/>
  <c r="M94" i="15" s="1"/>
  <c r="I94" i="15"/>
  <c r="K94" i="15"/>
  <c r="O94" i="15"/>
  <c r="Q94" i="15"/>
  <c r="V94" i="15"/>
  <c r="G95" i="15"/>
  <c r="M95" i="15" s="1"/>
  <c r="I95" i="15"/>
  <c r="K95" i="15"/>
  <c r="O95" i="15"/>
  <c r="Q95" i="15"/>
  <c r="V95" i="15"/>
  <c r="G97" i="15"/>
  <c r="M97" i="15" s="1"/>
  <c r="I97" i="15"/>
  <c r="K97" i="15"/>
  <c r="O97" i="15"/>
  <c r="Q97" i="15"/>
  <c r="V97" i="15"/>
  <c r="G98" i="15"/>
  <c r="M98" i="15" s="1"/>
  <c r="I98" i="15"/>
  <c r="K98" i="15"/>
  <c r="O98" i="15"/>
  <c r="Q98" i="15"/>
  <c r="V98" i="15"/>
  <c r="K100" i="15"/>
  <c r="G101" i="15"/>
  <c r="M101" i="15" s="1"/>
  <c r="I101" i="15"/>
  <c r="I100" i="15" s="1"/>
  <c r="K101" i="15"/>
  <c r="O101" i="15"/>
  <c r="Q101" i="15"/>
  <c r="V101" i="15"/>
  <c r="G104" i="15"/>
  <c r="M104" i="15" s="1"/>
  <c r="I104" i="15"/>
  <c r="K104" i="15"/>
  <c r="O104" i="15"/>
  <c r="Q104" i="15"/>
  <c r="V104" i="15"/>
  <c r="V100" i="15" s="1"/>
  <c r="G107" i="15"/>
  <c r="M107" i="15" s="1"/>
  <c r="I107" i="15"/>
  <c r="K107" i="15"/>
  <c r="O107" i="15"/>
  <c r="Q107" i="15"/>
  <c r="V107" i="15"/>
  <c r="G108" i="15"/>
  <c r="I108" i="15"/>
  <c r="K108" i="15"/>
  <c r="M108" i="15"/>
  <c r="M106" i="15" s="1"/>
  <c r="O108" i="15"/>
  <c r="Q108" i="15"/>
  <c r="V108" i="15"/>
  <c r="G110" i="15"/>
  <c r="M110" i="15" s="1"/>
  <c r="I110" i="15"/>
  <c r="K110" i="15"/>
  <c r="O110" i="15"/>
  <c r="Q110" i="15"/>
  <c r="V110" i="15"/>
  <c r="G111" i="15"/>
  <c r="M111" i="15" s="1"/>
  <c r="I111" i="15"/>
  <c r="K111" i="15"/>
  <c r="O111" i="15"/>
  <c r="Q111" i="15"/>
  <c r="V111" i="15"/>
  <c r="G113" i="15"/>
  <c r="I113" i="15"/>
  <c r="K113" i="15"/>
  <c r="M113" i="15"/>
  <c r="O113" i="15"/>
  <c r="Q113" i="15"/>
  <c r="Q112" i="15" s="1"/>
  <c r="V113" i="15"/>
  <c r="G115" i="15"/>
  <c r="G112" i="15" s="1"/>
  <c r="I115" i="15"/>
  <c r="I112" i="15" s="1"/>
  <c r="K115" i="15"/>
  <c r="O115" i="15"/>
  <c r="Q115" i="15"/>
  <c r="V115" i="15"/>
  <c r="G117" i="15"/>
  <c r="I117" i="15"/>
  <c r="K117" i="15"/>
  <c r="M117" i="15"/>
  <c r="O117" i="15"/>
  <c r="Q117" i="15"/>
  <c r="V117" i="15"/>
  <c r="G119" i="15"/>
  <c r="M119" i="15" s="1"/>
  <c r="I119" i="15"/>
  <c r="K119" i="15"/>
  <c r="O119" i="15"/>
  <c r="Q119" i="15"/>
  <c r="V119" i="15"/>
  <c r="G120" i="15"/>
  <c r="M120" i="15" s="1"/>
  <c r="I120" i="15"/>
  <c r="K120" i="15"/>
  <c r="O120" i="15"/>
  <c r="Q120" i="15"/>
  <c r="V120" i="15"/>
  <c r="G123" i="15"/>
  <c r="M123" i="15" s="1"/>
  <c r="I123" i="15"/>
  <c r="K123" i="15"/>
  <c r="O123" i="15"/>
  <c r="Q123" i="15"/>
  <c r="V123" i="15"/>
  <c r="G124" i="15"/>
  <c r="I124" i="15"/>
  <c r="K124" i="15"/>
  <c r="M124" i="15"/>
  <c r="O124" i="15"/>
  <c r="O122" i="15" s="1"/>
  <c r="Q124" i="15"/>
  <c r="V124" i="15"/>
  <c r="G125" i="15"/>
  <c r="M125" i="15" s="1"/>
  <c r="I125" i="15"/>
  <c r="K125" i="15"/>
  <c r="O125" i="15"/>
  <c r="Q125" i="15"/>
  <c r="V125" i="15"/>
  <c r="G126" i="15"/>
  <c r="M126" i="15" s="1"/>
  <c r="I126" i="15"/>
  <c r="K126" i="15"/>
  <c r="O126" i="15"/>
  <c r="Q126" i="15"/>
  <c r="V126" i="15"/>
  <c r="G127" i="15"/>
  <c r="M127" i="15" s="1"/>
  <c r="I127" i="15"/>
  <c r="K127" i="15"/>
  <c r="O127" i="15"/>
  <c r="Q127" i="15"/>
  <c r="V127" i="15"/>
  <c r="G128" i="15"/>
  <c r="M128" i="15" s="1"/>
  <c r="I128" i="15"/>
  <c r="K128" i="15"/>
  <c r="O128" i="15"/>
  <c r="Q128" i="15"/>
  <c r="V128" i="15"/>
  <c r="G130" i="15"/>
  <c r="I130" i="15"/>
  <c r="K130" i="15"/>
  <c r="M130" i="15"/>
  <c r="O130" i="15"/>
  <c r="Q130" i="15"/>
  <c r="V130" i="15"/>
  <c r="G131" i="15"/>
  <c r="M131" i="15" s="1"/>
  <c r="I131" i="15"/>
  <c r="K131" i="15"/>
  <c r="O131" i="15"/>
  <c r="Q131" i="15"/>
  <c r="V131" i="15"/>
  <c r="G133" i="15"/>
  <c r="I133" i="15"/>
  <c r="K133" i="15"/>
  <c r="M133" i="15"/>
  <c r="O133" i="15"/>
  <c r="Q133" i="15"/>
  <c r="V133" i="15"/>
  <c r="G137" i="15"/>
  <c r="M137" i="15" s="1"/>
  <c r="I137" i="15"/>
  <c r="K137" i="15"/>
  <c r="O137" i="15"/>
  <c r="Q137" i="15"/>
  <c r="V137" i="15"/>
  <c r="G138" i="15"/>
  <c r="M138" i="15" s="1"/>
  <c r="I138" i="15"/>
  <c r="K138" i="15"/>
  <c r="K136" i="15" s="1"/>
  <c r="O138" i="15"/>
  <c r="Q138" i="15"/>
  <c r="V138" i="15"/>
  <c r="G140" i="15"/>
  <c r="M140" i="15" s="1"/>
  <c r="I140" i="15"/>
  <c r="K140" i="15"/>
  <c r="O140" i="15"/>
  <c r="Q140" i="15"/>
  <c r="V140" i="15"/>
  <c r="G143" i="15"/>
  <c r="I143" i="15"/>
  <c r="I142" i="15" s="1"/>
  <c r="K143" i="15"/>
  <c r="M143" i="15"/>
  <c r="O143" i="15"/>
  <c r="Q143" i="15"/>
  <c r="V143" i="15"/>
  <c r="G144" i="15"/>
  <c r="M144" i="15" s="1"/>
  <c r="I144" i="15"/>
  <c r="K144" i="15"/>
  <c r="O144" i="15"/>
  <c r="Q144" i="15"/>
  <c r="V144" i="15"/>
  <c r="G145" i="15"/>
  <c r="M145" i="15" s="1"/>
  <c r="I145" i="15"/>
  <c r="K145" i="15"/>
  <c r="O145" i="15"/>
  <c r="Q145" i="15"/>
  <c r="V145" i="15"/>
  <c r="G146" i="15"/>
  <c r="M146" i="15" s="1"/>
  <c r="I146" i="15"/>
  <c r="K146" i="15"/>
  <c r="O146" i="15"/>
  <c r="Q146" i="15"/>
  <c r="V146" i="15"/>
  <c r="G149" i="15"/>
  <c r="M149" i="15" s="1"/>
  <c r="I149" i="15"/>
  <c r="K149" i="15"/>
  <c r="O149" i="15"/>
  <c r="Q149" i="15"/>
  <c r="V149" i="15"/>
  <c r="G150" i="15"/>
  <c r="I150" i="15"/>
  <c r="K150" i="15"/>
  <c r="M150" i="15"/>
  <c r="O150" i="15"/>
  <c r="Q150" i="15"/>
  <c r="V150" i="15"/>
  <c r="G152" i="15"/>
  <c r="M152" i="15" s="1"/>
  <c r="I152" i="15"/>
  <c r="K152" i="15"/>
  <c r="O152" i="15"/>
  <c r="Q152" i="15"/>
  <c r="V152" i="15"/>
  <c r="G154" i="15"/>
  <c r="M154" i="15" s="1"/>
  <c r="I154" i="15"/>
  <c r="K154" i="15"/>
  <c r="O154" i="15"/>
  <c r="Q154" i="15"/>
  <c r="V154" i="15"/>
  <c r="G155" i="15"/>
  <c r="M155" i="15" s="1"/>
  <c r="I155" i="15"/>
  <c r="K155" i="15"/>
  <c r="O155" i="15"/>
  <c r="Q155" i="15"/>
  <c r="V155" i="15"/>
  <c r="G156" i="15"/>
  <c r="M156" i="15" s="1"/>
  <c r="I156" i="15"/>
  <c r="K156" i="15"/>
  <c r="O156" i="15"/>
  <c r="Q156" i="15"/>
  <c r="V156" i="15"/>
  <c r="G159" i="15"/>
  <c r="M159" i="15" s="1"/>
  <c r="I159" i="15"/>
  <c r="K159" i="15"/>
  <c r="O159" i="15"/>
  <c r="Q159" i="15"/>
  <c r="Q158" i="15" s="1"/>
  <c r="V159" i="15"/>
  <c r="G161" i="15"/>
  <c r="I161" i="15"/>
  <c r="K161" i="15"/>
  <c r="M161" i="15"/>
  <c r="M158" i="15" s="1"/>
  <c r="O161" i="15"/>
  <c r="Q161" i="15"/>
  <c r="V161" i="15"/>
  <c r="G163" i="15"/>
  <c r="M163" i="15" s="1"/>
  <c r="I163" i="15"/>
  <c r="K163" i="15"/>
  <c r="O163" i="15"/>
  <c r="Q163" i="15"/>
  <c r="V163" i="15"/>
  <c r="G165" i="15"/>
  <c r="M165" i="15" s="1"/>
  <c r="I165" i="15"/>
  <c r="K165" i="15"/>
  <c r="O165" i="15"/>
  <c r="Q165" i="15"/>
  <c r="V165" i="15"/>
  <c r="G168" i="15"/>
  <c r="I168" i="15"/>
  <c r="K168" i="15"/>
  <c r="M168" i="15"/>
  <c r="O168" i="15"/>
  <c r="Q168" i="15"/>
  <c r="V168" i="15"/>
  <c r="G169" i="15"/>
  <c r="I169" i="15"/>
  <c r="K169" i="15"/>
  <c r="O169" i="15"/>
  <c r="Q169" i="15"/>
  <c r="V169" i="15"/>
  <c r="G170" i="15"/>
  <c r="I170" i="15"/>
  <c r="K170" i="15"/>
  <c r="M170" i="15"/>
  <c r="O170" i="15"/>
  <c r="Q170" i="15"/>
  <c r="V170" i="15"/>
  <c r="G171" i="15"/>
  <c r="M171" i="15" s="1"/>
  <c r="I171" i="15"/>
  <c r="K171" i="15"/>
  <c r="O171" i="15"/>
  <c r="Q171" i="15"/>
  <c r="V171" i="15"/>
  <c r="G172" i="15"/>
  <c r="M172" i="15" s="1"/>
  <c r="I172" i="15"/>
  <c r="K172" i="15"/>
  <c r="O172" i="15"/>
  <c r="Q172" i="15"/>
  <c r="V172" i="15"/>
  <c r="G173" i="15"/>
  <c r="M173" i="15" s="1"/>
  <c r="I173" i="15"/>
  <c r="K173" i="15"/>
  <c r="O173" i="15"/>
  <c r="Q173" i="15"/>
  <c r="V173" i="15"/>
  <c r="G175" i="15"/>
  <c r="I175" i="15"/>
  <c r="K175" i="15"/>
  <c r="M175" i="15"/>
  <c r="O175" i="15"/>
  <c r="Q175" i="15"/>
  <c r="V175" i="15"/>
  <c r="G176" i="15"/>
  <c r="M176" i="15" s="1"/>
  <c r="I176" i="15"/>
  <c r="K176" i="15"/>
  <c r="O176" i="15"/>
  <c r="Q176" i="15"/>
  <c r="V176" i="15"/>
  <c r="G177" i="15"/>
  <c r="M177" i="15" s="1"/>
  <c r="I177" i="15"/>
  <c r="K177" i="15"/>
  <c r="O177" i="15"/>
  <c r="Q177" i="15"/>
  <c r="V177" i="15"/>
  <c r="G181" i="15"/>
  <c r="M181" i="15" s="1"/>
  <c r="I181" i="15"/>
  <c r="I180" i="15" s="1"/>
  <c r="K181" i="15"/>
  <c r="K180" i="15" s="1"/>
  <c r="O181" i="15"/>
  <c r="Q181" i="15"/>
  <c r="Q180" i="15" s="1"/>
  <c r="V181" i="15"/>
  <c r="G185" i="15"/>
  <c r="M185" i="15" s="1"/>
  <c r="I185" i="15"/>
  <c r="K185" i="15"/>
  <c r="O185" i="15"/>
  <c r="Q185" i="15"/>
  <c r="V185" i="15"/>
  <c r="G187" i="15"/>
  <c r="I187" i="15"/>
  <c r="K187" i="15"/>
  <c r="M187" i="15"/>
  <c r="O187" i="15"/>
  <c r="Q187" i="15"/>
  <c r="V187" i="15"/>
  <c r="G191" i="15"/>
  <c r="M191" i="15" s="1"/>
  <c r="I191" i="15"/>
  <c r="K191" i="15"/>
  <c r="O191" i="15"/>
  <c r="Q191" i="15"/>
  <c r="Q190" i="15" s="1"/>
  <c r="V191" i="15"/>
  <c r="V190" i="15" s="1"/>
  <c r="G192" i="15"/>
  <c r="M192" i="15" s="1"/>
  <c r="I192" i="15"/>
  <c r="K192" i="15"/>
  <c r="K190" i="15" s="1"/>
  <c r="O192" i="15"/>
  <c r="O190" i="15" s="1"/>
  <c r="Q192" i="15"/>
  <c r="V192" i="15"/>
  <c r="G193" i="15"/>
  <c r="M193" i="15" s="1"/>
  <c r="I193" i="15"/>
  <c r="K193" i="15"/>
  <c r="O193" i="15"/>
  <c r="Q193" i="15"/>
  <c r="V193" i="15"/>
  <c r="G196" i="15"/>
  <c r="I196" i="15"/>
  <c r="K196" i="15"/>
  <c r="O196" i="15"/>
  <c r="Q196" i="15"/>
  <c r="V196" i="15"/>
  <c r="G199" i="15"/>
  <c r="I199" i="15"/>
  <c r="K199" i="15"/>
  <c r="M199" i="15"/>
  <c r="O199" i="15"/>
  <c r="Q199" i="15"/>
  <c r="V199" i="15"/>
  <c r="G202" i="15"/>
  <c r="M202" i="15" s="1"/>
  <c r="I202" i="15"/>
  <c r="K202" i="15"/>
  <c r="O202" i="15"/>
  <c r="Q202" i="15"/>
  <c r="V202" i="15"/>
  <c r="G205" i="15"/>
  <c r="M205" i="15" s="1"/>
  <c r="I205" i="15"/>
  <c r="K205" i="15"/>
  <c r="O205" i="15"/>
  <c r="Q205" i="15"/>
  <c r="V205" i="15"/>
  <c r="G207" i="15"/>
  <c r="M207" i="15" s="1"/>
  <c r="I207" i="15"/>
  <c r="K207" i="15"/>
  <c r="O207" i="15"/>
  <c r="Q207" i="15"/>
  <c r="V207" i="15"/>
  <c r="G209" i="15"/>
  <c r="M209" i="15" s="1"/>
  <c r="I209" i="15"/>
  <c r="K209" i="15"/>
  <c r="O209" i="15"/>
  <c r="Q209" i="15"/>
  <c r="V209" i="15"/>
  <c r="V195" i="15" s="1"/>
  <c r="G211" i="15"/>
  <c r="M211" i="15" s="1"/>
  <c r="I211" i="15"/>
  <c r="K211" i="15"/>
  <c r="O211" i="15"/>
  <c r="Q211" i="15"/>
  <c r="V211" i="15"/>
  <c r="G213" i="15"/>
  <c r="I213" i="15"/>
  <c r="K213" i="15"/>
  <c r="M213" i="15"/>
  <c r="O213" i="15"/>
  <c r="Q213" i="15"/>
  <c r="V213" i="15"/>
  <c r="AF215" i="15"/>
  <c r="G9" i="14"/>
  <c r="G8" i="14" s="1"/>
  <c r="I9" i="14"/>
  <c r="I8" i="14" s="1"/>
  <c r="K9" i="14"/>
  <c r="K8" i="14" s="1"/>
  <c r="M9" i="14"/>
  <c r="M8" i="14" s="1"/>
  <c r="O9" i="14"/>
  <c r="O8" i="14" s="1"/>
  <c r="Q9" i="14"/>
  <c r="Q8" i="14" s="1"/>
  <c r="V9" i="14"/>
  <c r="V8" i="14" s="1"/>
  <c r="G10" i="14"/>
  <c r="K10" i="14"/>
  <c r="G11" i="14"/>
  <c r="M11" i="14" s="1"/>
  <c r="M10" i="14" s="1"/>
  <c r="I11" i="14"/>
  <c r="I10" i="14" s="1"/>
  <c r="K11" i="14"/>
  <c r="O11" i="14"/>
  <c r="O10" i="14" s="1"/>
  <c r="Q11" i="14"/>
  <c r="Q10" i="14" s="1"/>
  <c r="V11" i="14"/>
  <c r="V10" i="14" s="1"/>
  <c r="G12" i="14"/>
  <c r="O12" i="14"/>
  <c r="V12" i="14"/>
  <c r="G13" i="14"/>
  <c r="M13" i="14" s="1"/>
  <c r="M12" i="14" s="1"/>
  <c r="I13" i="14"/>
  <c r="I12" i="14" s="1"/>
  <c r="K13" i="14"/>
  <c r="K12" i="14" s="1"/>
  <c r="O13" i="14"/>
  <c r="Q13" i="14"/>
  <c r="Q12" i="14" s="1"/>
  <c r="V13" i="14"/>
  <c r="O16" i="14"/>
  <c r="G17" i="14"/>
  <c r="I17" i="14"/>
  <c r="I16" i="14" s="1"/>
  <c r="K17" i="14"/>
  <c r="K16" i="14" s="1"/>
  <c r="O17" i="14"/>
  <c r="Q17" i="14"/>
  <c r="Q16" i="14" s="1"/>
  <c r="V17" i="14"/>
  <c r="V16" i="14" s="1"/>
  <c r="G19" i="14"/>
  <c r="M19" i="14" s="1"/>
  <c r="I19" i="14"/>
  <c r="K19" i="14"/>
  <c r="K18" i="14" s="1"/>
  <c r="O19" i="14"/>
  <c r="Q19" i="14"/>
  <c r="Q18" i="14" s="1"/>
  <c r="V19" i="14"/>
  <c r="G20" i="14"/>
  <c r="I20" i="14"/>
  <c r="K20" i="14"/>
  <c r="O20" i="14"/>
  <c r="Q20" i="14"/>
  <c r="V20" i="14"/>
  <c r="G21" i="14"/>
  <c r="I21" i="14"/>
  <c r="K21" i="14"/>
  <c r="M21" i="14"/>
  <c r="O21" i="14"/>
  <c r="Q21" i="14"/>
  <c r="V21" i="14"/>
  <c r="G23" i="14"/>
  <c r="M23" i="14" s="1"/>
  <c r="I23" i="14"/>
  <c r="K23" i="14"/>
  <c r="O23" i="14"/>
  <c r="Q23" i="14"/>
  <c r="V23" i="14"/>
  <c r="G26" i="14"/>
  <c r="G25" i="14" s="1"/>
  <c r="I26" i="14"/>
  <c r="I25" i="14" s="1"/>
  <c r="K26" i="14"/>
  <c r="K25" i="14" s="1"/>
  <c r="O26" i="14"/>
  <c r="O25" i="14" s="1"/>
  <c r="Q26" i="14"/>
  <c r="Q25" i="14" s="1"/>
  <c r="V26" i="14"/>
  <c r="V25" i="14" s="1"/>
  <c r="G28" i="14"/>
  <c r="M28" i="14" s="1"/>
  <c r="I28" i="14"/>
  <c r="K28" i="14"/>
  <c r="O28" i="14"/>
  <c r="Q28" i="14"/>
  <c r="V28" i="14"/>
  <c r="V27" i="14" s="1"/>
  <c r="G30" i="14"/>
  <c r="M30" i="14" s="1"/>
  <c r="I30" i="14"/>
  <c r="I27" i="14" s="1"/>
  <c r="K30" i="14"/>
  <c r="O30" i="14"/>
  <c r="Q30" i="14"/>
  <c r="V30" i="14"/>
  <c r="G31" i="14"/>
  <c r="I31" i="14"/>
  <c r="K31" i="14"/>
  <c r="M31" i="14"/>
  <c r="O31" i="14"/>
  <c r="Q31" i="14"/>
  <c r="V31" i="14"/>
  <c r="G32" i="14"/>
  <c r="M32" i="14" s="1"/>
  <c r="I32" i="14"/>
  <c r="K32" i="14"/>
  <c r="O32" i="14"/>
  <c r="Q32" i="14"/>
  <c r="V32" i="14"/>
  <c r="G35" i="14"/>
  <c r="M35" i="14" s="1"/>
  <c r="I35" i="14"/>
  <c r="K35" i="14"/>
  <c r="O35" i="14"/>
  <c r="O34" i="14" s="1"/>
  <c r="Q35" i="14"/>
  <c r="V35" i="14"/>
  <c r="G37" i="14"/>
  <c r="M37" i="14" s="1"/>
  <c r="I37" i="14"/>
  <c r="K37" i="14"/>
  <c r="O37" i="14"/>
  <c r="Q37" i="14"/>
  <c r="V37" i="14"/>
  <c r="G39" i="14"/>
  <c r="I39" i="14"/>
  <c r="K39" i="14"/>
  <c r="M39" i="14"/>
  <c r="O39" i="14"/>
  <c r="Q39" i="14"/>
  <c r="V39" i="14"/>
  <c r="G41" i="14"/>
  <c r="M41" i="14" s="1"/>
  <c r="I41" i="14"/>
  <c r="K41" i="14"/>
  <c r="O41" i="14"/>
  <c r="Q41" i="14"/>
  <c r="V41" i="14"/>
  <c r="G43" i="14"/>
  <c r="I43" i="14"/>
  <c r="K43" i="14"/>
  <c r="M43" i="14"/>
  <c r="O43" i="14"/>
  <c r="Q43" i="14"/>
  <c r="V43" i="14"/>
  <c r="G44" i="14"/>
  <c r="M44" i="14" s="1"/>
  <c r="I44" i="14"/>
  <c r="K44" i="14"/>
  <c r="O44" i="14"/>
  <c r="Q44" i="14"/>
  <c r="V44" i="14"/>
  <c r="G46" i="14"/>
  <c r="M46" i="14" s="1"/>
  <c r="I46" i="14"/>
  <c r="K46" i="14"/>
  <c r="O46" i="14"/>
  <c r="Q46" i="14"/>
  <c r="V46" i="14"/>
  <c r="G48" i="14"/>
  <c r="M48" i="14" s="1"/>
  <c r="I48" i="14"/>
  <c r="K48" i="14"/>
  <c r="O48" i="14"/>
  <c r="Q48" i="14"/>
  <c r="V48" i="14"/>
  <c r="G50" i="14"/>
  <c r="M50" i="14" s="1"/>
  <c r="I50" i="14"/>
  <c r="K50" i="14"/>
  <c r="O50" i="14"/>
  <c r="Q50" i="14"/>
  <c r="V50" i="14"/>
  <c r="G52" i="14"/>
  <c r="I52" i="14"/>
  <c r="K52" i="14"/>
  <c r="M52" i="14"/>
  <c r="O52" i="14"/>
  <c r="Q52" i="14"/>
  <c r="V52" i="14"/>
  <c r="G54" i="14"/>
  <c r="M54" i="14" s="1"/>
  <c r="I54" i="14"/>
  <c r="K54" i="14"/>
  <c r="O54" i="14"/>
  <c r="Q54" i="14"/>
  <c r="V54" i="14"/>
  <c r="G56" i="14"/>
  <c r="M56" i="14" s="1"/>
  <c r="I56" i="14"/>
  <c r="K56" i="14"/>
  <c r="O56" i="14"/>
  <c r="Q56" i="14"/>
  <c r="V56" i="14"/>
  <c r="G57" i="14"/>
  <c r="M57" i="14" s="1"/>
  <c r="I57" i="14"/>
  <c r="K57" i="14"/>
  <c r="O57" i="14"/>
  <c r="Q57" i="14"/>
  <c r="V57" i="14"/>
  <c r="G60" i="14"/>
  <c r="G59" i="14" s="1"/>
  <c r="I60" i="14"/>
  <c r="K60" i="14"/>
  <c r="K59" i="14" s="1"/>
  <c r="M60" i="14"/>
  <c r="O60" i="14"/>
  <c r="Q60" i="14"/>
  <c r="V60" i="14"/>
  <c r="G61" i="14"/>
  <c r="M61" i="14" s="1"/>
  <c r="I61" i="14"/>
  <c r="K61" i="14"/>
  <c r="O61" i="14"/>
  <c r="Q61" i="14"/>
  <c r="V61" i="14"/>
  <c r="G62" i="14"/>
  <c r="M62" i="14" s="1"/>
  <c r="I62" i="14"/>
  <c r="K62" i="14"/>
  <c r="O62" i="14"/>
  <c r="Q62" i="14"/>
  <c r="V62" i="14"/>
  <c r="G63" i="14"/>
  <c r="M63" i="14" s="1"/>
  <c r="I63" i="14"/>
  <c r="K63" i="14"/>
  <c r="O63" i="14"/>
  <c r="Q63" i="14"/>
  <c r="V63" i="14"/>
  <c r="G65" i="14"/>
  <c r="M65" i="14" s="1"/>
  <c r="I65" i="14"/>
  <c r="K65" i="14"/>
  <c r="O65" i="14"/>
  <c r="Q65" i="14"/>
  <c r="V65" i="14"/>
  <c r="G67" i="14"/>
  <c r="M67" i="14" s="1"/>
  <c r="I67" i="14"/>
  <c r="K67" i="14"/>
  <c r="O67" i="14"/>
  <c r="Q67" i="14"/>
  <c r="V67" i="14"/>
  <c r="V59" i="14" s="1"/>
  <c r="G68" i="14"/>
  <c r="M68" i="14" s="1"/>
  <c r="I68" i="14"/>
  <c r="K68" i="14"/>
  <c r="O68" i="14"/>
  <c r="Q68" i="14"/>
  <c r="V68" i="14"/>
  <c r="G70" i="14"/>
  <c r="I70" i="14"/>
  <c r="K70" i="14"/>
  <c r="M70" i="14"/>
  <c r="O70" i="14"/>
  <c r="Q70" i="14"/>
  <c r="V70" i="14"/>
  <c r="G72" i="14"/>
  <c r="M72" i="14" s="1"/>
  <c r="I72" i="14"/>
  <c r="K72" i="14"/>
  <c r="O72" i="14"/>
  <c r="Q72" i="14"/>
  <c r="V72" i="14"/>
  <c r="G74" i="14"/>
  <c r="M74" i="14" s="1"/>
  <c r="I74" i="14"/>
  <c r="K74" i="14"/>
  <c r="O74" i="14"/>
  <c r="Q74" i="14"/>
  <c r="V74" i="14"/>
  <c r="G76" i="14"/>
  <c r="M76" i="14" s="1"/>
  <c r="I76" i="14"/>
  <c r="K76" i="14"/>
  <c r="O76" i="14"/>
  <c r="Q76" i="14"/>
  <c r="V76" i="14"/>
  <c r="G77" i="14"/>
  <c r="I77" i="14"/>
  <c r="K77" i="14"/>
  <c r="M77" i="14"/>
  <c r="O77" i="14"/>
  <c r="Q77" i="14"/>
  <c r="V77" i="14"/>
  <c r="G79" i="14"/>
  <c r="M79" i="14" s="1"/>
  <c r="I79" i="14"/>
  <c r="K79" i="14"/>
  <c r="O79" i="14"/>
  <c r="Q79" i="14"/>
  <c r="V79" i="14"/>
  <c r="G80" i="14"/>
  <c r="M80" i="14" s="1"/>
  <c r="I80" i="14"/>
  <c r="K80" i="14"/>
  <c r="O80" i="14"/>
  <c r="Q80" i="14"/>
  <c r="V80" i="14"/>
  <c r="G81" i="14"/>
  <c r="M81" i="14" s="1"/>
  <c r="I81" i="14"/>
  <c r="K81" i="14"/>
  <c r="O81" i="14"/>
  <c r="Q81" i="14"/>
  <c r="V81" i="14"/>
  <c r="G83" i="14"/>
  <c r="M83" i="14" s="1"/>
  <c r="I83" i="14"/>
  <c r="K83" i="14"/>
  <c r="O83" i="14"/>
  <c r="Q83" i="14"/>
  <c r="V83" i="14"/>
  <c r="G85" i="14"/>
  <c r="M85" i="14" s="1"/>
  <c r="I85" i="14"/>
  <c r="K85" i="14"/>
  <c r="O85" i="14"/>
  <c r="Q85" i="14"/>
  <c r="V85" i="14"/>
  <c r="G87" i="14"/>
  <c r="M87" i="14" s="1"/>
  <c r="I87" i="14"/>
  <c r="K87" i="14"/>
  <c r="O87" i="14"/>
  <c r="Q87" i="14"/>
  <c r="V87" i="14"/>
  <c r="G89" i="14"/>
  <c r="I89" i="14"/>
  <c r="K89" i="14"/>
  <c r="M89" i="14"/>
  <c r="O89" i="14"/>
  <c r="Q89" i="14"/>
  <c r="V89" i="14"/>
  <c r="G91" i="14"/>
  <c r="M91" i="14" s="1"/>
  <c r="I91" i="14"/>
  <c r="K91" i="14"/>
  <c r="O91" i="14"/>
  <c r="Q91" i="14"/>
  <c r="V91" i="14"/>
  <c r="G92" i="14"/>
  <c r="M92" i="14" s="1"/>
  <c r="I92" i="14"/>
  <c r="K92" i="14"/>
  <c r="O92" i="14"/>
  <c r="Q92" i="14"/>
  <c r="V92" i="14"/>
  <c r="G93" i="14"/>
  <c r="M93" i="14" s="1"/>
  <c r="I93" i="14"/>
  <c r="K93" i="14"/>
  <c r="O93" i="14"/>
  <c r="Q93" i="14"/>
  <c r="V93" i="14"/>
  <c r="G95" i="14"/>
  <c r="M95" i="14" s="1"/>
  <c r="I95" i="14"/>
  <c r="K95" i="14"/>
  <c r="O95" i="14"/>
  <c r="Q95" i="14"/>
  <c r="V95" i="14"/>
  <c r="G97" i="14"/>
  <c r="M97" i="14" s="1"/>
  <c r="I97" i="14"/>
  <c r="K97" i="14"/>
  <c r="O97" i="14"/>
  <c r="Q97" i="14"/>
  <c r="V97" i="14"/>
  <c r="G98" i="14"/>
  <c r="I98" i="14"/>
  <c r="K98" i="14"/>
  <c r="M98" i="14"/>
  <c r="O98" i="14"/>
  <c r="Q98" i="14"/>
  <c r="V98" i="14"/>
  <c r="G100" i="14"/>
  <c r="I100" i="14"/>
  <c r="K100" i="14"/>
  <c r="M100" i="14"/>
  <c r="O100" i="14"/>
  <c r="Q100" i="14"/>
  <c r="V100" i="14"/>
  <c r="G102" i="14"/>
  <c r="M102" i="14" s="1"/>
  <c r="I102" i="14"/>
  <c r="K102" i="14"/>
  <c r="O102" i="14"/>
  <c r="Q102" i="14"/>
  <c r="V102" i="14"/>
  <c r="G104" i="14"/>
  <c r="M104" i="14" s="1"/>
  <c r="I104" i="14"/>
  <c r="K104" i="14"/>
  <c r="O104" i="14"/>
  <c r="Q104" i="14"/>
  <c r="V104" i="14"/>
  <c r="G106" i="14"/>
  <c r="M106" i="14" s="1"/>
  <c r="I106" i="14"/>
  <c r="K106" i="14"/>
  <c r="O106" i="14"/>
  <c r="Q106" i="14"/>
  <c r="V106" i="14"/>
  <c r="G108" i="14"/>
  <c r="I108" i="14"/>
  <c r="K108" i="14"/>
  <c r="M108" i="14"/>
  <c r="O108" i="14"/>
  <c r="Q108" i="14"/>
  <c r="V108" i="14"/>
  <c r="G111" i="14"/>
  <c r="M111" i="14" s="1"/>
  <c r="I111" i="14"/>
  <c r="K111" i="14"/>
  <c r="O111" i="14"/>
  <c r="Q111" i="14"/>
  <c r="V111" i="14"/>
  <c r="G112" i="14"/>
  <c r="I112" i="14"/>
  <c r="K112" i="14"/>
  <c r="M112" i="14"/>
  <c r="O112" i="14"/>
  <c r="Q112" i="14"/>
  <c r="V112" i="14"/>
  <c r="G114" i="14"/>
  <c r="M114" i="14" s="1"/>
  <c r="I114" i="14"/>
  <c r="K114" i="14"/>
  <c r="O114" i="14"/>
  <c r="Q114" i="14"/>
  <c r="V114" i="14"/>
  <c r="G116" i="14"/>
  <c r="M116" i="14" s="1"/>
  <c r="I116" i="14"/>
  <c r="K116" i="14"/>
  <c r="O116" i="14"/>
  <c r="Q116" i="14"/>
  <c r="V116" i="14"/>
  <c r="G118" i="14"/>
  <c r="M118" i="14" s="1"/>
  <c r="I118" i="14"/>
  <c r="K118" i="14"/>
  <c r="O118" i="14"/>
  <c r="Q118" i="14"/>
  <c r="V118" i="14"/>
  <c r="G121" i="14"/>
  <c r="I121" i="14"/>
  <c r="K121" i="14"/>
  <c r="K120" i="14" s="1"/>
  <c r="M121" i="14"/>
  <c r="O121" i="14"/>
  <c r="Q121" i="14"/>
  <c r="V121" i="14"/>
  <c r="G122" i="14"/>
  <c r="I122" i="14"/>
  <c r="K122" i="14"/>
  <c r="M122" i="14"/>
  <c r="O122" i="14"/>
  <c r="Q122" i="14"/>
  <c r="Q120" i="14" s="1"/>
  <c r="V122" i="14"/>
  <c r="V120" i="14" s="1"/>
  <c r="G124" i="14"/>
  <c r="M124" i="14" s="1"/>
  <c r="I124" i="14"/>
  <c r="K124" i="14"/>
  <c r="O124" i="14"/>
  <c r="Q124" i="14"/>
  <c r="V124" i="14"/>
  <c r="G126" i="14"/>
  <c r="M126" i="14" s="1"/>
  <c r="I126" i="14"/>
  <c r="K126" i="14"/>
  <c r="O126" i="14"/>
  <c r="Q126" i="14"/>
  <c r="V126" i="14"/>
  <c r="G128" i="14"/>
  <c r="M128" i="14" s="1"/>
  <c r="I128" i="14"/>
  <c r="K128" i="14"/>
  <c r="O128" i="14"/>
  <c r="Q128" i="14"/>
  <c r="V128" i="14"/>
  <c r="G130" i="14"/>
  <c r="I130" i="14"/>
  <c r="K130" i="14"/>
  <c r="M130" i="14"/>
  <c r="O130" i="14"/>
  <c r="Q130" i="14"/>
  <c r="V130" i="14"/>
  <c r="G132" i="14"/>
  <c r="M132" i="14" s="1"/>
  <c r="I132" i="14"/>
  <c r="K132" i="14"/>
  <c r="O132" i="14"/>
  <c r="Q132" i="14"/>
  <c r="V132" i="14"/>
  <c r="G134" i="14"/>
  <c r="M134" i="14" s="1"/>
  <c r="I134" i="14"/>
  <c r="K134" i="14"/>
  <c r="O134" i="14"/>
  <c r="Q134" i="14"/>
  <c r="V134" i="14"/>
  <c r="G136" i="14"/>
  <c r="M136" i="14" s="1"/>
  <c r="I136" i="14"/>
  <c r="K136" i="14"/>
  <c r="O136" i="14"/>
  <c r="Q136" i="14"/>
  <c r="V136" i="14"/>
  <c r="G138" i="14"/>
  <c r="M138" i="14" s="1"/>
  <c r="I138" i="14"/>
  <c r="K138" i="14"/>
  <c r="O138" i="14"/>
  <c r="Q138" i="14"/>
  <c r="V138" i="14"/>
  <c r="G140" i="14"/>
  <c r="M140" i="14" s="1"/>
  <c r="I140" i="14"/>
  <c r="K140" i="14"/>
  <c r="O140" i="14"/>
  <c r="Q140" i="14"/>
  <c r="V140" i="14"/>
  <c r="AF142" i="14"/>
  <c r="BA64" i="13"/>
  <c r="BA61" i="13"/>
  <c r="BA58" i="13"/>
  <c r="BA46" i="13"/>
  <c r="BA20" i="13"/>
  <c r="G9" i="13"/>
  <c r="G8" i="13" s="1"/>
  <c r="I9" i="13"/>
  <c r="I8" i="13" s="1"/>
  <c r="K9" i="13"/>
  <c r="K8" i="13" s="1"/>
  <c r="M9" i="13"/>
  <c r="M8" i="13" s="1"/>
  <c r="O9" i="13"/>
  <c r="O8" i="13" s="1"/>
  <c r="Q9" i="13"/>
  <c r="Q8" i="13" s="1"/>
  <c r="V9" i="13"/>
  <c r="V8" i="13" s="1"/>
  <c r="G12" i="13"/>
  <c r="I12" i="13"/>
  <c r="K12" i="13"/>
  <c r="O12" i="13"/>
  <c r="Q12" i="13"/>
  <c r="V12" i="13"/>
  <c r="V11" i="13" s="1"/>
  <c r="G15" i="13"/>
  <c r="M15" i="13" s="1"/>
  <c r="I15" i="13"/>
  <c r="K15" i="13"/>
  <c r="O15" i="13"/>
  <c r="Q15" i="13"/>
  <c r="V15" i="13"/>
  <c r="G16" i="13"/>
  <c r="M16" i="13" s="1"/>
  <c r="I16" i="13"/>
  <c r="K16" i="13"/>
  <c r="O16" i="13"/>
  <c r="Q16" i="13"/>
  <c r="V16" i="13"/>
  <c r="O18" i="13"/>
  <c r="Q18" i="13"/>
  <c r="V18" i="13"/>
  <c r="G19" i="13"/>
  <c r="I19" i="13"/>
  <c r="I18" i="13" s="1"/>
  <c r="K19" i="13"/>
  <c r="K18" i="13" s="1"/>
  <c r="O19" i="13"/>
  <c r="Q19" i="13"/>
  <c r="V19" i="13"/>
  <c r="G22" i="13"/>
  <c r="G21" i="13" s="1"/>
  <c r="I22" i="13"/>
  <c r="K22" i="13"/>
  <c r="O22" i="13"/>
  <c r="Q22" i="13"/>
  <c r="V22" i="13"/>
  <c r="G23" i="13"/>
  <c r="M23" i="13" s="1"/>
  <c r="I23" i="13"/>
  <c r="K23" i="13"/>
  <c r="O23" i="13"/>
  <c r="Q23" i="13"/>
  <c r="V23" i="13"/>
  <c r="G24" i="13"/>
  <c r="M24" i="13" s="1"/>
  <c r="I24" i="13"/>
  <c r="K24" i="13"/>
  <c r="O24" i="13"/>
  <c r="O21" i="13" s="1"/>
  <c r="Q24" i="13"/>
  <c r="V24" i="13"/>
  <c r="G25" i="13"/>
  <c r="G26" i="13"/>
  <c r="I26" i="13"/>
  <c r="I25" i="13" s="1"/>
  <c r="K26" i="13"/>
  <c r="K25" i="13" s="1"/>
  <c r="M26" i="13"/>
  <c r="M25" i="13" s="1"/>
  <c r="O26" i="13"/>
  <c r="O25" i="13" s="1"/>
  <c r="Q26" i="13"/>
  <c r="Q25" i="13" s="1"/>
  <c r="V26" i="13"/>
  <c r="V25" i="13" s="1"/>
  <c r="G29" i="13"/>
  <c r="I29" i="13"/>
  <c r="K29" i="13"/>
  <c r="O29" i="13"/>
  <c r="Q29" i="13"/>
  <c r="V29" i="13"/>
  <c r="G30" i="13"/>
  <c r="M30" i="13" s="1"/>
  <c r="I30" i="13"/>
  <c r="K30" i="13"/>
  <c r="O30" i="13"/>
  <c r="Q30" i="13"/>
  <c r="V30" i="13"/>
  <c r="G31" i="13"/>
  <c r="M31" i="13" s="1"/>
  <c r="I31" i="13"/>
  <c r="K31" i="13"/>
  <c r="O31" i="13"/>
  <c r="Q31" i="13"/>
  <c r="V31" i="13"/>
  <c r="G32" i="13"/>
  <c r="I32" i="13"/>
  <c r="K32" i="13"/>
  <c r="M32" i="13"/>
  <c r="O32" i="13"/>
  <c r="Q32" i="13"/>
  <c r="V32" i="13"/>
  <c r="G33" i="13"/>
  <c r="M33" i="13" s="1"/>
  <c r="I33" i="13"/>
  <c r="K33" i="13"/>
  <c r="O33" i="13"/>
  <c r="Q33" i="13"/>
  <c r="V33" i="13"/>
  <c r="G34" i="13"/>
  <c r="I34" i="13"/>
  <c r="K34" i="13"/>
  <c r="M34" i="13"/>
  <c r="O34" i="13"/>
  <c r="Q34" i="13"/>
  <c r="V34" i="13"/>
  <c r="G35" i="13"/>
  <c r="M35" i="13" s="1"/>
  <c r="I35" i="13"/>
  <c r="K35" i="13"/>
  <c r="O35" i="13"/>
  <c r="Q35" i="13"/>
  <c r="V35" i="13"/>
  <c r="G36" i="13"/>
  <c r="M36" i="13" s="1"/>
  <c r="I36" i="13"/>
  <c r="K36" i="13"/>
  <c r="O36" i="13"/>
  <c r="Q36" i="13"/>
  <c r="V36" i="13"/>
  <c r="G37" i="13"/>
  <c r="M37" i="13" s="1"/>
  <c r="I37" i="13"/>
  <c r="K37" i="13"/>
  <c r="O37" i="13"/>
  <c r="Q37" i="13"/>
  <c r="V37" i="13"/>
  <c r="G38" i="13"/>
  <c r="M38" i="13" s="1"/>
  <c r="I38" i="13"/>
  <c r="K38" i="13"/>
  <c r="O38" i="13"/>
  <c r="Q38" i="13"/>
  <c r="V38" i="13"/>
  <c r="G39" i="13"/>
  <c r="I39" i="13"/>
  <c r="K39" i="13"/>
  <c r="M39" i="13"/>
  <c r="O39" i="13"/>
  <c r="Q39" i="13"/>
  <c r="V39" i="13"/>
  <c r="G40" i="13"/>
  <c r="M40" i="13" s="1"/>
  <c r="I40" i="13"/>
  <c r="K40" i="13"/>
  <c r="O40" i="13"/>
  <c r="Q40" i="13"/>
  <c r="V40" i="13"/>
  <c r="G41" i="13"/>
  <c r="M41" i="13" s="1"/>
  <c r="I41" i="13"/>
  <c r="K41" i="13"/>
  <c r="O41" i="13"/>
  <c r="Q41" i="13"/>
  <c r="V41" i="13"/>
  <c r="G42" i="13"/>
  <c r="M42" i="13" s="1"/>
  <c r="I42" i="13"/>
  <c r="K42" i="13"/>
  <c r="O42" i="13"/>
  <c r="Q42" i="13"/>
  <c r="V42" i="13"/>
  <c r="G44" i="13"/>
  <c r="M44" i="13" s="1"/>
  <c r="I44" i="13"/>
  <c r="K44" i="13"/>
  <c r="O44" i="13"/>
  <c r="Q44" i="13"/>
  <c r="V44" i="13"/>
  <c r="G45" i="13"/>
  <c r="M45" i="13" s="1"/>
  <c r="I45" i="13"/>
  <c r="K45" i="13"/>
  <c r="O45" i="13"/>
  <c r="Q45" i="13"/>
  <c r="V45" i="13"/>
  <c r="G47" i="13"/>
  <c r="I47" i="13"/>
  <c r="K47" i="13"/>
  <c r="M47" i="13"/>
  <c r="O47" i="13"/>
  <c r="Q47" i="13"/>
  <c r="V47" i="13"/>
  <c r="G48" i="13"/>
  <c r="M48" i="13" s="1"/>
  <c r="I48" i="13"/>
  <c r="K48" i="13"/>
  <c r="O48" i="13"/>
  <c r="Q48" i="13"/>
  <c r="V48" i="13"/>
  <c r="G49" i="13"/>
  <c r="M49" i="13" s="1"/>
  <c r="I49" i="13"/>
  <c r="K49" i="13"/>
  <c r="O49" i="13"/>
  <c r="Q49" i="13"/>
  <c r="V49" i="13"/>
  <c r="G51" i="13"/>
  <c r="M51" i="13" s="1"/>
  <c r="I51" i="13"/>
  <c r="K51" i="13"/>
  <c r="O51" i="13"/>
  <c r="Q51" i="13"/>
  <c r="V51" i="13"/>
  <c r="G53" i="13"/>
  <c r="I53" i="13"/>
  <c r="V53" i="13"/>
  <c r="G54" i="13"/>
  <c r="M54" i="13" s="1"/>
  <c r="M53" i="13" s="1"/>
  <c r="I54" i="13"/>
  <c r="K54" i="13"/>
  <c r="K53" i="13" s="1"/>
  <c r="O54" i="13"/>
  <c r="O53" i="13" s="1"/>
  <c r="Q54" i="13"/>
  <c r="Q53" i="13" s="1"/>
  <c r="V54" i="13"/>
  <c r="G57" i="13"/>
  <c r="G56" i="13" s="1"/>
  <c r="I57" i="13"/>
  <c r="I56" i="13" s="1"/>
  <c r="K57" i="13"/>
  <c r="O57" i="13"/>
  <c r="Q57" i="13"/>
  <c r="V57" i="13"/>
  <c r="G60" i="13"/>
  <c r="M60" i="13" s="1"/>
  <c r="I60" i="13"/>
  <c r="K60" i="13"/>
  <c r="O60" i="13"/>
  <c r="Q60" i="13"/>
  <c r="V60" i="13"/>
  <c r="G63" i="13"/>
  <c r="M63" i="13" s="1"/>
  <c r="I63" i="13"/>
  <c r="K63" i="13"/>
  <c r="O63" i="13"/>
  <c r="Q63" i="13"/>
  <c r="V63" i="13"/>
  <c r="G66" i="13"/>
  <c r="I66" i="13"/>
  <c r="K66" i="13"/>
  <c r="O66" i="13"/>
  <c r="Q66" i="13"/>
  <c r="V66" i="13"/>
  <c r="G67" i="13"/>
  <c r="M67" i="13" s="1"/>
  <c r="I67" i="13"/>
  <c r="K67" i="13"/>
  <c r="O67" i="13"/>
  <c r="Q67" i="13"/>
  <c r="V67" i="13"/>
  <c r="G68" i="13"/>
  <c r="I68" i="13"/>
  <c r="K68" i="13"/>
  <c r="M68" i="13"/>
  <c r="O68" i="13"/>
  <c r="Q68" i="13"/>
  <c r="V68" i="13"/>
  <c r="G69" i="13"/>
  <c r="M69" i="13" s="1"/>
  <c r="I69" i="13"/>
  <c r="K69" i="13"/>
  <c r="O69" i="13"/>
  <c r="Q69" i="13"/>
  <c r="V69" i="13"/>
  <c r="G70" i="13"/>
  <c r="M70" i="13" s="1"/>
  <c r="I70" i="13"/>
  <c r="K70" i="13"/>
  <c r="O70" i="13"/>
  <c r="Q70" i="13"/>
  <c r="V70" i="13"/>
  <c r="AF72" i="13"/>
  <c r="G43" i="1" s="1"/>
  <c r="BA52" i="12"/>
  <c r="G9" i="12"/>
  <c r="I9" i="12"/>
  <c r="K9" i="12"/>
  <c r="O9" i="12"/>
  <c r="Q9" i="12"/>
  <c r="V9" i="12"/>
  <c r="V8" i="12" s="1"/>
  <c r="G11" i="12"/>
  <c r="M11" i="12" s="1"/>
  <c r="I11" i="12"/>
  <c r="K11" i="12"/>
  <c r="O11" i="12"/>
  <c r="Q11" i="12"/>
  <c r="V11" i="12"/>
  <c r="G13" i="12"/>
  <c r="M13" i="12" s="1"/>
  <c r="I13" i="12"/>
  <c r="K13" i="12"/>
  <c r="O13" i="12"/>
  <c r="Q13" i="12"/>
  <c r="V13" i="12"/>
  <c r="G14" i="12"/>
  <c r="M14" i="12" s="1"/>
  <c r="I14" i="12"/>
  <c r="K14" i="12"/>
  <c r="O14" i="12"/>
  <c r="Q14" i="12"/>
  <c r="V14" i="12"/>
  <c r="G15" i="12"/>
  <c r="I15" i="12"/>
  <c r="K15" i="12"/>
  <c r="M15" i="12"/>
  <c r="O15" i="12"/>
  <c r="Q15" i="12"/>
  <c r="V15" i="12"/>
  <c r="G17" i="12"/>
  <c r="I64" i="1" s="1"/>
  <c r="I17" i="12"/>
  <c r="G18" i="12"/>
  <c r="M18" i="12" s="1"/>
  <c r="M17" i="12" s="1"/>
  <c r="I18" i="12"/>
  <c r="K18" i="12"/>
  <c r="K17" i="12" s="1"/>
  <c r="O18" i="12"/>
  <c r="O17" i="12" s="1"/>
  <c r="Q18" i="12"/>
  <c r="Q17" i="12" s="1"/>
  <c r="V18" i="12"/>
  <c r="V17" i="12" s="1"/>
  <c r="G20" i="12"/>
  <c r="M20" i="12" s="1"/>
  <c r="I20" i="12"/>
  <c r="K20" i="12"/>
  <c r="O20" i="12"/>
  <c r="Q20" i="12"/>
  <c r="V20" i="12"/>
  <c r="G21" i="12"/>
  <c r="M21" i="12" s="1"/>
  <c r="I21" i="12"/>
  <c r="K21" i="12"/>
  <c r="O21" i="12"/>
  <c r="Q21" i="12"/>
  <c r="V21" i="12"/>
  <c r="G22" i="12"/>
  <c r="M22" i="12" s="1"/>
  <c r="I22" i="12"/>
  <c r="K22" i="12"/>
  <c r="O22" i="12"/>
  <c r="Q22" i="12"/>
  <c r="V22" i="12"/>
  <c r="G23" i="12"/>
  <c r="I23" i="12"/>
  <c r="K23" i="12"/>
  <c r="M23" i="12"/>
  <c r="O23" i="12"/>
  <c r="Q23" i="12"/>
  <c r="V23" i="12"/>
  <c r="G25" i="12"/>
  <c r="M25" i="12" s="1"/>
  <c r="I25" i="12"/>
  <c r="K25" i="12"/>
  <c r="O25" i="12"/>
  <c r="Q25" i="12"/>
  <c r="V25" i="12"/>
  <c r="G26" i="12"/>
  <c r="M26" i="12" s="1"/>
  <c r="I26" i="12"/>
  <c r="K26" i="12"/>
  <c r="O26" i="12"/>
  <c r="Q26" i="12"/>
  <c r="V26" i="12"/>
  <c r="G28" i="12"/>
  <c r="M28" i="12" s="1"/>
  <c r="I28" i="12"/>
  <c r="K28" i="12"/>
  <c r="O28" i="12"/>
  <c r="Q28" i="12"/>
  <c r="V28" i="12"/>
  <c r="G29" i="12"/>
  <c r="I29" i="12"/>
  <c r="K29" i="12"/>
  <c r="M29" i="12"/>
  <c r="O29" i="12"/>
  <c r="Q29" i="12"/>
  <c r="V29" i="12"/>
  <c r="G31" i="12"/>
  <c r="M31" i="12" s="1"/>
  <c r="I31" i="12"/>
  <c r="K31" i="12"/>
  <c r="O31" i="12"/>
  <c r="Q31" i="12"/>
  <c r="V31" i="12"/>
  <c r="G33" i="12"/>
  <c r="I33" i="12"/>
  <c r="K33" i="12"/>
  <c r="M33" i="12"/>
  <c r="O33" i="12"/>
  <c r="Q33" i="12"/>
  <c r="V33" i="12"/>
  <c r="G36" i="12"/>
  <c r="M36" i="12" s="1"/>
  <c r="I36" i="12"/>
  <c r="K36" i="12"/>
  <c r="O36" i="12"/>
  <c r="Q36" i="12"/>
  <c r="V36" i="12"/>
  <c r="G38" i="12"/>
  <c r="M38" i="12" s="1"/>
  <c r="I38" i="12"/>
  <c r="K38" i="12"/>
  <c r="K35" i="12" s="1"/>
  <c r="O38" i="12"/>
  <c r="Q38" i="12"/>
  <c r="V38" i="12"/>
  <c r="G40" i="12"/>
  <c r="I40" i="12"/>
  <c r="K40" i="12"/>
  <c r="M40" i="12"/>
  <c r="O40" i="12"/>
  <c r="Q40" i="12"/>
  <c r="V40" i="12"/>
  <c r="G42" i="12"/>
  <c r="M42" i="12" s="1"/>
  <c r="I42" i="12"/>
  <c r="K42" i="12"/>
  <c r="O42" i="12"/>
  <c r="Q42" i="12"/>
  <c r="V42" i="12"/>
  <c r="G46" i="12"/>
  <c r="I46" i="12"/>
  <c r="K46" i="12"/>
  <c r="K45" i="12" s="1"/>
  <c r="O46" i="12"/>
  <c r="O45" i="12" s="1"/>
  <c r="Q46" i="12"/>
  <c r="Q45" i="12" s="1"/>
  <c r="V46" i="12"/>
  <c r="V45" i="12" s="1"/>
  <c r="G47" i="12"/>
  <c r="M47" i="12" s="1"/>
  <c r="I47" i="12"/>
  <c r="K47" i="12"/>
  <c r="O47" i="12"/>
  <c r="Q47" i="12"/>
  <c r="V47" i="12"/>
  <c r="O48" i="12"/>
  <c r="V48" i="12"/>
  <c r="G49" i="12"/>
  <c r="G48" i="12" s="1"/>
  <c r="I49" i="12"/>
  <c r="I48" i="12" s="1"/>
  <c r="K49" i="12"/>
  <c r="K48" i="12" s="1"/>
  <c r="M49" i="12"/>
  <c r="M48" i="12" s="1"/>
  <c r="O49" i="12"/>
  <c r="Q49" i="12"/>
  <c r="Q48" i="12" s="1"/>
  <c r="V49" i="12"/>
  <c r="G51" i="12"/>
  <c r="G50" i="12" s="1"/>
  <c r="I51" i="12"/>
  <c r="I50" i="12" s="1"/>
  <c r="K51" i="12"/>
  <c r="K50" i="12" s="1"/>
  <c r="M51" i="12"/>
  <c r="M50" i="12" s="1"/>
  <c r="O51" i="12"/>
  <c r="O50" i="12" s="1"/>
  <c r="Q51" i="12"/>
  <c r="Q50" i="12" s="1"/>
  <c r="V51" i="12"/>
  <c r="V50" i="12" s="1"/>
  <c r="G56" i="12"/>
  <c r="M56" i="12" s="1"/>
  <c r="I56" i="12"/>
  <c r="K56" i="12"/>
  <c r="O56" i="12"/>
  <c r="Q56" i="12"/>
  <c r="V56" i="12"/>
  <c r="G57" i="12"/>
  <c r="M57" i="12" s="1"/>
  <c r="I57" i="12"/>
  <c r="K57" i="12"/>
  <c r="O57" i="12"/>
  <c r="Q57" i="12"/>
  <c r="V57" i="12"/>
  <c r="G58" i="12"/>
  <c r="M58" i="12" s="1"/>
  <c r="I58" i="12"/>
  <c r="K58" i="12"/>
  <c r="O58" i="12"/>
  <c r="Q58" i="12"/>
  <c r="V58" i="12"/>
  <c r="G60" i="12"/>
  <c r="I60" i="12"/>
  <c r="K60" i="12"/>
  <c r="M60" i="12"/>
  <c r="O60" i="12"/>
  <c r="Q60" i="12"/>
  <c r="V60" i="12"/>
  <c r="G61" i="12"/>
  <c r="M61" i="12" s="1"/>
  <c r="I61" i="12"/>
  <c r="K61" i="12"/>
  <c r="O61" i="12"/>
  <c r="Q61" i="12"/>
  <c r="V61" i="12"/>
  <c r="G63" i="12"/>
  <c r="M63" i="12" s="1"/>
  <c r="I63" i="12"/>
  <c r="K63" i="12"/>
  <c r="K55" i="12" s="1"/>
  <c r="O63" i="12"/>
  <c r="Q63" i="12"/>
  <c r="V63" i="12"/>
  <c r="G66" i="12"/>
  <c r="M66" i="12" s="1"/>
  <c r="I66" i="12"/>
  <c r="K66" i="12"/>
  <c r="O66" i="12"/>
  <c r="Q66" i="12"/>
  <c r="V66" i="12"/>
  <c r="G68" i="12"/>
  <c r="M68" i="12" s="1"/>
  <c r="I68" i="12"/>
  <c r="K68" i="12"/>
  <c r="O68" i="12"/>
  <c r="Q68" i="12"/>
  <c r="V68" i="12"/>
  <c r="G69" i="12"/>
  <c r="I69" i="12"/>
  <c r="K69" i="12"/>
  <c r="M69" i="12"/>
  <c r="O69" i="12"/>
  <c r="Q69" i="12"/>
  <c r="V69" i="12"/>
  <c r="G70" i="12"/>
  <c r="M70" i="12" s="1"/>
  <c r="I70" i="12"/>
  <c r="K70" i="12"/>
  <c r="O70" i="12"/>
  <c r="Q70" i="12"/>
  <c r="V70" i="12"/>
  <c r="K71" i="12"/>
  <c r="V71" i="12"/>
  <c r="G72" i="12"/>
  <c r="I72" i="12"/>
  <c r="I71" i="12" s="1"/>
  <c r="K72" i="12"/>
  <c r="O72" i="12"/>
  <c r="O71" i="12" s="1"/>
  <c r="Q72" i="12"/>
  <c r="Q71" i="12" s="1"/>
  <c r="V72" i="12"/>
  <c r="G74" i="12"/>
  <c r="G73" i="12" s="1"/>
  <c r="I74" i="12"/>
  <c r="K74" i="12"/>
  <c r="K73" i="12" s="1"/>
  <c r="M74" i="12"/>
  <c r="O74" i="12"/>
  <c r="Q74" i="12"/>
  <c r="Q73" i="12" s="1"/>
  <c r="V74" i="12"/>
  <c r="V73" i="12" s="1"/>
  <c r="G77" i="12"/>
  <c r="M77" i="12" s="1"/>
  <c r="I77" i="12"/>
  <c r="K77" i="12"/>
  <c r="O77" i="12"/>
  <c r="Q77" i="12"/>
  <c r="V77" i="12"/>
  <c r="G80" i="12"/>
  <c r="I80" i="12"/>
  <c r="K80" i="12"/>
  <c r="M80" i="12"/>
  <c r="O80" i="12"/>
  <c r="Q80" i="12"/>
  <c r="V80" i="12"/>
  <c r="G82" i="12"/>
  <c r="M82" i="12" s="1"/>
  <c r="I82" i="12"/>
  <c r="K82" i="12"/>
  <c r="O82" i="12"/>
  <c r="Q82" i="12"/>
  <c r="V82" i="12"/>
  <c r="G83" i="12"/>
  <c r="M83" i="12" s="1"/>
  <c r="I83" i="12"/>
  <c r="K83" i="12"/>
  <c r="O83" i="12"/>
  <c r="Q83" i="12"/>
  <c r="V83" i="12"/>
  <c r="G84" i="12"/>
  <c r="I84" i="12"/>
  <c r="K84" i="12"/>
  <c r="M84" i="12"/>
  <c r="O84" i="12"/>
  <c r="Q84" i="12"/>
  <c r="V84" i="12"/>
  <c r="G85" i="12"/>
  <c r="M85" i="12" s="1"/>
  <c r="I85" i="12"/>
  <c r="K85" i="12"/>
  <c r="O85" i="12"/>
  <c r="Q85" i="12"/>
  <c r="V85" i="12"/>
  <c r="G86" i="12"/>
  <c r="I86" i="12"/>
  <c r="K86" i="12"/>
  <c r="M86" i="12"/>
  <c r="O86" i="12"/>
  <c r="Q86" i="12"/>
  <c r="V86" i="12"/>
  <c r="G87" i="12"/>
  <c r="M87" i="12" s="1"/>
  <c r="I87" i="12"/>
  <c r="K87" i="12"/>
  <c r="O87" i="12"/>
  <c r="Q87" i="12"/>
  <c r="V87" i="12"/>
  <c r="G90" i="12"/>
  <c r="M90" i="12" s="1"/>
  <c r="I90" i="12"/>
  <c r="I89" i="12" s="1"/>
  <c r="K90" i="12"/>
  <c r="K89" i="12" s="1"/>
  <c r="O90" i="12"/>
  <c r="O89" i="12" s="1"/>
  <c r="Q90" i="12"/>
  <c r="V90" i="12"/>
  <c r="G93" i="12"/>
  <c r="M93" i="12" s="1"/>
  <c r="I93" i="12"/>
  <c r="K93" i="12"/>
  <c r="O93" i="12"/>
  <c r="Q93" i="12"/>
  <c r="V93" i="12"/>
  <c r="O94" i="12"/>
  <c r="G95" i="12"/>
  <c r="I95" i="12"/>
  <c r="K95" i="12"/>
  <c r="O95" i="12"/>
  <c r="Q95" i="12"/>
  <c r="V95" i="12"/>
  <c r="G96" i="12"/>
  <c r="M96" i="12" s="1"/>
  <c r="I96" i="12"/>
  <c r="K96" i="12"/>
  <c r="O96" i="12"/>
  <c r="Q96" i="12"/>
  <c r="V96" i="12"/>
  <c r="G97" i="12"/>
  <c r="M97" i="12" s="1"/>
  <c r="I97" i="12"/>
  <c r="K97" i="12"/>
  <c r="O97" i="12"/>
  <c r="Q97" i="12"/>
  <c r="V97" i="12"/>
  <c r="G98" i="12"/>
  <c r="M98" i="12" s="1"/>
  <c r="I98" i="12"/>
  <c r="K98" i="12"/>
  <c r="O98" i="12"/>
  <c r="Q98" i="12"/>
  <c r="V98" i="12"/>
  <c r="G100" i="12"/>
  <c r="I100" i="12"/>
  <c r="K100" i="12"/>
  <c r="O100" i="12"/>
  <c r="Q100" i="12"/>
  <c r="V100" i="12"/>
  <c r="G101" i="12"/>
  <c r="I101" i="12"/>
  <c r="K101" i="12"/>
  <c r="M101" i="12"/>
  <c r="O101" i="12"/>
  <c r="Q101" i="12"/>
  <c r="Q99" i="12" s="1"/>
  <c r="V101" i="12"/>
  <c r="G103" i="12"/>
  <c r="M103" i="12" s="1"/>
  <c r="I103" i="12"/>
  <c r="K103" i="12"/>
  <c r="O103" i="12"/>
  <c r="Q103" i="12"/>
  <c r="V103" i="12"/>
  <c r="G105" i="12"/>
  <c r="M105" i="12" s="1"/>
  <c r="I105" i="12"/>
  <c r="K105" i="12"/>
  <c r="O105" i="12"/>
  <c r="Q105" i="12"/>
  <c r="V105" i="12"/>
  <c r="G107" i="12"/>
  <c r="M107" i="12" s="1"/>
  <c r="I107" i="12"/>
  <c r="K107" i="12"/>
  <c r="O107" i="12"/>
  <c r="Q107" i="12"/>
  <c r="V107" i="12"/>
  <c r="G109" i="12"/>
  <c r="I109" i="12"/>
  <c r="K109" i="12"/>
  <c r="M109" i="12"/>
  <c r="O109" i="12"/>
  <c r="O108" i="12" s="1"/>
  <c r="Q109" i="12"/>
  <c r="V109" i="12"/>
  <c r="G110" i="12"/>
  <c r="M110" i="12" s="1"/>
  <c r="I110" i="12"/>
  <c r="K110" i="12"/>
  <c r="O110" i="12"/>
  <c r="Q110" i="12"/>
  <c r="V110" i="12"/>
  <c r="G111" i="12"/>
  <c r="M111" i="12" s="1"/>
  <c r="I111" i="12"/>
  <c r="K111" i="12"/>
  <c r="O111" i="12"/>
  <c r="Q111" i="12"/>
  <c r="V111" i="12"/>
  <c r="G112" i="12"/>
  <c r="M112" i="12" s="1"/>
  <c r="I112" i="12"/>
  <c r="K112" i="12"/>
  <c r="O112" i="12"/>
  <c r="Q112" i="12"/>
  <c r="V112" i="12"/>
  <c r="G113" i="12"/>
  <c r="M113" i="12" s="1"/>
  <c r="I113" i="12"/>
  <c r="K113" i="12"/>
  <c r="O113" i="12"/>
  <c r="Q113" i="12"/>
  <c r="V113" i="12"/>
  <c r="G114" i="12"/>
  <c r="I114" i="12"/>
  <c r="K114" i="12"/>
  <c r="M114" i="12"/>
  <c r="O114" i="12"/>
  <c r="Q114" i="12"/>
  <c r="V114" i="12"/>
  <c r="G115" i="12"/>
  <c r="M115" i="12" s="1"/>
  <c r="I115" i="12"/>
  <c r="K115" i="12"/>
  <c r="O115" i="12"/>
  <c r="Q115" i="12"/>
  <c r="V115" i="12"/>
  <c r="G117" i="12"/>
  <c r="I117" i="12"/>
  <c r="K117" i="12"/>
  <c r="M117" i="12"/>
  <c r="O117" i="12"/>
  <c r="Q117" i="12"/>
  <c r="V117" i="12"/>
  <c r="G118" i="12"/>
  <c r="M118" i="12" s="1"/>
  <c r="I118" i="12"/>
  <c r="K118" i="12"/>
  <c r="O118" i="12"/>
  <c r="Q118" i="12"/>
  <c r="V118" i="12"/>
  <c r="G122" i="12"/>
  <c r="M122" i="12" s="1"/>
  <c r="I122" i="12"/>
  <c r="K122" i="12"/>
  <c r="O122" i="12"/>
  <c r="O121" i="12" s="1"/>
  <c r="Q122" i="12"/>
  <c r="V122" i="12"/>
  <c r="G123" i="12"/>
  <c r="M123" i="12" s="1"/>
  <c r="I123" i="12"/>
  <c r="K123" i="12"/>
  <c r="O123" i="12"/>
  <c r="Q123" i="12"/>
  <c r="V123" i="12"/>
  <c r="G125" i="12"/>
  <c r="M125" i="12" s="1"/>
  <c r="I125" i="12"/>
  <c r="K125" i="12"/>
  <c r="O125" i="12"/>
  <c r="Q125" i="12"/>
  <c r="V125" i="12"/>
  <c r="G127" i="12"/>
  <c r="I127" i="12"/>
  <c r="K127" i="12"/>
  <c r="O127" i="12"/>
  <c r="Q127" i="12"/>
  <c r="V127" i="12"/>
  <c r="G129" i="12"/>
  <c r="M129" i="12" s="1"/>
  <c r="I129" i="12"/>
  <c r="I126" i="12" s="1"/>
  <c r="K129" i="12"/>
  <c r="O129" i="12"/>
  <c r="Q129" i="12"/>
  <c r="V129" i="12"/>
  <c r="G130" i="12"/>
  <c r="M130" i="12" s="1"/>
  <c r="I130" i="12"/>
  <c r="K130" i="12"/>
  <c r="O130" i="12"/>
  <c r="Q130" i="12"/>
  <c r="V130" i="12"/>
  <c r="G131" i="12"/>
  <c r="M131" i="12" s="1"/>
  <c r="I131" i="12"/>
  <c r="K131" i="12"/>
  <c r="O131" i="12"/>
  <c r="Q131" i="12"/>
  <c r="V131" i="12"/>
  <c r="G132" i="12"/>
  <c r="I132" i="12"/>
  <c r="K132" i="12"/>
  <c r="M132" i="12"/>
  <c r="O132" i="12"/>
  <c r="Q132" i="12"/>
  <c r="V132" i="12"/>
  <c r="G133" i="12"/>
  <c r="M133" i="12" s="1"/>
  <c r="I133" i="12"/>
  <c r="K133" i="12"/>
  <c r="O133" i="12"/>
  <c r="Q133" i="12"/>
  <c r="V133" i="12"/>
  <c r="G134" i="12"/>
  <c r="M134" i="12" s="1"/>
  <c r="I134" i="12"/>
  <c r="K134" i="12"/>
  <c r="O134" i="12"/>
  <c r="Q134" i="12"/>
  <c r="V134" i="12"/>
  <c r="G137" i="12"/>
  <c r="M137" i="12" s="1"/>
  <c r="I137" i="12"/>
  <c r="K137" i="12"/>
  <c r="O137" i="12"/>
  <c r="Q137" i="12"/>
  <c r="V137" i="12"/>
  <c r="G138" i="12"/>
  <c r="M138" i="12" s="1"/>
  <c r="I138" i="12"/>
  <c r="K138" i="12"/>
  <c r="O138" i="12"/>
  <c r="Q138" i="12"/>
  <c r="V138" i="12"/>
  <c r="G139" i="12"/>
  <c r="M139" i="12" s="1"/>
  <c r="I139" i="12"/>
  <c r="K139" i="12"/>
  <c r="O139" i="12"/>
  <c r="Q139" i="12"/>
  <c r="V139" i="12"/>
  <c r="O141" i="12"/>
  <c r="G142" i="12"/>
  <c r="G141" i="12" s="1"/>
  <c r="I142" i="12"/>
  <c r="I141" i="12" s="1"/>
  <c r="K142" i="12"/>
  <c r="M142" i="12"/>
  <c r="M141" i="12" s="1"/>
  <c r="O142" i="12"/>
  <c r="Q142" i="12"/>
  <c r="V142" i="12"/>
  <c r="G144" i="12"/>
  <c r="M144" i="12" s="1"/>
  <c r="I144" i="12"/>
  <c r="K144" i="12"/>
  <c r="O144" i="12"/>
  <c r="Q144" i="12"/>
  <c r="V144" i="12"/>
  <c r="G146" i="12"/>
  <c r="M146" i="12" s="1"/>
  <c r="I146" i="12"/>
  <c r="K146" i="12"/>
  <c r="O146" i="12"/>
  <c r="Q146" i="12"/>
  <c r="V146" i="12"/>
  <c r="G148" i="12"/>
  <c r="M148" i="12" s="1"/>
  <c r="I148" i="12"/>
  <c r="K148" i="12"/>
  <c r="O148" i="12"/>
  <c r="Q148" i="12"/>
  <c r="V148" i="12"/>
  <c r="G150" i="12"/>
  <c r="I150" i="12"/>
  <c r="K150" i="12"/>
  <c r="K149" i="12" s="1"/>
  <c r="O150" i="12"/>
  <c r="Q150" i="12"/>
  <c r="V150" i="12"/>
  <c r="G151" i="12"/>
  <c r="I151" i="12"/>
  <c r="K151" i="12"/>
  <c r="M151" i="12"/>
  <c r="O151" i="12"/>
  <c r="Q151" i="12"/>
  <c r="V151" i="12"/>
  <c r="G152" i="12"/>
  <c r="M152" i="12" s="1"/>
  <c r="I152" i="12"/>
  <c r="K152" i="12"/>
  <c r="O152" i="12"/>
  <c r="Q152" i="12"/>
  <c r="V152" i="12"/>
  <c r="G153" i="12"/>
  <c r="M153" i="12" s="1"/>
  <c r="I153" i="12"/>
  <c r="K153" i="12"/>
  <c r="O153" i="12"/>
  <c r="Q153" i="12"/>
  <c r="V153" i="12"/>
  <c r="G154" i="12"/>
  <c r="M154" i="12" s="1"/>
  <c r="I154" i="12"/>
  <c r="K154" i="12"/>
  <c r="O154" i="12"/>
  <c r="Q154" i="12"/>
  <c r="V154" i="12"/>
  <c r="G155" i="12"/>
  <c r="I155" i="12"/>
  <c r="K155" i="12"/>
  <c r="M155" i="12"/>
  <c r="O155" i="12"/>
  <c r="Q155" i="12"/>
  <c r="V155" i="12"/>
  <c r="G157" i="12"/>
  <c r="M157" i="12" s="1"/>
  <c r="I157" i="12"/>
  <c r="K157" i="12"/>
  <c r="O157" i="12"/>
  <c r="Q157" i="12"/>
  <c r="V157" i="12"/>
  <c r="G158" i="12"/>
  <c r="I158" i="12"/>
  <c r="K158" i="12"/>
  <c r="M158" i="12"/>
  <c r="O158" i="12"/>
  <c r="Q158" i="12"/>
  <c r="V158" i="12"/>
  <c r="G159" i="12"/>
  <c r="M159" i="12" s="1"/>
  <c r="I159" i="12"/>
  <c r="K159" i="12"/>
  <c r="O159" i="12"/>
  <c r="Q159" i="12"/>
  <c r="V159" i="12"/>
  <c r="I162" i="12"/>
  <c r="G163" i="12"/>
  <c r="I163" i="12"/>
  <c r="K163" i="12"/>
  <c r="K162" i="12" s="1"/>
  <c r="O163" i="12"/>
  <c r="Q163" i="12"/>
  <c r="V163" i="12"/>
  <c r="G167" i="12"/>
  <c r="I167" i="12"/>
  <c r="K167" i="12"/>
  <c r="M167" i="12"/>
  <c r="O167" i="12"/>
  <c r="Q167" i="12"/>
  <c r="Q162" i="12" s="1"/>
  <c r="V167" i="12"/>
  <c r="G169" i="12"/>
  <c r="M169" i="12" s="1"/>
  <c r="I169" i="12"/>
  <c r="K169" i="12"/>
  <c r="O169" i="12"/>
  <c r="Q169" i="12"/>
  <c r="V169" i="12"/>
  <c r="G173" i="12"/>
  <c r="I173" i="12"/>
  <c r="K173" i="12"/>
  <c r="K172" i="12" s="1"/>
  <c r="O173" i="12"/>
  <c r="O172" i="12" s="1"/>
  <c r="Q173" i="12"/>
  <c r="Q172" i="12" s="1"/>
  <c r="V173" i="12"/>
  <c r="G174" i="12"/>
  <c r="M174" i="12" s="1"/>
  <c r="I174" i="12"/>
  <c r="K174" i="12"/>
  <c r="O174" i="12"/>
  <c r="Q174" i="12"/>
  <c r="V174" i="12"/>
  <c r="G176" i="12"/>
  <c r="M176" i="12" s="1"/>
  <c r="I176" i="12"/>
  <c r="K176" i="12"/>
  <c r="O176" i="12"/>
  <c r="Q176" i="12"/>
  <c r="V176" i="12"/>
  <c r="G178" i="12"/>
  <c r="M178" i="12" s="1"/>
  <c r="I178" i="12"/>
  <c r="K178" i="12"/>
  <c r="O178" i="12"/>
  <c r="Q178" i="12"/>
  <c r="V178" i="12"/>
  <c r="G180" i="12"/>
  <c r="I180" i="12"/>
  <c r="K180" i="12"/>
  <c r="M180" i="12"/>
  <c r="O180" i="12"/>
  <c r="Q180" i="12"/>
  <c r="V180" i="12"/>
  <c r="G182" i="12"/>
  <c r="M182" i="12" s="1"/>
  <c r="I182" i="12"/>
  <c r="K182" i="12"/>
  <c r="O182" i="12"/>
  <c r="Q182" i="12"/>
  <c r="V182" i="12"/>
  <c r="G184" i="12"/>
  <c r="M184" i="12" s="1"/>
  <c r="I184" i="12"/>
  <c r="K184" i="12"/>
  <c r="O184" i="12"/>
  <c r="Q184" i="12"/>
  <c r="V184" i="12"/>
  <c r="G186" i="12"/>
  <c r="M186" i="12" s="1"/>
  <c r="I186" i="12"/>
  <c r="K186" i="12"/>
  <c r="O186" i="12"/>
  <c r="Q186" i="12"/>
  <c r="V186" i="12"/>
  <c r="G188" i="12"/>
  <c r="I188" i="12"/>
  <c r="K188" i="12"/>
  <c r="M188" i="12"/>
  <c r="O188" i="12"/>
  <c r="Q188" i="12"/>
  <c r="V188" i="12"/>
  <c r="G190" i="12"/>
  <c r="M190" i="12" s="1"/>
  <c r="I190" i="12"/>
  <c r="K190" i="12"/>
  <c r="O190" i="12"/>
  <c r="Q190" i="12"/>
  <c r="V190" i="12"/>
  <c r="G192" i="12"/>
  <c r="M192" i="12" s="1"/>
  <c r="I192" i="12"/>
  <c r="K192" i="12"/>
  <c r="O192" i="12"/>
  <c r="Q192" i="12"/>
  <c r="V192" i="12"/>
  <c r="AF194" i="12"/>
  <c r="G42" i="1" s="1"/>
  <c r="I20" i="1"/>
  <c r="I19" i="1"/>
  <c r="H40" i="1"/>
  <c r="J28" i="1"/>
  <c r="J26" i="1"/>
  <c r="G38" i="1"/>
  <c r="F38" i="1"/>
  <c r="J23" i="1"/>
  <c r="J24" i="1"/>
  <c r="J25" i="1"/>
  <c r="J27" i="1"/>
  <c r="E24" i="1"/>
  <c r="E26" i="1"/>
  <c r="O56" i="13" l="1"/>
  <c r="K21" i="13"/>
  <c r="M169" i="15"/>
  <c r="G167" i="15"/>
  <c r="G94" i="12"/>
  <c r="M95" i="12"/>
  <c r="M94" i="12" s="1"/>
  <c r="Q106" i="15"/>
  <c r="Q108" i="12"/>
  <c r="V125" i="14"/>
  <c r="I120" i="14"/>
  <c r="V112" i="15"/>
  <c r="I28" i="16"/>
  <c r="Q167" i="15"/>
  <c r="V28" i="16"/>
  <c r="I108" i="12"/>
  <c r="K121" i="12"/>
  <c r="M72" i="12"/>
  <c r="M71" i="12" s="1"/>
  <c r="G71" i="12"/>
  <c r="I121" i="12"/>
  <c r="I59" i="14"/>
  <c r="AE142" i="14"/>
  <c r="F44" i="1" s="1"/>
  <c r="H44" i="1" s="1"/>
  <c r="I44" i="1" s="1"/>
  <c r="G16" i="14"/>
  <c r="G142" i="14" s="1"/>
  <c r="M17" i="14"/>
  <c r="M16" i="14" s="1"/>
  <c r="M15" i="16"/>
  <c r="G11" i="16"/>
  <c r="G27" i="17"/>
  <c r="M30" i="17"/>
  <c r="K108" i="12"/>
  <c r="V91" i="15"/>
  <c r="M48" i="15"/>
  <c r="I65" i="12"/>
  <c r="I149" i="12"/>
  <c r="M73" i="12"/>
  <c r="G44" i="1"/>
  <c r="G41" i="1"/>
  <c r="G39" i="1"/>
  <c r="G48" i="1" s="1"/>
  <c r="G25" i="1" s="1"/>
  <c r="A25" i="1" s="1"/>
  <c r="K195" i="15"/>
  <c r="M142" i="15"/>
  <c r="I21" i="13"/>
  <c r="V65" i="12"/>
  <c r="V126" i="12"/>
  <c r="Q149" i="12"/>
  <c r="G149" i="12"/>
  <c r="I87" i="1" s="1"/>
  <c r="M150" i="12"/>
  <c r="M108" i="12"/>
  <c r="M57" i="13"/>
  <c r="M19" i="13"/>
  <c r="M18" i="13" s="1"/>
  <c r="G18" i="13"/>
  <c r="I66" i="1" s="1"/>
  <c r="I75" i="14"/>
  <c r="O91" i="15"/>
  <c r="M128" i="17"/>
  <c r="G125" i="17"/>
  <c r="V55" i="12"/>
  <c r="G195" i="15"/>
  <c r="M196" i="15"/>
  <c r="V172" i="12"/>
  <c r="G162" i="12"/>
  <c r="G99" i="12"/>
  <c r="I82" i="1" s="1"/>
  <c r="M100" i="12"/>
  <c r="M99" i="12" s="1"/>
  <c r="I94" i="12"/>
  <c r="Q21" i="13"/>
  <c r="Q125" i="17"/>
  <c r="G142" i="15"/>
  <c r="I34" i="14"/>
  <c r="M11" i="16"/>
  <c r="Q121" i="12"/>
  <c r="Q94" i="12"/>
  <c r="Q177" i="12"/>
  <c r="V177" i="12"/>
  <c r="I177" i="12"/>
  <c r="O162" i="12"/>
  <c r="V121" i="12"/>
  <c r="I99" i="12"/>
  <c r="V89" i="12"/>
  <c r="I45" i="12"/>
  <c r="Q19" i="12"/>
  <c r="G28" i="13"/>
  <c r="V21" i="13"/>
  <c r="K125" i="14"/>
  <c r="O120" i="14"/>
  <c r="Q75" i="14"/>
  <c r="Q59" i="14"/>
  <c r="I167" i="15"/>
  <c r="V136" i="15"/>
  <c r="V106" i="15"/>
  <c r="I106" i="15"/>
  <c r="K82" i="15"/>
  <c r="Q58" i="15"/>
  <c r="G36" i="15"/>
  <c r="Q56" i="16"/>
  <c r="V34" i="17"/>
  <c r="K19" i="12"/>
  <c r="K56" i="13"/>
  <c r="K28" i="13"/>
  <c r="Q34" i="14"/>
  <c r="I195" i="15"/>
  <c r="Q91" i="15"/>
  <c r="M82" i="15"/>
  <c r="K58" i="15"/>
  <c r="O19" i="15"/>
  <c r="I56" i="16"/>
  <c r="M9" i="16"/>
  <c r="M8" i="16" s="1"/>
  <c r="K34" i="17"/>
  <c r="O34" i="17"/>
  <c r="G59" i="17"/>
  <c r="I77" i="1" s="1"/>
  <c r="K59" i="17"/>
  <c r="Q27" i="17"/>
  <c r="O142" i="15"/>
  <c r="I122" i="15"/>
  <c r="G58" i="15"/>
  <c r="I19" i="15"/>
  <c r="V8" i="15"/>
  <c r="AE72" i="16"/>
  <c r="F46" i="1" s="1"/>
  <c r="H46" i="1" s="1"/>
  <c r="I46" i="1" s="1"/>
  <c r="G120" i="17"/>
  <c r="I59" i="17"/>
  <c r="O195" i="15"/>
  <c r="K91" i="15"/>
  <c r="M121" i="12"/>
  <c r="I73" i="12"/>
  <c r="I125" i="17"/>
  <c r="K65" i="12"/>
  <c r="O19" i="12"/>
  <c r="O27" i="14"/>
  <c r="K167" i="15"/>
  <c r="V19" i="15"/>
  <c r="Q21" i="16"/>
  <c r="K125" i="17"/>
  <c r="K27" i="17"/>
  <c r="G172" i="12"/>
  <c r="K141" i="12"/>
  <c r="K126" i="12"/>
  <c r="V99" i="12"/>
  <c r="O73" i="12"/>
  <c r="G45" i="12"/>
  <c r="I68" i="1" s="1"/>
  <c r="K8" i="12"/>
  <c r="V28" i="13"/>
  <c r="Q11" i="13"/>
  <c r="K34" i="14"/>
  <c r="V34" i="14"/>
  <c r="K27" i="14"/>
  <c r="O158" i="15"/>
  <c r="K142" i="15"/>
  <c r="Q136" i="15"/>
  <c r="Q122" i="15"/>
  <c r="K112" i="15"/>
  <c r="O58" i="15"/>
  <c r="V36" i="15"/>
  <c r="K28" i="16"/>
  <c r="I11" i="16"/>
  <c r="K120" i="17"/>
  <c r="Q75" i="17"/>
  <c r="I34" i="17"/>
  <c r="G25" i="17"/>
  <c r="K18" i="17"/>
  <c r="O18" i="17"/>
  <c r="G158" i="15"/>
  <c r="I86" i="1" s="1"/>
  <c r="Q126" i="12"/>
  <c r="Q81" i="12"/>
  <c r="O65" i="12"/>
  <c r="Q35" i="12"/>
  <c r="Q8" i="15"/>
  <c r="G177" i="12"/>
  <c r="O126" i="12"/>
  <c r="Q89" i="12"/>
  <c r="O81" i="12"/>
  <c r="I19" i="12"/>
  <c r="V75" i="14"/>
  <c r="O59" i="14"/>
  <c r="V167" i="15"/>
  <c r="G91" i="15"/>
  <c r="K19" i="15"/>
  <c r="V56" i="16"/>
  <c r="O28" i="16"/>
  <c r="I81" i="12"/>
  <c r="M65" i="12"/>
  <c r="Q55" i="12"/>
  <c r="I35" i="12"/>
  <c r="I8" i="12"/>
  <c r="Q28" i="13"/>
  <c r="O11" i="13"/>
  <c r="O75" i="14"/>
  <c r="V18" i="14"/>
  <c r="V180" i="15"/>
  <c r="O136" i="15"/>
  <c r="Q72" i="15"/>
  <c r="M54" i="15"/>
  <c r="M53" i="15" s="1"/>
  <c r="Q36" i="15"/>
  <c r="K8" i="15"/>
  <c r="O56" i="16"/>
  <c r="G28" i="16"/>
  <c r="G72" i="16" s="1"/>
  <c r="M89" i="12"/>
  <c r="V18" i="17"/>
  <c r="I172" i="12"/>
  <c r="K94" i="12"/>
  <c r="O35" i="12"/>
  <c r="O8" i="12"/>
  <c r="M120" i="14"/>
  <c r="I18" i="14"/>
  <c r="G106" i="15"/>
  <c r="V125" i="17"/>
  <c r="Q34" i="17"/>
  <c r="G12" i="17"/>
  <c r="O177" i="12"/>
  <c r="V149" i="12"/>
  <c r="G126" i="12"/>
  <c r="O99" i="12"/>
  <c r="V94" i="12"/>
  <c r="Q65" i="12"/>
  <c r="O55" i="12"/>
  <c r="G8" i="12"/>
  <c r="AE72" i="13"/>
  <c r="F43" i="1" s="1"/>
  <c r="H43" i="1" s="1"/>
  <c r="I43" i="1" s="1"/>
  <c r="O28" i="13"/>
  <c r="K11" i="13"/>
  <c r="Q125" i="14"/>
  <c r="G120" i="14"/>
  <c r="I79" i="1" s="1"/>
  <c r="K75" i="14"/>
  <c r="M27" i="14"/>
  <c r="O167" i="15"/>
  <c r="K158" i="15"/>
  <c r="O106" i="15"/>
  <c r="V82" i="15"/>
  <c r="O72" i="15"/>
  <c r="I58" i="15"/>
  <c r="I48" i="15"/>
  <c r="O36" i="15"/>
  <c r="M18" i="15"/>
  <c r="M17" i="15" s="1"/>
  <c r="I8" i="15"/>
  <c r="K56" i="16"/>
  <c r="O125" i="17"/>
  <c r="I75" i="17"/>
  <c r="O27" i="17"/>
  <c r="O18" i="14"/>
  <c r="O180" i="15"/>
  <c r="G108" i="12"/>
  <c r="O125" i="14"/>
  <c r="V162" i="12"/>
  <c r="V56" i="13"/>
  <c r="Q27" i="14"/>
  <c r="Q195" i="15"/>
  <c r="I190" i="15"/>
  <c r="V158" i="15"/>
  <c r="I158" i="15"/>
  <c r="V142" i="15"/>
  <c r="I136" i="15"/>
  <c r="K122" i="15"/>
  <c r="O112" i="15"/>
  <c r="Q100" i="15"/>
  <c r="G48" i="15"/>
  <c r="K36" i="15"/>
  <c r="G8" i="15"/>
  <c r="I21" i="16"/>
  <c r="O11" i="16"/>
  <c r="V120" i="17"/>
  <c r="V75" i="17"/>
  <c r="K75" i="17"/>
  <c r="V59" i="17"/>
  <c r="M18" i="17"/>
  <c r="Q8" i="12"/>
  <c r="V141" i="12"/>
  <c r="K81" i="12"/>
  <c r="V81" i="12"/>
  <c r="V35" i="12"/>
  <c r="I11" i="13"/>
  <c r="I125" i="14"/>
  <c r="V122" i="15"/>
  <c r="K177" i="12"/>
  <c r="O149" i="12"/>
  <c r="Q141" i="12"/>
  <c r="V108" i="12"/>
  <c r="K99" i="12"/>
  <c r="I55" i="12"/>
  <c r="V19" i="12"/>
  <c r="Q56" i="13"/>
  <c r="I28" i="13"/>
  <c r="G11" i="13"/>
  <c r="G72" i="13" s="1"/>
  <c r="G190" i="15"/>
  <c r="Q142" i="15"/>
  <c r="M115" i="15"/>
  <c r="M112" i="15" s="1"/>
  <c r="K106" i="15"/>
  <c r="O100" i="15"/>
  <c r="I91" i="15"/>
  <c r="O82" i="15"/>
  <c r="I72" i="15"/>
  <c r="V58" i="15"/>
  <c r="G56" i="16"/>
  <c r="Q28" i="16"/>
  <c r="K11" i="16"/>
  <c r="Q120" i="17"/>
  <c r="Q18" i="17"/>
  <c r="G26" i="1"/>
  <c r="A26" i="1"/>
  <c r="M120" i="17"/>
  <c r="M75" i="17"/>
  <c r="M125" i="17"/>
  <c r="M34" i="17"/>
  <c r="M27" i="17"/>
  <c r="M62" i="17"/>
  <c r="M59" i="17" s="1"/>
  <c r="M17" i="17"/>
  <c r="M16" i="17" s="1"/>
  <c r="M9" i="17"/>
  <c r="M8" i="17" s="1"/>
  <c r="G75" i="17"/>
  <c r="G34" i="17"/>
  <c r="G18" i="17"/>
  <c r="AE142" i="17"/>
  <c r="F47" i="1" s="1"/>
  <c r="H47" i="1" s="1"/>
  <c r="I47" i="1" s="1"/>
  <c r="M21" i="16"/>
  <c r="M57" i="16"/>
  <c r="M56" i="16" s="1"/>
  <c r="G53" i="16"/>
  <c r="I91" i="1" s="1"/>
  <c r="M40" i="16"/>
  <c r="M32" i="16"/>
  <c r="M195" i="15"/>
  <c r="M72" i="15"/>
  <c r="M180" i="15"/>
  <c r="M190" i="15"/>
  <c r="M100" i="15"/>
  <c r="M122" i="15"/>
  <c r="M167" i="15"/>
  <c r="M136" i="15"/>
  <c r="M19" i="15"/>
  <c r="G122" i="15"/>
  <c r="M92" i="15"/>
  <c r="M91" i="15" s="1"/>
  <c r="M80" i="15"/>
  <c r="M79" i="15" s="1"/>
  <c r="M59" i="15"/>
  <c r="M58" i="15" s="1"/>
  <c r="M37" i="15"/>
  <c r="M36" i="15" s="1"/>
  <c r="G82" i="15"/>
  <c r="I74" i="1" s="1"/>
  <c r="G51" i="15"/>
  <c r="I69" i="1" s="1"/>
  <c r="G180" i="15"/>
  <c r="G136" i="15"/>
  <c r="G100" i="15"/>
  <c r="G72" i="15"/>
  <c r="G19" i="15"/>
  <c r="AE215" i="15"/>
  <c r="F45" i="1" s="1"/>
  <c r="H45" i="1" s="1"/>
  <c r="I45" i="1" s="1"/>
  <c r="M75" i="14"/>
  <c r="M34" i="14"/>
  <c r="M125" i="14"/>
  <c r="M59" i="14"/>
  <c r="M26" i="14"/>
  <c r="M25" i="14" s="1"/>
  <c r="G125" i="14"/>
  <c r="G75" i="14"/>
  <c r="I78" i="1" s="1"/>
  <c r="G27" i="14"/>
  <c r="G34" i="14"/>
  <c r="G18" i="14"/>
  <c r="M20" i="14"/>
  <c r="M18" i="14" s="1"/>
  <c r="M29" i="13"/>
  <c r="M28" i="13" s="1"/>
  <c r="M22" i="13"/>
  <c r="M21" i="13" s="1"/>
  <c r="M12" i="13"/>
  <c r="M11" i="13" s="1"/>
  <c r="M66" i="13"/>
  <c r="M56" i="13" s="1"/>
  <c r="M149" i="12"/>
  <c r="M55" i="12"/>
  <c r="M81" i="12"/>
  <c r="M35" i="12"/>
  <c r="M177" i="12"/>
  <c r="M19" i="12"/>
  <c r="M163" i="12"/>
  <c r="M162" i="12" s="1"/>
  <c r="M173" i="12"/>
  <c r="M172" i="12" s="1"/>
  <c r="M127" i="12"/>
  <c r="M126" i="12" s="1"/>
  <c r="M46" i="12"/>
  <c r="M45" i="12" s="1"/>
  <c r="M9" i="12"/>
  <c r="M8" i="12" s="1"/>
  <c r="G121" i="12"/>
  <c r="G89" i="12"/>
  <c r="G65" i="12"/>
  <c r="G19" i="12"/>
  <c r="I65" i="1" s="1"/>
  <c r="G81" i="12"/>
  <c r="G55" i="12"/>
  <c r="I71" i="1" s="1"/>
  <c r="G35" i="12"/>
  <c r="I67" i="1" s="1"/>
  <c r="AE194" i="12"/>
  <c r="I85" i="1" l="1"/>
  <c r="I72" i="1"/>
  <c r="I73" i="1"/>
  <c r="G215" i="15"/>
  <c r="I89" i="1"/>
  <c r="I81" i="1"/>
  <c r="I84" i="1"/>
  <c r="G142" i="17"/>
  <c r="I80" i="1"/>
  <c r="M28" i="16"/>
  <c r="I88" i="1"/>
  <c r="I83" i="1"/>
  <c r="G194" i="12"/>
  <c r="I63" i="1"/>
  <c r="I92" i="1"/>
  <c r="F42" i="1"/>
  <c r="H42" i="1" s="1"/>
  <c r="I42" i="1" s="1"/>
  <c r="F41" i="1"/>
  <c r="H41" i="1" s="1"/>
  <c r="I41" i="1" s="1"/>
  <c r="F39" i="1"/>
  <c r="I90" i="1"/>
  <c r="I18" i="1" s="1"/>
  <c r="I75" i="1"/>
  <c r="I17" i="1" s="1"/>
  <c r="I76" i="1"/>
  <c r="I93" i="1" l="1"/>
  <c r="I16" i="1"/>
  <c r="I21" i="1" s="1"/>
  <c r="F48" i="1"/>
  <c r="H39" i="1"/>
  <c r="H48" i="1" s="1"/>
  <c r="I39" i="1" l="1"/>
  <c r="I48" i="1" s="1"/>
  <c r="G23" i="1"/>
  <c r="A23" i="1" s="1"/>
  <c r="G28" i="1"/>
  <c r="J92" i="1"/>
  <c r="J78" i="1"/>
  <c r="J91" i="1"/>
  <c r="J65" i="1"/>
  <c r="J68" i="1"/>
  <c r="J76" i="1"/>
  <c r="J83" i="1"/>
  <c r="J69" i="1"/>
  <c r="J82" i="1"/>
  <c r="J87" i="1"/>
  <c r="J66" i="1"/>
  <c r="J72" i="1"/>
  <c r="J64" i="1"/>
  <c r="J71" i="1"/>
  <c r="J74" i="1"/>
  <c r="J90" i="1"/>
  <c r="J77" i="1"/>
  <c r="J73" i="1"/>
  <c r="J89" i="1"/>
  <c r="J85" i="1"/>
  <c r="J81" i="1"/>
  <c r="J67" i="1"/>
  <c r="J70" i="1"/>
  <c r="J75" i="1"/>
  <c r="J80" i="1"/>
  <c r="J84" i="1"/>
  <c r="J79" i="1"/>
  <c r="J86" i="1"/>
  <c r="J88" i="1"/>
  <c r="J63" i="1"/>
  <c r="J93" i="1" l="1"/>
  <c r="G24" i="1"/>
  <c r="A27" i="1" s="1"/>
  <c r="A24" i="1"/>
  <c r="J44" i="1"/>
  <c r="J45" i="1"/>
  <c r="J39" i="1"/>
  <c r="J48" i="1" s="1"/>
  <c r="J43" i="1"/>
  <c r="J47" i="1"/>
  <c r="J42" i="1"/>
  <c r="J41" i="1"/>
  <c r="J46" i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1FAB41C4-3C3E-4D46-9C50-852958829D8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FC31403-0725-431D-BB26-E8344D8E942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5FAFF8A2-5120-487D-9761-0DBE9A33DBD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A26CF37-6728-42AC-A7A9-D8723B742D4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0CAF9798-C94B-42C2-B261-32D0FA78318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749B8D7-21A3-4DE9-A740-237839CA052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2F54C0FE-8761-4A22-81B8-8C8FB6A5A7F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5A8051D-BECA-4165-A2E7-FDB1ED51195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35125F17-94CC-44C5-91AA-9FB480431DA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3BE41CE-DD39-459D-A3C9-96680B8348E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1EE3FBBE-BC05-4720-BA00-734B9D59215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D70B8A1-AA7F-480F-A430-70A9BE18E7B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<sst xmlns="http://schemas.openxmlformats.org/spreadsheetml/2006/main" count="4916" uniqueCount="772">
  <si>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</si>
  <si>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</si>
  <si>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</si>
  <si>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</si>
  <si>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</si>
  <si>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</si>
  <si>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</si>
  <si>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</si>
  <si>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</si>
  <si>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</si>
  <si>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</si>
  <si>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</si>
  <si>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</si>
  <si>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</si>
  <si>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</si>
  <si>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</si>
  <si>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</si>
  <si>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</si>
  <si>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</si>
  <si>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</si>
  <si>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</si>
  <si>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</si>
  <si>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</si>
  <si>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</si>
  <si>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</si>
  <si>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</si>
  <si>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</si>
  <si>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</si>
  <si>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</si>
  <si>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</si>
  <si>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</si>
  <si>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</si>
  <si>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</si>
  <si>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</si>
  <si>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</si>
  <si>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</si>
  <si>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</si>
  <si>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</si>
  <si>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</si>
  <si>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</si>
  <si>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</si>
  <si>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</si>
  <si>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</si>
  <si>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20230730</t>
  </si>
  <si>
    <t>SZZ Krnov - Domov sester</t>
  </si>
  <si>
    <t>Stavba</t>
  </si>
  <si>
    <t>Stavební objekt</t>
  </si>
  <si>
    <t>1</t>
  </si>
  <si>
    <t>Stavební úpravy</t>
  </si>
  <si>
    <t>byt 02-1</t>
  </si>
  <si>
    <t>byt 02-2</t>
  </si>
  <si>
    <t>Elektroinstalace</t>
  </si>
  <si>
    <t>byt 02-3</t>
  </si>
  <si>
    <t>Zdravoinstalace</t>
  </si>
  <si>
    <t>byt 10-1</t>
  </si>
  <si>
    <t>byt 10-2</t>
  </si>
  <si>
    <t>byt 10-3</t>
  </si>
  <si>
    <t>Celkem za stavbu</t>
  </si>
  <si>
    <t>CZK</t>
  </si>
  <si>
    <t>#POPS</t>
  </si>
  <si>
    <t>Popis stavby: 20230730 - SZZ Krnov - Domov sester</t>
  </si>
  <si>
    <t>#POPO</t>
  </si>
  <si>
    <t>Popis objektu: 1 - Stavební úpravy</t>
  </si>
  <si>
    <t>#POPR</t>
  </si>
  <si>
    <t>Popis rozpočtu: byt 02-1 - Stavební úpravy</t>
  </si>
  <si>
    <t>Popis rozpočtu: byt 02-2 - Elektroinstalace</t>
  </si>
  <si>
    <t>Popis rozpočtu: byt 02-3 - Zdravoinstalace</t>
  </si>
  <si>
    <t>Popis rozpočtu: byt 10-1 - Stavební úpravy</t>
  </si>
  <si>
    <t>Popis rozpočtu: byt 10-2 - Elektroinstalace</t>
  </si>
  <si>
    <t>Popis rozpočtu: byt 10-3 - Zdravoinstalace</t>
  </si>
  <si>
    <t>Rekapitulace dílů</t>
  </si>
  <si>
    <t>Typ dílu</t>
  </si>
  <si>
    <t>3</t>
  </si>
  <si>
    <t>Svislé a kompletní konstrukce</t>
  </si>
  <si>
    <t>4</t>
  </si>
  <si>
    <t>Vodorovné konstrukce</t>
  </si>
  <si>
    <t>61</t>
  </si>
  <si>
    <t>Upravy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</si>
  <si>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</si>
  <si>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</si>
  <si>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</si>
  <si>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</si>
  <si>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</si>
  <si>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</si>
  <si>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</si>
  <si>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</si>
  <si>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</si>
  <si>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</si>
  <si>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</si>
  <si>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</si>
  <si>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97</t>
  </si>
  <si>
    <t>Prorážení otvorů</t>
  </si>
  <si>
    <t>99</t>
  </si>
  <si>
    <t>Staveništní přesun hmot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</si>
  <si>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</si>
  <si>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</si>
  <si>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</si>
  <si>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</si>
  <si>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</si>
  <si>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</si>
  <si>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</si>
  <si>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</si>
  <si>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</si>
  <si>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</si>
  <si>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734</t>
  </si>
  <si>
    <t>Armatury</t>
  </si>
  <si>
    <t>762</t>
  </si>
  <si>
    <t>Konstrukce tesařské</t>
  </si>
  <si>
    <t>766</t>
  </si>
  <si>
    <t>Konstrukce truhlářské</t>
  </si>
  <si>
    <t>767</t>
  </si>
  <si>
    <t>Konstrukce zámečnické</t>
  </si>
  <si>
    <t>771</t>
  </si>
  <si>
    <t>Podlahy z dlaždic a obklady</t>
  </si>
  <si>
    <t>775</t>
  </si>
  <si>
    <t>Podlahy vlysové a parketové</t>
  </si>
  <si>
    <t>776</t>
  </si>
  <si>
    <t>Podlahy povlakové</t>
  </si>
  <si>
    <t>777</t>
  </si>
  <si>
    <t>Podlahy ze syntetických hmot</t>
  </si>
  <si>
    <t>781</t>
  </si>
  <si>
    <t>Obklady keramické</t>
  </si>
  <si>
    <t>783</t>
  </si>
  <si>
    <t>Nátěry</t>
  </si>
  <si>
    <t>784</t>
  </si>
  <si>
    <t>Malby</t>
  </si>
  <si>
    <t>M21</t>
  </si>
  <si>
    <t>Elektromontáže</t>
  </si>
  <si>
    <t>M22</t>
  </si>
  <si>
    <t>Montáž sdělovací a zabezp. techniky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</si>
  <si>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</si>
  <si>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</si>
  <si>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</si>
  <si>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</si>
  <si>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</si>
  <si>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</si>
  <si>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</si>
  <si>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</si>
  <si>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</si>
  <si>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</si>
  <si>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</si>
  <si>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</si>
  <si>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</si>
  <si>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</si>
  <si>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</si>
  <si>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</si>
  <si>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</si>
  <si>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</si>
  <si>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</si>
  <si>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</si>
  <si>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</si>
  <si>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</si>
  <si>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</si>
  <si>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</si>
  <si>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</si>
  <si>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</si>
  <si>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</si>
  <si>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</si>
  <si>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</si>
  <si>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</si>
  <si>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</si>
  <si>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</si>
  <si>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</si>
  <si>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</si>
  <si>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342255020RZZ</t>
  </si>
  <si>
    <t>Příčky z desek porobetonových tl. 5 cm</t>
  </si>
  <si>
    <t>m2</t>
  </si>
  <si>
    <t>Vlastní</t>
  </si>
  <si>
    <t>Indiv</t>
  </si>
  <si>
    <t>Práce</t>
  </si>
  <si>
    <t>Běžná</t>
  </si>
  <si>
    <t>POL1_1</t>
  </si>
  <si>
    <t>2,0*2,7*2</t>
  </si>
  <si>
    <t>VV</t>
  </si>
  <si>
    <t>342255024RZZ</t>
  </si>
  <si>
    <t>Příčky z desek porobetonových tl. 10 cm</t>
  </si>
  <si>
    <t>3,6*2,7*2</t>
  </si>
  <si>
    <t>342264101R00</t>
  </si>
  <si>
    <t>Osazení reviz. dvířek do SDK podhledu, do 0,25 m2</t>
  </si>
  <si>
    <t>kus</t>
  </si>
  <si>
    <t>RTS 25/ II</t>
  </si>
  <si>
    <t>POL1_0</t>
  </si>
  <si>
    <t>342264510RZ1</t>
  </si>
  <si>
    <t>Revizní dvířka do SDK podhledu, 500x500 mm, dodávka</t>
  </si>
  <si>
    <t>347015123R00</t>
  </si>
  <si>
    <t>Předstěna SDK, tl.95mm,ocel. kce CW, 1x RBI 12,5mm</t>
  </si>
  <si>
    <t>3,0*2,7</t>
  </si>
  <si>
    <t>416021123R00</t>
  </si>
  <si>
    <t>Podhledy SDK, kovová.kce CD. 1x deska RBI 12,5 mm</t>
  </si>
  <si>
    <t>601011144RT3</t>
  </si>
  <si>
    <t>Štuk na stropech Cemix 113 ručně, tloušťka vrstvy 4 mm</t>
  </si>
  <si>
    <t>RTS 17/ I</t>
  </si>
  <si>
    <t>602011144RT3</t>
  </si>
  <si>
    <t>Štuk na stěnách vnitřní Cemix 113, ručně, tloušťka vrstvy 4 mm</t>
  </si>
  <si>
    <t>610472911RZ1</t>
  </si>
  <si>
    <t>Vyrovnání podkladu stěrkou včetně síťoviny</t>
  </si>
  <si>
    <t>611323042RZ1</t>
  </si>
  <si>
    <t>Penetrace podkladu</t>
  </si>
  <si>
    <t>pod omítky</t>
  </si>
  <si>
    <t>POP</t>
  </si>
  <si>
    <t>611421221R00</t>
  </si>
  <si>
    <t>Oprava váp.omítek stropů do 10% plochy - hladkých</t>
  </si>
  <si>
    <t>612409991R00</t>
  </si>
  <si>
    <t>Začištění omítek kolem oken,dveří apod.</t>
  </si>
  <si>
    <t>m</t>
  </si>
  <si>
    <t>2,0*4*2</t>
  </si>
  <si>
    <t>612421221R00</t>
  </si>
  <si>
    <t>Oprava vápen.omítek stěn do 10 % pl. - hladkých</t>
  </si>
  <si>
    <t>612421615R00</t>
  </si>
  <si>
    <t>Omítka vnitřní zdiva, MVC, hrubá zatřená</t>
  </si>
  <si>
    <t>pod obklady</t>
  </si>
  <si>
    <t>612421637R00</t>
  </si>
  <si>
    <t>Omítka vnitřní zdiva, MVC, štuková</t>
  </si>
  <si>
    <t>619991005RZ4</t>
  </si>
  <si>
    <t>Zakrytí podlah před prováděním stavebních prací, následné odstranění a úklid</t>
  </si>
  <si>
    <t>- provizorní zakrytí podlah dotčených stavebními prácemi - kartón</t>
  </si>
  <si>
    <t>631313611R00</t>
  </si>
  <si>
    <t>Mazanina betonová tl. 8 - 12 cm C 16/20</t>
  </si>
  <si>
    <t>m3</t>
  </si>
  <si>
    <t>6*0,06</t>
  </si>
  <si>
    <t>631319761R00</t>
  </si>
  <si>
    <t>Pripl prehlaz povrchu</t>
  </si>
  <si>
    <t>RTS 12/ II</t>
  </si>
  <si>
    <t>631319771R00</t>
  </si>
  <si>
    <t>Pripl strzeni povrchu</t>
  </si>
  <si>
    <t>60,06</t>
  </si>
  <si>
    <t>631361921RT4</t>
  </si>
  <si>
    <t>Výztuž mazanin svařovanou sítí, průměr drátu  6,0, oka 100/100 mm KH30</t>
  </si>
  <si>
    <t>t</t>
  </si>
  <si>
    <t>Hmotnost 1 m2 sítě je 4,4  kg.</t>
  </si>
  <si>
    <t>6*1,3*0,0044</t>
  </si>
  <si>
    <t>642942111RT2</t>
  </si>
  <si>
    <t>Osazení zárubní dveřních ocelových, pl. do 2,5 m2, včetně dodávky zárubně  60 x 197 x 11 cm</t>
  </si>
  <si>
    <t>642942111RT4</t>
  </si>
  <si>
    <t>Osazení zárubní dveřních ocelových, pl. do 2,5 m2, včetně dodávky zárubně  80 x 197 x 11 cm</t>
  </si>
  <si>
    <t>941955001R00</t>
  </si>
  <si>
    <t>Lešení lehké pomocné, výška podlahy do 1,2 m</t>
  </si>
  <si>
    <t>952901111R00</t>
  </si>
  <si>
    <t>Vyčištění budov o výšce podlaží do 4 m</t>
  </si>
  <si>
    <t>Položka je určena pro vyčištění budov bytové nebo občanské výstavby - zametení a umytí podlah, dlažeb, obkladů, schodů v místnostech, chodbách a schodištích, vyčištění a umytí oken, dveří s rámy, zárubněmi, umytí a vyčistění jiných zasklených a natíraných ploch a zařizovacích předmětů před předáním do užívání.</t>
  </si>
  <si>
    <t/>
  </si>
  <si>
    <t>Součástí úklidu bude vysátí prachu ze stávajících rozvodů - voda, topení, plyn, ad.</t>
  </si>
  <si>
    <t>962031132R00</t>
  </si>
  <si>
    <t>Bourání příček cihelných tl. 10 cm</t>
  </si>
  <si>
    <t>962031135R00</t>
  </si>
  <si>
    <t>Bourání příček z tvárnic tl. 5 cm</t>
  </si>
  <si>
    <t>965042141RT4</t>
  </si>
  <si>
    <t>Bourání mazanin betonových tl. 10 cm, nad 4 m2, pneumat. kladivo, tl. mazaniny 8 - 10 cm</t>
  </si>
  <si>
    <t>6,0*0,1</t>
  </si>
  <si>
    <t>965081713RT2</t>
  </si>
  <si>
    <t>Bourání dlažeb keramických tl.10 mm, nad 1 m2, sbíječka, dlaždice keramické</t>
  </si>
  <si>
    <t>968061125R00</t>
  </si>
  <si>
    <t>Vyvěšení dřevěných dveřních křídel pl. do 2 m2</t>
  </si>
  <si>
    <t>6*2</t>
  </si>
  <si>
    <t>968072455R00</t>
  </si>
  <si>
    <t>Vybourání kovových dveřních zárubní pl. do 2 m2</t>
  </si>
  <si>
    <t>0,6*2+0,8</t>
  </si>
  <si>
    <t>978011121R00</t>
  </si>
  <si>
    <t>Otlučení omítek vnitřních vápenných stropů do 10 %</t>
  </si>
  <si>
    <t>části stropů bez podhledů</t>
  </si>
  <si>
    <t>978013121R00</t>
  </si>
  <si>
    <t>Otlučení omítek vnitřních stěn v rozsahu do 10 %</t>
  </si>
  <si>
    <t>978013191R00</t>
  </si>
  <si>
    <t>Otlučení omítek vnitřních stěn v rozsahu do 100 %</t>
  </si>
  <si>
    <t>978059531R00</t>
  </si>
  <si>
    <t>Odsekání vnitřních obkladů stěn nad 2 m2</t>
  </si>
  <si>
    <t>999281108R00</t>
  </si>
  <si>
    <t>Přesun hmot pro opravy a údržbu do výšky 12 m</t>
  </si>
  <si>
    <t>711212000R00</t>
  </si>
  <si>
    <t>Penetrace podkladu pod hydroizolační nátěr</t>
  </si>
  <si>
    <t>POL1_7</t>
  </si>
  <si>
    <t>včetně dodávky penetrace - hygienická zařízení</t>
  </si>
  <si>
    <t>17,4+6,0</t>
  </si>
  <si>
    <t>711212001RX1</t>
  </si>
  <si>
    <t>Nátěr hydroizolační těsnicí hmotou, 3 kg/m2 proti vlhkosti</t>
  </si>
  <si>
    <t>RTS 14/ II</t>
  </si>
  <si>
    <t>včetně systémových doplňků</t>
  </si>
  <si>
    <t>998711202R00</t>
  </si>
  <si>
    <t>Přesun hmot pro izolace proti vodě, výšky do 12 m</t>
  </si>
  <si>
    <t>POL1_1002</t>
  </si>
  <si>
    <t>713121111R00</t>
  </si>
  <si>
    <t>Izolace tepelná podlah na sucho, jednovrstvá</t>
  </si>
  <si>
    <t>713121118R00</t>
  </si>
  <si>
    <t>Montáž dilatačního pásku podél stěn</t>
  </si>
  <si>
    <t>713191100RT9</t>
  </si>
  <si>
    <t>Položení separační fólie, včetně dodávky PE fólie</t>
  </si>
  <si>
    <t>998713202R00</t>
  </si>
  <si>
    <t>Přesun hmot pro izolace tepelné, výšky do 12 m</t>
  </si>
  <si>
    <t>28375327RZZ</t>
  </si>
  <si>
    <t>Pásek dilatační okrajový š. 80 mm tl. 5 mm</t>
  </si>
  <si>
    <t>Specifikace</t>
  </si>
  <si>
    <t>POL3_7</t>
  </si>
  <si>
    <t>28376064</t>
  </si>
  <si>
    <t>Deska izolační kročejová EPS T 4000 tl. 40-3 mm</t>
  </si>
  <si>
    <t>SPCM</t>
  </si>
  <si>
    <t>6,0*1,05</t>
  </si>
  <si>
    <t>762512245RT3</t>
  </si>
  <si>
    <t>Položení podlah pod PVC šroubováním, včetně dodávky, OSB tl. 22 mm</t>
  </si>
  <si>
    <t>péro + drážka</t>
  </si>
  <si>
    <t>44,7</t>
  </si>
  <si>
    <t>998762202R00</t>
  </si>
  <si>
    <t>Přesun hmot pro tesařské konstrukce, výšky do 12 m</t>
  </si>
  <si>
    <t>766661112R00</t>
  </si>
  <si>
    <t>Montáž dveří do zárubně,otevíravých 1kř.do 0,8 m</t>
  </si>
  <si>
    <t>998766202R00</t>
  </si>
  <si>
    <t>Přesun hmot pro truhlářské konstr., výšky do 12 m</t>
  </si>
  <si>
    <t>611601201</t>
  </si>
  <si>
    <t>Dveře vnitřní CPL 0,2 KLASIK plné 1kř. 60x197 cm</t>
  </si>
  <si>
    <t>611601203</t>
  </si>
  <si>
    <t>Dveře vnitřní CPL 0,2 KLASIK plné 1kř. 80x197 cm</t>
  </si>
  <si>
    <t>767670021RZ1</t>
  </si>
  <si>
    <t>Montáž kliky a štítku, včetně dodávky, zámek s cylindrickou vložkou</t>
  </si>
  <si>
    <t>767700001RZ1</t>
  </si>
  <si>
    <t>Dveřní zarážka, nerez provedení, D+M</t>
  </si>
  <si>
    <t>podlahová zarážka v nerez provedení, gumový kroužek proti oděru</t>
  </si>
  <si>
    <t>767995101R00</t>
  </si>
  <si>
    <t>Výroba a montáž kov. atypických konstr. do 5 kg</t>
  </si>
  <si>
    <t>kg</t>
  </si>
  <si>
    <t>drobné stavební doplňky</t>
  </si>
  <si>
    <t>767999801R00</t>
  </si>
  <si>
    <t>Demontáž doplňků staveb o hmotnosti do 50 kg</t>
  </si>
  <si>
    <t>998767202R00</t>
  </si>
  <si>
    <t>Přesun hmot pro zámečnické konstr., výšky do 12 m</t>
  </si>
  <si>
    <t>771575118R00</t>
  </si>
  <si>
    <t>Montáž podlah keram.,hladké, tmel, 60x60 cm</t>
  </si>
  <si>
    <t>771578011R00</t>
  </si>
  <si>
    <t>Spára podlaha - stěna, silikonem</t>
  </si>
  <si>
    <t>771579791R00</t>
  </si>
  <si>
    <t>Příplatek za plochu podlah keram. do 5 m2 jednotl.</t>
  </si>
  <si>
    <t>771579792R00</t>
  </si>
  <si>
    <t>Příplatek za podlahy keram.v omezeném prostoru</t>
  </si>
  <si>
    <t>771579795R00</t>
  </si>
  <si>
    <t>Příplatek za spárování vodotěsnou hmotou - plošně</t>
  </si>
  <si>
    <t>RTS 19/ II</t>
  </si>
  <si>
    <t>771590150R00</t>
  </si>
  <si>
    <t>Penetrování nášlap ploch podlahy</t>
  </si>
  <si>
    <t>776491115RZ1</t>
  </si>
  <si>
    <t>Podlaha přechod lišty z elox. hliníku, šířka lišty 35mm včetně montáže</t>
  </si>
  <si>
    <t>přechod dlažba/PVC</t>
  </si>
  <si>
    <t>998771202R00</t>
  </si>
  <si>
    <t>Přesun hmot pro podlahy z dlaždic, výšky do 12 m</t>
  </si>
  <si>
    <t>59764207</t>
  </si>
  <si>
    <t>Dlažba Taurus Granit matná 600x600x9 mm</t>
  </si>
  <si>
    <t>protiskluz R10</t>
  </si>
  <si>
    <t>6,0*1,15</t>
  </si>
  <si>
    <t>775521800R00</t>
  </si>
  <si>
    <t>Demontáž podlah vlysových přibíjených včetně lišt</t>
  </si>
  <si>
    <t>775542022RZZ</t>
  </si>
  <si>
    <t>Podložka 3 mm pod lamelové podlahy</t>
  </si>
  <si>
    <t>pod dřevotřískovou desku</t>
  </si>
  <si>
    <t>998775202R00</t>
  </si>
  <si>
    <t>Přesun hmot pro podlahy vlysové, výšky do 12 m</t>
  </si>
  <si>
    <t>775592005R00</t>
  </si>
  <si>
    <t>Přeroušení stěrky nebo betonov. podkladu strojní</t>
  </si>
  <si>
    <t>44,7+6</t>
  </si>
  <si>
    <t>776401800R00</t>
  </si>
  <si>
    <t>Demontáž soklíků nebo lišt, pryžových nebo z PVC</t>
  </si>
  <si>
    <t>776421100RZ1</t>
  </si>
  <si>
    <t>Lepení podlahových soklíků z měkčeného PVC, včetně dodávky soklíku PVC výšky 80 mm</t>
  </si>
  <si>
    <t>776511820RT2</t>
  </si>
  <si>
    <t>Odstranění PVC a koberců lepených s podložkou, z ploch 10 - 20 m2</t>
  </si>
  <si>
    <t>776521110R00</t>
  </si>
  <si>
    <t>Lepení povlak.podlah z pásů PVC na lepidlo V7508</t>
  </si>
  <si>
    <t>776590100RZ1</t>
  </si>
  <si>
    <t>Vysátí podkladu nášlap ploch podlah</t>
  </si>
  <si>
    <t>776994111R00</t>
  </si>
  <si>
    <t>Svařování povlakových podlah z pásů nebo čtverců, včetně svařovací šňůry</t>
  </si>
  <si>
    <t>PVC</t>
  </si>
  <si>
    <t>44,7*0,6</t>
  </si>
  <si>
    <t>776996110R00</t>
  </si>
  <si>
    <t>Napuštění povlakových podlah pastou</t>
  </si>
  <si>
    <t>998776202R00</t>
  </si>
  <si>
    <t>Přesun hmot pro podlahy povlakové, výšky do 12 m</t>
  </si>
  <si>
    <t>28412380</t>
  </si>
  <si>
    <t>Podlahovina ID Selection 40 Woods tl. 2,2 mm</t>
  </si>
  <si>
    <t>RTS 18/ I</t>
  </si>
  <si>
    <t>44,7*1,10</t>
  </si>
  <si>
    <t>777553010R00</t>
  </si>
  <si>
    <t>Penetrace savého podkladu pod stěrku</t>
  </si>
  <si>
    <t>777553210R00</t>
  </si>
  <si>
    <t>Vyrovnání podlah, samonivel. hmota  tl. 2mm</t>
  </si>
  <si>
    <t>(44,7+6)</t>
  </si>
  <si>
    <t>777553219R00</t>
  </si>
  <si>
    <t>Příplatek za další 2 mm, samonivel. hmota</t>
  </si>
  <si>
    <t>(44,7+6)*3</t>
  </si>
  <si>
    <t>998777202R00</t>
  </si>
  <si>
    <t>Přesun hmot pro podlahy syntetické, výšky do 12 m</t>
  </si>
  <si>
    <t>781101210R00</t>
  </si>
  <si>
    <t>Penetrace podkladu pod obklady</t>
  </si>
  <si>
    <t>781415016R00</t>
  </si>
  <si>
    <t>Montáž obkladů stěn, porovin.,tmel, nad 20x25 cm</t>
  </si>
  <si>
    <t>781419705R00</t>
  </si>
  <si>
    <t>Příplatek za spárovací hmotu - plošně</t>
  </si>
  <si>
    <t>781419706R00</t>
  </si>
  <si>
    <t>Příplatek za spárovací vodotěsnou hmotu - plošně</t>
  </si>
  <si>
    <t>781419711R00</t>
  </si>
  <si>
    <t>Příplatek k obkladu stěn za plochu do 10 m2 jedntl</t>
  </si>
  <si>
    <t>781491001RT1</t>
  </si>
  <si>
    <t>Montáž lišt k obkladům, rohových, koutových i dilatačních</t>
  </si>
  <si>
    <t>svislé vnější hrany</t>
  </si>
  <si>
    <t>998781202R00</t>
  </si>
  <si>
    <t>Přesun hmot pro obklady keramické, výšky do 12 m</t>
  </si>
  <si>
    <t>59760102RZ1</t>
  </si>
  <si>
    <t>Lišta rohová hliník. na obklad ukončovací 8 mm</t>
  </si>
  <si>
    <t>597813746</t>
  </si>
  <si>
    <t>Obkládačka 30x60 šedá mat</t>
  </si>
  <si>
    <t>RTS 24/ II</t>
  </si>
  <si>
    <t>2 barvy dle výběru objednatele</t>
  </si>
  <si>
    <t>17,4*1,15</t>
  </si>
  <si>
    <t>783212100R00</t>
  </si>
  <si>
    <t>Nátěr olejový kovových konstrukcí dvojnásobný</t>
  </si>
  <si>
    <t>zárubně</t>
  </si>
  <si>
    <t>0,15*4,6*3</t>
  </si>
  <si>
    <t>0,15*4,8*4</t>
  </si>
  <si>
    <t>783322320R00</t>
  </si>
  <si>
    <t>Nátěr syntetický ocel. radiát. článků 2x +2x email</t>
  </si>
  <si>
    <t>0,25*0,6*2*16*3</t>
  </si>
  <si>
    <t>783615300R00</t>
  </si>
  <si>
    <t>Nátěr olejový truhlář. výrobků 2x +2x email +2x tm</t>
  </si>
  <si>
    <t>RTS 23/ II</t>
  </si>
  <si>
    <t>DVEŘE : 0,6*2*3+0,8*2*2*4</t>
  </si>
  <si>
    <t>SKŘÍNĚ : 9</t>
  </si>
  <si>
    <t>784111701R00</t>
  </si>
  <si>
    <t>Penetrace podkladu nátěrem sádrokarton, omítka 1x</t>
  </si>
  <si>
    <t>784115722R00</t>
  </si>
  <si>
    <t>Malba sádrokarton, omítka, bez penetrace, 2x</t>
  </si>
  <si>
    <t>barevný odstín dle výběru objednatele</t>
  </si>
  <si>
    <t>784402802R00</t>
  </si>
  <si>
    <t>Odstranění malby oškrábáním v místnosti H do 5 m</t>
  </si>
  <si>
    <t>979017112R00</t>
  </si>
  <si>
    <t>Svislé přemístění vyb. hmot nošením na H do 3,5 m</t>
  </si>
  <si>
    <t>.</t>
  </si>
  <si>
    <t>979017191R00</t>
  </si>
  <si>
    <t>Příplatek k přemístění suti za dalších H 3,5 m</t>
  </si>
  <si>
    <t>979081111R00</t>
  </si>
  <si>
    <t>Odvoz suti a vybour. hmot na skládku do 1 km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</si>
  <si>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</si>
  <si>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</si>
  <si>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</si>
  <si>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</si>
  <si>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</si>
  <si>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</si>
  <si>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979087112R00</t>
  </si>
  <si>
    <t>Nakládání suti na dopravní prostředky</t>
  </si>
  <si>
    <t>979999999R00</t>
  </si>
  <si>
    <t>Poplatek za skládku 10 % příměsí</t>
  </si>
  <si>
    <t>RTS 25/ I</t>
  </si>
  <si>
    <t>SUM</t>
  </si>
  <si>
    <t>END</t>
  </si>
  <si>
    <t>310238211R00</t>
  </si>
  <si>
    <t>Zazdívka otvorů o ploše přes 0,25 m2 do 1 m2 ve zdivu nadzákladovém cihlami pálenými pro jakoukoliv maltu vápenocementovou, Malta zdicí obyčejná (G); pojivo: vápenocementové; zrnitost do 4,0 mm; M 2,5 N/mm2</t>
  </si>
  <si>
    <t>801-4</t>
  </si>
  <si>
    <t>včetně pomocného pracovního lešení</t>
  </si>
  <si>
    <t>SPI</t>
  </si>
  <si>
    <t>612403399R00</t>
  </si>
  <si>
    <t>Hrubá výplň rýh ve stěnách, jakoukoliv maltou jakoukoliv maltou  jakékoliv šířky, Omítka s anorganickým pojivem obyčejná (GP), spárovací; pojivo: vápenocementové; zrnitost do 2,0 mm</t>
  </si>
  <si>
    <t>jakékoliv šířky rýhy,</t>
  </si>
  <si>
    <t>72*0,1</t>
  </si>
  <si>
    <t>611125101U00</t>
  </si>
  <si>
    <t>Vyplnění spár MC vnitř  cihla</t>
  </si>
  <si>
    <t>611311123RZ1</t>
  </si>
  <si>
    <t>Váp omítka hladká vni</t>
  </si>
  <si>
    <t>24*0,2</t>
  </si>
  <si>
    <t>620451121R00</t>
  </si>
  <si>
    <t>Omítky cementové omítka cementová zatřená na zdivu nebo betonu, hladká, Malta zdicí obyčejná (G); pojivo: vápenocementové; zrnitost do 4,0 mm; M 1 N/mm2</t>
  </si>
  <si>
    <t>821-1</t>
  </si>
  <si>
    <t>stěn a podhledů, zatřená dřevěným hladítkem na zdivu nebo betonu, ochranná na svislé a šikmé izolaci s cementovým podkladním postřikem a popř. s vypálením povrchu ocelovým hladítkem,</t>
  </si>
  <si>
    <t>973031616R00</t>
  </si>
  <si>
    <t>Vysekání v cihelném zdivu výklenků a kapes kapes pro špalíky a krabice  na jakoukoliv maltu vápennou nebo vápenocementovou, velilkosti do 100x100x50 mm</t>
  </si>
  <si>
    <t>801-3</t>
  </si>
  <si>
    <t>974031121R00</t>
  </si>
  <si>
    <t>Vysekání rýh v jakémkoliv zdivu cihelném v ploše  do hloubky 30 mm, šířky do 30 mm</t>
  </si>
  <si>
    <t>974031122R00</t>
  </si>
  <si>
    <t>Vysekání rýh v jakémkoliv zdivu cihelném v ploše  do hloubky 30 mm, šířky do 70 mm</t>
  </si>
  <si>
    <t>999281105R00</t>
  </si>
  <si>
    <t xml:space="preserve">Přesun hmot pro opravy a údržbu objektů pro opravy a údržbu dosavadních objektů včetně vnějších plášťů  výšky do 6 m,  </t>
  </si>
  <si>
    <t>oborů 801, 803, 811 a 812</t>
  </si>
  <si>
    <t>210010301RT1</t>
  </si>
  <si>
    <t>Montáž krabice plastové přístrojové, kruhové, o průměru 73 mm, hloubky 30 mm,  , do zdiva, bez zapojení, včetně dodávky</t>
  </si>
  <si>
    <t>POL1_9</t>
  </si>
  <si>
    <t>210010311RT1</t>
  </si>
  <si>
    <t>Montáž krabice plastové univerzální, kruhové, o průměru 73 mm, hloubky 42 mm, s víčkem, do zdiva, bez zapojení, včetně dodávky</t>
  </si>
  <si>
    <t>210100001R00</t>
  </si>
  <si>
    <t>Ukončení vodičů  v rozvaděči včetně zapojení a vodičové koncovky,  , průřez do 2,5 mm2</t>
  </si>
  <si>
    <t>210100002R00</t>
  </si>
  <si>
    <t>Ukončení vodičů  v rozvaděči včetně zapojení a vodičové koncovky,  , průřez do 6 mm2</t>
  </si>
  <si>
    <t>210110041RT6</t>
  </si>
  <si>
    <t>Montáž spínače zapuštěného a polozapuštěného včetně zapojení, dodávky spínače, krytu a rámečku, jednopólového,  , řazení 1</t>
  </si>
  <si>
    <t>210111011RT6</t>
  </si>
  <si>
    <t xml:space="preserve">Montáž zásuvky domovní zapuštěné včetně zapojení včetně dodávky zásuvky kompletní jednonásobné s ochr.kolíkem 16A/250VAC a rámečkem,  , provedení 2P+PE,  </t>
  </si>
  <si>
    <t>210111014RT2</t>
  </si>
  <si>
    <t xml:space="preserve">Montáž zásuvky domovní zapuštěné včetně zapojení, včetně dodávky zásuvky dvojnásobné s ochrannými kolíky 16A/250VAC,  , provedení 2x (2P+PE),  </t>
  </si>
  <si>
    <t>210220321RT1</t>
  </si>
  <si>
    <t>Montáž svorky hromosvodové "Bernard" na potrubí, včetně dodávky svorky a Cu pásku (bez vodiče a připoj. vod.)</t>
  </si>
  <si>
    <t>210800626RT1</t>
  </si>
  <si>
    <t>Montáž vodiče H07V-K (CYA), 6 mm2, uloženého volně, včetně dodávky vodiče</t>
  </si>
  <si>
    <t>210800105RT1</t>
  </si>
  <si>
    <t>Montáž kabelu CYKY 750 V, 3 x 1,5 mm2, uloženého pod omítkou, včetně dodávky kabelu</t>
  </si>
  <si>
    <t>210800106RT1</t>
  </si>
  <si>
    <t>Montáž kabelu CYKY 750 V, 3 x 2,5 mm2, uloženého pod omítkou, včetně dodávky kabelu</t>
  </si>
  <si>
    <t>210190071RZ0</t>
  </si>
  <si>
    <t>Montáž rozvaděče nedělitelného do 500 kg, včetně dodávky a vyzbrojení</t>
  </si>
  <si>
    <t>210200042RZ4</t>
  </si>
  <si>
    <t>Svítidlo LA, LB</t>
  </si>
  <si>
    <t>210860002RZ1</t>
  </si>
  <si>
    <t>Doprava a přesun hmot</t>
  </si>
  <si>
    <t>kpl</t>
  </si>
  <si>
    <t>210950011RZ0</t>
  </si>
  <si>
    <t>Podružný materiál</t>
  </si>
  <si>
    <t>Kabelové koncovky, označení, jiný materiál, kabelové oka , stahovací pásky , popisy, hřeby, vruty, sádra, příchytky apod.)</t>
  </si>
  <si>
    <t>211900024RZ1</t>
  </si>
  <si>
    <t>Demontáž stávající elektroinstalace</t>
  </si>
  <si>
    <t>34535793</t>
  </si>
  <si>
    <t>přepínač střídavý dvojitý; řazení 6+6; 10AX/250VAC; barva jasně bílá; kompletní spínač</t>
  </si>
  <si>
    <t>POL3_9</t>
  </si>
  <si>
    <t>34800600.RZ1</t>
  </si>
  <si>
    <t>Svítidlo LA, Svítidlo LED stropní 10W, 4000K</t>
  </si>
  <si>
    <t>POL3_1</t>
  </si>
  <si>
    <t>Světla včetně zdrojů a recyklačních poplatků, v ceně uchycovací materiál</t>
  </si>
  <si>
    <t>34814104RZ1</t>
  </si>
  <si>
    <t>Svítidlo LB, Svítidlo LED stropní 17W, 4000K</t>
  </si>
  <si>
    <t>220890202R00</t>
  </si>
  <si>
    <t>Revize</t>
  </si>
  <si>
    <t>h</t>
  </si>
  <si>
    <t>kompletní VRZ elektro</t>
  </si>
  <si>
    <t xml:space="preserve">Vodorovná doprava suti a vybouraných hmot nakládání suti na dopravní prostředky,  </t>
  </si>
  <si>
    <t>se složením a hrubým urovnáním nebo s přeložením na jiný dopravní prostředek kromě lodi, vč. příplatku za každých dalších i započatých 1000 m přes 1000 m,</t>
  </si>
  <si>
    <t>Svislé přemístění suti k místu nakládky svislé přemístění vybouraných hmot nošením nebo přehazováním k místu nakládky, na výšku do 3,5 m</t>
  </si>
  <si>
    <t>800-2</t>
  </si>
  <si>
    <t>nebo vybouraných hmot nošením nebo přehazováním k místu nakládky přístupnému normálním dopravním prostředkům,</t>
  </si>
  <si>
    <t xml:space="preserve">Svislé přemístění suti k místu nakládky příplatek za každých dalších i započatých 3,5 m výšky suti,  </t>
  </si>
  <si>
    <t>Odvoz suti a vybouraných hmot na skládku do 1 km</t>
  </si>
  <si>
    <t>Odvoz suti a vybouraných hmot na skládku příplatek za každý další 1 km</t>
  </si>
  <si>
    <t>Vnitrostaveništní doprava suti a vybouraných hmot do 10 m</t>
  </si>
  <si>
    <t>Vnitrostaveništní doprava suti a vybouraných hmot příplatek k ceně za každých dalších 5 m</t>
  </si>
  <si>
    <t>Poplatek za recyklaci, suti s 10 % příměsi dřeva, plastu apod.,  , skupina 17 01 07 z Katalogu odpadů</t>
  </si>
  <si>
    <t>Zazdívka otvorů plochy do 1 m2 cihlami na MVC</t>
  </si>
  <si>
    <t>411386611RZ1</t>
  </si>
  <si>
    <t>Zabet prostupu instal 0,09m2 stropů</t>
  </si>
  <si>
    <t>612403399RT2</t>
  </si>
  <si>
    <t>Hrubá výplň rýh ve stěnách maltou, s použitím suché maltové směsi</t>
  </si>
  <si>
    <t>14*0,2</t>
  </si>
  <si>
    <t>969021111R00</t>
  </si>
  <si>
    <t>Vybourání kanalizačního potrubí DN do 100 mm</t>
  </si>
  <si>
    <t>971035131R00</t>
  </si>
  <si>
    <t>Vybourání otvorů zeď cihel. D 6 cm, tl. 15 cm, MC</t>
  </si>
  <si>
    <t>971035231R00</t>
  </si>
  <si>
    <t>Vybourání otv. zeď cihel. 0,0225 m2, tl. 15 cm, MC</t>
  </si>
  <si>
    <t>972054141R00</t>
  </si>
  <si>
    <t>Vybourání otv. stropy ŽB pl. 0,0225 m2, tl. 15 cm</t>
  </si>
  <si>
    <t>974031143R00</t>
  </si>
  <si>
    <t>Vysekání rýh ve zdi cihelné 7 x 10 cm</t>
  </si>
  <si>
    <t>722181212RT7</t>
  </si>
  <si>
    <t>Izolace návl.polyethylenová tl. stěny 9 mm, vnitřní průměr 22 mm</t>
  </si>
  <si>
    <t>Termoizolační trubice z pěnového polyetylenu s uzavřenou buněčnou strukturou.</t>
  </si>
  <si>
    <t>28377670.RZZ</t>
  </si>
  <si>
    <t>Páska samolepicí š. 38 mm, dl. 20m</t>
  </si>
  <si>
    <t>28377691.RZ3</t>
  </si>
  <si>
    <t>Lepidlo na polyet.návl.izolaci 500 ml</t>
  </si>
  <si>
    <t>ks</t>
  </si>
  <si>
    <t>Pro lepení příčných i podélných spojů trubic</t>
  </si>
  <si>
    <t>721170902R00</t>
  </si>
  <si>
    <t>Oprava potrubí PVC odpadní, vsazení odbočky D 40</t>
  </si>
  <si>
    <t>721170905R00</t>
  </si>
  <si>
    <t>Oprava potrubí PVC odpadní, vsazení odbočky D 50</t>
  </si>
  <si>
    <t>721170909R00</t>
  </si>
  <si>
    <t>Oprava potrubí PVC odpadní, vsazení odbočky D 110</t>
  </si>
  <si>
    <t>721171219R00</t>
  </si>
  <si>
    <t>Trubka pro připojení WC, D 110 mm</t>
  </si>
  <si>
    <t>721171808R00</t>
  </si>
  <si>
    <t>Demontáž potrubí z PVC do D 114 mm</t>
  </si>
  <si>
    <t>721176102R00</t>
  </si>
  <si>
    <t>Potrubí HT připojovací DN 40 x 1,8 mm</t>
  </si>
  <si>
    <t>721176103R00</t>
  </si>
  <si>
    <t>Potrubí HT připojovací DN 50 x 1,8 mm</t>
  </si>
  <si>
    <t>721176105R00</t>
  </si>
  <si>
    <t>Potrubí HT připojovací D 110 x 2,7 mm</t>
  </si>
  <si>
    <t>721194104R00</t>
  </si>
  <si>
    <t>Vyvedení odpadních výpustek D 40 x 1,8</t>
  </si>
  <si>
    <t>721194105R00</t>
  </si>
  <si>
    <t>Vyvedení odpadních výpustek D 50 x 1,8</t>
  </si>
  <si>
    <t>721194109R00</t>
  </si>
  <si>
    <t>Vyvedení odpadních výpustek D 110 x 2,3</t>
  </si>
  <si>
    <t>721290111R00</t>
  </si>
  <si>
    <t>Zkouška těsnosti kanalizace vodou DN 125</t>
  </si>
  <si>
    <t>998721202R00</t>
  </si>
  <si>
    <t>Přesun hmot pro vnitřní kanalizaci, výšky do 12 m</t>
  </si>
  <si>
    <t>722130801R00</t>
  </si>
  <si>
    <t>Demontáž potrubí ocelových závitových DN 25</t>
  </si>
  <si>
    <t>722171912R00</t>
  </si>
  <si>
    <t>Odříznutí plastové trubky D 20 mm</t>
  </si>
  <si>
    <t>722172311R00</t>
  </si>
  <si>
    <t>Potrubí z PPR, D 20x2,8 mm, PN 16, vč.zed.výpom.</t>
  </si>
  <si>
    <t>722172331R00</t>
  </si>
  <si>
    <t>Potrubí z PPR, teplá, D 20x3,4 mm, vč. zed. výpom.</t>
  </si>
  <si>
    <t>Pro vodovod bude vždy použito potrubí PN 20 (teplá)</t>
  </si>
  <si>
    <t>722190401R00</t>
  </si>
  <si>
    <t>Vyvedení a upevnění výpustek DN 15</t>
  </si>
  <si>
    <t>722190901R00</t>
  </si>
  <si>
    <t>Uzavření/otevření vodovodního potrubí při opravě</t>
  </si>
  <si>
    <t>722280106R00</t>
  </si>
  <si>
    <t>Tlaková zkouška vodovodního potrubí DN 32</t>
  </si>
  <si>
    <t>722290231RZ3</t>
  </si>
  <si>
    <t>Proplach a dezinfekce vodovod.potrubí do DN 40</t>
  </si>
  <si>
    <t>998722202R00</t>
  </si>
  <si>
    <t>Přesun hmot pro vnitřní vodovod, výšky do 12 m</t>
  </si>
  <si>
    <t>55110061.RZZ</t>
  </si>
  <si>
    <t>Hadice FLEXI sanitární (9x13) 40 cm</t>
  </si>
  <si>
    <t>725110811R00</t>
  </si>
  <si>
    <t>Demontáž klozetů splachovacích</t>
  </si>
  <si>
    <t>soubor</t>
  </si>
  <si>
    <t>725119305R00</t>
  </si>
  <si>
    <t>Montáž klozetových mís kombinovaných</t>
  </si>
  <si>
    <t>725119401R00</t>
  </si>
  <si>
    <t>Montáž předstěnových systémů pro zazdění</t>
  </si>
  <si>
    <t>725210821R00</t>
  </si>
  <si>
    <t>Demontáž umyvadel bez výtokových armatur</t>
  </si>
  <si>
    <t>725219401R00</t>
  </si>
  <si>
    <t>Montáž umyvadel na šrouby do zdiva</t>
  </si>
  <si>
    <t>725220841R00</t>
  </si>
  <si>
    <t>Demontáž ocelové vany</t>
  </si>
  <si>
    <t>včetně nádržky</t>
  </si>
  <si>
    <t>725249101R00</t>
  </si>
  <si>
    <t>Montáž sprchových boxů</t>
  </si>
  <si>
    <t>725249102R00</t>
  </si>
  <si>
    <t>Montáž sprchových mís a vaniček</t>
  </si>
  <si>
    <t>725814101RZZ</t>
  </si>
  <si>
    <t>Ventil rohový s filtrem DN 15 x DN 10</t>
  </si>
  <si>
    <t>725820801R00</t>
  </si>
  <si>
    <t>Demontáž baterie nástěnné do G 3/4</t>
  </si>
  <si>
    <t>725829201R00</t>
  </si>
  <si>
    <t>Montáž baterie umyv.a dřezové nástěnné chromové</t>
  </si>
  <si>
    <t>725829301R00</t>
  </si>
  <si>
    <t>Montáž baterie umyv.a dřezové stojánkové</t>
  </si>
  <si>
    <t>725860213R00</t>
  </si>
  <si>
    <t>Sifon umyvadlový HL132, D 32, 40 mm</t>
  </si>
  <si>
    <t>725860811R00</t>
  </si>
  <si>
    <t>Demontáž uzávěrek zápachových jednoduchých</t>
  </si>
  <si>
    <t>725980123RZ1</t>
  </si>
  <si>
    <t>Dvířka z plastu, 300 x 300 mm, D+M</t>
  </si>
  <si>
    <t>Plastová dvířka v rámu - niky na ventily</t>
  </si>
  <si>
    <t>998725202R00</t>
  </si>
  <si>
    <t>Přesun hmot pro zařizovací předměty, výšky do 12 m</t>
  </si>
  <si>
    <t>55145012.1</t>
  </si>
  <si>
    <t>Baterie dřezová směšov nástěnná s kul ústím</t>
  </si>
  <si>
    <t>Baterie a prodlouženým ústím pro výlevku.</t>
  </si>
  <si>
    <t>55145031.RZZ</t>
  </si>
  <si>
    <t>Baterie umyvadlová směš stojánková bez ot odp</t>
  </si>
  <si>
    <t>55167409</t>
  </si>
  <si>
    <t>Sedátko klozetové tvrdé, klouby kovové</t>
  </si>
  <si>
    <t>pro imobilní</t>
  </si>
  <si>
    <t>55220105.MZ</t>
  </si>
  <si>
    <t>Vanička sprchová 80x80 EX</t>
  </si>
  <si>
    <t>Vaničky  se skládají z koextrudované skořepiny, laminátové vrstvy a výztuhy, zákrytu.</t>
  </si>
  <si>
    <t>55220501</t>
  </si>
  <si>
    <t>Sprchová zástěna  80/80-200, sklo</t>
  </si>
  <si>
    <t>64214814</t>
  </si>
  <si>
    <t>Umyvadlo Nova bílé bez otv. pro bat.550x420 mm</t>
  </si>
  <si>
    <t>RTS 15/ II</t>
  </si>
  <si>
    <t>64234651</t>
  </si>
  <si>
    <t>Klozet stojící kombi Nova Pro Rimfree odpad vodor.</t>
  </si>
  <si>
    <t>RTS 20/ II</t>
  </si>
  <si>
    <t>64286106</t>
  </si>
  <si>
    <t>Šrouby k umyvadlům s bílou krytkou</t>
  </si>
  <si>
    <t>pár</t>
  </si>
  <si>
    <t>64291118.RZ3</t>
  </si>
  <si>
    <t>Polosloup pro umyvadlo 50,55,60,65,75 cm</t>
  </si>
  <si>
    <t>734209114R00</t>
  </si>
  <si>
    <t>Montáž armatur závitových,se 2závity, G 3/4</t>
  </si>
  <si>
    <t>998734201R00</t>
  </si>
  <si>
    <t>Přesun hmot pro armatury, výšky do 6 m</t>
  </si>
  <si>
    <t>28654337</t>
  </si>
  <si>
    <t>Kohout kulový plastový d 25 mm PPR</t>
  </si>
  <si>
    <t>Předstěny opláštěné sádrokartonovými deskami předsazené stěny volně stojící s minerální izolací tl. 40 mm 1x ocelová konstrukce CW 75, tloušťka stěny 95 mm, tloušťka desky 12,5, impregnovaná, tl. izolace 40 mm,  , Výrobek izolační pro budovy z minerální vlny (MW) tvar: deska; tl = 40 mm; OH = 30 kg/m3; lambda = 0,037 W/(m.K)</t>
  </si>
  <si>
    <t>801-1</t>
  </si>
  <si>
    <t xml:space="preserve">Doplňkové práce osazení revizních dvířek do sádrokartonového podhledu, do 0,25 m2,  ,  </t>
  </si>
  <si>
    <t>Podhledy na kovové konstrukci opláštěné deskami sádrokartonovými nosná konstrukce z profilů CD s přímým uchycením 1x deska, tloušťky 12,5 mm, impregnovaná, bez izolace</t>
  </si>
  <si>
    <t xml:space="preserve">Omítková vrstva na stropech nebo podhledech vrstva štuková, vápenná,  , tloušťka vrstvy 4 mm,  </t>
  </si>
  <si>
    <t xml:space="preserve">Omítka stěn z hotových směsí vrstva štuková, vápenná,  , tloušťka vrstvy 4 mm,  </t>
  </si>
  <si>
    <t>po jednotlivých vrstvách</t>
  </si>
  <si>
    <t>Oprava vnitřních vápenných omítek stropů železobetonových rovných tvárnicových a kleneb v množství opravované plochy  v množství opravované plochy přes 5 do 10 %, hladkých, Omítka s anorganickým pojivem obyčejná (GP), spárovací; pojivo: vápenocementové; zrnitost do 2,0 mm</t>
  </si>
  <si>
    <t>Začištění omítek kolem oken, dveří a obkladů apod. maltou vápenou, Omítka s anorganickým pojivem obyčejná (GP), štuková; pojivo: vápenné; zrnitost do 1,0 mm</t>
  </si>
  <si>
    <t>Omítky vnitřní stěn vápenné nebo vápenocementové v podlaží i ve schodišti hrubé zatřené, Omítka s anorganickým pojivem obyčejná (GP), spárovací; pojivo: vápenocementové; zrnitost do 2,0 mm</t>
  </si>
  <si>
    <t>Omítky vnitřní stěn vápenné nebo vápenocementové v podlaží i ve schodišti štukové, Omítka s anorganickým pojivem obyčejná (GP), spárovací; pojivo: vápenocementové; zrnitost do 2,0 mm</t>
  </si>
  <si>
    <t>Oprava vnitřních vápenných omítek stěn v množství opravované plochy přes 5 do 10 %, hladkých, Omítka s anorganickým pojivem obyčejná (GP), spárovací; pojivo: vápenocementové; zrnitost do 2,0 mm</t>
  </si>
  <si>
    <t xml:space="preserve">Mazanina z betonu prostého tl. přes 80 do 120 mm třídy C 16/20 ,  </t>
  </si>
  <si>
    <t>(z kameniva) hlazená dřevěným hladítkem</t>
  </si>
  <si>
    <t>Výztuž mazanin z betonů a z lehkých betonů ze svařovaných sítí průměr drátu 6 mm, velikost oka 100/100 mm</t>
  </si>
  <si>
    <t>včetně distančních prvků</t>
  </si>
  <si>
    <t>Osazení zárubní dveřních ocelových bez dveřních křídel, do zdiva včetně kotvení, na jakoukoliv cementovou maltu, s vybetonováním prahu v zárubni a s osazením špalíků nebo latí pro dřevěný práh  včetně dodávky zárubní  600 x 1970 x 100 mm, Zárubeň kovová pro zdění; průchozí š = 600 mm; průchozí v = 1970 mm; tl. stěny = 100 mm; povrchová úprava: základní nátěr</t>
  </si>
  <si>
    <t>Osazení zárubní dveřních ocelových bez dveřních křídel, do zdiva včetně kotvení, na jakoukoliv cementovou maltu, s vybetonováním prahu v zárubni a s osazením špalíků nebo latí pro dřevěný práh  včetně dodávky zárubní  800 x 1970 x 100 mm, Zárubeň kovová pro zdění; průchozí š = 800 mm; průchozí v = 1970 mm; tl. stěny = 100 mm; povrchová úprava: základní nátěr</t>
  </si>
  <si>
    <t>Lešení lehké pracovní pomocné pomocné, o výšce lešeňové podlahy do 1,2 m</t>
  </si>
  <si>
    <t>800-3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</si>
  <si>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</si>
  <si>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 xml:space="preserve">Bourání příček </t>
  </si>
  <si>
    <t>nebo vybourání otvorů průřezové plochy přes 4 m2 v příčkách, včetně pomocného lešení o výšce podlahy do 1900 mm a pro zatížení do 1,5 kPa  (150 kg/m2),</t>
  </si>
  <si>
    <t>Bourání podkladů pod dlažby nebo litých celistvých dlažeb a mazanin  betonových nebo z litého asfaltu, tloušťky do 100 mm, plochy přes 4 m2</t>
  </si>
  <si>
    <t>Bourání podlah z keramických dlaždic, tloušťky do 10 mm, plochy přes 1 m2</t>
  </si>
  <si>
    <t>bez podkladního lože, s jakoukoliv výplní spár</t>
  </si>
  <si>
    <t>Vyvěšení nebo zavěšení dřevěných křídel dveří, plochy do 2 m2</t>
  </si>
  <si>
    <t>oken, dveří a vrat, s uložením a opětovným zavěšením po provedení stavebních změn,</t>
  </si>
  <si>
    <t>Vybourání a vyjmutí kovových rámů a rolet rámů, včetně pomocného lešení o výšce podlahy do 1900 mm a pro zatížení do 1,5 kPa  (150 kg/m2) dveřních zárubní, plochy do 2 m2</t>
  </si>
  <si>
    <t>Otlučení omítek vápenných nebo vápenocementových vnitřních s vyškrabáním spár, s očištěním zdiva stropů, v rozsahu do 10 %</t>
  </si>
  <si>
    <t>Otlučení omítek vápenných nebo vápenocementových vnitřních s vyškrabáním spár, s očištěním zdiva stěn, v rozsahu do 10 %</t>
  </si>
  <si>
    <t>Otlučení omítek vápenných nebo vápenocementových vnitřních s vyškrabáním spár, s očištěním zdiva stěn, v rozsahu do 100 %</t>
  </si>
  <si>
    <t>Odsekání a odebrání obkladů stěn z obkládaček vnitřních z jakýchkoliv materiálů, plochy přes 2 m2</t>
  </si>
  <si>
    <t>včetně otlučení podkladní omítky až na zdivo,</t>
  </si>
  <si>
    <t xml:space="preserve">Přesun hmot pro opravy a údržbu objektů pro opravy a údržbu dosavadních objektů včetně vnějších plášťů  výšky do 12 m,  </t>
  </si>
  <si>
    <t>Izolace proti vodě nátěr podkladní pod hydroizolační stěrky</t>
  </si>
  <si>
    <t>800-711</t>
  </si>
  <si>
    <t>Izolace proti vodě nátěr hydroizolační proti vlhkosti</t>
  </si>
  <si>
    <t>Přesun hmot pro izolace proti vodě svisle do 12 m</t>
  </si>
  <si>
    <t>50 m vodorovně měřeno od těžiště půdorysné plochy skládky do těžiště půdorysné plochy objektu</t>
  </si>
  <si>
    <t>Montáž tepelné izolace podlah  jednovrstvá, bez dodávky materiálu</t>
  </si>
  <si>
    <t>800-713</t>
  </si>
  <si>
    <t xml:space="preserve">Montáž tepelné izolace podlah  Izolace podlah tepelná obložení stěn dilatační páskou, bez dodávky materiálu,  </t>
  </si>
  <si>
    <t>Izolace tepelné běžných konstrukcí - doplňky položení separační fólie, včetně dodávky PE fólie</t>
  </si>
  <si>
    <t>Přesun hmot pro izolace tepelné v objektech výšky do 12 m</t>
  </si>
  <si>
    <t>50 m vodorovně</t>
  </si>
  <si>
    <t>Výrobek izolační pro budovy z pěnového polystyrenu (EPS) tvar: deska; typ: T; tl = 40 mm; lambda = 0,044 W/(m.K); max. zatížení = 4,0 kPa</t>
  </si>
  <si>
    <t>Položení podlah pod PVC s dodávkou materiálu  šroubováním, z desek dřevotřískových, tloušťky 22 mm</t>
  </si>
  <si>
    <t>800-762</t>
  </si>
  <si>
    <t>Přesun hmot pro konstrukce tesařské v objektech výšky do 12 m</t>
  </si>
  <si>
    <t>Montáž dveřních křídel kompletizovaných otevíravých ,  , do ocelové nebo fošnové zárubně, jednokřídlových, šířky do 800 mm</t>
  </si>
  <si>
    <t>800-766</t>
  </si>
  <si>
    <t>Přesun hmot pro konstrukce truhlářské v objektech výšky do 12 m</t>
  </si>
  <si>
    <t>Dveře dřevěné jednostranně otevíravé; šířka = 600 mm; výška = 1 970 mm; počet křídel: 1; povrchová úprava: CPL; struktura povrchu: oboustranně hladká; míra zasklení: plné křídlo</t>
  </si>
  <si>
    <t>Dveře dřevěné jednostranně otevíravé; šířka = 800 mm; výška = 1 970 mm; počet křídel: 1; povrchová úprava: CPL; struktura povrchu: oboustranně hladká; míra zasklení: plné křídlo</t>
  </si>
  <si>
    <t>Výroba a montáž atypických kovovových doplňků staveb hmotnosti do 5 kg</t>
  </si>
  <si>
    <t>800-767</t>
  </si>
  <si>
    <t>Demontáž ostatních doplňků staveb doplňků staveb  o hmotnosti přes 20 do 50 kg</t>
  </si>
  <si>
    <t>Přesun hmot pro kovové stavební doplňk. konstrukce v objektech výšky do 12 m</t>
  </si>
  <si>
    <t>Montáž podlah z dlaždic keramických 600 x 600 mm, režných nebo glazovaných, hladkých, kladených do flexibilního tmele</t>
  </si>
  <si>
    <t>800-771</t>
  </si>
  <si>
    <t>Zvláštní úpravy spár spára podlaha-stěna silikonem</t>
  </si>
  <si>
    <t>Příplatky k položkám montáže podlah keramických příplatek za plochu podlah keramických do 5 m2 jednotlivě</t>
  </si>
  <si>
    <t>Příplatky k položkám montáže podlah keramických příplatek za podlahy keramické v omezeném prostoru</t>
  </si>
  <si>
    <t>Příplatky k položkám montáže podlah keramických příplatek za spárování voduodpuzující hmotou - plošně</t>
  </si>
  <si>
    <t>Přesun hmot pro podlahy z dlaždic v objektech výšky do 12 m</t>
  </si>
  <si>
    <t>Dlažba keramická typ: čtvercový; bez glazury (UGL); dl = 598 mm; š = 598 mm; tl = 10,0 mm; nasákavost = 0,5 %; mrazuvzdorná; protiskluznost: R10</t>
  </si>
  <si>
    <t>800-775</t>
  </si>
  <si>
    <t>Přesun hmot pro podlahy vlysové a parketové v objektech výšky do 12 m</t>
  </si>
  <si>
    <t>Demontáž soklíků nebo lišt pryžových nebo PVC odstranění a uložení na hromady</t>
  </si>
  <si>
    <t>Odstranění povlakových podlah z nášlapné plochy lepených, s podložkou, z ploch přes 10 do 20 m2</t>
  </si>
  <si>
    <t xml:space="preserve">Lepení povlakových podlah z plastů  ve formě pásů z PVC, montáž,  </t>
  </si>
  <si>
    <t>Ostatní práce svařování povlakových podlah  z pásů nebo čtverců</t>
  </si>
  <si>
    <t>Ostatní práce napuštění povlakových podlah pastou</t>
  </si>
  <si>
    <t>Přesun hmot pro podlahy povlakové v objektech výšky do 12 m</t>
  </si>
  <si>
    <t>vodorovně do 50 m</t>
  </si>
  <si>
    <t>podlahovina PVC ve čtvercích, lamely; tl. 2,20 mm; heterogenní; povrch. úprava polyuretan; protiskluzná; oblast bytová, komerční, průmyslová</t>
  </si>
  <si>
    <t>Podlahy ze stěrky silikátové s disperzí Doplňující práce pro podlahy ze stěrek silikátových penetrace savého podkladu podlah disperzí, Hmota nátěrová akrylátová; typ: penetrace; funkce: úprava savosti; barva: bezbarvá</t>
  </si>
  <si>
    <t>800-773</t>
  </si>
  <si>
    <t>Podlahy ze stěrky silikátové s disperzí Doplňující práce pro podlahy ze stěrek silikátových vyrovnání podlah samonivelační hmotou na bázi cementu  tl. 2mm</t>
  </si>
  <si>
    <t>Podlahy ze stěrky silikátové s disperzí Doplňující práce pro podlahy ze stěrek silikátových příplatek za každé 2 mm vyrovnání podlah samoniveleační hmotou na bázi cementu</t>
  </si>
  <si>
    <t>Přesun hmot pro podlahy syntetické v objektech výšky do 12 m</t>
  </si>
  <si>
    <t>Příprava podkladu pod obklady penetrace podkladu pod obklady</t>
  </si>
  <si>
    <t>Montáž obkladů vnitřních z obkládaček pórovinových nad 200 x 250 mm , lepených do flexibilního tmele</t>
  </si>
  <si>
    <t>Montáž obkladů vnitřních z obkládaček pórovinových příplatky k položkám montáže obkladů vnitřních z obkladaček pórovinových příplatek za spárovací hmotu - plošně</t>
  </si>
  <si>
    <t>Montáž obkladů vnitřních z obkládaček pórovinových příplatky k položkám montáže obkladů vnitřních z obkladaček pórovinových příplatek za spárovací vodotěsnou hmotu - plošně</t>
  </si>
  <si>
    <t>Montáž obkladů vnitřních z obkládaček pórovinových příplatky k položkám montáže obkladů vnitřních z obkladaček pórovinových příplatek k obkladu stěn za plochu do 10 m2 jedntl</t>
  </si>
  <si>
    <t>Lišty k obkladům bez dodávky materiálu</t>
  </si>
  <si>
    <t>Přesun hmot pro obklady keramické v objektech výšky do 12 m</t>
  </si>
  <si>
    <t>Obklad keramický typ: běžný; s glazurou (GL); tl. = 10,0 mm; a = 298 mm; b = 598 mm; povrch: hladký, matný; barva: šedá</t>
  </si>
  <si>
    <t>Nátěry kov. stavebních doplňk. konstrukcí olejové dvojnásobné, Hmota nátěrová</t>
  </si>
  <si>
    <t>800-783</t>
  </si>
  <si>
    <t>Nátěry otopných těles syntetické ocelových radiátorrů článkových, dvojnásobné s 2 x emailováním, Hmota nátěrová alkydová (AK); typ: email; funkce: dekorační; barva: světle šedá; lesk: lesklý (G1)</t>
  </si>
  <si>
    <t>Nátěry truhlářských výrobků olejové dvojnásobné s 2x emailováním a 2x plným tmelením</t>
  </si>
  <si>
    <t>Odstranění maleb oškrabáním, v místnostech přes 3,8 m do 5 m</t>
  </si>
  <si>
    <t>800-784</t>
  </si>
  <si>
    <t>Příprava povrchu Penetrace (napouštění) podkladu disperzní, jednonásobná, Hmota nátěrová typ: malířská; funkce: dekorační, biocidní; barva: bílá</t>
  </si>
  <si>
    <t>Malby z malířských směsí omyvatelných, pro sádrokarton,  , barevné, dvojnásobné, Hmota nátěrová typ: malířská; funkce: dekorační, biocidní; barva: bílá</t>
  </si>
  <si>
    <t>Ubytovna SZZ Krnov – oprava bytů č. 2 a č.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</si>
</sst>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3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0" fontId="18" fillId="0" borderId="0" xfId="0" applyFont="1" applyAlignment="1">
      <alignment horizontal="center" vertical="top" shrinkToFit="1"/>
    </xf>
    <xf numFmtId="165" fontId="18" fillId="0" borderId="0" xfId="0" applyNumberFormat="1" applyFont="1" applyAlignment="1">
      <alignment vertical="top" shrinkToFit="1"/>
    </xf>
    <xf numFmtId="4" fontId="18" fillId="0" borderId="0" xfId="0" applyNumberFormat="1" applyFont="1" applyAlignment="1">
      <alignment vertical="top" shrinkToFit="1"/>
    </xf>
    <xf numFmtId="4" fontId="5" fillId="3" borderId="0" xfId="0" applyNumberFormat="1" applyFont="1" applyFill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19" fillId="0" borderId="0" xfId="0" applyFont="1" applyAlignment="1">
      <alignment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18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6" fillId="0" borderId="18" xfId="0" applyFont="1" applyBorder="1" applyAlignment="1">
      <alignment horizontal="left" vertical="top" wrapText="1"/>
    </xf>
    <xf numFmtId="0" fontId="16" fillId="0" borderId="18" xfId="0" applyFont="1" applyBorder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4" t="s">
        <v>39</v>
      </c>
      <c r="B2" s="194"/>
      <c r="C2" s="194"/>
      <c r="D2" s="194"/>
      <c r="E2" s="194"/>
      <c r="F2" s="194"/>
      <c r="G2" s="194"/>
    </row>
  </sheetData>
  <sheetProtection algorithmName="SHA-512" hashValue="v0oGCdnBL1vs5CMFvgDhY7Tzzup0i39N42LKXSlHDJXVewUAv364oyX8+haHCtlQjPlNJKOfKsw0VUHHdJ9UMw==" saltValue="qKNt7IVSOLyZVK2qPZDe7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6"/>
  <sheetViews>
    <sheetView showGridLines="0" tabSelected="1" topLeftCell="B1" zoomScaleNormal="100" zoomScaleSheetLayoutView="75" workbookViewId="0">
      <selection activeCell="E2" sqref="E2:J2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29" t="s">
        <v>41</v>
      </c>
      <c r="C1" s="230"/>
      <c r="D1" s="230"/>
      <c r="E1" s="230"/>
      <c r="F1" s="230"/>
      <c r="G1" s="230"/>
      <c r="H1" s="230"/>
      <c r="I1" s="230"/>
      <c r="J1" s="231"/>
    </row>
    <row r="2" spans="1:15" ht="36" customHeight="1" x14ac:dyDescent="0.2">
      <c r="A2" s="2"/>
      <c r="B2" s="76" t="s">
        <v>22</v>
      </c>
      <c r="C2" s="77"/>
      <c r="D2" s="78" t="s">
        <v>43</v>
      </c>
      <c r="E2" s="235" t="s">
        <v>771</v>
      </c>
      <c r="F2" s="236"/>
      <c r="G2" s="236"/>
      <c r="H2" s="236"/>
      <c r="I2" s="236"/>
      <c r="J2" s="237"/>
      <c r="O2" s="1"/>
    </row>
    <row r="3" spans="1:15" ht="27" hidden="1" customHeight="1" x14ac:dyDescent="0.2">
      <c r="A3" s="2"/>
      <c r="B3" s="79"/>
      <c r="C3" s="77"/>
      <c r="D3" s="80"/>
      <c r="E3" s="238"/>
      <c r="F3" s="239"/>
      <c r="G3" s="239"/>
      <c r="H3" s="239"/>
      <c r="I3" s="239"/>
      <c r="J3" s="240"/>
    </row>
    <row r="4" spans="1:15" ht="23.25" customHeight="1" x14ac:dyDescent="0.2">
      <c r="A4" s="2"/>
      <c r="B4" s="81"/>
      <c r="C4" s="82"/>
      <c r="D4" s="83"/>
      <c r="E4" s="219"/>
      <c r="F4" s="219"/>
      <c r="G4" s="219"/>
      <c r="H4" s="219"/>
      <c r="I4" s="219"/>
      <c r="J4" s="220"/>
    </row>
    <row r="5" spans="1:15" ht="24" customHeight="1" x14ac:dyDescent="0.2">
      <c r="A5" s="2"/>
      <c r="B5" s="31" t="s">
        <v>42</v>
      </c>
      <c r="D5" s="223"/>
      <c r="E5" s="224"/>
      <c r="F5" s="224"/>
      <c r="G5" s="224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5"/>
      <c r="E6" s="226"/>
      <c r="F6" s="226"/>
      <c r="G6" s="226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27"/>
      <c r="F7" s="228"/>
      <c r="G7" s="228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42"/>
      <c r="E11" s="242"/>
      <c r="F11" s="242"/>
      <c r="G11" s="242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218"/>
      <c r="E12" s="218"/>
      <c r="F12" s="218"/>
      <c r="G12" s="218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21"/>
      <c r="F13" s="222"/>
      <c r="G13" s="22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41"/>
      <c r="F15" s="241"/>
      <c r="G15" s="243"/>
      <c r="H15" s="243"/>
      <c r="I15" s="243" t="s">
        <v>29</v>
      </c>
      <c r="J15" s="244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207"/>
      <c r="F16" s="208"/>
      <c r="G16" s="207"/>
      <c r="H16" s="208"/>
      <c r="I16" s="207">
        <f>SUMIF(F63:F92,A16,I63:I92)+SUMIF(F63:F92,"PSU",I63:I92)</f>
        <v>0</v>
      </c>
      <c r="J16" s="209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207"/>
      <c r="F17" s="208"/>
      <c r="G17" s="207"/>
      <c r="H17" s="208"/>
      <c r="I17" s="207">
        <f>SUMIF(F63:F92,A17,I63:I92)</f>
        <v>0</v>
      </c>
      <c r="J17" s="209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207"/>
      <c r="F18" s="208"/>
      <c r="G18" s="207"/>
      <c r="H18" s="208"/>
      <c r="I18" s="207">
        <f>SUMIF(F63:F92,A18,I63:I92)</f>
        <v>0</v>
      </c>
      <c r="J18" s="209"/>
    </row>
    <row r="19" spans="1:10" ht="23.25" customHeight="1" x14ac:dyDescent="0.2">
      <c r="A19" s="138" t="s">
        <v>133</v>
      </c>
      <c r="B19" s="38" t="s">
        <v>27</v>
      </c>
      <c r="C19" s="62"/>
      <c r="D19" s="63"/>
      <c r="E19" s="207"/>
      <c r="F19" s="208"/>
      <c r="G19" s="207"/>
      <c r="H19" s="208"/>
      <c r="I19" s="207">
        <f>SUMIF(F63:F92,A19,I63:I92)</f>
        <v>0</v>
      </c>
      <c r="J19" s="209"/>
    </row>
    <row r="20" spans="1:10" ht="23.25" customHeight="1" x14ac:dyDescent="0.2">
      <c r="A20" s="138" t="s">
        <v>134</v>
      </c>
      <c r="B20" s="38" t="s">
        <v>28</v>
      </c>
      <c r="C20" s="62"/>
      <c r="D20" s="63"/>
      <c r="E20" s="207"/>
      <c r="F20" s="208"/>
      <c r="G20" s="207"/>
      <c r="H20" s="208"/>
      <c r="I20" s="207">
        <f>SUMIF(F63:F92,A20,I63:I92)</f>
        <v>0</v>
      </c>
      <c r="J20" s="209"/>
    </row>
    <row r="21" spans="1:10" ht="23.25" customHeight="1" x14ac:dyDescent="0.2">
      <c r="A21" s="2"/>
      <c r="B21" s="48" t="s">
        <v>29</v>
      </c>
      <c r="C21" s="64"/>
      <c r="D21" s="65"/>
      <c r="E21" s="210"/>
      <c r="F21" s="245"/>
      <c r="G21" s="210"/>
      <c r="H21" s="245"/>
      <c r="I21" s="210">
        <f>SUM(I16:J20)</f>
        <v>0</v>
      </c>
      <c r="J21" s="211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205">
        <f>ZakladDPHSniVypocet</f>
        <v>0</v>
      </c>
      <c r="H23" s="206"/>
      <c r="I23" s="206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203">
        <f>A23</f>
        <v>0</v>
      </c>
      <c r="H24" s="204"/>
      <c r="I24" s="204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05">
        <f>ZakladDPHZaklVypocet</f>
        <v>0</v>
      </c>
      <c r="H25" s="206"/>
      <c r="I25" s="206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32">
        <f>A25</f>
        <v>0</v>
      </c>
      <c r="H26" s="233"/>
      <c r="I26" s="233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34">
        <f>CenaCelkem-(ZakladDPHSni+DPHSni+ZakladDPHZakl+DPHZakl)</f>
        <v>0</v>
      </c>
      <c r="H27" s="234"/>
      <c r="I27" s="234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13">
        <f>ZakladDPHSniVypocet+ZakladDPHZaklVypocet</f>
        <v>0</v>
      </c>
      <c r="H28" s="213"/>
      <c r="I28" s="213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12">
        <f>A27</f>
        <v>0</v>
      </c>
      <c r="H29" s="212"/>
      <c r="I29" s="212"/>
      <c r="J29" s="118" t="s">
        <v>58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4"/>
      <c r="E34" s="215"/>
      <c r="G34" s="216"/>
      <c r="H34" s="217"/>
      <c r="I34" s="217"/>
      <c r="J34" s="25"/>
    </row>
    <row r="35" spans="1:10" ht="12.75" customHeight="1" x14ac:dyDescent="0.2">
      <c r="A35" s="2"/>
      <c r="B35" s="2"/>
      <c r="D35" s="202" t="s">
        <v>2</v>
      </c>
      <c r="E35" s="202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197"/>
      <c r="D39" s="197"/>
      <c r="E39" s="197"/>
      <c r="F39" s="98">
        <f>'1 byt 02-1 Pol'!AE194+'1 byt 02-2 Pol'!AE72+'1 byt 02-3 Pol'!AE142+'1 byt 10-1 Pol'!AE215+'1 byt 10-2 Pol'!AE72+'1 byt 10-3 Pol'!AE142</f>
        <v>0</v>
      </c>
      <c r="G39" s="99">
        <f>'1 byt 02-1 Pol'!AF194+'1 byt 02-2 Pol'!AF72+'1 byt 02-3 Pol'!AF142+'1 byt 10-1 Pol'!AF215+'1 byt 10-2 Pol'!AF72+'1 byt 10-3 Pol'!AF142</f>
        <v>0</v>
      </c>
      <c r="H39" s="100">
        <f t="shared" ref="H39:H47" si="1">(F39*SazbaDPH1/100)+(G39*SazbaDPH2/100)</f>
        <v>0</v>
      </c>
      <c r="I39" s="100">
        <f>F39+G39+H39</f>
        <v>0</v>
      </c>
      <c r="J39" s="101" t="str">
        <f>IF(CenaCelkemVypocet=0,"",I39/CenaCelkemVypocet*100)</f>
        <v/>
      </c>
    </row>
    <row r="40" spans="1:10" ht="25.5" customHeight="1" x14ac:dyDescent="0.2">
      <c r="A40" s="87">
        <v>2</v>
      </c>
      <c r="B40" s="102"/>
      <c r="C40" s="201" t="s">
        <v>46</v>
      </c>
      <c r="D40" s="201"/>
      <c r="E40" s="201"/>
      <c r="F40" s="103"/>
      <c r="G40" s="104"/>
      <c r="H40" s="104">
        <f t="shared" si="1"/>
        <v>0</v>
      </c>
      <c r="I40" s="104"/>
      <c r="J40" s="105"/>
    </row>
    <row r="41" spans="1:10" ht="25.5" customHeight="1" x14ac:dyDescent="0.2">
      <c r="A41" s="87">
        <v>2</v>
      </c>
      <c r="B41" s="102" t="s">
        <v>47</v>
      </c>
      <c r="C41" s="201" t="s">
        <v>48</v>
      </c>
      <c r="D41" s="201"/>
      <c r="E41" s="201"/>
      <c r="F41" s="103">
        <f>'1 byt 02-1 Pol'!AE194+'1 byt 02-2 Pol'!AE72+'1 byt 02-3 Pol'!AE142+'1 byt 10-1 Pol'!AE215+'1 byt 10-2 Pol'!AE72+'1 byt 10-3 Pol'!AE142</f>
        <v>0</v>
      </c>
      <c r="G41" s="104">
        <f>'1 byt 02-1 Pol'!AF194+'1 byt 02-2 Pol'!AF72+'1 byt 02-3 Pol'!AF142+'1 byt 10-1 Pol'!AF215+'1 byt 10-2 Pol'!AF72+'1 byt 10-3 Pol'!AF142</f>
        <v>0</v>
      </c>
      <c r="H41" s="104">
        <f t="shared" si="1"/>
        <v>0</v>
      </c>
      <c r="I41" s="104">
        <f t="shared" ref="I41:I47" si="2">F41+G41+H41</f>
        <v>0</v>
      </c>
      <c r="J41" s="105" t="str">
        <f t="shared" ref="J41:J47" si="3">IF(CenaCelkemVypocet=0,"",I41/CenaCelkemVypocet*100)</f>
        <v/>
      </c>
    </row>
    <row r="42" spans="1:10" ht="25.5" customHeight="1" x14ac:dyDescent="0.2">
      <c r="A42" s="87">
        <v>3</v>
      </c>
      <c r="B42" s="106" t="s">
        <v>49</v>
      </c>
      <c r="C42" s="197" t="s">
        <v>48</v>
      </c>
      <c r="D42" s="197"/>
      <c r="E42" s="197"/>
      <c r="F42" s="107">
        <f>'1 byt 02-1 Pol'!AE194</f>
        <v>0</v>
      </c>
      <c r="G42" s="100">
        <f>'1 byt 02-1 Pol'!AF194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3</v>
      </c>
      <c r="B43" s="106" t="s">
        <v>50</v>
      </c>
      <c r="C43" s="197" t="s">
        <v>51</v>
      </c>
      <c r="D43" s="197"/>
      <c r="E43" s="197"/>
      <c r="F43" s="107">
        <f>'1 byt 02-2 Pol'!AE72</f>
        <v>0</v>
      </c>
      <c r="G43" s="100">
        <f>'1 byt 02-2 Pol'!AF72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3</v>
      </c>
      <c r="B44" s="106" t="s">
        <v>52</v>
      </c>
      <c r="C44" s="197" t="s">
        <v>53</v>
      </c>
      <c r="D44" s="197"/>
      <c r="E44" s="197"/>
      <c r="F44" s="107">
        <f>'1 byt 02-3 Pol'!AE142</f>
        <v>0</v>
      </c>
      <c r="G44" s="100">
        <f>'1 byt 02-3 Pol'!AF142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3</v>
      </c>
      <c r="B45" s="106" t="s">
        <v>54</v>
      </c>
      <c r="C45" s="197" t="s">
        <v>48</v>
      </c>
      <c r="D45" s="197"/>
      <c r="E45" s="197"/>
      <c r="F45" s="107">
        <f>'1 byt 10-1 Pol'!AE215</f>
        <v>0</v>
      </c>
      <c r="G45" s="100">
        <f>'1 byt 10-1 Pol'!AF215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55</v>
      </c>
      <c r="C46" s="197" t="s">
        <v>51</v>
      </c>
      <c r="D46" s="197"/>
      <c r="E46" s="197"/>
      <c r="F46" s="107">
        <f>'1 byt 10-2 Pol'!AE72</f>
        <v>0</v>
      </c>
      <c r="G46" s="100">
        <f>'1 byt 10-2 Pol'!AF72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3</v>
      </c>
      <c r="B47" s="106" t="s">
        <v>56</v>
      </c>
      <c r="C47" s="197" t="s">
        <v>53</v>
      </c>
      <c r="D47" s="197"/>
      <c r="E47" s="197"/>
      <c r="F47" s="107">
        <f>'1 byt 10-3 Pol'!AE142</f>
        <v>0</v>
      </c>
      <c r="G47" s="100">
        <f>'1 byt 10-3 Pol'!AF142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/>
      <c r="B48" s="198" t="s">
        <v>57</v>
      </c>
      <c r="C48" s="199"/>
      <c r="D48" s="199"/>
      <c r="E48" s="200"/>
      <c r="F48" s="108">
        <f>SUMIF(A39:A47,"=1",F39:F47)</f>
        <v>0</v>
      </c>
      <c r="G48" s="109">
        <f>SUMIF(A39:A47,"=1",G39:G47)</f>
        <v>0</v>
      </c>
      <c r="H48" s="109">
        <f>SUMIF(A39:A47,"=1",H39:H47)</f>
        <v>0</v>
      </c>
      <c r="I48" s="109">
        <f>SUMIF(A39:A47,"=1",I39:I47)</f>
        <v>0</v>
      </c>
      <c r="J48" s="110">
        <f>SUMIF(A39:A47,"=1",J39:J47)</f>
        <v>0</v>
      </c>
    </row>
    <row r="50" spans="1:10" x14ac:dyDescent="0.2">
      <c r="A50" t="s">
        <v>59</v>
      </c>
      <c r="B50" t="s">
        <v>60</v>
      </c>
    </row>
    <row r="51" spans="1:10" x14ac:dyDescent="0.2">
      <c r="A51" t="s">
        <v>61</v>
      </c>
      <c r="B51" t="s">
        <v>62</v>
      </c>
    </row>
    <row r="52" spans="1:10" x14ac:dyDescent="0.2">
      <c r="A52" t="s">
        <v>63</v>
      </c>
      <c r="B52" t="s">
        <v>64</v>
      </c>
    </row>
    <row r="53" spans="1:10" x14ac:dyDescent="0.2">
      <c r="A53" t="s">
        <v>63</v>
      </c>
      <c r="B53" t="s">
        <v>65</v>
      </c>
    </row>
    <row r="54" spans="1:10" x14ac:dyDescent="0.2">
      <c r="A54" t="s">
        <v>63</v>
      </c>
      <c r="B54" t="s">
        <v>66</v>
      </c>
    </row>
    <row r="55" spans="1:10" x14ac:dyDescent="0.2">
      <c r="A55" t="s">
        <v>63</v>
      </c>
      <c r="B55" t="s">
        <v>67</v>
      </c>
    </row>
    <row r="56" spans="1:10" x14ac:dyDescent="0.2">
      <c r="A56" t="s">
        <v>63</v>
      </c>
      <c r="B56" t="s">
        <v>68</v>
      </c>
    </row>
    <row r="57" spans="1:10" x14ac:dyDescent="0.2">
      <c r="A57" t="s">
        <v>63</v>
      </c>
      <c r="B57" t="s">
        <v>69</v>
      </c>
    </row>
    <row r="60" spans="1:10" ht="15.75" x14ac:dyDescent="0.25">
      <c r="B60" s="119" t="s">
        <v>70</v>
      </c>
    </row>
    <row r="62" spans="1:10" ht="25.5" customHeight="1" x14ac:dyDescent="0.2">
      <c r="A62" s="121"/>
      <c r="B62" s="124" t="s">
        <v>17</v>
      </c>
      <c r="C62" s="124" t="s">
        <v>5</v>
      </c>
      <c r="D62" s="125"/>
      <c r="E62" s="125"/>
      <c r="F62" s="126" t="s">
        <v>71</v>
      </c>
      <c r="G62" s="126"/>
      <c r="H62" s="126"/>
      <c r="I62" s="126" t="s">
        <v>29</v>
      </c>
      <c r="J62" s="126" t="s">
        <v>0</v>
      </c>
    </row>
    <row r="63" spans="1:10" ht="36.75" customHeight="1" x14ac:dyDescent="0.2">
      <c r="A63" s="122"/>
      <c r="B63" s="127" t="s">
        <v>72</v>
      </c>
      <c r="C63" s="195" t="s">
        <v>73</v>
      </c>
      <c r="D63" s="196"/>
      <c r="E63" s="196"/>
      <c r="F63" s="134" t="s">
        <v>24</v>
      </c>
      <c r="G63" s="135"/>
      <c r="H63" s="135"/>
      <c r="I63" s="135">
        <f>'1 byt 02-1 Pol'!G8+'1 byt 02-2 Pol'!G8+'1 byt 02-3 Pol'!G8+'1 byt 10-1 Pol'!G8+'1 byt 10-2 Pol'!G8+'1 byt 10-3 Pol'!G8</f>
        <v>0</v>
      </c>
      <c r="J63" s="131" t="str">
        <f>IF(I93=0,"",I63/I93*100)</f>
        <v/>
      </c>
    </row>
    <row r="64" spans="1:10" ht="36.75" customHeight="1" x14ac:dyDescent="0.2">
      <c r="A64" s="122"/>
      <c r="B64" s="127" t="s">
        <v>74</v>
      </c>
      <c r="C64" s="195" t="s">
        <v>75</v>
      </c>
      <c r="D64" s="196"/>
      <c r="E64" s="196"/>
      <c r="F64" s="134" t="s">
        <v>24</v>
      </c>
      <c r="G64" s="135"/>
      <c r="H64" s="135"/>
      <c r="I64" s="135">
        <f>'1 byt 02-1 Pol'!G17+'1 byt 02-3 Pol'!G10+'1 byt 10-1 Pol'!G17+'1 byt 10-3 Pol'!G10</f>
        <v>0</v>
      </c>
      <c r="J64" s="131" t="str">
        <f>IF(I93=0,"",I64/I93*100)</f>
        <v/>
      </c>
    </row>
    <row r="65" spans="1:10" ht="36.75" customHeight="1" x14ac:dyDescent="0.2">
      <c r="A65" s="122"/>
      <c r="B65" s="127" t="s">
        <v>76</v>
      </c>
      <c r="C65" s="195" t="s">
        <v>77</v>
      </c>
      <c r="D65" s="196"/>
      <c r="E65" s="196"/>
      <c r="F65" s="134" t="s">
        <v>24</v>
      </c>
      <c r="G65" s="135"/>
      <c r="H65" s="135"/>
      <c r="I65" s="135">
        <f>'1 byt 02-1 Pol'!G19+'1 byt 02-2 Pol'!G11+'1 byt 02-3 Pol'!G12+'1 byt 10-1 Pol'!G19+'1 byt 10-2 Pol'!G11+'1 byt 10-3 Pol'!G12</f>
        <v>0</v>
      </c>
      <c r="J65" s="131" t="str">
        <f>IF(I93=0,"",I65/I93*100)</f>
        <v/>
      </c>
    </row>
    <row r="66" spans="1:10" ht="36.75" customHeight="1" x14ac:dyDescent="0.2">
      <c r="A66" s="122"/>
      <c r="B66" s="127" t="s">
        <v>78</v>
      </c>
      <c r="C66" s="195" t="s">
        <v>79</v>
      </c>
      <c r="D66" s="196"/>
      <c r="E66" s="196"/>
      <c r="F66" s="134" t="s">
        <v>24</v>
      </c>
      <c r="G66" s="135"/>
      <c r="H66" s="135"/>
      <c r="I66" s="135">
        <f>'1 byt 02-2 Pol'!G18+'1 byt 10-2 Pol'!G18</f>
        <v>0</v>
      </c>
      <c r="J66" s="131" t="str">
        <f>IF(I93=0,"",I66/I93*100)</f>
        <v/>
      </c>
    </row>
    <row r="67" spans="1:10" ht="36.75" customHeight="1" x14ac:dyDescent="0.2">
      <c r="A67" s="122"/>
      <c r="B67" s="127" t="s">
        <v>80</v>
      </c>
      <c r="C67" s="195" t="s">
        <v>81</v>
      </c>
      <c r="D67" s="196"/>
      <c r="E67" s="196"/>
      <c r="F67" s="134" t="s">
        <v>24</v>
      </c>
      <c r="G67" s="135"/>
      <c r="H67" s="135"/>
      <c r="I67" s="135">
        <f>'1 byt 02-1 Pol'!G35+'1 byt 10-1 Pol'!G36</f>
        <v>0</v>
      </c>
      <c r="J67" s="131" t="str">
        <f>IF(I93=0,"",I67/I93*100)</f>
        <v/>
      </c>
    </row>
    <row r="68" spans="1:10" ht="36.75" customHeight="1" x14ac:dyDescent="0.2">
      <c r="A68" s="122"/>
      <c r="B68" s="127" t="s">
        <v>82</v>
      </c>
      <c r="C68" s="195" t="s">
        <v>83</v>
      </c>
      <c r="D68" s="196"/>
      <c r="E68" s="196"/>
      <c r="F68" s="134" t="s">
        <v>24</v>
      </c>
      <c r="G68" s="135"/>
      <c r="H68" s="135"/>
      <c r="I68" s="135">
        <f>'1 byt 02-1 Pol'!G45+'1 byt 10-1 Pol'!G48</f>
        <v>0</v>
      </c>
      <c r="J68" s="131" t="str">
        <f>IF(I93=0,"",I68/I93*100)</f>
        <v/>
      </c>
    </row>
    <row r="69" spans="1:10" ht="36.75" customHeight="1" x14ac:dyDescent="0.2">
      <c r="A69" s="122"/>
      <c r="B69" s="127" t="s">
        <v>84</v>
      </c>
      <c r="C69" s="195" t="s">
        <v>85</v>
      </c>
      <c r="D69" s="196"/>
      <c r="E69" s="196"/>
      <c r="F69" s="134" t="s">
        <v>24</v>
      </c>
      <c r="G69" s="135"/>
      <c r="H69" s="135"/>
      <c r="I69" s="135">
        <f>'1 byt 02-1 Pol'!G48+'1 byt 10-1 Pol'!G51</f>
        <v>0</v>
      </c>
      <c r="J69" s="131" t="str">
        <f>IF(I93=0,"",I69/I93*100)</f>
        <v/>
      </c>
    </row>
    <row r="70" spans="1:10" ht="36.75" customHeight="1" x14ac:dyDescent="0.2">
      <c r="A70" s="122"/>
      <c r="B70" s="127" t="s">
        <v>86</v>
      </c>
      <c r="C70" s="195" t="s">
        <v>87</v>
      </c>
      <c r="D70" s="196"/>
      <c r="E70" s="196"/>
      <c r="F70" s="134" t="s">
        <v>24</v>
      </c>
      <c r="G70" s="135"/>
      <c r="H70" s="135"/>
      <c r="I70" s="135">
        <f>'1 byt 02-1 Pol'!G50+'1 byt 10-1 Pol'!G53</f>
        <v>0</v>
      </c>
      <c r="J70" s="131" t="str">
        <f>IF(I93=0,"",I70/I93*100)</f>
        <v/>
      </c>
    </row>
    <row r="71" spans="1:10" ht="36.75" customHeight="1" x14ac:dyDescent="0.2">
      <c r="A71" s="122"/>
      <c r="B71" s="127" t="s">
        <v>88</v>
      </c>
      <c r="C71" s="195" t="s">
        <v>89</v>
      </c>
      <c r="D71" s="196"/>
      <c r="E71" s="196"/>
      <c r="F71" s="134" t="s">
        <v>24</v>
      </c>
      <c r="G71" s="135"/>
      <c r="H71" s="135"/>
      <c r="I71" s="135">
        <f>'1 byt 02-1 Pol'!G55+'1 byt 02-3 Pol'!G16+'1 byt 10-1 Pol'!G58+'1 byt 10-3 Pol'!G16</f>
        <v>0</v>
      </c>
      <c r="J71" s="131" t="str">
        <f>IF(I93=0,"",I71/I93*100)</f>
        <v/>
      </c>
    </row>
    <row r="72" spans="1:10" ht="36.75" customHeight="1" x14ac:dyDescent="0.2">
      <c r="A72" s="122"/>
      <c r="B72" s="127" t="s">
        <v>90</v>
      </c>
      <c r="C72" s="195" t="s">
        <v>91</v>
      </c>
      <c r="D72" s="196"/>
      <c r="E72" s="196"/>
      <c r="F72" s="134" t="s">
        <v>24</v>
      </c>
      <c r="G72" s="135"/>
      <c r="H72" s="135"/>
      <c r="I72" s="135">
        <f>'1 byt 02-1 Pol'!G65+'1 byt 02-2 Pol'!G21+'1 byt 02-3 Pol'!G18+'1 byt 10-1 Pol'!G72+'1 byt 10-2 Pol'!G21+'1 byt 10-3 Pol'!G18</f>
        <v>0</v>
      </c>
      <c r="J72" s="131" t="str">
        <f>IF(I93=0,"",I72/I93*100)</f>
        <v/>
      </c>
    </row>
    <row r="73" spans="1:10" ht="36.75" customHeight="1" x14ac:dyDescent="0.2">
      <c r="A73" s="122"/>
      <c r="B73" s="127" t="s">
        <v>92</v>
      </c>
      <c r="C73" s="195" t="s">
        <v>93</v>
      </c>
      <c r="D73" s="196"/>
      <c r="E73" s="196"/>
      <c r="F73" s="134" t="s">
        <v>24</v>
      </c>
      <c r="G73" s="135"/>
      <c r="H73" s="135"/>
      <c r="I73" s="135">
        <f>'1 byt 02-1 Pol'!G71+'1 byt 02-2 Pol'!G25+'1 byt 02-3 Pol'!G25+'1 byt 10-1 Pol'!G79+'1 byt 10-2 Pol'!G25+'1 byt 10-3 Pol'!G25</f>
        <v>0</v>
      </c>
      <c r="J73" s="131" t="str">
        <f>IF(I93=0,"",I73/I93*100)</f>
        <v/>
      </c>
    </row>
    <row r="74" spans="1:10" ht="36.75" customHeight="1" x14ac:dyDescent="0.2">
      <c r="A74" s="122"/>
      <c r="B74" s="127" t="s">
        <v>94</v>
      </c>
      <c r="C74" s="195" t="s">
        <v>95</v>
      </c>
      <c r="D74" s="196"/>
      <c r="E74" s="196"/>
      <c r="F74" s="134" t="s">
        <v>25</v>
      </c>
      <c r="G74" s="135"/>
      <c r="H74" s="135"/>
      <c r="I74" s="135">
        <f>'1 byt 02-1 Pol'!G73+'1 byt 10-1 Pol'!G82</f>
        <v>0</v>
      </c>
      <c r="J74" s="131" t="str">
        <f>IF(I93=0,"",I74/I93*100)</f>
        <v/>
      </c>
    </row>
    <row r="75" spans="1:10" ht="36.75" customHeight="1" x14ac:dyDescent="0.2">
      <c r="A75" s="122"/>
      <c r="B75" s="127" t="s">
        <v>96</v>
      </c>
      <c r="C75" s="195" t="s">
        <v>97</v>
      </c>
      <c r="D75" s="196"/>
      <c r="E75" s="196"/>
      <c r="F75" s="134" t="s">
        <v>25</v>
      </c>
      <c r="G75" s="135"/>
      <c r="H75" s="135"/>
      <c r="I75" s="135">
        <f>'1 byt 02-1 Pol'!G81+'1 byt 02-3 Pol'!G27+'1 byt 10-1 Pol'!G91+'1 byt 10-3 Pol'!G27</f>
        <v>0</v>
      </c>
      <c r="J75" s="131" t="str">
        <f>IF(I93=0,"",I75/I93*100)</f>
        <v/>
      </c>
    </row>
    <row r="76" spans="1:10" ht="36.75" customHeight="1" x14ac:dyDescent="0.2">
      <c r="A76" s="122"/>
      <c r="B76" s="127" t="s">
        <v>98</v>
      </c>
      <c r="C76" s="195" t="s">
        <v>99</v>
      </c>
      <c r="D76" s="196"/>
      <c r="E76" s="196"/>
      <c r="F76" s="134" t="s">
        <v>25</v>
      </c>
      <c r="G76" s="135"/>
      <c r="H76" s="135"/>
      <c r="I76" s="135">
        <f>'1 byt 02-3 Pol'!G34+'1 byt 10-3 Pol'!G34</f>
        <v>0</v>
      </c>
      <c r="J76" s="131" t="str">
        <f>IF(I93=0,"",I76/I93*100)</f>
        <v/>
      </c>
    </row>
    <row r="77" spans="1:10" ht="36.75" customHeight="1" x14ac:dyDescent="0.2">
      <c r="A77" s="122"/>
      <c r="B77" s="127" t="s">
        <v>100</v>
      </c>
      <c r="C77" s="195" t="s">
        <v>101</v>
      </c>
      <c r="D77" s="196"/>
      <c r="E77" s="196"/>
      <c r="F77" s="134" t="s">
        <v>25</v>
      </c>
      <c r="G77" s="135"/>
      <c r="H77" s="135"/>
      <c r="I77" s="135">
        <f>'1 byt 02-3 Pol'!G59+'1 byt 10-3 Pol'!G59</f>
        <v>0</v>
      </c>
      <c r="J77" s="131" t="str">
        <f>IF(I93=0,"",I77/I93*100)</f>
        <v/>
      </c>
    </row>
    <row r="78" spans="1:10" ht="36.75" customHeight="1" x14ac:dyDescent="0.2">
      <c r="A78" s="122"/>
      <c r="B78" s="127" t="s">
        <v>102</v>
      </c>
      <c r="C78" s="195" t="s">
        <v>103</v>
      </c>
      <c r="D78" s="196"/>
      <c r="E78" s="196"/>
      <c r="F78" s="134" t="s">
        <v>25</v>
      </c>
      <c r="G78" s="135"/>
      <c r="H78" s="135"/>
      <c r="I78" s="135">
        <f>'1 byt 02-3 Pol'!G75+'1 byt 10-3 Pol'!G75</f>
        <v>0</v>
      </c>
      <c r="J78" s="131" t="str">
        <f>IF(I93=0,"",I78/I93*100)</f>
        <v/>
      </c>
    </row>
    <row r="79" spans="1:10" ht="36.75" customHeight="1" x14ac:dyDescent="0.2">
      <c r="A79" s="122"/>
      <c r="B79" s="127" t="s">
        <v>104</v>
      </c>
      <c r="C79" s="195" t="s">
        <v>105</v>
      </c>
      <c r="D79" s="196"/>
      <c r="E79" s="196"/>
      <c r="F79" s="134" t="s">
        <v>25</v>
      </c>
      <c r="G79" s="135"/>
      <c r="H79" s="135"/>
      <c r="I79" s="135">
        <f>'1 byt 02-3 Pol'!G120+'1 byt 10-3 Pol'!G120</f>
        <v>0</v>
      </c>
      <c r="J79" s="131" t="str">
        <f>IF(I93=0,"",I79/I93*100)</f>
        <v/>
      </c>
    </row>
    <row r="80" spans="1:10" ht="36.75" customHeight="1" x14ac:dyDescent="0.2">
      <c r="A80" s="122"/>
      <c r="B80" s="127" t="s">
        <v>106</v>
      </c>
      <c r="C80" s="195" t="s">
        <v>107</v>
      </c>
      <c r="D80" s="196"/>
      <c r="E80" s="196"/>
      <c r="F80" s="134" t="s">
        <v>25</v>
      </c>
      <c r="G80" s="135"/>
      <c r="H80" s="135"/>
      <c r="I80" s="135">
        <f>'1 byt 02-1 Pol'!G89+'1 byt 10-1 Pol'!G100</f>
        <v>0</v>
      </c>
      <c r="J80" s="131" t="str">
        <f>IF(I93=0,"",I80/I93*100)</f>
        <v/>
      </c>
    </row>
    <row r="81" spans="1:10" ht="36.75" customHeight="1" x14ac:dyDescent="0.2">
      <c r="A81" s="122"/>
      <c r="B81" s="127" t="s">
        <v>108</v>
      </c>
      <c r="C81" s="195" t="s">
        <v>109</v>
      </c>
      <c r="D81" s="196"/>
      <c r="E81" s="196"/>
      <c r="F81" s="134" t="s">
        <v>25</v>
      </c>
      <c r="G81" s="135"/>
      <c r="H81" s="135"/>
      <c r="I81" s="135">
        <f>'1 byt 02-1 Pol'!G94+'1 byt 10-1 Pol'!G106</f>
        <v>0</v>
      </c>
      <c r="J81" s="131" t="str">
        <f>IF(I93=0,"",I81/I93*100)</f>
        <v/>
      </c>
    </row>
    <row r="82" spans="1:10" ht="36.75" customHeight="1" x14ac:dyDescent="0.2">
      <c r="A82" s="122"/>
      <c r="B82" s="127" t="s">
        <v>110</v>
      </c>
      <c r="C82" s="195" t="s">
        <v>111</v>
      </c>
      <c r="D82" s="196"/>
      <c r="E82" s="196"/>
      <c r="F82" s="134" t="s">
        <v>25</v>
      </c>
      <c r="G82" s="135"/>
      <c r="H82" s="135"/>
      <c r="I82" s="135">
        <f>'1 byt 02-1 Pol'!G99+'1 byt 10-1 Pol'!G112</f>
        <v>0</v>
      </c>
      <c r="J82" s="131" t="str">
        <f>IF(I93=0,"",I82/I93*100)</f>
        <v/>
      </c>
    </row>
    <row r="83" spans="1:10" ht="36.75" customHeight="1" x14ac:dyDescent="0.2">
      <c r="A83" s="122"/>
      <c r="B83" s="127" t="s">
        <v>112</v>
      </c>
      <c r="C83" s="195" t="s">
        <v>113</v>
      </c>
      <c r="D83" s="196"/>
      <c r="E83" s="196"/>
      <c r="F83" s="134" t="s">
        <v>25</v>
      </c>
      <c r="G83" s="135"/>
      <c r="H83" s="135"/>
      <c r="I83" s="135">
        <f>'1 byt 02-1 Pol'!G108+'1 byt 10-1 Pol'!G122</f>
        <v>0</v>
      </c>
      <c r="J83" s="131" t="str">
        <f>IF(I93=0,"",I83/I93*100)</f>
        <v/>
      </c>
    </row>
    <row r="84" spans="1:10" ht="36.75" customHeight="1" x14ac:dyDescent="0.2">
      <c r="A84" s="122"/>
      <c r="B84" s="127" t="s">
        <v>114</v>
      </c>
      <c r="C84" s="195" t="s">
        <v>115</v>
      </c>
      <c r="D84" s="196"/>
      <c r="E84" s="196"/>
      <c r="F84" s="134" t="s">
        <v>25</v>
      </c>
      <c r="G84" s="135"/>
      <c r="H84" s="135"/>
      <c r="I84" s="135">
        <f>'1 byt 02-1 Pol'!G121+'1 byt 10-1 Pol'!G136</f>
        <v>0</v>
      </c>
      <c r="J84" s="131" t="str">
        <f>IF(I93=0,"",I84/I93*100)</f>
        <v/>
      </c>
    </row>
    <row r="85" spans="1:10" ht="36.75" customHeight="1" x14ac:dyDescent="0.2">
      <c r="A85" s="122"/>
      <c r="B85" s="127" t="s">
        <v>116</v>
      </c>
      <c r="C85" s="195" t="s">
        <v>117</v>
      </c>
      <c r="D85" s="196"/>
      <c r="E85" s="196"/>
      <c r="F85" s="134" t="s">
        <v>25</v>
      </c>
      <c r="G85" s="135"/>
      <c r="H85" s="135"/>
      <c r="I85" s="135">
        <f>'1 byt 02-1 Pol'!G126+'1 byt 10-1 Pol'!G142</f>
        <v>0</v>
      </c>
      <c r="J85" s="131" t="str">
        <f>IF(I93=0,"",I85/I93*100)</f>
        <v/>
      </c>
    </row>
    <row r="86" spans="1:10" ht="36.75" customHeight="1" x14ac:dyDescent="0.2">
      <c r="A86" s="122"/>
      <c r="B86" s="127" t="s">
        <v>118</v>
      </c>
      <c r="C86" s="195" t="s">
        <v>119</v>
      </c>
      <c r="D86" s="196"/>
      <c r="E86" s="196"/>
      <c r="F86" s="134" t="s">
        <v>25</v>
      </c>
      <c r="G86" s="135"/>
      <c r="H86" s="135"/>
      <c r="I86" s="135">
        <f>'1 byt 02-1 Pol'!G141+'1 byt 10-1 Pol'!G158</f>
        <v>0</v>
      </c>
      <c r="J86" s="131" t="str">
        <f>IF(I93=0,"",I86/I93*100)</f>
        <v/>
      </c>
    </row>
    <row r="87" spans="1:10" ht="36.75" customHeight="1" x14ac:dyDescent="0.2">
      <c r="A87" s="122"/>
      <c r="B87" s="127" t="s">
        <v>120</v>
      </c>
      <c r="C87" s="195" t="s">
        <v>121</v>
      </c>
      <c r="D87" s="196"/>
      <c r="E87" s="196"/>
      <c r="F87" s="134" t="s">
        <v>25</v>
      </c>
      <c r="G87" s="135"/>
      <c r="H87" s="135"/>
      <c r="I87" s="135">
        <f>'1 byt 02-1 Pol'!G149+'1 byt 10-1 Pol'!G167</f>
        <v>0</v>
      </c>
      <c r="J87" s="131" t="str">
        <f>IF(I93=0,"",I87/I93*100)</f>
        <v/>
      </c>
    </row>
    <row r="88" spans="1:10" ht="36.75" customHeight="1" x14ac:dyDescent="0.2">
      <c r="A88" s="122"/>
      <c r="B88" s="127" t="s">
        <v>122</v>
      </c>
      <c r="C88" s="195" t="s">
        <v>123</v>
      </c>
      <c r="D88" s="196"/>
      <c r="E88" s="196"/>
      <c r="F88" s="134" t="s">
        <v>25</v>
      </c>
      <c r="G88" s="135"/>
      <c r="H88" s="135"/>
      <c r="I88" s="135">
        <f>'1 byt 02-1 Pol'!G162+'1 byt 10-1 Pol'!G180</f>
        <v>0</v>
      </c>
      <c r="J88" s="131" t="str">
        <f>IF(I93=0,"",I88/I93*100)</f>
        <v/>
      </c>
    </row>
    <row r="89" spans="1:10" ht="36.75" customHeight="1" x14ac:dyDescent="0.2">
      <c r="A89" s="122"/>
      <c r="B89" s="127" t="s">
        <v>124</v>
      </c>
      <c r="C89" s="195" t="s">
        <v>125</v>
      </c>
      <c r="D89" s="196"/>
      <c r="E89" s="196"/>
      <c r="F89" s="134" t="s">
        <v>25</v>
      </c>
      <c r="G89" s="135"/>
      <c r="H89" s="135"/>
      <c r="I89" s="135">
        <f>'1 byt 02-1 Pol'!G172+'1 byt 10-1 Pol'!G190</f>
        <v>0</v>
      </c>
      <c r="J89" s="131" t="str">
        <f>IF(I93=0,"",I89/I93*100)</f>
        <v/>
      </c>
    </row>
    <row r="90" spans="1:10" ht="36.75" customHeight="1" x14ac:dyDescent="0.2">
      <c r="A90" s="122"/>
      <c r="B90" s="127" t="s">
        <v>126</v>
      </c>
      <c r="C90" s="195" t="s">
        <v>127</v>
      </c>
      <c r="D90" s="196"/>
      <c r="E90" s="196"/>
      <c r="F90" s="134" t="s">
        <v>26</v>
      </c>
      <c r="G90" s="135"/>
      <c r="H90" s="135"/>
      <c r="I90" s="135">
        <f>'1 byt 02-2 Pol'!G28+'1 byt 10-2 Pol'!G28</f>
        <v>0</v>
      </c>
      <c r="J90" s="131" t="str">
        <f>IF(I93=0,"",I90/I93*100)</f>
        <v/>
      </c>
    </row>
    <row r="91" spans="1:10" ht="36.75" customHeight="1" x14ac:dyDescent="0.2">
      <c r="A91" s="122"/>
      <c r="B91" s="127" t="s">
        <v>128</v>
      </c>
      <c r="C91" s="195" t="s">
        <v>129</v>
      </c>
      <c r="D91" s="196"/>
      <c r="E91" s="196"/>
      <c r="F91" s="134" t="s">
        <v>26</v>
      </c>
      <c r="G91" s="135"/>
      <c r="H91" s="135"/>
      <c r="I91" s="135">
        <f>'1 byt 02-2 Pol'!G53+'1 byt 10-2 Pol'!G53</f>
        <v>0</v>
      </c>
      <c r="J91" s="131" t="str">
        <f>IF(I93=0,"",I91/I93*100)</f>
        <v/>
      </c>
    </row>
    <row r="92" spans="1:10" ht="36.75" customHeight="1" x14ac:dyDescent="0.2">
      <c r="A92" s="122"/>
      <c r="B92" s="127" t="s">
        <v>130</v>
      </c>
      <c r="C92" s="195" t="s">
        <v>131</v>
      </c>
      <c r="D92" s="196"/>
      <c r="E92" s="196"/>
      <c r="F92" s="134" t="s">
        <v>132</v>
      </c>
      <c r="G92" s="135"/>
      <c r="H92" s="135"/>
      <c r="I92" s="135">
        <f>'1 byt 02-1 Pol'!G177+'1 byt 02-2 Pol'!G56+'1 byt 02-3 Pol'!G125+'1 byt 10-1 Pol'!G195+'1 byt 10-2 Pol'!G56+'1 byt 10-3 Pol'!G125</f>
        <v>0</v>
      </c>
      <c r="J92" s="131" t="str">
        <f>IF(I93=0,"",I92/I93*100)</f>
        <v/>
      </c>
    </row>
    <row r="93" spans="1:10" ht="25.5" customHeight="1" x14ac:dyDescent="0.2">
      <c r="A93" s="123"/>
      <c r="B93" s="128" t="s">
        <v>1</v>
      </c>
      <c r="C93" s="129"/>
      <c r="D93" s="130"/>
      <c r="E93" s="130"/>
      <c r="F93" s="136"/>
      <c r="G93" s="137"/>
      <c r="H93" s="137"/>
      <c r="I93" s="137">
        <f>SUM(I63:I92)</f>
        <v>0</v>
      </c>
      <c r="J93" s="132">
        <f>SUM(J63:J92)</f>
        <v>0</v>
      </c>
    </row>
    <row r="94" spans="1:10" x14ac:dyDescent="0.2">
      <c r="F94" s="86"/>
      <c r="G94" s="86"/>
      <c r="H94" s="86"/>
      <c r="I94" s="86"/>
      <c r="J94" s="133"/>
    </row>
    <row r="95" spans="1:10" x14ac:dyDescent="0.2">
      <c r="F95" s="86"/>
      <c r="G95" s="86"/>
      <c r="H95" s="86"/>
      <c r="I95" s="86"/>
      <c r="J95" s="133"/>
    </row>
    <row r="96" spans="1:10" x14ac:dyDescent="0.2">
      <c r="F96" s="86"/>
      <c r="G96" s="86"/>
      <c r="H96" s="86"/>
      <c r="I96" s="86"/>
      <c r="J96" s="133"/>
    </row>
  </sheetData>
  <sheetProtection algorithmName="SHA-512" hashValue="KXjvUydC+YvaFJUni16TE+WUsckfVQvULPaoLh7SiNJvoBMiD0reWLXtey9npMcIwwi3snklh8pZugt4MvwD8w==" saltValue="QrOLBGgJk2LiVPSoCSeDoQ==" spinCount="100000" sheet="1" formatRows="0" pivotTable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1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B48:E48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7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6" t="s">
        <v>6</v>
      </c>
      <c r="B1" s="246"/>
      <c r="C1" s="247"/>
      <c r="D1" s="246"/>
      <c r="E1" s="246"/>
      <c r="F1" s="246"/>
      <c r="G1" s="246"/>
    </row>
    <row r="2" spans="1:7" ht="24.95" customHeight="1" x14ac:dyDescent="0.2">
      <c r="A2" s="50" t="s">
        <v>7</v>
      </c>
      <c r="B2" s="49"/>
      <c r="C2" s="248"/>
      <c r="D2" s="248"/>
      <c r="E2" s="248"/>
      <c r="F2" s="248"/>
      <c r="G2" s="249"/>
    </row>
    <row r="3" spans="1:7" ht="24.95" customHeight="1" x14ac:dyDescent="0.2">
      <c r="A3" s="50" t="s">
        <v>8</v>
      </c>
      <c r="B3" s="49"/>
      <c r="C3" s="248"/>
      <c r="D3" s="248"/>
      <c r="E3" s="248"/>
      <c r="F3" s="248"/>
      <c r="G3" s="249"/>
    </row>
    <row r="4" spans="1:7" ht="24.95" customHeight="1" x14ac:dyDescent="0.2">
      <c r="A4" s="50" t="s">
        <v>9</v>
      </c>
      <c r="B4" s="49"/>
      <c r="C4" s="248"/>
      <c r="D4" s="248"/>
      <c r="E4" s="248"/>
      <c r="F4" s="248"/>
      <c r="G4" s="249"/>
    </row>
    <row r="5" spans="1:7" x14ac:dyDescent="0.2">
      <c r="B5" s="4"/>
      <c r="C5" s="5"/>
      <c r="D5" s="6"/>
    </row>
  </sheetData>
  <sheetProtection algorithmName="SHA-512" hashValue="3bwuLlSrFWTfBGhLeHS4BXDh3MkUJqqH67b6GR/vvOr6tcy0TA4g8phfpMSZcyDCFDLE1xRvY/TIL2g9KF9bbQ==" saltValue="P/mOSpWrvUxViO8zrQJGK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0C530-D6F9-4D89-957B-7D541C3F29D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4" t="s">
        <v>135</v>
      </c>
      <c r="B1" s="254"/>
      <c r="C1" s="254"/>
      <c r="D1" s="254"/>
      <c r="E1" s="254"/>
      <c r="F1" s="254"/>
      <c r="G1" s="254"/>
      <c r="AG1" t="s">
        <v>136</v>
      </c>
    </row>
    <row r="2" spans="1:60" ht="24.95" customHeight="1" x14ac:dyDescent="0.2">
      <c r="A2" s="139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137</v>
      </c>
    </row>
    <row r="3" spans="1:60" ht="24.95" customHeight="1" x14ac:dyDescent="0.2">
      <c r="A3" s="139" t="s">
        <v>8</v>
      </c>
      <c r="B3" s="49" t="s">
        <v>47</v>
      </c>
      <c r="C3" s="255" t="s">
        <v>48</v>
      </c>
      <c r="D3" s="256"/>
      <c r="E3" s="256"/>
      <c r="F3" s="256"/>
      <c r="G3" s="257"/>
      <c r="AC3" s="120" t="s">
        <v>137</v>
      </c>
      <c r="AG3" t="s">
        <v>138</v>
      </c>
    </row>
    <row r="4" spans="1:60" ht="24.95" customHeight="1" x14ac:dyDescent="0.2">
      <c r="A4" s="140" t="s">
        <v>9</v>
      </c>
      <c r="B4" s="141" t="s">
        <v>49</v>
      </c>
      <c r="C4" s="258" t="s">
        <v>48</v>
      </c>
      <c r="D4" s="259"/>
      <c r="E4" s="259"/>
      <c r="F4" s="259"/>
      <c r="G4" s="260"/>
      <c r="AG4" t="s">
        <v>139</v>
      </c>
    </row>
    <row r="5" spans="1:60" x14ac:dyDescent="0.2">
      <c r="D5" s="10"/>
    </row>
    <row r="6" spans="1:60" ht="38.25" x14ac:dyDescent="0.2">
      <c r="A6" s="143" t="s">
        <v>140</v>
      </c>
      <c r="B6" s="145" t="s">
        <v>141</v>
      </c>
      <c r="C6" s="145" t="s">
        <v>142</v>
      </c>
      <c r="D6" s="144" t="s">
        <v>143</v>
      </c>
      <c r="E6" s="143" t="s">
        <v>144</v>
      </c>
      <c r="F6" s="142" t="s">
        <v>145</v>
      </c>
      <c r="G6" s="143" t="s">
        <v>29</v>
      </c>
      <c r="H6" s="146" t="s">
        <v>30</v>
      </c>
      <c r="I6" s="146" t="s">
        <v>146</v>
      </c>
      <c r="J6" s="146" t="s">
        <v>31</v>
      </c>
      <c r="K6" s="146" t="s">
        <v>147</v>
      </c>
      <c r="L6" s="146" t="s">
        <v>148</v>
      </c>
      <c r="M6" s="146" t="s">
        <v>149</v>
      </c>
      <c r="N6" s="146" t="s">
        <v>150</v>
      </c>
      <c r="O6" s="146" t="s">
        <v>151</v>
      </c>
      <c r="P6" s="146" t="s">
        <v>152</v>
      </c>
      <c r="Q6" s="146" t="s">
        <v>153</v>
      </c>
      <c r="R6" s="146" t="s">
        <v>154</v>
      </c>
      <c r="S6" s="146" t="s">
        <v>155</v>
      </c>
      <c r="T6" s="146" t="s">
        <v>156</v>
      </c>
      <c r="U6" s="146" t="s">
        <v>157</v>
      </c>
      <c r="V6" s="146" t="s">
        <v>158</v>
      </c>
      <c r="W6" s="146" t="s">
        <v>159</v>
      </c>
      <c r="X6" s="146" t="s">
        <v>160</v>
      </c>
      <c r="Y6" s="146" t="s">
        <v>161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4" t="s">
        <v>162</v>
      </c>
      <c r="B8" s="165" t="s">
        <v>72</v>
      </c>
      <c r="C8" s="186" t="s">
        <v>73</v>
      </c>
      <c r="D8" s="166"/>
      <c r="E8" s="167"/>
      <c r="F8" s="168"/>
      <c r="G8" s="168">
        <f>SUMIF(AG9:AG16,"&lt;&gt;NOR",G9:G16)</f>
        <v>0</v>
      </c>
      <c r="H8" s="168"/>
      <c r="I8" s="168">
        <f>SUM(I9:I16)</f>
        <v>0</v>
      </c>
      <c r="J8" s="168"/>
      <c r="K8" s="168">
        <f>SUM(K9:K16)</f>
        <v>0</v>
      </c>
      <c r="L8" s="168"/>
      <c r="M8" s="168">
        <f>SUM(M9:M16)</f>
        <v>0</v>
      </c>
      <c r="N8" s="167"/>
      <c r="O8" s="167">
        <f>SUM(O9:O16)</f>
        <v>2.0699999999999998</v>
      </c>
      <c r="P8" s="167"/>
      <c r="Q8" s="167">
        <f>SUM(Q9:Q16)</f>
        <v>0</v>
      </c>
      <c r="R8" s="168"/>
      <c r="S8" s="168"/>
      <c r="T8" s="169"/>
      <c r="U8" s="163"/>
      <c r="V8" s="163">
        <f>SUM(V9:V16)</f>
        <v>0</v>
      </c>
      <c r="W8" s="163"/>
      <c r="X8" s="163"/>
      <c r="Y8" s="163"/>
      <c r="AG8" t="s">
        <v>163</v>
      </c>
    </row>
    <row r="9" spans="1:60" outlineLevel="1" x14ac:dyDescent="0.2">
      <c r="A9" s="171">
        <v>1</v>
      </c>
      <c r="B9" s="172" t="s">
        <v>164</v>
      </c>
      <c r="C9" s="187" t="s">
        <v>165</v>
      </c>
      <c r="D9" s="173" t="s">
        <v>166</v>
      </c>
      <c r="E9" s="174">
        <v>10.8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12</v>
      </c>
      <c r="M9" s="176">
        <f>G9*(1+L9/100)</f>
        <v>0</v>
      </c>
      <c r="N9" s="174">
        <v>4.6460000000000001E-2</v>
      </c>
      <c r="O9" s="174">
        <f>ROUND(E9*N9,2)</f>
        <v>0.5</v>
      </c>
      <c r="P9" s="174">
        <v>0</v>
      </c>
      <c r="Q9" s="174">
        <f>ROUND(E9*P9,2)</f>
        <v>0</v>
      </c>
      <c r="R9" s="176"/>
      <c r="S9" s="176" t="s">
        <v>167</v>
      </c>
      <c r="T9" s="177" t="s">
        <v>168</v>
      </c>
      <c r="U9" s="157">
        <v>0</v>
      </c>
      <c r="V9" s="157">
        <f>ROUND(E9*U9,2)</f>
        <v>0</v>
      </c>
      <c r="W9" s="157"/>
      <c r="X9" s="157" t="s">
        <v>169</v>
      </c>
      <c r="Y9" s="157" t="s">
        <v>170</v>
      </c>
      <c r="Z9" s="147"/>
      <c r="AA9" s="147"/>
      <c r="AB9" s="147"/>
      <c r="AC9" s="147"/>
      <c r="AD9" s="147"/>
      <c r="AE9" s="147"/>
      <c r="AF9" s="147"/>
      <c r="AG9" s="147" t="s">
        <v>171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8" t="s">
        <v>172</v>
      </c>
      <c r="D10" s="158"/>
      <c r="E10" s="159">
        <v>10.8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173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1">
        <v>2</v>
      </c>
      <c r="B11" s="172" t="s">
        <v>174</v>
      </c>
      <c r="C11" s="187" t="s">
        <v>175</v>
      </c>
      <c r="D11" s="173" t="s">
        <v>166</v>
      </c>
      <c r="E11" s="174">
        <v>19.440000000000001</v>
      </c>
      <c r="F11" s="175"/>
      <c r="G11" s="176">
        <f>ROUND(E11*F11,2)</f>
        <v>0</v>
      </c>
      <c r="H11" s="175"/>
      <c r="I11" s="176">
        <f>ROUND(E11*H11,2)</f>
        <v>0</v>
      </c>
      <c r="J11" s="175"/>
      <c r="K11" s="176">
        <f>ROUND(E11*J11,2)</f>
        <v>0</v>
      </c>
      <c r="L11" s="176">
        <v>12</v>
      </c>
      <c r="M11" s="176">
        <f>G11*(1+L11/100)</f>
        <v>0</v>
      </c>
      <c r="N11" s="174">
        <v>7.4709999999999999E-2</v>
      </c>
      <c r="O11" s="174">
        <f>ROUND(E11*N11,2)</f>
        <v>1.45</v>
      </c>
      <c r="P11" s="174">
        <v>0</v>
      </c>
      <c r="Q11" s="174">
        <f>ROUND(E11*P11,2)</f>
        <v>0</v>
      </c>
      <c r="R11" s="176"/>
      <c r="S11" s="176" t="s">
        <v>167</v>
      </c>
      <c r="T11" s="177" t="s">
        <v>168</v>
      </c>
      <c r="U11" s="157">
        <v>0</v>
      </c>
      <c r="V11" s="157">
        <f>ROUND(E11*U11,2)</f>
        <v>0</v>
      </c>
      <c r="W11" s="157"/>
      <c r="X11" s="157" t="s">
        <v>169</v>
      </c>
      <c r="Y11" s="157" t="s">
        <v>170</v>
      </c>
      <c r="Z11" s="147"/>
      <c r="AA11" s="147"/>
      <c r="AB11" s="147"/>
      <c r="AC11" s="147"/>
      <c r="AD11" s="147"/>
      <c r="AE11" s="147"/>
      <c r="AF11" s="147"/>
      <c r="AG11" s="147" t="s">
        <v>171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188" t="s">
        <v>176</v>
      </c>
      <c r="D12" s="158"/>
      <c r="E12" s="159">
        <v>19.440000000000001</v>
      </c>
      <c r="F12" s="15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173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8">
        <v>3</v>
      </c>
      <c r="B13" s="179" t="s">
        <v>177</v>
      </c>
      <c r="C13" s="189" t="s">
        <v>178</v>
      </c>
      <c r="D13" s="180" t="s">
        <v>179</v>
      </c>
      <c r="E13" s="181">
        <v>2</v>
      </c>
      <c r="F13" s="182"/>
      <c r="G13" s="183">
        <f>ROUND(E13*F13,2)</f>
        <v>0</v>
      </c>
      <c r="H13" s="182"/>
      <c r="I13" s="183">
        <f>ROUND(E13*H13,2)</f>
        <v>0</v>
      </c>
      <c r="J13" s="182"/>
      <c r="K13" s="183">
        <f>ROUND(E13*J13,2)</f>
        <v>0</v>
      </c>
      <c r="L13" s="183">
        <v>12</v>
      </c>
      <c r="M13" s="183">
        <f>G13*(1+L13/100)</f>
        <v>0</v>
      </c>
      <c r="N13" s="181">
        <v>1.6000000000000001E-4</v>
      </c>
      <c r="O13" s="181">
        <f>ROUND(E13*N13,2)</f>
        <v>0</v>
      </c>
      <c r="P13" s="181">
        <v>0</v>
      </c>
      <c r="Q13" s="181">
        <f>ROUND(E13*P13,2)</f>
        <v>0</v>
      </c>
      <c r="R13" s="183"/>
      <c r="S13" s="183" t="s">
        <v>180</v>
      </c>
      <c r="T13" s="184" t="s">
        <v>180</v>
      </c>
      <c r="U13" s="157">
        <v>0</v>
      </c>
      <c r="V13" s="157">
        <f>ROUND(E13*U13,2)</f>
        <v>0</v>
      </c>
      <c r="W13" s="157"/>
      <c r="X13" s="157" t="s">
        <v>169</v>
      </c>
      <c r="Y13" s="157" t="s">
        <v>170</v>
      </c>
      <c r="Z13" s="147"/>
      <c r="AA13" s="147"/>
      <c r="AB13" s="147"/>
      <c r="AC13" s="147"/>
      <c r="AD13" s="147"/>
      <c r="AE13" s="147"/>
      <c r="AF13" s="147"/>
      <c r="AG13" s="147" t="s">
        <v>181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8">
        <v>4</v>
      </c>
      <c r="B14" s="179" t="s">
        <v>182</v>
      </c>
      <c r="C14" s="189" t="s">
        <v>183</v>
      </c>
      <c r="D14" s="180" t="s">
        <v>179</v>
      </c>
      <c r="E14" s="181">
        <v>2</v>
      </c>
      <c r="F14" s="182"/>
      <c r="G14" s="183">
        <f>ROUND(E14*F14,2)</f>
        <v>0</v>
      </c>
      <c r="H14" s="182"/>
      <c r="I14" s="183">
        <f>ROUND(E14*H14,2)</f>
        <v>0</v>
      </c>
      <c r="J14" s="182"/>
      <c r="K14" s="183">
        <f>ROUND(E14*J14,2)</f>
        <v>0</v>
      </c>
      <c r="L14" s="183">
        <v>12</v>
      </c>
      <c r="M14" s="183">
        <f>G14*(1+L14/100)</f>
        <v>0</v>
      </c>
      <c r="N14" s="181">
        <v>7.1199999999999996E-3</v>
      </c>
      <c r="O14" s="181">
        <f>ROUND(E14*N14,2)</f>
        <v>0.01</v>
      </c>
      <c r="P14" s="181">
        <v>0</v>
      </c>
      <c r="Q14" s="181">
        <f>ROUND(E14*P14,2)</f>
        <v>0</v>
      </c>
      <c r="R14" s="183"/>
      <c r="S14" s="183" t="s">
        <v>167</v>
      </c>
      <c r="T14" s="184" t="s">
        <v>168</v>
      </c>
      <c r="U14" s="157">
        <v>0</v>
      </c>
      <c r="V14" s="157">
        <f>ROUND(E14*U14,2)</f>
        <v>0</v>
      </c>
      <c r="W14" s="157"/>
      <c r="X14" s="157" t="s">
        <v>169</v>
      </c>
      <c r="Y14" s="157" t="s">
        <v>170</v>
      </c>
      <c r="Z14" s="147"/>
      <c r="AA14" s="147"/>
      <c r="AB14" s="147"/>
      <c r="AC14" s="147"/>
      <c r="AD14" s="147"/>
      <c r="AE14" s="147"/>
      <c r="AF14" s="147"/>
      <c r="AG14" s="147" t="s">
        <v>181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1">
        <v>5</v>
      </c>
      <c r="B15" s="172" t="s">
        <v>184</v>
      </c>
      <c r="C15" s="187" t="s">
        <v>185</v>
      </c>
      <c r="D15" s="173" t="s">
        <v>166</v>
      </c>
      <c r="E15" s="174">
        <v>8.1</v>
      </c>
      <c r="F15" s="175"/>
      <c r="G15" s="176">
        <f>ROUND(E15*F15,2)</f>
        <v>0</v>
      </c>
      <c r="H15" s="175"/>
      <c r="I15" s="176">
        <f>ROUND(E15*H15,2)</f>
        <v>0</v>
      </c>
      <c r="J15" s="175"/>
      <c r="K15" s="176">
        <f>ROUND(E15*J15,2)</f>
        <v>0</v>
      </c>
      <c r="L15" s="176">
        <v>12</v>
      </c>
      <c r="M15" s="176">
        <f>G15*(1+L15/100)</f>
        <v>0</v>
      </c>
      <c r="N15" s="174">
        <v>1.3690000000000001E-2</v>
      </c>
      <c r="O15" s="174">
        <f>ROUND(E15*N15,2)</f>
        <v>0.11</v>
      </c>
      <c r="P15" s="174">
        <v>0</v>
      </c>
      <c r="Q15" s="174">
        <f>ROUND(E15*P15,2)</f>
        <v>0</v>
      </c>
      <c r="R15" s="176"/>
      <c r="S15" s="176" t="s">
        <v>180</v>
      </c>
      <c r="T15" s="177" t="s">
        <v>180</v>
      </c>
      <c r="U15" s="157">
        <v>0</v>
      </c>
      <c r="V15" s="157">
        <f>ROUND(E15*U15,2)</f>
        <v>0</v>
      </c>
      <c r="W15" s="157"/>
      <c r="X15" s="157" t="s">
        <v>169</v>
      </c>
      <c r="Y15" s="157" t="s">
        <v>170</v>
      </c>
      <c r="Z15" s="147"/>
      <c r="AA15" s="147"/>
      <c r="AB15" s="147"/>
      <c r="AC15" s="147"/>
      <c r="AD15" s="147"/>
      <c r="AE15" s="147"/>
      <c r="AF15" s="147"/>
      <c r="AG15" s="147" t="s">
        <v>171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188" t="s">
        <v>186</v>
      </c>
      <c r="D16" s="158"/>
      <c r="E16" s="159">
        <v>8.1</v>
      </c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173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">
      <c r="A17" s="164" t="s">
        <v>162</v>
      </c>
      <c r="B17" s="165" t="s">
        <v>74</v>
      </c>
      <c r="C17" s="186" t="s">
        <v>75</v>
      </c>
      <c r="D17" s="166"/>
      <c r="E17" s="167"/>
      <c r="F17" s="168"/>
      <c r="G17" s="168">
        <f>SUMIF(AG18:AG18,"&lt;&gt;NOR",G18:G18)</f>
        <v>0</v>
      </c>
      <c r="H17" s="168"/>
      <c r="I17" s="168">
        <f>SUM(I18:I18)</f>
        <v>0</v>
      </c>
      <c r="J17" s="168"/>
      <c r="K17" s="168">
        <f>SUM(K18:K18)</f>
        <v>0</v>
      </c>
      <c r="L17" s="168"/>
      <c r="M17" s="168">
        <f>SUM(M18:M18)</f>
        <v>0</v>
      </c>
      <c r="N17" s="167"/>
      <c r="O17" s="167">
        <f>SUM(O18:O18)</f>
        <v>7.0000000000000007E-2</v>
      </c>
      <c r="P17" s="167"/>
      <c r="Q17" s="167">
        <f>SUM(Q18:Q18)</f>
        <v>0</v>
      </c>
      <c r="R17" s="168"/>
      <c r="S17" s="168"/>
      <c r="T17" s="169"/>
      <c r="U17" s="163"/>
      <c r="V17" s="163">
        <f>SUM(V18:V18)</f>
        <v>0</v>
      </c>
      <c r="W17" s="163"/>
      <c r="X17" s="163"/>
      <c r="Y17" s="163"/>
      <c r="AG17" t="s">
        <v>163</v>
      </c>
    </row>
    <row r="18" spans="1:60" outlineLevel="1" x14ac:dyDescent="0.2">
      <c r="A18" s="178">
        <v>6</v>
      </c>
      <c r="B18" s="179" t="s">
        <v>187</v>
      </c>
      <c r="C18" s="189" t="s">
        <v>188</v>
      </c>
      <c r="D18" s="180" t="s">
        <v>166</v>
      </c>
      <c r="E18" s="181">
        <v>6</v>
      </c>
      <c r="F18" s="182"/>
      <c r="G18" s="183">
        <f>ROUND(E18*F18,2)</f>
        <v>0</v>
      </c>
      <c r="H18" s="182"/>
      <c r="I18" s="183">
        <f>ROUND(E18*H18,2)</f>
        <v>0</v>
      </c>
      <c r="J18" s="182"/>
      <c r="K18" s="183">
        <f>ROUND(E18*J18,2)</f>
        <v>0</v>
      </c>
      <c r="L18" s="183">
        <v>12</v>
      </c>
      <c r="M18" s="183">
        <f>G18*(1+L18/100)</f>
        <v>0</v>
      </c>
      <c r="N18" s="181">
        <v>1.201E-2</v>
      </c>
      <c r="O18" s="181">
        <f>ROUND(E18*N18,2)</f>
        <v>7.0000000000000007E-2</v>
      </c>
      <c r="P18" s="181">
        <v>0</v>
      </c>
      <c r="Q18" s="181">
        <f>ROUND(E18*P18,2)</f>
        <v>0</v>
      </c>
      <c r="R18" s="183"/>
      <c r="S18" s="183" t="s">
        <v>180</v>
      </c>
      <c r="T18" s="184" t="s">
        <v>180</v>
      </c>
      <c r="U18" s="157">
        <v>0</v>
      </c>
      <c r="V18" s="157">
        <f>ROUND(E18*U18,2)</f>
        <v>0</v>
      </c>
      <c r="W18" s="157"/>
      <c r="X18" s="157" t="s">
        <v>169</v>
      </c>
      <c r="Y18" s="157" t="s">
        <v>170</v>
      </c>
      <c r="Z18" s="147"/>
      <c r="AA18" s="147"/>
      <c r="AB18" s="147"/>
      <c r="AC18" s="147"/>
      <c r="AD18" s="147"/>
      <c r="AE18" s="147"/>
      <c r="AF18" s="147"/>
      <c r="AG18" s="147" t="s">
        <v>171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x14ac:dyDescent="0.2">
      <c r="A19" s="164" t="s">
        <v>162</v>
      </c>
      <c r="B19" s="165" t="s">
        <v>76</v>
      </c>
      <c r="C19" s="186" t="s">
        <v>77</v>
      </c>
      <c r="D19" s="166"/>
      <c r="E19" s="167"/>
      <c r="F19" s="168"/>
      <c r="G19" s="168">
        <f>SUMIF(AG20:AG34,"&lt;&gt;NOR",G20:G34)</f>
        <v>0</v>
      </c>
      <c r="H19" s="168"/>
      <c r="I19" s="168">
        <f>SUM(I20:I34)</f>
        <v>0</v>
      </c>
      <c r="J19" s="168"/>
      <c r="K19" s="168">
        <f>SUM(K20:K34)</f>
        <v>0</v>
      </c>
      <c r="L19" s="168"/>
      <c r="M19" s="168">
        <f>SUM(M20:M34)</f>
        <v>0</v>
      </c>
      <c r="N19" s="167"/>
      <c r="O19" s="167">
        <f>SUM(O20:O34)</f>
        <v>2.3400000000000003</v>
      </c>
      <c r="P19" s="167"/>
      <c r="Q19" s="167">
        <f>SUM(Q20:Q34)</f>
        <v>0.01</v>
      </c>
      <c r="R19" s="168"/>
      <c r="S19" s="168"/>
      <c r="T19" s="169"/>
      <c r="U19" s="163"/>
      <c r="V19" s="163">
        <f>SUM(V20:V34)</f>
        <v>0</v>
      </c>
      <c r="W19" s="163"/>
      <c r="X19" s="163"/>
      <c r="Y19" s="163"/>
      <c r="AG19" t="s">
        <v>163</v>
      </c>
    </row>
    <row r="20" spans="1:60" outlineLevel="1" x14ac:dyDescent="0.2">
      <c r="A20" s="178">
        <v>7</v>
      </c>
      <c r="B20" s="179" t="s">
        <v>189</v>
      </c>
      <c r="C20" s="189" t="s">
        <v>190</v>
      </c>
      <c r="D20" s="180" t="s">
        <v>166</v>
      </c>
      <c r="E20" s="181">
        <v>44</v>
      </c>
      <c r="F20" s="182"/>
      <c r="G20" s="183">
        <f>ROUND(E20*F20,2)</f>
        <v>0</v>
      </c>
      <c r="H20" s="182"/>
      <c r="I20" s="183">
        <f>ROUND(E20*H20,2)</f>
        <v>0</v>
      </c>
      <c r="J20" s="182"/>
      <c r="K20" s="183">
        <f>ROUND(E20*J20,2)</f>
        <v>0</v>
      </c>
      <c r="L20" s="183">
        <v>12</v>
      </c>
      <c r="M20" s="183">
        <f>G20*(1+L20/100)</f>
        <v>0</v>
      </c>
      <c r="N20" s="181">
        <v>5.6899999999999997E-3</v>
      </c>
      <c r="O20" s="181">
        <f>ROUND(E20*N20,2)</f>
        <v>0.25</v>
      </c>
      <c r="P20" s="181">
        <v>0</v>
      </c>
      <c r="Q20" s="181">
        <f>ROUND(E20*P20,2)</f>
        <v>0</v>
      </c>
      <c r="R20" s="183"/>
      <c r="S20" s="183" t="s">
        <v>191</v>
      </c>
      <c r="T20" s="184" t="s">
        <v>191</v>
      </c>
      <c r="U20" s="157">
        <v>0</v>
      </c>
      <c r="V20" s="157">
        <f>ROUND(E20*U20,2)</f>
        <v>0</v>
      </c>
      <c r="W20" s="157"/>
      <c r="X20" s="157" t="s">
        <v>169</v>
      </c>
      <c r="Y20" s="157" t="s">
        <v>170</v>
      </c>
      <c r="Z20" s="147"/>
      <c r="AA20" s="147"/>
      <c r="AB20" s="147"/>
      <c r="AC20" s="147"/>
      <c r="AD20" s="147"/>
      <c r="AE20" s="147"/>
      <c r="AF20" s="147"/>
      <c r="AG20" s="147" t="s">
        <v>171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8">
        <v>8</v>
      </c>
      <c r="B21" s="179" t="s">
        <v>192</v>
      </c>
      <c r="C21" s="189" t="s">
        <v>193</v>
      </c>
      <c r="D21" s="180" t="s">
        <v>166</v>
      </c>
      <c r="E21" s="181">
        <v>61</v>
      </c>
      <c r="F21" s="182"/>
      <c r="G21" s="183">
        <f>ROUND(E21*F21,2)</f>
        <v>0</v>
      </c>
      <c r="H21" s="182"/>
      <c r="I21" s="183">
        <f>ROUND(E21*H21,2)</f>
        <v>0</v>
      </c>
      <c r="J21" s="182"/>
      <c r="K21" s="183">
        <f>ROUND(E21*J21,2)</f>
        <v>0</v>
      </c>
      <c r="L21" s="183">
        <v>12</v>
      </c>
      <c r="M21" s="183">
        <f>G21*(1+L21/100)</f>
        <v>0</v>
      </c>
      <c r="N21" s="181">
        <v>5.2399999999999999E-3</v>
      </c>
      <c r="O21" s="181">
        <f>ROUND(E21*N21,2)</f>
        <v>0.32</v>
      </c>
      <c r="P21" s="181">
        <v>0</v>
      </c>
      <c r="Q21" s="181">
        <f>ROUND(E21*P21,2)</f>
        <v>0</v>
      </c>
      <c r="R21" s="183"/>
      <c r="S21" s="183" t="s">
        <v>191</v>
      </c>
      <c r="T21" s="184" t="s">
        <v>191</v>
      </c>
      <c r="U21" s="157">
        <v>0</v>
      </c>
      <c r="V21" s="157">
        <f>ROUND(E21*U21,2)</f>
        <v>0</v>
      </c>
      <c r="W21" s="157"/>
      <c r="X21" s="157" t="s">
        <v>169</v>
      </c>
      <c r="Y21" s="157" t="s">
        <v>170</v>
      </c>
      <c r="Z21" s="147"/>
      <c r="AA21" s="147"/>
      <c r="AB21" s="147"/>
      <c r="AC21" s="147"/>
      <c r="AD21" s="147"/>
      <c r="AE21" s="147"/>
      <c r="AF21" s="147"/>
      <c r="AG21" s="147" t="s">
        <v>171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8">
        <v>9</v>
      </c>
      <c r="B22" s="179" t="s">
        <v>194</v>
      </c>
      <c r="C22" s="189" t="s">
        <v>195</v>
      </c>
      <c r="D22" s="180" t="s">
        <v>166</v>
      </c>
      <c r="E22" s="181">
        <v>105</v>
      </c>
      <c r="F22" s="182"/>
      <c r="G22" s="183">
        <f>ROUND(E22*F22,2)</f>
        <v>0</v>
      </c>
      <c r="H22" s="182"/>
      <c r="I22" s="183">
        <f>ROUND(E22*H22,2)</f>
        <v>0</v>
      </c>
      <c r="J22" s="182"/>
      <c r="K22" s="183">
        <f>ROUND(E22*J22,2)</f>
        <v>0</v>
      </c>
      <c r="L22" s="183">
        <v>12</v>
      </c>
      <c r="M22" s="183">
        <f>G22*(1+L22/100)</f>
        <v>0</v>
      </c>
      <c r="N22" s="181">
        <v>0</v>
      </c>
      <c r="O22" s="181">
        <f>ROUND(E22*N22,2)</f>
        <v>0</v>
      </c>
      <c r="P22" s="181">
        <v>0</v>
      </c>
      <c r="Q22" s="181">
        <f>ROUND(E22*P22,2)</f>
        <v>0</v>
      </c>
      <c r="R22" s="183"/>
      <c r="S22" s="183" t="s">
        <v>167</v>
      </c>
      <c r="T22" s="184" t="s">
        <v>168</v>
      </c>
      <c r="U22" s="157">
        <v>0</v>
      </c>
      <c r="V22" s="157">
        <f>ROUND(E22*U22,2)</f>
        <v>0</v>
      </c>
      <c r="W22" s="157"/>
      <c r="X22" s="157" t="s">
        <v>169</v>
      </c>
      <c r="Y22" s="157" t="s">
        <v>170</v>
      </c>
      <c r="Z22" s="147"/>
      <c r="AA22" s="147"/>
      <c r="AB22" s="147"/>
      <c r="AC22" s="147"/>
      <c r="AD22" s="147"/>
      <c r="AE22" s="147"/>
      <c r="AF22" s="147"/>
      <c r="AG22" s="147" t="s">
        <v>181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1">
        <v>10</v>
      </c>
      <c r="B23" s="172" t="s">
        <v>196</v>
      </c>
      <c r="C23" s="187" t="s">
        <v>197</v>
      </c>
      <c r="D23" s="173" t="s">
        <v>166</v>
      </c>
      <c r="E23" s="174">
        <v>105</v>
      </c>
      <c r="F23" s="175"/>
      <c r="G23" s="176">
        <f>ROUND(E23*F23,2)</f>
        <v>0</v>
      </c>
      <c r="H23" s="175"/>
      <c r="I23" s="176">
        <f>ROUND(E23*H23,2)</f>
        <v>0</v>
      </c>
      <c r="J23" s="175"/>
      <c r="K23" s="176">
        <f>ROUND(E23*J23,2)</f>
        <v>0</v>
      </c>
      <c r="L23" s="176">
        <v>12</v>
      </c>
      <c r="M23" s="176">
        <f>G23*(1+L23/100)</f>
        <v>0</v>
      </c>
      <c r="N23" s="174">
        <v>3.5E-4</v>
      </c>
      <c r="O23" s="174">
        <f>ROUND(E23*N23,2)</f>
        <v>0.04</v>
      </c>
      <c r="P23" s="174">
        <v>0</v>
      </c>
      <c r="Q23" s="174">
        <f>ROUND(E23*P23,2)</f>
        <v>0</v>
      </c>
      <c r="R23" s="176"/>
      <c r="S23" s="176" t="s">
        <v>167</v>
      </c>
      <c r="T23" s="177" t="s">
        <v>168</v>
      </c>
      <c r="U23" s="157">
        <v>0</v>
      </c>
      <c r="V23" s="157">
        <f>ROUND(E23*U23,2)</f>
        <v>0</v>
      </c>
      <c r="W23" s="157"/>
      <c r="X23" s="157" t="s">
        <v>169</v>
      </c>
      <c r="Y23" s="157" t="s">
        <v>170</v>
      </c>
      <c r="Z23" s="147"/>
      <c r="AA23" s="147"/>
      <c r="AB23" s="147"/>
      <c r="AC23" s="147"/>
      <c r="AD23" s="147"/>
      <c r="AE23" s="147"/>
      <c r="AF23" s="147"/>
      <c r="AG23" s="147" t="s">
        <v>181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0" t="s">
        <v>198</v>
      </c>
      <c r="D24" s="251"/>
      <c r="E24" s="251"/>
      <c r="F24" s="251"/>
      <c r="G24" s="251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199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8">
        <v>11</v>
      </c>
      <c r="B25" s="179" t="s">
        <v>200</v>
      </c>
      <c r="C25" s="189" t="s">
        <v>201</v>
      </c>
      <c r="D25" s="180" t="s">
        <v>166</v>
      </c>
      <c r="E25" s="181">
        <v>44</v>
      </c>
      <c r="F25" s="182"/>
      <c r="G25" s="183">
        <f>ROUND(E25*F25,2)</f>
        <v>0</v>
      </c>
      <c r="H25" s="182"/>
      <c r="I25" s="183">
        <f>ROUND(E25*H25,2)</f>
        <v>0</v>
      </c>
      <c r="J25" s="182"/>
      <c r="K25" s="183">
        <f>ROUND(E25*J25,2)</f>
        <v>0</v>
      </c>
      <c r="L25" s="183">
        <v>12</v>
      </c>
      <c r="M25" s="183">
        <f>G25*(1+L25/100)</f>
        <v>0</v>
      </c>
      <c r="N25" s="181">
        <v>5.7400000000000003E-3</v>
      </c>
      <c r="O25" s="181">
        <f>ROUND(E25*N25,2)</f>
        <v>0.25</v>
      </c>
      <c r="P25" s="181">
        <v>0</v>
      </c>
      <c r="Q25" s="181">
        <f>ROUND(E25*P25,2)</f>
        <v>0</v>
      </c>
      <c r="R25" s="183"/>
      <c r="S25" s="183" t="s">
        <v>180</v>
      </c>
      <c r="T25" s="184" t="s">
        <v>180</v>
      </c>
      <c r="U25" s="157">
        <v>0</v>
      </c>
      <c r="V25" s="157">
        <f>ROUND(E25*U25,2)</f>
        <v>0</v>
      </c>
      <c r="W25" s="157"/>
      <c r="X25" s="157" t="s">
        <v>169</v>
      </c>
      <c r="Y25" s="157" t="s">
        <v>170</v>
      </c>
      <c r="Z25" s="147"/>
      <c r="AA25" s="147"/>
      <c r="AB25" s="147"/>
      <c r="AC25" s="147"/>
      <c r="AD25" s="147"/>
      <c r="AE25" s="147"/>
      <c r="AF25" s="147"/>
      <c r="AG25" s="147" t="s">
        <v>171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1">
        <v>12</v>
      </c>
      <c r="B26" s="172" t="s">
        <v>202</v>
      </c>
      <c r="C26" s="187" t="s">
        <v>203</v>
      </c>
      <c r="D26" s="173" t="s">
        <v>204</v>
      </c>
      <c r="E26" s="174">
        <v>16</v>
      </c>
      <c r="F26" s="175"/>
      <c r="G26" s="176">
        <f>ROUND(E26*F26,2)</f>
        <v>0</v>
      </c>
      <c r="H26" s="175"/>
      <c r="I26" s="176">
        <f>ROUND(E26*H26,2)</f>
        <v>0</v>
      </c>
      <c r="J26" s="175"/>
      <c r="K26" s="176">
        <f>ROUND(E26*J26,2)</f>
        <v>0</v>
      </c>
      <c r="L26" s="176">
        <v>12</v>
      </c>
      <c r="M26" s="176">
        <f>G26*(1+L26/100)</f>
        <v>0</v>
      </c>
      <c r="N26" s="174">
        <v>4.3099999999999996E-3</v>
      </c>
      <c r="O26" s="174">
        <f>ROUND(E26*N26,2)</f>
        <v>7.0000000000000007E-2</v>
      </c>
      <c r="P26" s="174">
        <v>0</v>
      </c>
      <c r="Q26" s="174">
        <f>ROUND(E26*P26,2)</f>
        <v>0</v>
      </c>
      <c r="R26" s="176"/>
      <c r="S26" s="176" t="s">
        <v>180</v>
      </c>
      <c r="T26" s="177" t="s">
        <v>180</v>
      </c>
      <c r="U26" s="157">
        <v>0</v>
      </c>
      <c r="V26" s="157">
        <f>ROUND(E26*U26,2)</f>
        <v>0</v>
      </c>
      <c r="W26" s="157"/>
      <c r="X26" s="157" t="s">
        <v>169</v>
      </c>
      <c r="Y26" s="157" t="s">
        <v>170</v>
      </c>
      <c r="Z26" s="147"/>
      <c r="AA26" s="147"/>
      <c r="AB26" s="147"/>
      <c r="AC26" s="147"/>
      <c r="AD26" s="147"/>
      <c r="AE26" s="147"/>
      <c r="AF26" s="147"/>
      <c r="AG26" s="147" t="s">
        <v>181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188" t="s">
        <v>205</v>
      </c>
      <c r="D27" s="158"/>
      <c r="E27" s="159">
        <v>16</v>
      </c>
      <c r="F27" s="157"/>
      <c r="G27" s="157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173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8">
        <v>13</v>
      </c>
      <c r="B28" s="179" t="s">
        <v>206</v>
      </c>
      <c r="C28" s="189" t="s">
        <v>207</v>
      </c>
      <c r="D28" s="180" t="s">
        <v>166</v>
      </c>
      <c r="E28" s="181">
        <v>61</v>
      </c>
      <c r="F28" s="182"/>
      <c r="G28" s="183">
        <f>ROUND(E28*F28,2)</f>
        <v>0</v>
      </c>
      <c r="H28" s="182"/>
      <c r="I28" s="183">
        <f>ROUND(E28*H28,2)</f>
        <v>0</v>
      </c>
      <c r="J28" s="182"/>
      <c r="K28" s="183">
        <f>ROUND(E28*J28,2)</f>
        <v>0</v>
      </c>
      <c r="L28" s="183">
        <v>12</v>
      </c>
      <c r="M28" s="183">
        <f>G28*(1+L28/100)</f>
        <v>0</v>
      </c>
      <c r="N28" s="181">
        <v>5.3400000000000001E-3</v>
      </c>
      <c r="O28" s="181">
        <f>ROUND(E28*N28,2)</f>
        <v>0.33</v>
      </c>
      <c r="P28" s="181">
        <v>0</v>
      </c>
      <c r="Q28" s="181">
        <f>ROUND(E28*P28,2)</f>
        <v>0</v>
      </c>
      <c r="R28" s="183"/>
      <c r="S28" s="183" t="s">
        <v>180</v>
      </c>
      <c r="T28" s="184" t="s">
        <v>180</v>
      </c>
      <c r="U28" s="157">
        <v>0</v>
      </c>
      <c r="V28" s="157">
        <f>ROUND(E28*U28,2)</f>
        <v>0</v>
      </c>
      <c r="W28" s="157"/>
      <c r="X28" s="157" t="s">
        <v>169</v>
      </c>
      <c r="Y28" s="157" t="s">
        <v>170</v>
      </c>
      <c r="Z28" s="147"/>
      <c r="AA28" s="147"/>
      <c r="AB28" s="147"/>
      <c r="AC28" s="147"/>
      <c r="AD28" s="147"/>
      <c r="AE28" s="147"/>
      <c r="AF28" s="147"/>
      <c r="AG28" s="147" t="s">
        <v>171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1">
        <v>14</v>
      </c>
      <c r="B29" s="172" t="s">
        <v>208</v>
      </c>
      <c r="C29" s="187" t="s">
        <v>209</v>
      </c>
      <c r="D29" s="173" t="s">
        <v>166</v>
      </c>
      <c r="E29" s="174">
        <v>17.399999999999999</v>
      </c>
      <c r="F29" s="175"/>
      <c r="G29" s="176">
        <f>ROUND(E29*F29,2)</f>
        <v>0</v>
      </c>
      <c r="H29" s="175"/>
      <c r="I29" s="176">
        <f>ROUND(E29*H29,2)</f>
        <v>0</v>
      </c>
      <c r="J29" s="175"/>
      <c r="K29" s="176">
        <f>ROUND(E29*J29,2)</f>
        <v>0</v>
      </c>
      <c r="L29" s="176">
        <v>12</v>
      </c>
      <c r="M29" s="176">
        <f>G29*(1+L29/100)</f>
        <v>0</v>
      </c>
      <c r="N29" s="174">
        <v>3.9210000000000002E-2</v>
      </c>
      <c r="O29" s="174">
        <f>ROUND(E29*N29,2)</f>
        <v>0.68</v>
      </c>
      <c r="P29" s="174">
        <v>0</v>
      </c>
      <c r="Q29" s="174">
        <f>ROUND(E29*P29,2)</f>
        <v>0</v>
      </c>
      <c r="R29" s="176"/>
      <c r="S29" s="176" t="s">
        <v>180</v>
      </c>
      <c r="T29" s="177" t="s">
        <v>180</v>
      </c>
      <c r="U29" s="157">
        <v>0</v>
      </c>
      <c r="V29" s="157">
        <f>ROUND(E29*U29,2)</f>
        <v>0</v>
      </c>
      <c r="W29" s="157"/>
      <c r="X29" s="157" t="s">
        <v>169</v>
      </c>
      <c r="Y29" s="157" t="s">
        <v>170</v>
      </c>
      <c r="Z29" s="147"/>
      <c r="AA29" s="147"/>
      <c r="AB29" s="147"/>
      <c r="AC29" s="147"/>
      <c r="AD29" s="147"/>
      <c r="AE29" s="147"/>
      <c r="AF29" s="147"/>
      <c r="AG29" s="147" t="s">
        <v>171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250" t="s">
        <v>210</v>
      </c>
      <c r="D30" s="251"/>
      <c r="E30" s="251"/>
      <c r="F30" s="251"/>
      <c r="G30" s="251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7"/>
      <c r="AA30" s="147"/>
      <c r="AB30" s="147"/>
      <c r="AC30" s="147"/>
      <c r="AD30" s="147"/>
      <c r="AE30" s="147"/>
      <c r="AF30" s="147"/>
      <c r="AG30" s="147" t="s">
        <v>199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1">
        <v>15</v>
      </c>
      <c r="B31" s="172" t="s">
        <v>211</v>
      </c>
      <c r="C31" s="187" t="s">
        <v>212</v>
      </c>
      <c r="D31" s="173" t="s">
        <v>166</v>
      </c>
      <c r="E31" s="174">
        <v>8.1</v>
      </c>
      <c r="F31" s="175"/>
      <c r="G31" s="176">
        <f>ROUND(E31*F31,2)</f>
        <v>0</v>
      </c>
      <c r="H31" s="175"/>
      <c r="I31" s="176">
        <f>ROUND(E31*H31,2)</f>
        <v>0</v>
      </c>
      <c r="J31" s="175"/>
      <c r="K31" s="176">
        <f>ROUND(E31*J31,2)</f>
        <v>0</v>
      </c>
      <c r="L31" s="176">
        <v>12</v>
      </c>
      <c r="M31" s="176">
        <f>G31*(1+L31/100)</f>
        <v>0</v>
      </c>
      <c r="N31" s="174">
        <v>4.7660000000000001E-2</v>
      </c>
      <c r="O31" s="174">
        <f>ROUND(E31*N31,2)</f>
        <v>0.39</v>
      </c>
      <c r="P31" s="174">
        <v>0</v>
      </c>
      <c r="Q31" s="174">
        <f>ROUND(E31*P31,2)</f>
        <v>0</v>
      </c>
      <c r="R31" s="176"/>
      <c r="S31" s="176" t="s">
        <v>180</v>
      </c>
      <c r="T31" s="177" t="s">
        <v>180</v>
      </c>
      <c r="U31" s="157">
        <v>0</v>
      </c>
      <c r="V31" s="157">
        <f>ROUND(E31*U31,2)</f>
        <v>0</v>
      </c>
      <c r="W31" s="157"/>
      <c r="X31" s="157" t="s">
        <v>169</v>
      </c>
      <c r="Y31" s="157" t="s">
        <v>170</v>
      </c>
      <c r="Z31" s="147"/>
      <c r="AA31" s="147"/>
      <c r="AB31" s="147"/>
      <c r="AC31" s="147"/>
      <c r="AD31" s="147"/>
      <c r="AE31" s="147"/>
      <c r="AF31" s="147"/>
      <c r="AG31" s="147" t="s">
        <v>171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188" t="s">
        <v>186</v>
      </c>
      <c r="D32" s="158"/>
      <c r="E32" s="159">
        <v>8.1</v>
      </c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173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1">
        <v>16</v>
      </c>
      <c r="B33" s="172" t="s">
        <v>213</v>
      </c>
      <c r="C33" s="187" t="s">
        <v>214</v>
      </c>
      <c r="D33" s="173" t="s">
        <v>166</v>
      </c>
      <c r="E33" s="174">
        <v>60</v>
      </c>
      <c r="F33" s="175"/>
      <c r="G33" s="176">
        <f>ROUND(E33*F33,2)</f>
        <v>0</v>
      </c>
      <c r="H33" s="175"/>
      <c r="I33" s="176">
        <f>ROUND(E33*H33,2)</f>
        <v>0</v>
      </c>
      <c r="J33" s="175"/>
      <c r="K33" s="176">
        <f>ROUND(E33*J33,2)</f>
        <v>0</v>
      </c>
      <c r="L33" s="176">
        <v>12</v>
      </c>
      <c r="M33" s="176">
        <f>G33*(1+L33/100)</f>
        <v>0</v>
      </c>
      <c r="N33" s="174">
        <v>1.2E-4</v>
      </c>
      <c r="O33" s="174">
        <f>ROUND(E33*N33,2)</f>
        <v>0.01</v>
      </c>
      <c r="P33" s="174">
        <v>1.2E-4</v>
      </c>
      <c r="Q33" s="174">
        <f>ROUND(E33*P33,2)</f>
        <v>0.01</v>
      </c>
      <c r="R33" s="176"/>
      <c r="S33" s="176" t="s">
        <v>167</v>
      </c>
      <c r="T33" s="177" t="s">
        <v>168</v>
      </c>
      <c r="U33" s="157">
        <v>0</v>
      </c>
      <c r="V33" s="157">
        <f>ROUND(E33*U33,2)</f>
        <v>0</v>
      </c>
      <c r="W33" s="157"/>
      <c r="X33" s="157" t="s">
        <v>169</v>
      </c>
      <c r="Y33" s="157" t="s">
        <v>170</v>
      </c>
      <c r="Z33" s="147"/>
      <c r="AA33" s="147"/>
      <c r="AB33" s="147"/>
      <c r="AC33" s="147"/>
      <c r="AD33" s="147"/>
      <c r="AE33" s="147"/>
      <c r="AF33" s="147"/>
      <c r="AG33" s="147" t="s">
        <v>181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0" t="s">
        <v>215</v>
      </c>
      <c r="D34" s="251"/>
      <c r="E34" s="251"/>
      <c r="F34" s="251"/>
      <c r="G34" s="251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199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x14ac:dyDescent="0.2">
      <c r="A35" s="164" t="s">
        <v>162</v>
      </c>
      <c r="B35" s="165" t="s">
        <v>80</v>
      </c>
      <c r="C35" s="186" t="s">
        <v>81</v>
      </c>
      <c r="D35" s="166"/>
      <c r="E35" s="167"/>
      <c r="F35" s="168"/>
      <c r="G35" s="168">
        <f>SUMIF(AG36:AG44,"&lt;&gt;NOR",G36:G44)</f>
        <v>0</v>
      </c>
      <c r="H35" s="168"/>
      <c r="I35" s="168">
        <f>SUM(I36:I44)</f>
        <v>0</v>
      </c>
      <c r="J35" s="168"/>
      <c r="K35" s="168">
        <f>SUM(K36:K44)</f>
        <v>0</v>
      </c>
      <c r="L35" s="168"/>
      <c r="M35" s="168">
        <f>SUM(M36:M44)</f>
        <v>0</v>
      </c>
      <c r="N35" s="167"/>
      <c r="O35" s="167">
        <f>SUM(O36:O44)</f>
        <v>0.96000000000000008</v>
      </c>
      <c r="P35" s="167"/>
      <c r="Q35" s="167">
        <f>SUM(Q36:Q44)</f>
        <v>0</v>
      </c>
      <c r="R35" s="168"/>
      <c r="S35" s="168"/>
      <c r="T35" s="169"/>
      <c r="U35" s="163"/>
      <c r="V35" s="163">
        <f>SUM(V36:V44)</f>
        <v>0</v>
      </c>
      <c r="W35" s="163"/>
      <c r="X35" s="163"/>
      <c r="Y35" s="163"/>
      <c r="AG35" t="s">
        <v>163</v>
      </c>
    </row>
    <row r="36" spans="1:60" outlineLevel="1" x14ac:dyDescent="0.2">
      <c r="A36" s="171">
        <v>17</v>
      </c>
      <c r="B36" s="172" t="s">
        <v>216</v>
      </c>
      <c r="C36" s="187" t="s">
        <v>217</v>
      </c>
      <c r="D36" s="173" t="s">
        <v>218</v>
      </c>
      <c r="E36" s="174">
        <v>0.36</v>
      </c>
      <c r="F36" s="175"/>
      <c r="G36" s="176">
        <f>ROUND(E36*F36,2)</f>
        <v>0</v>
      </c>
      <c r="H36" s="175"/>
      <c r="I36" s="176">
        <f>ROUND(E36*H36,2)</f>
        <v>0</v>
      </c>
      <c r="J36" s="175"/>
      <c r="K36" s="176">
        <f>ROUND(E36*J36,2)</f>
        <v>0</v>
      </c>
      <c r="L36" s="176">
        <v>12</v>
      </c>
      <c r="M36" s="176">
        <f>G36*(1+L36/100)</f>
        <v>0</v>
      </c>
      <c r="N36" s="174">
        <v>2.5249999999999999</v>
      </c>
      <c r="O36" s="174">
        <f>ROUND(E36*N36,2)</f>
        <v>0.91</v>
      </c>
      <c r="P36" s="174">
        <v>0</v>
      </c>
      <c r="Q36" s="174">
        <f>ROUND(E36*P36,2)</f>
        <v>0</v>
      </c>
      <c r="R36" s="176"/>
      <c r="S36" s="176" t="s">
        <v>180</v>
      </c>
      <c r="T36" s="177" t="s">
        <v>180</v>
      </c>
      <c r="U36" s="157">
        <v>0</v>
      </c>
      <c r="V36" s="157">
        <f>ROUND(E36*U36,2)</f>
        <v>0</v>
      </c>
      <c r="W36" s="157"/>
      <c r="X36" s="157" t="s">
        <v>169</v>
      </c>
      <c r="Y36" s="157" t="s">
        <v>170</v>
      </c>
      <c r="Z36" s="147"/>
      <c r="AA36" s="147"/>
      <c r="AB36" s="147"/>
      <c r="AC36" s="147"/>
      <c r="AD36" s="147"/>
      <c r="AE36" s="147"/>
      <c r="AF36" s="147"/>
      <c r="AG36" s="147" t="s">
        <v>171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8" t="s">
        <v>219</v>
      </c>
      <c r="D37" s="158"/>
      <c r="E37" s="159">
        <v>0.36</v>
      </c>
      <c r="F37" s="15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173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71">
        <v>18</v>
      </c>
      <c r="B38" s="172" t="s">
        <v>220</v>
      </c>
      <c r="C38" s="187" t="s">
        <v>221</v>
      </c>
      <c r="D38" s="173" t="s">
        <v>218</v>
      </c>
      <c r="E38" s="174">
        <v>0.36</v>
      </c>
      <c r="F38" s="175"/>
      <c r="G38" s="176">
        <f>ROUND(E38*F38,2)</f>
        <v>0</v>
      </c>
      <c r="H38" s="175"/>
      <c r="I38" s="176">
        <f>ROUND(E38*H38,2)</f>
        <v>0</v>
      </c>
      <c r="J38" s="175"/>
      <c r="K38" s="176">
        <f>ROUND(E38*J38,2)</f>
        <v>0</v>
      </c>
      <c r="L38" s="176">
        <v>12</v>
      </c>
      <c r="M38" s="176">
        <f>G38*(1+L38/100)</f>
        <v>0</v>
      </c>
      <c r="N38" s="174">
        <v>2.5000000000000001E-2</v>
      </c>
      <c r="O38" s="174">
        <f>ROUND(E38*N38,2)</f>
        <v>0.01</v>
      </c>
      <c r="P38" s="174">
        <v>0</v>
      </c>
      <c r="Q38" s="174">
        <f>ROUND(E38*P38,2)</f>
        <v>0</v>
      </c>
      <c r="R38" s="176"/>
      <c r="S38" s="176" t="s">
        <v>222</v>
      </c>
      <c r="T38" s="177" t="s">
        <v>222</v>
      </c>
      <c r="U38" s="157">
        <v>0</v>
      </c>
      <c r="V38" s="157">
        <f>ROUND(E38*U38,2)</f>
        <v>0</v>
      </c>
      <c r="W38" s="157"/>
      <c r="X38" s="157" t="s">
        <v>169</v>
      </c>
      <c r="Y38" s="157" t="s">
        <v>170</v>
      </c>
      <c r="Z38" s="147"/>
      <c r="AA38" s="147"/>
      <c r="AB38" s="147"/>
      <c r="AC38" s="147"/>
      <c r="AD38" s="147"/>
      <c r="AE38" s="147"/>
      <c r="AF38" s="147"/>
      <c r="AG38" s="147" t="s">
        <v>171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8" t="s">
        <v>219</v>
      </c>
      <c r="D39" s="158"/>
      <c r="E39" s="159">
        <v>0.36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173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1">
        <v>19</v>
      </c>
      <c r="B40" s="172" t="s">
        <v>223</v>
      </c>
      <c r="C40" s="187" t="s">
        <v>224</v>
      </c>
      <c r="D40" s="173" t="s">
        <v>218</v>
      </c>
      <c r="E40" s="174">
        <v>60.06</v>
      </c>
      <c r="F40" s="175"/>
      <c r="G40" s="176">
        <f>ROUND(E40*F40,2)</f>
        <v>0</v>
      </c>
      <c r="H40" s="175"/>
      <c r="I40" s="176">
        <f>ROUND(E40*H40,2)</f>
        <v>0</v>
      </c>
      <c r="J40" s="175"/>
      <c r="K40" s="176">
        <f>ROUND(E40*J40,2)</f>
        <v>0</v>
      </c>
      <c r="L40" s="176">
        <v>12</v>
      </c>
      <c r="M40" s="176">
        <f>G40*(1+L40/100)</f>
        <v>0</v>
      </c>
      <c r="N40" s="174">
        <v>0</v>
      </c>
      <c r="O40" s="174">
        <f>ROUND(E40*N40,2)</f>
        <v>0</v>
      </c>
      <c r="P40" s="174">
        <v>0</v>
      </c>
      <c r="Q40" s="174">
        <f>ROUND(E40*P40,2)</f>
        <v>0</v>
      </c>
      <c r="R40" s="176"/>
      <c r="S40" s="176" t="s">
        <v>222</v>
      </c>
      <c r="T40" s="177" t="s">
        <v>222</v>
      </c>
      <c r="U40" s="157">
        <v>0</v>
      </c>
      <c r="V40" s="157">
        <f>ROUND(E40*U40,2)</f>
        <v>0</v>
      </c>
      <c r="W40" s="157"/>
      <c r="X40" s="157" t="s">
        <v>169</v>
      </c>
      <c r="Y40" s="157" t="s">
        <v>170</v>
      </c>
      <c r="Z40" s="147"/>
      <c r="AA40" s="147"/>
      <c r="AB40" s="147"/>
      <c r="AC40" s="147"/>
      <c r="AD40" s="147"/>
      <c r="AE40" s="147"/>
      <c r="AF40" s="147"/>
      <c r="AG40" s="147" t="s">
        <v>171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188" t="s">
        <v>225</v>
      </c>
      <c r="D41" s="158"/>
      <c r="E41" s="159">
        <v>60.06</v>
      </c>
      <c r="F41" s="15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173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1">
        <v>20</v>
      </c>
      <c r="B42" s="172" t="s">
        <v>226</v>
      </c>
      <c r="C42" s="187" t="s">
        <v>227</v>
      </c>
      <c r="D42" s="173" t="s">
        <v>228</v>
      </c>
      <c r="E42" s="174">
        <v>3.4299999999999997E-2</v>
      </c>
      <c r="F42" s="175"/>
      <c r="G42" s="176">
        <f>ROUND(E42*F42,2)</f>
        <v>0</v>
      </c>
      <c r="H42" s="175"/>
      <c r="I42" s="176">
        <f>ROUND(E42*H42,2)</f>
        <v>0</v>
      </c>
      <c r="J42" s="175"/>
      <c r="K42" s="176">
        <f>ROUND(E42*J42,2)</f>
        <v>0</v>
      </c>
      <c r="L42" s="176">
        <v>12</v>
      </c>
      <c r="M42" s="176">
        <f>G42*(1+L42/100)</f>
        <v>0</v>
      </c>
      <c r="N42" s="174">
        <v>1.0662499999999999</v>
      </c>
      <c r="O42" s="174">
        <f>ROUND(E42*N42,2)</f>
        <v>0.04</v>
      </c>
      <c r="P42" s="174">
        <v>0</v>
      </c>
      <c r="Q42" s="174">
        <f>ROUND(E42*P42,2)</f>
        <v>0</v>
      </c>
      <c r="R42" s="176"/>
      <c r="S42" s="176" t="s">
        <v>180</v>
      </c>
      <c r="T42" s="177" t="s">
        <v>180</v>
      </c>
      <c r="U42" s="157">
        <v>0</v>
      </c>
      <c r="V42" s="157">
        <f>ROUND(E42*U42,2)</f>
        <v>0</v>
      </c>
      <c r="W42" s="157"/>
      <c r="X42" s="157" t="s">
        <v>169</v>
      </c>
      <c r="Y42" s="157" t="s">
        <v>170</v>
      </c>
      <c r="Z42" s="147"/>
      <c r="AA42" s="147"/>
      <c r="AB42" s="147"/>
      <c r="AC42" s="147"/>
      <c r="AD42" s="147"/>
      <c r="AE42" s="147"/>
      <c r="AF42" s="147"/>
      <c r="AG42" s="147" t="s">
        <v>181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50" t="s">
        <v>229</v>
      </c>
      <c r="D43" s="251"/>
      <c r="E43" s="251"/>
      <c r="F43" s="251"/>
      <c r="G43" s="251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199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188" t="s">
        <v>230</v>
      </c>
      <c r="D44" s="158"/>
      <c r="E44" s="159">
        <v>0.03</v>
      </c>
      <c r="F44" s="157"/>
      <c r="G44" s="157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7"/>
      <c r="AA44" s="147"/>
      <c r="AB44" s="147"/>
      <c r="AC44" s="147"/>
      <c r="AD44" s="147"/>
      <c r="AE44" s="147"/>
      <c r="AF44" s="147"/>
      <c r="AG44" s="147" t="s">
        <v>173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x14ac:dyDescent="0.2">
      <c r="A45" s="164" t="s">
        <v>162</v>
      </c>
      <c r="B45" s="165" t="s">
        <v>82</v>
      </c>
      <c r="C45" s="186" t="s">
        <v>83</v>
      </c>
      <c r="D45" s="166"/>
      <c r="E45" s="167"/>
      <c r="F45" s="168"/>
      <c r="G45" s="168">
        <f>SUMIF(AG46:AG47,"&lt;&gt;NOR",G46:G47)</f>
        <v>0</v>
      </c>
      <c r="H45" s="168"/>
      <c r="I45" s="168">
        <f>SUM(I46:I47)</f>
        <v>0</v>
      </c>
      <c r="J45" s="168"/>
      <c r="K45" s="168">
        <f>SUM(K46:K47)</f>
        <v>0</v>
      </c>
      <c r="L45" s="168"/>
      <c r="M45" s="168">
        <f>SUM(M46:M47)</f>
        <v>0</v>
      </c>
      <c r="N45" s="167"/>
      <c r="O45" s="167">
        <f>SUM(O46:O47)</f>
        <v>0.09</v>
      </c>
      <c r="P45" s="167"/>
      <c r="Q45" s="167">
        <f>SUM(Q46:Q47)</f>
        <v>0</v>
      </c>
      <c r="R45" s="168"/>
      <c r="S45" s="168"/>
      <c r="T45" s="169"/>
      <c r="U45" s="163"/>
      <c r="V45" s="163">
        <f>SUM(V46:V47)</f>
        <v>0</v>
      </c>
      <c r="W45" s="163"/>
      <c r="X45" s="163"/>
      <c r="Y45" s="163"/>
      <c r="AG45" t="s">
        <v>163</v>
      </c>
    </row>
    <row r="46" spans="1:60" ht="22.5" outlineLevel="1" x14ac:dyDescent="0.2">
      <c r="A46" s="178">
        <v>21</v>
      </c>
      <c r="B46" s="179" t="s">
        <v>231</v>
      </c>
      <c r="C46" s="189" t="s">
        <v>232</v>
      </c>
      <c r="D46" s="180" t="s">
        <v>179</v>
      </c>
      <c r="E46" s="181">
        <v>2</v>
      </c>
      <c r="F46" s="182"/>
      <c r="G46" s="183">
        <f>ROUND(E46*F46,2)</f>
        <v>0</v>
      </c>
      <c r="H46" s="182"/>
      <c r="I46" s="183">
        <f>ROUND(E46*H46,2)</f>
        <v>0</v>
      </c>
      <c r="J46" s="182"/>
      <c r="K46" s="183">
        <f>ROUND(E46*J46,2)</f>
        <v>0</v>
      </c>
      <c r="L46" s="183">
        <v>12</v>
      </c>
      <c r="M46" s="183">
        <f>G46*(1+L46/100)</f>
        <v>0</v>
      </c>
      <c r="N46" s="181">
        <v>3.0269999999999998E-2</v>
      </c>
      <c r="O46" s="181">
        <f>ROUND(E46*N46,2)</f>
        <v>0.06</v>
      </c>
      <c r="P46" s="181">
        <v>0</v>
      </c>
      <c r="Q46" s="181">
        <f>ROUND(E46*P46,2)</f>
        <v>0</v>
      </c>
      <c r="R46" s="183"/>
      <c r="S46" s="183" t="s">
        <v>180</v>
      </c>
      <c r="T46" s="184" t="s">
        <v>180</v>
      </c>
      <c r="U46" s="157">
        <v>0</v>
      </c>
      <c r="V46" s="157">
        <f>ROUND(E46*U46,2)</f>
        <v>0</v>
      </c>
      <c r="W46" s="157"/>
      <c r="X46" s="157" t="s">
        <v>169</v>
      </c>
      <c r="Y46" s="157" t="s">
        <v>170</v>
      </c>
      <c r="Z46" s="147"/>
      <c r="AA46" s="147"/>
      <c r="AB46" s="147"/>
      <c r="AC46" s="147"/>
      <c r="AD46" s="147"/>
      <c r="AE46" s="147"/>
      <c r="AF46" s="147"/>
      <c r="AG46" s="147" t="s">
        <v>171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78">
        <v>22</v>
      </c>
      <c r="B47" s="179" t="s">
        <v>233</v>
      </c>
      <c r="C47" s="189" t="s">
        <v>234</v>
      </c>
      <c r="D47" s="180" t="s">
        <v>179</v>
      </c>
      <c r="E47" s="181">
        <v>1</v>
      </c>
      <c r="F47" s="182"/>
      <c r="G47" s="183">
        <f>ROUND(E47*F47,2)</f>
        <v>0</v>
      </c>
      <c r="H47" s="182"/>
      <c r="I47" s="183">
        <f>ROUND(E47*H47,2)</f>
        <v>0</v>
      </c>
      <c r="J47" s="182"/>
      <c r="K47" s="183">
        <f>ROUND(E47*J47,2)</f>
        <v>0</v>
      </c>
      <c r="L47" s="183">
        <v>12</v>
      </c>
      <c r="M47" s="183">
        <f>G47*(1+L47/100)</f>
        <v>0</v>
      </c>
      <c r="N47" s="181">
        <v>3.083E-2</v>
      </c>
      <c r="O47" s="181">
        <f>ROUND(E47*N47,2)</f>
        <v>0.03</v>
      </c>
      <c r="P47" s="181">
        <v>0</v>
      </c>
      <c r="Q47" s="181">
        <f>ROUND(E47*P47,2)</f>
        <v>0</v>
      </c>
      <c r="R47" s="183"/>
      <c r="S47" s="183" t="s">
        <v>180</v>
      </c>
      <c r="T47" s="184" t="s">
        <v>180</v>
      </c>
      <c r="U47" s="157">
        <v>0</v>
      </c>
      <c r="V47" s="157">
        <f>ROUND(E47*U47,2)</f>
        <v>0</v>
      </c>
      <c r="W47" s="157"/>
      <c r="X47" s="157" t="s">
        <v>169</v>
      </c>
      <c r="Y47" s="157" t="s">
        <v>170</v>
      </c>
      <c r="Z47" s="147"/>
      <c r="AA47" s="147"/>
      <c r="AB47" s="147"/>
      <c r="AC47" s="147"/>
      <c r="AD47" s="147"/>
      <c r="AE47" s="147"/>
      <c r="AF47" s="147"/>
      <c r="AG47" s="147" t="s">
        <v>171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x14ac:dyDescent="0.2">
      <c r="A48" s="164" t="s">
        <v>162</v>
      </c>
      <c r="B48" s="165" t="s">
        <v>84</v>
      </c>
      <c r="C48" s="186" t="s">
        <v>85</v>
      </c>
      <c r="D48" s="166"/>
      <c r="E48" s="167"/>
      <c r="F48" s="168"/>
      <c r="G48" s="168">
        <f>SUMIF(AG49:AG49,"&lt;&gt;NOR",G49:G49)</f>
        <v>0</v>
      </c>
      <c r="H48" s="168"/>
      <c r="I48" s="168">
        <f>SUM(I49:I49)</f>
        <v>0</v>
      </c>
      <c r="J48" s="168"/>
      <c r="K48" s="168">
        <f>SUM(K49:K49)</f>
        <v>0</v>
      </c>
      <c r="L48" s="168"/>
      <c r="M48" s="168">
        <f>SUM(M49:M49)</f>
        <v>0</v>
      </c>
      <c r="N48" s="167"/>
      <c r="O48" s="167">
        <f>SUM(O49:O49)</f>
        <v>7.0000000000000007E-2</v>
      </c>
      <c r="P48" s="167"/>
      <c r="Q48" s="167">
        <f>SUM(Q49:Q49)</f>
        <v>0</v>
      </c>
      <c r="R48" s="168"/>
      <c r="S48" s="168"/>
      <c r="T48" s="169"/>
      <c r="U48" s="163"/>
      <c r="V48" s="163">
        <f>SUM(V49:V49)</f>
        <v>0</v>
      </c>
      <c r="W48" s="163"/>
      <c r="X48" s="163"/>
      <c r="Y48" s="163"/>
      <c r="AG48" t="s">
        <v>163</v>
      </c>
    </row>
    <row r="49" spans="1:60" outlineLevel="1" x14ac:dyDescent="0.2">
      <c r="A49" s="178">
        <v>23</v>
      </c>
      <c r="B49" s="179" t="s">
        <v>235</v>
      </c>
      <c r="C49" s="189" t="s">
        <v>236</v>
      </c>
      <c r="D49" s="180" t="s">
        <v>166</v>
      </c>
      <c r="E49" s="181">
        <v>60</v>
      </c>
      <c r="F49" s="182"/>
      <c r="G49" s="183">
        <f>ROUND(E49*F49,2)</f>
        <v>0</v>
      </c>
      <c r="H49" s="182"/>
      <c r="I49" s="183">
        <f>ROUND(E49*H49,2)</f>
        <v>0</v>
      </c>
      <c r="J49" s="182"/>
      <c r="K49" s="183">
        <f>ROUND(E49*J49,2)</f>
        <v>0</v>
      </c>
      <c r="L49" s="183">
        <v>12</v>
      </c>
      <c r="M49" s="183">
        <f>G49*(1+L49/100)</f>
        <v>0</v>
      </c>
      <c r="N49" s="181">
        <v>1.2099999999999999E-3</v>
      </c>
      <c r="O49" s="181">
        <f>ROUND(E49*N49,2)</f>
        <v>7.0000000000000007E-2</v>
      </c>
      <c r="P49" s="181">
        <v>0</v>
      </c>
      <c r="Q49" s="181">
        <f>ROUND(E49*P49,2)</f>
        <v>0</v>
      </c>
      <c r="R49" s="183"/>
      <c r="S49" s="183" t="s">
        <v>180</v>
      </c>
      <c r="T49" s="184" t="s">
        <v>180</v>
      </c>
      <c r="U49" s="157">
        <v>0</v>
      </c>
      <c r="V49" s="157">
        <f>ROUND(E49*U49,2)</f>
        <v>0</v>
      </c>
      <c r="W49" s="157"/>
      <c r="X49" s="157" t="s">
        <v>169</v>
      </c>
      <c r="Y49" s="157" t="s">
        <v>170</v>
      </c>
      <c r="Z49" s="147"/>
      <c r="AA49" s="147"/>
      <c r="AB49" s="147"/>
      <c r="AC49" s="147"/>
      <c r="AD49" s="147"/>
      <c r="AE49" s="147"/>
      <c r="AF49" s="147"/>
      <c r="AG49" s="147" t="s">
        <v>171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x14ac:dyDescent="0.2">
      <c r="A50" s="164" t="s">
        <v>162</v>
      </c>
      <c r="B50" s="165" t="s">
        <v>86</v>
      </c>
      <c r="C50" s="186" t="s">
        <v>87</v>
      </c>
      <c r="D50" s="166"/>
      <c r="E50" s="167"/>
      <c r="F50" s="168"/>
      <c r="G50" s="168">
        <f>SUMIF(AG51:AG54,"&lt;&gt;NOR",G51:G54)</f>
        <v>0</v>
      </c>
      <c r="H50" s="168"/>
      <c r="I50" s="168">
        <f>SUM(I51:I54)</f>
        <v>0</v>
      </c>
      <c r="J50" s="168"/>
      <c r="K50" s="168">
        <f>SUM(K51:K54)</f>
        <v>0</v>
      </c>
      <c r="L50" s="168"/>
      <c r="M50" s="168">
        <f>SUM(M51:M54)</f>
        <v>0</v>
      </c>
      <c r="N50" s="167"/>
      <c r="O50" s="167">
        <f>SUM(O51:O54)</f>
        <v>0</v>
      </c>
      <c r="P50" s="167"/>
      <c r="Q50" s="167">
        <f>SUM(Q51:Q54)</f>
        <v>0</v>
      </c>
      <c r="R50" s="168"/>
      <c r="S50" s="168"/>
      <c r="T50" s="169"/>
      <c r="U50" s="163"/>
      <c r="V50" s="163">
        <f>SUM(V51:V54)</f>
        <v>0</v>
      </c>
      <c r="W50" s="163"/>
      <c r="X50" s="163"/>
      <c r="Y50" s="163"/>
      <c r="AG50" t="s">
        <v>163</v>
      </c>
    </row>
    <row r="51" spans="1:60" outlineLevel="1" x14ac:dyDescent="0.2">
      <c r="A51" s="171">
        <v>24</v>
      </c>
      <c r="B51" s="172" t="s">
        <v>237</v>
      </c>
      <c r="C51" s="187" t="s">
        <v>238</v>
      </c>
      <c r="D51" s="173" t="s">
        <v>166</v>
      </c>
      <c r="E51" s="174">
        <v>60</v>
      </c>
      <c r="F51" s="175"/>
      <c r="G51" s="176">
        <f>ROUND(E51*F51,2)</f>
        <v>0</v>
      </c>
      <c r="H51" s="175"/>
      <c r="I51" s="176">
        <f>ROUND(E51*H51,2)</f>
        <v>0</v>
      </c>
      <c r="J51" s="175"/>
      <c r="K51" s="176">
        <f>ROUND(E51*J51,2)</f>
        <v>0</v>
      </c>
      <c r="L51" s="176">
        <v>12</v>
      </c>
      <c r="M51" s="176">
        <f>G51*(1+L51/100)</f>
        <v>0</v>
      </c>
      <c r="N51" s="174">
        <v>4.0000000000000003E-5</v>
      </c>
      <c r="O51" s="174">
        <f>ROUND(E51*N51,2)</f>
        <v>0</v>
      </c>
      <c r="P51" s="174">
        <v>0</v>
      </c>
      <c r="Q51" s="174">
        <f>ROUND(E51*P51,2)</f>
        <v>0</v>
      </c>
      <c r="R51" s="176"/>
      <c r="S51" s="176" t="s">
        <v>180</v>
      </c>
      <c r="T51" s="177" t="s">
        <v>180</v>
      </c>
      <c r="U51" s="157">
        <v>0</v>
      </c>
      <c r="V51" s="157">
        <f>ROUND(E51*U51,2)</f>
        <v>0</v>
      </c>
      <c r="W51" s="157"/>
      <c r="X51" s="157" t="s">
        <v>169</v>
      </c>
      <c r="Y51" s="157" t="s">
        <v>170</v>
      </c>
      <c r="Z51" s="147"/>
      <c r="AA51" s="147"/>
      <c r="AB51" s="147"/>
      <c r="AC51" s="147"/>
      <c r="AD51" s="147"/>
      <c r="AE51" s="147"/>
      <c r="AF51" s="147"/>
      <c r="AG51" s="147" t="s">
        <v>171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33.75" outlineLevel="2" x14ac:dyDescent="0.2">
      <c r="A52" s="154"/>
      <c r="B52" s="155"/>
      <c r="C52" s="250" t="s">
        <v>239</v>
      </c>
      <c r="D52" s="251"/>
      <c r="E52" s="251"/>
      <c r="F52" s="251"/>
      <c r="G52" s="251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199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85" t="str">
        <f>C52</f>
        <v>Položka je určena pro vyčištění budov bytové nebo občanské výstavby - zametení a umytí podlah, dlažeb, obkladů, schodů v místnostech, chodbách a schodištích, vyčištění a umytí oken, dveří s rámy, zárubněmi, umytí a vyčistění jiných zasklených a natíraných ploch a zařizovacích předmětů před předáním do užívání.</v>
      </c>
      <c r="BB52" s="147"/>
      <c r="BC52" s="147"/>
      <c r="BD52" s="147"/>
      <c r="BE52" s="147"/>
      <c r="BF52" s="147"/>
      <c r="BG52" s="147"/>
      <c r="BH52" s="147"/>
    </row>
    <row r="53" spans="1:60" outlineLevel="3" x14ac:dyDescent="0.2">
      <c r="A53" s="154"/>
      <c r="B53" s="155"/>
      <c r="C53" s="190" t="s">
        <v>240</v>
      </c>
      <c r="D53" s="160"/>
      <c r="E53" s="161"/>
      <c r="F53" s="162"/>
      <c r="G53" s="162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7"/>
      <c r="AA53" s="147"/>
      <c r="AB53" s="147"/>
      <c r="AC53" s="147"/>
      <c r="AD53" s="147"/>
      <c r="AE53" s="147"/>
      <c r="AF53" s="147"/>
      <c r="AG53" s="147" t="s">
        <v>199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252" t="s">
        <v>241</v>
      </c>
      <c r="D54" s="253"/>
      <c r="E54" s="253"/>
      <c r="F54" s="253"/>
      <c r="G54" s="253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7"/>
      <c r="AA54" s="147"/>
      <c r="AB54" s="147"/>
      <c r="AC54" s="147"/>
      <c r="AD54" s="147"/>
      <c r="AE54" s="147"/>
      <c r="AF54" s="147"/>
      <c r="AG54" s="147" t="s">
        <v>199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x14ac:dyDescent="0.2">
      <c r="A55" s="164" t="s">
        <v>162</v>
      </c>
      <c r="B55" s="165" t="s">
        <v>88</v>
      </c>
      <c r="C55" s="186" t="s">
        <v>89</v>
      </c>
      <c r="D55" s="166"/>
      <c r="E55" s="167"/>
      <c r="F55" s="168"/>
      <c r="G55" s="168">
        <f>SUMIF(AG56:AG64,"&lt;&gt;NOR",G56:G64)</f>
        <v>0</v>
      </c>
      <c r="H55" s="168"/>
      <c r="I55" s="168">
        <f>SUM(I56:I64)</f>
        <v>0</v>
      </c>
      <c r="J55" s="168"/>
      <c r="K55" s="168">
        <f>SUM(K56:K64)</f>
        <v>0</v>
      </c>
      <c r="L55" s="168"/>
      <c r="M55" s="168">
        <f>SUM(M56:M64)</f>
        <v>0</v>
      </c>
      <c r="N55" s="167"/>
      <c r="O55" s="167">
        <f>SUM(O56:O64)</f>
        <v>0.02</v>
      </c>
      <c r="P55" s="167"/>
      <c r="Q55" s="167">
        <f>SUM(Q56:Q64)</f>
        <v>5.16</v>
      </c>
      <c r="R55" s="168"/>
      <c r="S55" s="168"/>
      <c r="T55" s="169"/>
      <c r="U55" s="163"/>
      <c r="V55" s="163">
        <f>SUM(V56:V64)</f>
        <v>0</v>
      </c>
      <c r="W55" s="163"/>
      <c r="X55" s="163"/>
      <c r="Y55" s="163"/>
      <c r="AG55" t="s">
        <v>163</v>
      </c>
    </row>
    <row r="56" spans="1:60" outlineLevel="1" x14ac:dyDescent="0.2">
      <c r="A56" s="178">
        <v>25</v>
      </c>
      <c r="B56" s="179" t="s">
        <v>242</v>
      </c>
      <c r="C56" s="189" t="s">
        <v>243</v>
      </c>
      <c r="D56" s="180" t="s">
        <v>166</v>
      </c>
      <c r="E56" s="181">
        <v>10</v>
      </c>
      <c r="F56" s="182"/>
      <c r="G56" s="183">
        <f>ROUND(E56*F56,2)</f>
        <v>0</v>
      </c>
      <c r="H56" s="182"/>
      <c r="I56" s="183">
        <f>ROUND(E56*H56,2)</f>
        <v>0</v>
      </c>
      <c r="J56" s="182"/>
      <c r="K56" s="183">
        <f>ROUND(E56*J56,2)</f>
        <v>0</v>
      </c>
      <c r="L56" s="183">
        <v>12</v>
      </c>
      <c r="M56" s="183">
        <f>G56*(1+L56/100)</f>
        <v>0</v>
      </c>
      <c r="N56" s="181">
        <v>6.7000000000000002E-4</v>
      </c>
      <c r="O56" s="181">
        <f>ROUND(E56*N56,2)</f>
        <v>0.01</v>
      </c>
      <c r="P56" s="181">
        <v>0.13100000000000001</v>
      </c>
      <c r="Q56" s="181">
        <f>ROUND(E56*P56,2)</f>
        <v>1.31</v>
      </c>
      <c r="R56" s="183"/>
      <c r="S56" s="183" t="s">
        <v>191</v>
      </c>
      <c r="T56" s="184" t="s">
        <v>191</v>
      </c>
      <c r="U56" s="157">
        <v>0</v>
      </c>
      <c r="V56" s="157">
        <f>ROUND(E56*U56,2)</f>
        <v>0</v>
      </c>
      <c r="W56" s="157"/>
      <c r="X56" s="157" t="s">
        <v>169</v>
      </c>
      <c r="Y56" s="157" t="s">
        <v>170</v>
      </c>
      <c r="Z56" s="147"/>
      <c r="AA56" s="147"/>
      <c r="AB56" s="147"/>
      <c r="AC56" s="147"/>
      <c r="AD56" s="147"/>
      <c r="AE56" s="147"/>
      <c r="AF56" s="147"/>
      <c r="AG56" s="147" t="s">
        <v>171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78">
        <v>26</v>
      </c>
      <c r="B57" s="179" t="s">
        <v>244</v>
      </c>
      <c r="C57" s="189" t="s">
        <v>245</v>
      </c>
      <c r="D57" s="180" t="s">
        <v>166</v>
      </c>
      <c r="E57" s="181">
        <v>20</v>
      </c>
      <c r="F57" s="182"/>
      <c r="G57" s="183">
        <f>ROUND(E57*F57,2)</f>
        <v>0</v>
      </c>
      <c r="H57" s="182"/>
      <c r="I57" s="183">
        <f>ROUND(E57*H57,2)</f>
        <v>0</v>
      </c>
      <c r="J57" s="182"/>
      <c r="K57" s="183">
        <f>ROUND(E57*J57,2)</f>
        <v>0</v>
      </c>
      <c r="L57" s="183">
        <v>12</v>
      </c>
      <c r="M57" s="183">
        <f>G57*(1+L57/100)</f>
        <v>0</v>
      </c>
      <c r="N57" s="181">
        <v>6.7000000000000002E-4</v>
      </c>
      <c r="O57" s="181">
        <f>ROUND(E57*N57,2)</f>
        <v>0.01</v>
      </c>
      <c r="P57" s="181">
        <v>0.113</v>
      </c>
      <c r="Q57" s="181">
        <f>ROUND(E57*P57,2)</f>
        <v>2.2599999999999998</v>
      </c>
      <c r="R57" s="183"/>
      <c r="S57" s="183" t="s">
        <v>191</v>
      </c>
      <c r="T57" s="184" t="s">
        <v>191</v>
      </c>
      <c r="U57" s="157">
        <v>0</v>
      </c>
      <c r="V57" s="157">
        <f>ROUND(E57*U57,2)</f>
        <v>0</v>
      </c>
      <c r="W57" s="157"/>
      <c r="X57" s="157" t="s">
        <v>169</v>
      </c>
      <c r="Y57" s="157" t="s">
        <v>170</v>
      </c>
      <c r="Z57" s="147"/>
      <c r="AA57" s="147"/>
      <c r="AB57" s="147"/>
      <c r="AC57" s="147"/>
      <c r="AD57" s="147"/>
      <c r="AE57" s="147"/>
      <c r="AF57" s="147"/>
      <c r="AG57" s="147" t="s">
        <v>171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2.5" outlineLevel="1" x14ac:dyDescent="0.2">
      <c r="A58" s="171">
        <v>27</v>
      </c>
      <c r="B58" s="172" t="s">
        <v>246</v>
      </c>
      <c r="C58" s="187" t="s">
        <v>247</v>
      </c>
      <c r="D58" s="173" t="s">
        <v>218</v>
      </c>
      <c r="E58" s="174">
        <v>0.6</v>
      </c>
      <c r="F58" s="175"/>
      <c r="G58" s="176">
        <f>ROUND(E58*F58,2)</f>
        <v>0</v>
      </c>
      <c r="H58" s="175"/>
      <c r="I58" s="176">
        <f>ROUND(E58*H58,2)</f>
        <v>0</v>
      </c>
      <c r="J58" s="175"/>
      <c r="K58" s="176">
        <f>ROUND(E58*J58,2)</f>
        <v>0</v>
      </c>
      <c r="L58" s="176">
        <v>12</v>
      </c>
      <c r="M58" s="176">
        <f>G58*(1+L58/100)</f>
        <v>0</v>
      </c>
      <c r="N58" s="174">
        <v>0</v>
      </c>
      <c r="O58" s="174">
        <f>ROUND(E58*N58,2)</f>
        <v>0</v>
      </c>
      <c r="P58" s="174">
        <v>2.2000000000000002</v>
      </c>
      <c r="Q58" s="174">
        <f>ROUND(E58*P58,2)</f>
        <v>1.32</v>
      </c>
      <c r="R58" s="176"/>
      <c r="S58" s="176" t="s">
        <v>180</v>
      </c>
      <c r="T58" s="177" t="s">
        <v>180</v>
      </c>
      <c r="U58" s="157">
        <v>0</v>
      </c>
      <c r="V58" s="157">
        <f>ROUND(E58*U58,2)</f>
        <v>0</v>
      </c>
      <c r="W58" s="157"/>
      <c r="X58" s="157" t="s">
        <v>169</v>
      </c>
      <c r="Y58" s="157" t="s">
        <v>170</v>
      </c>
      <c r="Z58" s="147"/>
      <c r="AA58" s="147"/>
      <c r="AB58" s="147"/>
      <c r="AC58" s="147"/>
      <c r="AD58" s="147"/>
      <c r="AE58" s="147"/>
      <c r="AF58" s="147"/>
      <c r="AG58" s="147" t="s">
        <v>171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188" t="s">
        <v>248</v>
      </c>
      <c r="D59" s="158"/>
      <c r="E59" s="159">
        <v>0.6</v>
      </c>
      <c r="F59" s="157"/>
      <c r="G59" s="15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173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78">
        <v>28</v>
      </c>
      <c r="B60" s="179" t="s">
        <v>249</v>
      </c>
      <c r="C60" s="189" t="s">
        <v>250</v>
      </c>
      <c r="D60" s="180" t="s">
        <v>166</v>
      </c>
      <c r="E60" s="181">
        <v>6</v>
      </c>
      <c r="F60" s="182"/>
      <c r="G60" s="183">
        <f>ROUND(E60*F60,2)</f>
        <v>0</v>
      </c>
      <c r="H60" s="182"/>
      <c r="I60" s="183">
        <f>ROUND(E60*H60,2)</f>
        <v>0</v>
      </c>
      <c r="J60" s="182"/>
      <c r="K60" s="183">
        <f>ROUND(E60*J60,2)</f>
        <v>0</v>
      </c>
      <c r="L60" s="183">
        <v>12</v>
      </c>
      <c r="M60" s="183">
        <f>G60*(1+L60/100)</f>
        <v>0</v>
      </c>
      <c r="N60" s="181">
        <v>0</v>
      </c>
      <c r="O60" s="181">
        <f>ROUND(E60*N60,2)</f>
        <v>0</v>
      </c>
      <c r="P60" s="181">
        <v>0.02</v>
      </c>
      <c r="Q60" s="181">
        <f>ROUND(E60*P60,2)</f>
        <v>0.12</v>
      </c>
      <c r="R60" s="183"/>
      <c r="S60" s="183" t="s">
        <v>180</v>
      </c>
      <c r="T60" s="184" t="s">
        <v>180</v>
      </c>
      <c r="U60" s="157">
        <v>0</v>
      </c>
      <c r="V60" s="157">
        <f>ROUND(E60*U60,2)</f>
        <v>0</v>
      </c>
      <c r="W60" s="157"/>
      <c r="X60" s="157" t="s">
        <v>169</v>
      </c>
      <c r="Y60" s="157" t="s">
        <v>170</v>
      </c>
      <c r="Z60" s="147"/>
      <c r="AA60" s="147"/>
      <c r="AB60" s="147"/>
      <c r="AC60" s="147"/>
      <c r="AD60" s="147"/>
      <c r="AE60" s="147"/>
      <c r="AF60" s="147"/>
      <c r="AG60" s="147" t="s">
        <v>171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1">
        <v>29</v>
      </c>
      <c r="B61" s="172" t="s">
        <v>251</v>
      </c>
      <c r="C61" s="187" t="s">
        <v>252</v>
      </c>
      <c r="D61" s="173" t="s">
        <v>179</v>
      </c>
      <c r="E61" s="174">
        <v>12</v>
      </c>
      <c r="F61" s="175"/>
      <c r="G61" s="176">
        <f>ROUND(E61*F61,2)</f>
        <v>0</v>
      </c>
      <c r="H61" s="175"/>
      <c r="I61" s="176">
        <f>ROUND(E61*H61,2)</f>
        <v>0</v>
      </c>
      <c r="J61" s="175"/>
      <c r="K61" s="176">
        <f>ROUND(E61*J61,2)</f>
        <v>0</v>
      </c>
      <c r="L61" s="176">
        <v>12</v>
      </c>
      <c r="M61" s="176">
        <f>G61*(1+L61/100)</f>
        <v>0</v>
      </c>
      <c r="N61" s="174">
        <v>0</v>
      </c>
      <c r="O61" s="174">
        <f>ROUND(E61*N61,2)</f>
        <v>0</v>
      </c>
      <c r="P61" s="174">
        <v>0</v>
      </c>
      <c r="Q61" s="174">
        <f>ROUND(E61*P61,2)</f>
        <v>0</v>
      </c>
      <c r="R61" s="176"/>
      <c r="S61" s="176" t="s">
        <v>180</v>
      </c>
      <c r="T61" s="177" t="s">
        <v>180</v>
      </c>
      <c r="U61" s="157">
        <v>0</v>
      </c>
      <c r="V61" s="157">
        <f>ROUND(E61*U61,2)</f>
        <v>0</v>
      </c>
      <c r="W61" s="157"/>
      <c r="X61" s="157" t="s">
        <v>169</v>
      </c>
      <c r="Y61" s="157" t="s">
        <v>170</v>
      </c>
      <c r="Z61" s="147"/>
      <c r="AA61" s="147"/>
      <c r="AB61" s="147"/>
      <c r="AC61" s="147"/>
      <c r="AD61" s="147"/>
      <c r="AE61" s="147"/>
      <c r="AF61" s="147"/>
      <c r="AG61" s="147" t="s">
        <v>171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188" t="s">
        <v>253</v>
      </c>
      <c r="D62" s="158"/>
      <c r="E62" s="159">
        <v>12</v>
      </c>
      <c r="F62" s="157"/>
      <c r="G62" s="157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173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71">
        <v>30</v>
      </c>
      <c r="B63" s="172" t="s">
        <v>254</v>
      </c>
      <c r="C63" s="187" t="s">
        <v>255</v>
      </c>
      <c r="D63" s="173" t="s">
        <v>166</v>
      </c>
      <c r="E63" s="174">
        <v>2</v>
      </c>
      <c r="F63" s="175"/>
      <c r="G63" s="176">
        <f>ROUND(E63*F63,2)</f>
        <v>0</v>
      </c>
      <c r="H63" s="175"/>
      <c r="I63" s="176">
        <f>ROUND(E63*H63,2)</f>
        <v>0</v>
      </c>
      <c r="J63" s="175"/>
      <c r="K63" s="176">
        <f>ROUND(E63*J63,2)</f>
        <v>0</v>
      </c>
      <c r="L63" s="176">
        <v>12</v>
      </c>
      <c r="M63" s="176">
        <f>G63*(1+L63/100)</f>
        <v>0</v>
      </c>
      <c r="N63" s="174">
        <v>1.17E-3</v>
      </c>
      <c r="O63" s="174">
        <f>ROUND(E63*N63,2)</f>
        <v>0</v>
      </c>
      <c r="P63" s="174">
        <v>7.5999999999999998E-2</v>
      </c>
      <c r="Q63" s="174">
        <f>ROUND(E63*P63,2)</f>
        <v>0.15</v>
      </c>
      <c r="R63" s="176"/>
      <c r="S63" s="176" t="s">
        <v>180</v>
      </c>
      <c r="T63" s="177" t="s">
        <v>180</v>
      </c>
      <c r="U63" s="157">
        <v>0</v>
      </c>
      <c r="V63" s="157">
        <f>ROUND(E63*U63,2)</f>
        <v>0</v>
      </c>
      <c r="W63" s="157"/>
      <c r="X63" s="157" t="s">
        <v>169</v>
      </c>
      <c r="Y63" s="157" t="s">
        <v>170</v>
      </c>
      <c r="Z63" s="147"/>
      <c r="AA63" s="147"/>
      <c r="AB63" s="147"/>
      <c r="AC63" s="147"/>
      <c r="AD63" s="147"/>
      <c r="AE63" s="147"/>
      <c r="AF63" s="147"/>
      <c r="AG63" s="147" t="s">
        <v>171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188" t="s">
        <v>256</v>
      </c>
      <c r="D64" s="158"/>
      <c r="E64" s="159">
        <v>2</v>
      </c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173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x14ac:dyDescent="0.2">
      <c r="A65" s="164" t="s">
        <v>162</v>
      </c>
      <c r="B65" s="165" t="s">
        <v>90</v>
      </c>
      <c r="C65" s="186" t="s">
        <v>91</v>
      </c>
      <c r="D65" s="166"/>
      <c r="E65" s="167"/>
      <c r="F65" s="168"/>
      <c r="G65" s="168">
        <f>SUMIF(AG66:AG70,"&lt;&gt;NOR",G66:G70)</f>
        <v>0</v>
      </c>
      <c r="H65" s="168"/>
      <c r="I65" s="168">
        <f>SUM(I66:I70)</f>
        <v>0</v>
      </c>
      <c r="J65" s="168"/>
      <c r="K65" s="168">
        <f>SUM(K66:K70)</f>
        <v>0</v>
      </c>
      <c r="L65" s="168"/>
      <c r="M65" s="168">
        <f>SUM(M66:M70)</f>
        <v>0</v>
      </c>
      <c r="N65" s="167"/>
      <c r="O65" s="167">
        <f>SUM(O66:O70)</f>
        <v>0</v>
      </c>
      <c r="P65" s="167"/>
      <c r="Q65" s="167">
        <f>SUM(Q66:Q70)</f>
        <v>1.71</v>
      </c>
      <c r="R65" s="168"/>
      <c r="S65" s="168"/>
      <c r="T65" s="169"/>
      <c r="U65" s="163"/>
      <c r="V65" s="163">
        <f>SUM(V66:V70)</f>
        <v>0</v>
      </c>
      <c r="W65" s="163"/>
      <c r="X65" s="163"/>
      <c r="Y65" s="163"/>
      <c r="AG65" t="s">
        <v>163</v>
      </c>
    </row>
    <row r="66" spans="1:60" outlineLevel="1" x14ac:dyDescent="0.2">
      <c r="A66" s="171">
        <v>31</v>
      </c>
      <c r="B66" s="172" t="s">
        <v>257</v>
      </c>
      <c r="C66" s="187" t="s">
        <v>258</v>
      </c>
      <c r="D66" s="173" t="s">
        <v>166</v>
      </c>
      <c r="E66" s="174">
        <v>44</v>
      </c>
      <c r="F66" s="175"/>
      <c r="G66" s="176">
        <f>ROUND(E66*F66,2)</f>
        <v>0</v>
      </c>
      <c r="H66" s="175"/>
      <c r="I66" s="176">
        <f>ROUND(E66*H66,2)</f>
        <v>0</v>
      </c>
      <c r="J66" s="175"/>
      <c r="K66" s="176">
        <f>ROUND(E66*J66,2)</f>
        <v>0</v>
      </c>
      <c r="L66" s="176">
        <v>12</v>
      </c>
      <c r="M66" s="176">
        <f>G66*(1+L66/100)</f>
        <v>0</v>
      </c>
      <c r="N66" s="174">
        <v>0</v>
      </c>
      <c r="O66" s="174">
        <f>ROUND(E66*N66,2)</f>
        <v>0</v>
      </c>
      <c r="P66" s="174">
        <v>4.0000000000000001E-3</v>
      </c>
      <c r="Q66" s="174">
        <f>ROUND(E66*P66,2)</f>
        <v>0.18</v>
      </c>
      <c r="R66" s="176"/>
      <c r="S66" s="176" t="s">
        <v>180</v>
      </c>
      <c r="T66" s="177" t="s">
        <v>180</v>
      </c>
      <c r="U66" s="157">
        <v>0</v>
      </c>
      <c r="V66" s="157">
        <f>ROUND(E66*U66,2)</f>
        <v>0</v>
      </c>
      <c r="W66" s="157"/>
      <c r="X66" s="157" t="s">
        <v>169</v>
      </c>
      <c r="Y66" s="157" t="s">
        <v>170</v>
      </c>
      <c r="Z66" s="147"/>
      <c r="AA66" s="147"/>
      <c r="AB66" s="147"/>
      <c r="AC66" s="147"/>
      <c r="AD66" s="147"/>
      <c r="AE66" s="147"/>
      <c r="AF66" s="147"/>
      <c r="AG66" s="147" t="s">
        <v>171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250" t="s">
        <v>259</v>
      </c>
      <c r="D67" s="251"/>
      <c r="E67" s="251"/>
      <c r="F67" s="251"/>
      <c r="G67" s="251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7"/>
      <c r="AA67" s="147"/>
      <c r="AB67" s="147"/>
      <c r="AC67" s="147"/>
      <c r="AD67" s="147"/>
      <c r="AE67" s="147"/>
      <c r="AF67" s="147"/>
      <c r="AG67" s="147" t="s">
        <v>199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8">
        <v>32</v>
      </c>
      <c r="B68" s="179" t="s">
        <v>260</v>
      </c>
      <c r="C68" s="189" t="s">
        <v>261</v>
      </c>
      <c r="D68" s="180" t="s">
        <v>166</v>
      </c>
      <c r="E68" s="181">
        <v>61</v>
      </c>
      <c r="F68" s="182"/>
      <c r="G68" s="183">
        <f>ROUND(E68*F68,2)</f>
        <v>0</v>
      </c>
      <c r="H68" s="182"/>
      <c r="I68" s="183">
        <f>ROUND(E68*H68,2)</f>
        <v>0</v>
      </c>
      <c r="J68" s="182"/>
      <c r="K68" s="183">
        <f>ROUND(E68*J68,2)</f>
        <v>0</v>
      </c>
      <c r="L68" s="183">
        <v>12</v>
      </c>
      <c r="M68" s="183">
        <f>G68*(1+L68/100)</f>
        <v>0</v>
      </c>
      <c r="N68" s="181">
        <v>0</v>
      </c>
      <c r="O68" s="181">
        <f>ROUND(E68*N68,2)</f>
        <v>0</v>
      </c>
      <c r="P68" s="181">
        <v>4.0000000000000001E-3</v>
      </c>
      <c r="Q68" s="181">
        <f>ROUND(E68*P68,2)</f>
        <v>0.24</v>
      </c>
      <c r="R68" s="183"/>
      <c r="S68" s="183" t="s">
        <v>180</v>
      </c>
      <c r="T68" s="184" t="s">
        <v>180</v>
      </c>
      <c r="U68" s="157">
        <v>0</v>
      </c>
      <c r="V68" s="157">
        <f>ROUND(E68*U68,2)</f>
        <v>0</v>
      </c>
      <c r="W68" s="157"/>
      <c r="X68" s="157" t="s">
        <v>169</v>
      </c>
      <c r="Y68" s="157" t="s">
        <v>170</v>
      </c>
      <c r="Z68" s="147"/>
      <c r="AA68" s="147"/>
      <c r="AB68" s="147"/>
      <c r="AC68" s="147"/>
      <c r="AD68" s="147"/>
      <c r="AE68" s="147"/>
      <c r="AF68" s="147"/>
      <c r="AG68" s="147" t="s">
        <v>171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8">
        <v>33</v>
      </c>
      <c r="B69" s="179" t="s">
        <v>262</v>
      </c>
      <c r="C69" s="189" t="s">
        <v>263</v>
      </c>
      <c r="D69" s="180" t="s">
        <v>166</v>
      </c>
      <c r="E69" s="181">
        <v>17.399999999999999</v>
      </c>
      <c r="F69" s="182"/>
      <c r="G69" s="183">
        <f>ROUND(E69*F69,2)</f>
        <v>0</v>
      </c>
      <c r="H69" s="182"/>
      <c r="I69" s="183">
        <f>ROUND(E69*H69,2)</f>
        <v>0</v>
      </c>
      <c r="J69" s="182"/>
      <c r="K69" s="183">
        <f>ROUND(E69*J69,2)</f>
        <v>0</v>
      </c>
      <c r="L69" s="183">
        <v>12</v>
      </c>
      <c r="M69" s="183">
        <f>G69*(1+L69/100)</f>
        <v>0</v>
      </c>
      <c r="N69" s="181">
        <v>0</v>
      </c>
      <c r="O69" s="181">
        <f>ROUND(E69*N69,2)</f>
        <v>0</v>
      </c>
      <c r="P69" s="181">
        <v>4.5999999999999999E-2</v>
      </c>
      <c r="Q69" s="181">
        <f>ROUND(E69*P69,2)</f>
        <v>0.8</v>
      </c>
      <c r="R69" s="183"/>
      <c r="S69" s="183" t="s">
        <v>180</v>
      </c>
      <c r="T69" s="184" t="s">
        <v>180</v>
      </c>
      <c r="U69" s="157">
        <v>0</v>
      </c>
      <c r="V69" s="157">
        <f>ROUND(E69*U69,2)</f>
        <v>0</v>
      </c>
      <c r="W69" s="157"/>
      <c r="X69" s="157" t="s">
        <v>169</v>
      </c>
      <c r="Y69" s="157" t="s">
        <v>170</v>
      </c>
      <c r="Z69" s="147"/>
      <c r="AA69" s="147"/>
      <c r="AB69" s="147"/>
      <c r="AC69" s="147"/>
      <c r="AD69" s="147"/>
      <c r="AE69" s="147"/>
      <c r="AF69" s="147"/>
      <c r="AG69" s="147" t="s">
        <v>171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8">
        <v>34</v>
      </c>
      <c r="B70" s="179" t="s">
        <v>264</v>
      </c>
      <c r="C70" s="189" t="s">
        <v>265</v>
      </c>
      <c r="D70" s="180" t="s">
        <v>166</v>
      </c>
      <c r="E70" s="181">
        <v>7.2</v>
      </c>
      <c r="F70" s="182"/>
      <c r="G70" s="183">
        <f>ROUND(E70*F70,2)</f>
        <v>0</v>
      </c>
      <c r="H70" s="182"/>
      <c r="I70" s="183">
        <f>ROUND(E70*H70,2)</f>
        <v>0</v>
      </c>
      <c r="J70" s="182"/>
      <c r="K70" s="183">
        <f>ROUND(E70*J70,2)</f>
        <v>0</v>
      </c>
      <c r="L70" s="183">
        <v>12</v>
      </c>
      <c r="M70" s="183">
        <f>G70*(1+L70/100)</f>
        <v>0</v>
      </c>
      <c r="N70" s="181">
        <v>0</v>
      </c>
      <c r="O70" s="181">
        <f>ROUND(E70*N70,2)</f>
        <v>0</v>
      </c>
      <c r="P70" s="181">
        <v>6.8000000000000005E-2</v>
      </c>
      <c r="Q70" s="181">
        <f>ROUND(E70*P70,2)</f>
        <v>0.49</v>
      </c>
      <c r="R70" s="183"/>
      <c r="S70" s="183" t="s">
        <v>180</v>
      </c>
      <c r="T70" s="184" t="s">
        <v>180</v>
      </c>
      <c r="U70" s="157">
        <v>0</v>
      </c>
      <c r="V70" s="157">
        <f>ROUND(E70*U70,2)</f>
        <v>0</v>
      </c>
      <c r="W70" s="157"/>
      <c r="X70" s="157" t="s">
        <v>169</v>
      </c>
      <c r="Y70" s="157" t="s">
        <v>170</v>
      </c>
      <c r="Z70" s="147"/>
      <c r="AA70" s="147"/>
      <c r="AB70" s="147"/>
      <c r="AC70" s="147"/>
      <c r="AD70" s="147"/>
      <c r="AE70" s="147"/>
      <c r="AF70" s="147"/>
      <c r="AG70" s="147" t="s">
        <v>171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x14ac:dyDescent="0.2">
      <c r="A71" s="164" t="s">
        <v>162</v>
      </c>
      <c r="B71" s="165" t="s">
        <v>92</v>
      </c>
      <c r="C71" s="186" t="s">
        <v>93</v>
      </c>
      <c r="D71" s="166"/>
      <c r="E71" s="167"/>
      <c r="F71" s="168"/>
      <c r="G71" s="168">
        <f>SUMIF(AG72:AG72,"&lt;&gt;NOR",G72:G72)</f>
        <v>0</v>
      </c>
      <c r="H71" s="168"/>
      <c r="I71" s="168">
        <f>SUM(I72:I72)</f>
        <v>0</v>
      </c>
      <c r="J71" s="168"/>
      <c r="K71" s="168">
        <f>SUM(K72:K72)</f>
        <v>0</v>
      </c>
      <c r="L71" s="168"/>
      <c r="M71" s="168">
        <f>SUM(M72:M72)</f>
        <v>0</v>
      </c>
      <c r="N71" s="167"/>
      <c r="O71" s="167">
        <f>SUM(O72:O72)</f>
        <v>0</v>
      </c>
      <c r="P71" s="167"/>
      <c r="Q71" s="167">
        <f>SUM(Q72:Q72)</f>
        <v>0</v>
      </c>
      <c r="R71" s="168"/>
      <c r="S71" s="168"/>
      <c r="T71" s="169"/>
      <c r="U71" s="163"/>
      <c r="V71" s="163">
        <f>SUM(V72:V72)</f>
        <v>0</v>
      </c>
      <c r="W71" s="163"/>
      <c r="X71" s="163"/>
      <c r="Y71" s="163"/>
      <c r="AG71" t="s">
        <v>163</v>
      </c>
    </row>
    <row r="72" spans="1:60" outlineLevel="1" x14ac:dyDescent="0.2">
      <c r="A72" s="178">
        <v>35</v>
      </c>
      <c r="B72" s="179" t="s">
        <v>266</v>
      </c>
      <c r="C72" s="189" t="s">
        <v>267</v>
      </c>
      <c r="D72" s="180" t="s">
        <v>228</v>
      </c>
      <c r="E72" s="181">
        <v>5.62453</v>
      </c>
      <c r="F72" s="182"/>
      <c r="G72" s="183">
        <f>ROUND(E72*F72,2)</f>
        <v>0</v>
      </c>
      <c r="H72" s="182"/>
      <c r="I72" s="183">
        <f>ROUND(E72*H72,2)</f>
        <v>0</v>
      </c>
      <c r="J72" s="182"/>
      <c r="K72" s="183">
        <f>ROUND(E72*J72,2)</f>
        <v>0</v>
      </c>
      <c r="L72" s="183">
        <v>12</v>
      </c>
      <c r="M72" s="183">
        <f>G72*(1+L72/100)</f>
        <v>0</v>
      </c>
      <c r="N72" s="181">
        <v>0</v>
      </c>
      <c r="O72" s="181">
        <f>ROUND(E72*N72,2)</f>
        <v>0</v>
      </c>
      <c r="P72" s="181">
        <v>0</v>
      </c>
      <c r="Q72" s="181">
        <f>ROUND(E72*P72,2)</f>
        <v>0</v>
      </c>
      <c r="R72" s="183"/>
      <c r="S72" s="183" t="s">
        <v>180</v>
      </c>
      <c r="T72" s="184" t="s">
        <v>180</v>
      </c>
      <c r="U72" s="157">
        <v>0</v>
      </c>
      <c r="V72" s="157">
        <f>ROUND(E72*U72,2)</f>
        <v>0</v>
      </c>
      <c r="W72" s="157"/>
      <c r="X72" s="157" t="s">
        <v>169</v>
      </c>
      <c r="Y72" s="157" t="s">
        <v>170</v>
      </c>
      <c r="Z72" s="147"/>
      <c r="AA72" s="147"/>
      <c r="AB72" s="147"/>
      <c r="AC72" s="147"/>
      <c r="AD72" s="147"/>
      <c r="AE72" s="147"/>
      <c r="AF72" s="147"/>
      <c r="AG72" s="147" t="s">
        <v>171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x14ac:dyDescent="0.2">
      <c r="A73" s="164" t="s">
        <v>162</v>
      </c>
      <c r="B73" s="165" t="s">
        <v>94</v>
      </c>
      <c r="C73" s="186" t="s">
        <v>95</v>
      </c>
      <c r="D73" s="166"/>
      <c r="E73" s="167"/>
      <c r="F73" s="168"/>
      <c r="G73" s="168">
        <f>SUMIF(AG74:AG80,"&lt;&gt;NOR",G74:G80)</f>
        <v>0</v>
      </c>
      <c r="H73" s="168"/>
      <c r="I73" s="168">
        <f>SUM(I74:I80)</f>
        <v>0</v>
      </c>
      <c r="J73" s="168"/>
      <c r="K73" s="168">
        <f>SUM(K74:K80)</f>
        <v>0</v>
      </c>
      <c r="L73" s="168"/>
      <c r="M73" s="168">
        <f>SUM(M74:M80)</f>
        <v>0</v>
      </c>
      <c r="N73" s="167"/>
      <c r="O73" s="167">
        <f>SUM(O74:O80)</f>
        <v>7.0000000000000007E-2</v>
      </c>
      <c r="P73" s="167"/>
      <c r="Q73" s="167">
        <f>SUM(Q74:Q80)</f>
        <v>0</v>
      </c>
      <c r="R73" s="168"/>
      <c r="S73" s="168"/>
      <c r="T73" s="169"/>
      <c r="U73" s="163"/>
      <c r="V73" s="163">
        <f>SUM(V74:V80)</f>
        <v>0</v>
      </c>
      <c r="W73" s="163"/>
      <c r="X73" s="163"/>
      <c r="Y73" s="163"/>
      <c r="AG73" t="s">
        <v>163</v>
      </c>
    </row>
    <row r="74" spans="1:60" outlineLevel="1" x14ac:dyDescent="0.2">
      <c r="A74" s="171">
        <v>36</v>
      </c>
      <c r="B74" s="172" t="s">
        <v>268</v>
      </c>
      <c r="C74" s="187" t="s">
        <v>269</v>
      </c>
      <c r="D74" s="173" t="s">
        <v>166</v>
      </c>
      <c r="E74" s="174">
        <v>23.4</v>
      </c>
      <c r="F74" s="175"/>
      <c r="G74" s="176">
        <f>ROUND(E74*F74,2)</f>
        <v>0</v>
      </c>
      <c r="H74" s="175"/>
      <c r="I74" s="176">
        <f>ROUND(E74*H74,2)</f>
        <v>0</v>
      </c>
      <c r="J74" s="175"/>
      <c r="K74" s="176">
        <f>ROUND(E74*J74,2)</f>
        <v>0</v>
      </c>
      <c r="L74" s="176">
        <v>12</v>
      </c>
      <c r="M74" s="176">
        <f>G74*(1+L74/100)</f>
        <v>0</v>
      </c>
      <c r="N74" s="174">
        <v>2.1000000000000001E-4</v>
      </c>
      <c r="O74" s="174">
        <f>ROUND(E74*N74,2)</f>
        <v>0</v>
      </c>
      <c r="P74" s="174">
        <v>0</v>
      </c>
      <c r="Q74" s="174">
        <f>ROUND(E74*P74,2)</f>
        <v>0</v>
      </c>
      <c r="R74" s="176"/>
      <c r="S74" s="176" t="s">
        <v>180</v>
      </c>
      <c r="T74" s="177" t="s">
        <v>180</v>
      </c>
      <c r="U74" s="157">
        <v>0</v>
      </c>
      <c r="V74" s="157">
        <f>ROUND(E74*U74,2)</f>
        <v>0</v>
      </c>
      <c r="W74" s="157"/>
      <c r="X74" s="157" t="s">
        <v>169</v>
      </c>
      <c r="Y74" s="157" t="s">
        <v>170</v>
      </c>
      <c r="Z74" s="147"/>
      <c r="AA74" s="147"/>
      <c r="AB74" s="147"/>
      <c r="AC74" s="147"/>
      <c r="AD74" s="147"/>
      <c r="AE74" s="147"/>
      <c r="AF74" s="147"/>
      <c r="AG74" s="147" t="s">
        <v>270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50" t="s">
        <v>271</v>
      </c>
      <c r="D75" s="251"/>
      <c r="E75" s="251"/>
      <c r="F75" s="251"/>
      <c r="G75" s="251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7"/>
      <c r="AA75" s="147"/>
      <c r="AB75" s="147"/>
      <c r="AC75" s="147"/>
      <c r="AD75" s="147"/>
      <c r="AE75" s="147"/>
      <c r="AF75" s="147"/>
      <c r="AG75" s="147" t="s">
        <v>199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188" t="s">
        <v>272</v>
      </c>
      <c r="D76" s="158"/>
      <c r="E76" s="159">
        <v>23.4</v>
      </c>
      <c r="F76" s="157"/>
      <c r="G76" s="157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7"/>
      <c r="AA76" s="147"/>
      <c r="AB76" s="147"/>
      <c r="AC76" s="147"/>
      <c r="AD76" s="147"/>
      <c r="AE76" s="147"/>
      <c r="AF76" s="147"/>
      <c r="AG76" s="147" t="s">
        <v>173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1">
        <v>37</v>
      </c>
      <c r="B77" s="172" t="s">
        <v>273</v>
      </c>
      <c r="C77" s="187" t="s">
        <v>274</v>
      </c>
      <c r="D77" s="173" t="s">
        <v>166</v>
      </c>
      <c r="E77" s="174">
        <v>23.4</v>
      </c>
      <c r="F77" s="175"/>
      <c r="G77" s="176">
        <f>ROUND(E77*F77,2)</f>
        <v>0</v>
      </c>
      <c r="H77" s="175"/>
      <c r="I77" s="176">
        <f>ROUND(E77*H77,2)</f>
        <v>0</v>
      </c>
      <c r="J77" s="175"/>
      <c r="K77" s="176">
        <f>ROUND(E77*J77,2)</f>
        <v>0</v>
      </c>
      <c r="L77" s="176">
        <v>12</v>
      </c>
      <c r="M77" s="176">
        <f>G77*(1+L77/100)</f>
        <v>0</v>
      </c>
      <c r="N77" s="174">
        <v>3.0599999999999998E-3</v>
      </c>
      <c r="O77" s="174">
        <f>ROUND(E77*N77,2)</f>
        <v>7.0000000000000007E-2</v>
      </c>
      <c r="P77" s="174">
        <v>0</v>
      </c>
      <c r="Q77" s="174">
        <f>ROUND(E77*P77,2)</f>
        <v>0</v>
      </c>
      <c r="R77" s="176"/>
      <c r="S77" s="176" t="s">
        <v>275</v>
      </c>
      <c r="T77" s="177" t="s">
        <v>275</v>
      </c>
      <c r="U77" s="157">
        <v>0</v>
      </c>
      <c r="V77" s="157">
        <f>ROUND(E77*U77,2)</f>
        <v>0</v>
      </c>
      <c r="W77" s="157"/>
      <c r="X77" s="157" t="s">
        <v>169</v>
      </c>
      <c r="Y77" s="157" t="s">
        <v>170</v>
      </c>
      <c r="Z77" s="147"/>
      <c r="AA77" s="147"/>
      <c r="AB77" s="147"/>
      <c r="AC77" s="147"/>
      <c r="AD77" s="147"/>
      <c r="AE77" s="147"/>
      <c r="AF77" s="147"/>
      <c r="AG77" s="147" t="s">
        <v>270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50" t="s">
        <v>276</v>
      </c>
      <c r="D78" s="251"/>
      <c r="E78" s="251"/>
      <c r="F78" s="251"/>
      <c r="G78" s="251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7"/>
      <c r="AA78" s="147"/>
      <c r="AB78" s="147"/>
      <c r="AC78" s="147"/>
      <c r="AD78" s="147"/>
      <c r="AE78" s="147"/>
      <c r="AF78" s="147"/>
      <c r="AG78" s="147" t="s">
        <v>199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2" x14ac:dyDescent="0.2">
      <c r="A79" s="154"/>
      <c r="B79" s="155"/>
      <c r="C79" s="188" t="s">
        <v>272</v>
      </c>
      <c r="D79" s="158"/>
      <c r="E79" s="159">
        <v>23.4</v>
      </c>
      <c r="F79" s="157"/>
      <c r="G79" s="157"/>
      <c r="H79" s="157"/>
      <c r="I79" s="157"/>
      <c r="J79" s="157"/>
      <c r="K79" s="157"/>
      <c r="L79" s="157"/>
      <c r="M79" s="157"/>
      <c r="N79" s="156"/>
      <c r="O79" s="156"/>
      <c r="P79" s="156"/>
      <c r="Q79" s="156"/>
      <c r="R79" s="157"/>
      <c r="S79" s="157"/>
      <c r="T79" s="157"/>
      <c r="U79" s="157"/>
      <c r="V79" s="157"/>
      <c r="W79" s="157"/>
      <c r="X79" s="157"/>
      <c r="Y79" s="157"/>
      <c r="Z79" s="147"/>
      <c r="AA79" s="147"/>
      <c r="AB79" s="147"/>
      <c r="AC79" s="147"/>
      <c r="AD79" s="147"/>
      <c r="AE79" s="147"/>
      <c r="AF79" s="147"/>
      <c r="AG79" s="147" t="s">
        <v>173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8">
        <v>38</v>
      </c>
      <c r="B80" s="179" t="s">
        <v>277</v>
      </c>
      <c r="C80" s="189" t="s">
        <v>278</v>
      </c>
      <c r="D80" s="180" t="s">
        <v>0</v>
      </c>
      <c r="E80" s="181">
        <v>102.4686</v>
      </c>
      <c r="F80" s="182"/>
      <c r="G80" s="183">
        <f>ROUND(E80*F80,2)</f>
        <v>0</v>
      </c>
      <c r="H80" s="182"/>
      <c r="I80" s="183">
        <f>ROUND(E80*H80,2)</f>
        <v>0</v>
      </c>
      <c r="J80" s="182"/>
      <c r="K80" s="183">
        <f>ROUND(E80*J80,2)</f>
        <v>0</v>
      </c>
      <c r="L80" s="183">
        <v>12</v>
      </c>
      <c r="M80" s="183">
        <f>G80*(1+L80/100)</f>
        <v>0</v>
      </c>
      <c r="N80" s="181">
        <v>0</v>
      </c>
      <c r="O80" s="181">
        <f>ROUND(E80*N80,2)</f>
        <v>0</v>
      </c>
      <c r="P80" s="181">
        <v>0</v>
      </c>
      <c r="Q80" s="181">
        <f>ROUND(E80*P80,2)</f>
        <v>0</v>
      </c>
      <c r="R80" s="183"/>
      <c r="S80" s="183" t="s">
        <v>180</v>
      </c>
      <c r="T80" s="184" t="s">
        <v>180</v>
      </c>
      <c r="U80" s="157">
        <v>0</v>
      </c>
      <c r="V80" s="157">
        <f>ROUND(E80*U80,2)</f>
        <v>0</v>
      </c>
      <c r="W80" s="157"/>
      <c r="X80" s="157" t="s">
        <v>169</v>
      </c>
      <c r="Y80" s="157" t="s">
        <v>170</v>
      </c>
      <c r="Z80" s="147"/>
      <c r="AA80" s="147"/>
      <c r="AB80" s="147"/>
      <c r="AC80" s="147"/>
      <c r="AD80" s="147"/>
      <c r="AE80" s="147"/>
      <c r="AF80" s="147"/>
      <c r="AG80" s="147" t="s">
        <v>279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x14ac:dyDescent="0.2">
      <c r="A81" s="164" t="s">
        <v>162</v>
      </c>
      <c r="B81" s="165" t="s">
        <v>96</v>
      </c>
      <c r="C81" s="186" t="s">
        <v>97</v>
      </c>
      <c r="D81" s="166"/>
      <c r="E81" s="167"/>
      <c r="F81" s="168"/>
      <c r="G81" s="168">
        <f>SUMIF(AG82:AG88,"&lt;&gt;NOR",G82:G88)</f>
        <v>0</v>
      </c>
      <c r="H81" s="168"/>
      <c r="I81" s="168">
        <f>SUM(I82:I88)</f>
        <v>0</v>
      </c>
      <c r="J81" s="168"/>
      <c r="K81" s="168">
        <f>SUM(K82:K88)</f>
        <v>0</v>
      </c>
      <c r="L81" s="168"/>
      <c r="M81" s="168">
        <f>SUM(M82:M88)</f>
        <v>0</v>
      </c>
      <c r="N81" s="167"/>
      <c r="O81" s="167">
        <f>SUM(O82:O88)</f>
        <v>0.01</v>
      </c>
      <c r="P81" s="167"/>
      <c r="Q81" s="167">
        <f>SUM(Q82:Q88)</f>
        <v>0</v>
      </c>
      <c r="R81" s="168"/>
      <c r="S81" s="168"/>
      <c r="T81" s="169"/>
      <c r="U81" s="163"/>
      <c r="V81" s="163">
        <f>SUM(V82:V88)</f>
        <v>0</v>
      </c>
      <c r="W81" s="163"/>
      <c r="X81" s="163"/>
      <c r="Y81" s="163"/>
      <c r="AG81" t="s">
        <v>163</v>
      </c>
    </row>
    <row r="82" spans="1:60" outlineLevel="1" x14ac:dyDescent="0.2">
      <c r="A82" s="178">
        <v>39</v>
      </c>
      <c r="B82" s="179" t="s">
        <v>280</v>
      </c>
      <c r="C82" s="189" t="s">
        <v>281</v>
      </c>
      <c r="D82" s="180" t="s">
        <v>166</v>
      </c>
      <c r="E82" s="181">
        <v>6</v>
      </c>
      <c r="F82" s="182"/>
      <c r="G82" s="183">
        <f t="shared" ref="G82:G87" si="0">ROUND(E82*F82,2)</f>
        <v>0</v>
      </c>
      <c r="H82" s="182"/>
      <c r="I82" s="183">
        <f t="shared" ref="I82:I87" si="1">ROUND(E82*H82,2)</f>
        <v>0</v>
      </c>
      <c r="J82" s="182"/>
      <c r="K82" s="183">
        <f t="shared" ref="K82:K87" si="2">ROUND(E82*J82,2)</f>
        <v>0</v>
      </c>
      <c r="L82" s="183">
        <v>12</v>
      </c>
      <c r="M82" s="183">
        <f t="shared" ref="M82:M87" si="3">G82*(1+L82/100)</f>
        <v>0</v>
      </c>
      <c r="N82" s="181">
        <v>9.0000000000000006E-5</v>
      </c>
      <c r="O82" s="181">
        <f t="shared" ref="O82:O87" si="4">ROUND(E82*N82,2)</f>
        <v>0</v>
      </c>
      <c r="P82" s="181">
        <v>0</v>
      </c>
      <c r="Q82" s="181">
        <f t="shared" ref="Q82:Q87" si="5">ROUND(E82*P82,2)</f>
        <v>0</v>
      </c>
      <c r="R82" s="183"/>
      <c r="S82" s="183" t="s">
        <v>180</v>
      </c>
      <c r="T82" s="184" t="s">
        <v>180</v>
      </c>
      <c r="U82" s="157">
        <v>0</v>
      </c>
      <c r="V82" s="157">
        <f t="shared" ref="V82:V87" si="6">ROUND(E82*U82,2)</f>
        <v>0</v>
      </c>
      <c r="W82" s="157"/>
      <c r="X82" s="157" t="s">
        <v>169</v>
      </c>
      <c r="Y82" s="157" t="s">
        <v>170</v>
      </c>
      <c r="Z82" s="147"/>
      <c r="AA82" s="147"/>
      <c r="AB82" s="147"/>
      <c r="AC82" s="147"/>
      <c r="AD82" s="147"/>
      <c r="AE82" s="147"/>
      <c r="AF82" s="147"/>
      <c r="AG82" s="147" t="s">
        <v>270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78">
        <v>40</v>
      </c>
      <c r="B83" s="179" t="s">
        <v>282</v>
      </c>
      <c r="C83" s="189" t="s">
        <v>283</v>
      </c>
      <c r="D83" s="180" t="s">
        <v>204</v>
      </c>
      <c r="E83" s="181">
        <v>8</v>
      </c>
      <c r="F83" s="182"/>
      <c r="G83" s="183">
        <f t="shared" si="0"/>
        <v>0</v>
      </c>
      <c r="H83" s="182"/>
      <c r="I83" s="183">
        <f t="shared" si="1"/>
        <v>0</v>
      </c>
      <c r="J83" s="182"/>
      <c r="K83" s="183">
        <f t="shared" si="2"/>
        <v>0</v>
      </c>
      <c r="L83" s="183">
        <v>12</v>
      </c>
      <c r="M83" s="183">
        <f t="shared" si="3"/>
        <v>0</v>
      </c>
      <c r="N83" s="181">
        <v>0</v>
      </c>
      <c r="O83" s="181">
        <f t="shared" si="4"/>
        <v>0</v>
      </c>
      <c r="P83" s="181">
        <v>0</v>
      </c>
      <c r="Q83" s="181">
        <f t="shared" si="5"/>
        <v>0</v>
      </c>
      <c r="R83" s="183"/>
      <c r="S83" s="183" t="s">
        <v>180</v>
      </c>
      <c r="T83" s="184" t="s">
        <v>180</v>
      </c>
      <c r="U83" s="157">
        <v>0</v>
      </c>
      <c r="V83" s="157">
        <f t="shared" si="6"/>
        <v>0</v>
      </c>
      <c r="W83" s="157"/>
      <c r="X83" s="157" t="s">
        <v>169</v>
      </c>
      <c r="Y83" s="157" t="s">
        <v>170</v>
      </c>
      <c r="Z83" s="147"/>
      <c r="AA83" s="147"/>
      <c r="AB83" s="147"/>
      <c r="AC83" s="147"/>
      <c r="AD83" s="147"/>
      <c r="AE83" s="147"/>
      <c r="AF83" s="147"/>
      <c r="AG83" s="147" t="s">
        <v>270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78">
        <v>41</v>
      </c>
      <c r="B84" s="179" t="s">
        <v>284</v>
      </c>
      <c r="C84" s="189" t="s">
        <v>285</v>
      </c>
      <c r="D84" s="180" t="s">
        <v>166</v>
      </c>
      <c r="E84" s="181">
        <v>6</v>
      </c>
      <c r="F84" s="182"/>
      <c r="G84" s="183">
        <f t="shared" si="0"/>
        <v>0</v>
      </c>
      <c r="H84" s="182"/>
      <c r="I84" s="183">
        <f t="shared" si="1"/>
        <v>0</v>
      </c>
      <c r="J84" s="182"/>
      <c r="K84" s="183">
        <f t="shared" si="2"/>
        <v>0</v>
      </c>
      <c r="L84" s="183">
        <v>12</v>
      </c>
      <c r="M84" s="183">
        <f t="shared" si="3"/>
        <v>0</v>
      </c>
      <c r="N84" s="181">
        <v>1.0000000000000001E-5</v>
      </c>
      <c r="O84" s="181">
        <f t="shared" si="4"/>
        <v>0</v>
      </c>
      <c r="P84" s="181">
        <v>0</v>
      </c>
      <c r="Q84" s="181">
        <f t="shared" si="5"/>
        <v>0</v>
      </c>
      <c r="R84" s="183"/>
      <c r="S84" s="183" t="s">
        <v>180</v>
      </c>
      <c r="T84" s="184" t="s">
        <v>180</v>
      </c>
      <c r="U84" s="157">
        <v>0</v>
      </c>
      <c r="V84" s="157">
        <f t="shared" si="6"/>
        <v>0</v>
      </c>
      <c r="W84" s="157"/>
      <c r="X84" s="157" t="s">
        <v>169</v>
      </c>
      <c r="Y84" s="157" t="s">
        <v>170</v>
      </c>
      <c r="Z84" s="147"/>
      <c r="AA84" s="147"/>
      <c r="AB84" s="147"/>
      <c r="AC84" s="147"/>
      <c r="AD84" s="147"/>
      <c r="AE84" s="147"/>
      <c r="AF84" s="147"/>
      <c r="AG84" s="147" t="s">
        <v>270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78">
        <v>42</v>
      </c>
      <c r="B85" s="179" t="s">
        <v>286</v>
      </c>
      <c r="C85" s="189" t="s">
        <v>287</v>
      </c>
      <c r="D85" s="180" t="s">
        <v>0</v>
      </c>
      <c r="E85" s="181">
        <v>11.010820000000001</v>
      </c>
      <c r="F85" s="182"/>
      <c r="G85" s="183">
        <f t="shared" si="0"/>
        <v>0</v>
      </c>
      <c r="H85" s="182"/>
      <c r="I85" s="183">
        <f t="shared" si="1"/>
        <v>0</v>
      </c>
      <c r="J85" s="182"/>
      <c r="K85" s="183">
        <f t="shared" si="2"/>
        <v>0</v>
      </c>
      <c r="L85" s="183">
        <v>12</v>
      </c>
      <c r="M85" s="183">
        <f t="shared" si="3"/>
        <v>0</v>
      </c>
      <c r="N85" s="181">
        <v>0</v>
      </c>
      <c r="O85" s="181">
        <f t="shared" si="4"/>
        <v>0</v>
      </c>
      <c r="P85" s="181">
        <v>0</v>
      </c>
      <c r="Q85" s="181">
        <f t="shared" si="5"/>
        <v>0</v>
      </c>
      <c r="R85" s="183"/>
      <c r="S85" s="183" t="s">
        <v>180</v>
      </c>
      <c r="T85" s="184" t="s">
        <v>180</v>
      </c>
      <c r="U85" s="157">
        <v>0</v>
      </c>
      <c r="V85" s="157">
        <f t="shared" si="6"/>
        <v>0</v>
      </c>
      <c r="W85" s="157"/>
      <c r="X85" s="157" t="s">
        <v>169</v>
      </c>
      <c r="Y85" s="157" t="s">
        <v>170</v>
      </c>
      <c r="Z85" s="147"/>
      <c r="AA85" s="147"/>
      <c r="AB85" s="147"/>
      <c r="AC85" s="147"/>
      <c r="AD85" s="147"/>
      <c r="AE85" s="147"/>
      <c r="AF85" s="147"/>
      <c r="AG85" s="147" t="s">
        <v>279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78">
        <v>43</v>
      </c>
      <c r="B86" s="179" t="s">
        <v>288</v>
      </c>
      <c r="C86" s="189" t="s">
        <v>289</v>
      </c>
      <c r="D86" s="180" t="s">
        <v>204</v>
      </c>
      <c r="E86" s="181">
        <v>8</v>
      </c>
      <c r="F86" s="182"/>
      <c r="G86" s="183">
        <f t="shared" si="0"/>
        <v>0</v>
      </c>
      <c r="H86" s="182"/>
      <c r="I86" s="183">
        <f t="shared" si="1"/>
        <v>0</v>
      </c>
      <c r="J86" s="182"/>
      <c r="K86" s="183">
        <f t="shared" si="2"/>
        <v>0</v>
      </c>
      <c r="L86" s="183">
        <v>12</v>
      </c>
      <c r="M86" s="183">
        <f t="shared" si="3"/>
        <v>0</v>
      </c>
      <c r="N86" s="181">
        <v>0</v>
      </c>
      <c r="O86" s="181">
        <f t="shared" si="4"/>
        <v>0</v>
      </c>
      <c r="P86" s="181">
        <v>0</v>
      </c>
      <c r="Q86" s="181">
        <f t="shared" si="5"/>
        <v>0</v>
      </c>
      <c r="R86" s="183"/>
      <c r="S86" s="183" t="s">
        <v>167</v>
      </c>
      <c r="T86" s="184" t="s">
        <v>168</v>
      </c>
      <c r="U86" s="157">
        <v>0</v>
      </c>
      <c r="V86" s="157">
        <f t="shared" si="6"/>
        <v>0</v>
      </c>
      <c r="W86" s="157"/>
      <c r="X86" s="157" t="s">
        <v>290</v>
      </c>
      <c r="Y86" s="157" t="s">
        <v>170</v>
      </c>
      <c r="Z86" s="147"/>
      <c r="AA86" s="147"/>
      <c r="AB86" s="147"/>
      <c r="AC86" s="147"/>
      <c r="AD86" s="147"/>
      <c r="AE86" s="147"/>
      <c r="AF86" s="147"/>
      <c r="AG86" s="147" t="s">
        <v>291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71">
        <v>44</v>
      </c>
      <c r="B87" s="172" t="s">
        <v>292</v>
      </c>
      <c r="C87" s="187" t="s">
        <v>293</v>
      </c>
      <c r="D87" s="173" t="s">
        <v>166</v>
      </c>
      <c r="E87" s="174">
        <v>6.3</v>
      </c>
      <c r="F87" s="175"/>
      <c r="G87" s="176">
        <f t="shared" si="0"/>
        <v>0</v>
      </c>
      <c r="H87" s="175"/>
      <c r="I87" s="176">
        <f t="shared" si="1"/>
        <v>0</v>
      </c>
      <c r="J87" s="175"/>
      <c r="K87" s="176">
        <f t="shared" si="2"/>
        <v>0</v>
      </c>
      <c r="L87" s="176">
        <v>12</v>
      </c>
      <c r="M87" s="176">
        <f t="shared" si="3"/>
        <v>0</v>
      </c>
      <c r="N87" s="174">
        <v>8.0000000000000004E-4</v>
      </c>
      <c r="O87" s="174">
        <f t="shared" si="4"/>
        <v>0.01</v>
      </c>
      <c r="P87" s="174">
        <v>0</v>
      </c>
      <c r="Q87" s="174">
        <f t="shared" si="5"/>
        <v>0</v>
      </c>
      <c r="R87" s="176" t="s">
        <v>294</v>
      </c>
      <c r="S87" s="176" t="s">
        <v>180</v>
      </c>
      <c r="T87" s="177" t="s">
        <v>180</v>
      </c>
      <c r="U87" s="157">
        <v>0</v>
      </c>
      <c r="V87" s="157">
        <f t="shared" si="6"/>
        <v>0</v>
      </c>
      <c r="W87" s="157"/>
      <c r="X87" s="157" t="s">
        <v>290</v>
      </c>
      <c r="Y87" s="157" t="s">
        <v>170</v>
      </c>
      <c r="Z87" s="147"/>
      <c r="AA87" s="147"/>
      <c r="AB87" s="147"/>
      <c r="AC87" s="147"/>
      <c r="AD87" s="147"/>
      <c r="AE87" s="147"/>
      <c r="AF87" s="147"/>
      <c r="AG87" s="147" t="s">
        <v>291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188" t="s">
        <v>295</v>
      </c>
      <c r="D88" s="158"/>
      <c r="E88" s="159">
        <v>6.3</v>
      </c>
      <c r="F88" s="157"/>
      <c r="G88" s="157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173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x14ac:dyDescent="0.2">
      <c r="A89" s="164" t="s">
        <v>162</v>
      </c>
      <c r="B89" s="165" t="s">
        <v>106</v>
      </c>
      <c r="C89" s="186" t="s">
        <v>107</v>
      </c>
      <c r="D89" s="166"/>
      <c r="E89" s="167"/>
      <c r="F89" s="168"/>
      <c r="G89" s="168">
        <f>SUMIF(AG90:AG93,"&lt;&gt;NOR",G90:G93)</f>
        <v>0</v>
      </c>
      <c r="H89" s="168"/>
      <c r="I89" s="168">
        <f>SUM(I90:I93)</f>
        <v>0</v>
      </c>
      <c r="J89" s="168"/>
      <c r="K89" s="168">
        <f>SUM(K90:K93)</f>
        <v>0</v>
      </c>
      <c r="L89" s="168"/>
      <c r="M89" s="168">
        <f>SUM(M90:M93)</f>
        <v>0</v>
      </c>
      <c r="N89" s="167"/>
      <c r="O89" s="167">
        <f>SUM(O90:O93)</f>
        <v>0.8</v>
      </c>
      <c r="P89" s="167"/>
      <c r="Q89" s="167">
        <f>SUM(Q90:Q93)</f>
        <v>0</v>
      </c>
      <c r="R89" s="168"/>
      <c r="S89" s="168"/>
      <c r="T89" s="169"/>
      <c r="U89" s="163"/>
      <c r="V89" s="163">
        <f>SUM(V90:V93)</f>
        <v>0</v>
      </c>
      <c r="W89" s="163"/>
      <c r="X89" s="163"/>
      <c r="Y89" s="163"/>
      <c r="AG89" t="s">
        <v>163</v>
      </c>
    </row>
    <row r="90" spans="1:60" outlineLevel="1" x14ac:dyDescent="0.2">
      <c r="A90" s="171">
        <v>45</v>
      </c>
      <c r="B90" s="172" t="s">
        <v>296</v>
      </c>
      <c r="C90" s="187" t="s">
        <v>297</v>
      </c>
      <c r="D90" s="173" t="s">
        <v>166</v>
      </c>
      <c r="E90" s="174">
        <v>44.7</v>
      </c>
      <c r="F90" s="175"/>
      <c r="G90" s="176">
        <f>ROUND(E90*F90,2)</f>
        <v>0</v>
      </c>
      <c r="H90" s="175"/>
      <c r="I90" s="176">
        <f>ROUND(E90*H90,2)</f>
        <v>0</v>
      </c>
      <c r="J90" s="175"/>
      <c r="K90" s="176">
        <f>ROUND(E90*J90,2)</f>
        <v>0</v>
      </c>
      <c r="L90" s="176">
        <v>12</v>
      </c>
      <c r="M90" s="176">
        <f>G90*(1+L90/100)</f>
        <v>0</v>
      </c>
      <c r="N90" s="174">
        <v>1.7819999999999999E-2</v>
      </c>
      <c r="O90" s="174">
        <f>ROUND(E90*N90,2)</f>
        <v>0.8</v>
      </c>
      <c r="P90" s="174">
        <v>0</v>
      </c>
      <c r="Q90" s="174">
        <f>ROUND(E90*P90,2)</f>
        <v>0</v>
      </c>
      <c r="R90" s="176"/>
      <c r="S90" s="176" t="s">
        <v>180</v>
      </c>
      <c r="T90" s="177" t="s">
        <v>180</v>
      </c>
      <c r="U90" s="157">
        <v>0</v>
      </c>
      <c r="V90" s="157">
        <f>ROUND(E90*U90,2)</f>
        <v>0</v>
      </c>
      <c r="W90" s="157"/>
      <c r="X90" s="157" t="s">
        <v>169</v>
      </c>
      <c r="Y90" s="157" t="s">
        <v>170</v>
      </c>
      <c r="Z90" s="147"/>
      <c r="AA90" s="147"/>
      <c r="AB90" s="147"/>
      <c r="AC90" s="147"/>
      <c r="AD90" s="147"/>
      <c r="AE90" s="147"/>
      <c r="AF90" s="147"/>
      <c r="AG90" s="147" t="s">
        <v>181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2" x14ac:dyDescent="0.2">
      <c r="A91" s="154"/>
      <c r="B91" s="155"/>
      <c r="C91" s="250" t="s">
        <v>298</v>
      </c>
      <c r="D91" s="251"/>
      <c r="E91" s="251"/>
      <c r="F91" s="251"/>
      <c r="G91" s="251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7"/>
      <c r="AA91" s="147"/>
      <c r="AB91" s="147"/>
      <c r="AC91" s="147"/>
      <c r="AD91" s="147"/>
      <c r="AE91" s="147"/>
      <c r="AF91" s="147"/>
      <c r="AG91" s="147" t="s">
        <v>199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2" x14ac:dyDescent="0.2">
      <c r="A92" s="154"/>
      <c r="B92" s="155"/>
      <c r="C92" s="188" t="s">
        <v>299</v>
      </c>
      <c r="D92" s="158"/>
      <c r="E92" s="159">
        <v>44.7</v>
      </c>
      <c r="F92" s="157"/>
      <c r="G92" s="157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7"/>
      <c r="AA92" s="147"/>
      <c r="AB92" s="147"/>
      <c r="AC92" s="147"/>
      <c r="AD92" s="147"/>
      <c r="AE92" s="147"/>
      <c r="AF92" s="147"/>
      <c r="AG92" s="147" t="s">
        <v>173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78">
        <v>46</v>
      </c>
      <c r="B93" s="179" t="s">
        <v>300</v>
      </c>
      <c r="C93" s="189" t="s">
        <v>301</v>
      </c>
      <c r="D93" s="180" t="s">
        <v>0</v>
      </c>
      <c r="E93" s="181">
        <v>225.51150000000001</v>
      </c>
      <c r="F93" s="182"/>
      <c r="G93" s="183">
        <f>ROUND(E93*F93,2)</f>
        <v>0</v>
      </c>
      <c r="H93" s="182"/>
      <c r="I93" s="183">
        <f>ROUND(E93*H93,2)</f>
        <v>0</v>
      </c>
      <c r="J93" s="182"/>
      <c r="K93" s="183">
        <f>ROUND(E93*J93,2)</f>
        <v>0</v>
      </c>
      <c r="L93" s="183">
        <v>12</v>
      </c>
      <c r="M93" s="183">
        <f>G93*(1+L93/100)</f>
        <v>0</v>
      </c>
      <c r="N93" s="181">
        <v>0</v>
      </c>
      <c r="O93" s="181">
        <f>ROUND(E93*N93,2)</f>
        <v>0</v>
      </c>
      <c r="P93" s="181">
        <v>0</v>
      </c>
      <c r="Q93" s="181">
        <f>ROUND(E93*P93,2)</f>
        <v>0</v>
      </c>
      <c r="R93" s="183"/>
      <c r="S93" s="183" t="s">
        <v>180</v>
      </c>
      <c r="T93" s="184" t="s">
        <v>180</v>
      </c>
      <c r="U93" s="157">
        <v>0</v>
      </c>
      <c r="V93" s="157">
        <f>ROUND(E93*U93,2)</f>
        <v>0</v>
      </c>
      <c r="W93" s="157"/>
      <c r="X93" s="157" t="s">
        <v>169</v>
      </c>
      <c r="Y93" s="157" t="s">
        <v>170</v>
      </c>
      <c r="Z93" s="147"/>
      <c r="AA93" s="147"/>
      <c r="AB93" s="147"/>
      <c r="AC93" s="147"/>
      <c r="AD93" s="147"/>
      <c r="AE93" s="147"/>
      <c r="AF93" s="147"/>
      <c r="AG93" s="147" t="s">
        <v>279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x14ac:dyDescent="0.2">
      <c r="A94" s="164" t="s">
        <v>162</v>
      </c>
      <c r="B94" s="165" t="s">
        <v>108</v>
      </c>
      <c r="C94" s="186" t="s">
        <v>109</v>
      </c>
      <c r="D94" s="166"/>
      <c r="E94" s="167"/>
      <c r="F94" s="168"/>
      <c r="G94" s="168">
        <f>SUMIF(AG95:AG98,"&lt;&gt;NOR",G95:G98)</f>
        <v>0</v>
      </c>
      <c r="H94" s="168"/>
      <c r="I94" s="168">
        <f>SUM(I95:I98)</f>
        <v>0</v>
      </c>
      <c r="J94" s="168"/>
      <c r="K94" s="168">
        <f>SUM(K95:K98)</f>
        <v>0</v>
      </c>
      <c r="L94" s="168"/>
      <c r="M94" s="168">
        <f>SUM(M95:M98)</f>
        <v>0</v>
      </c>
      <c r="N94" s="167"/>
      <c r="O94" s="167">
        <f>SUM(O95:O98)</f>
        <v>0.05</v>
      </c>
      <c r="P94" s="167"/>
      <c r="Q94" s="167">
        <f>SUM(Q95:Q98)</f>
        <v>0</v>
      </c>
      <c r="R94" s="168"/>
      <c r="S94" s="168"/>
      <c r="T94" s="169"/>
      <c r="U94" s="163"/>
      <c r="V94" s="163">
        <f>SUM(V95:V98)</f>
        <v>0</v>
      </c>
      <c r="W94" s="163"/>
      <c r="X94" s="163"/>
      <c r="Y94" s="163"/>
      <c r="AG94" t="s">
        <v>163</v>
      </c>
    </row>
    <row r="95" spans="1:60" outlineLevel="1" x14ac:dyDescent="0.2">
      <c r="A95" s="178">
        <v>47</v>
      </c>
      <c r="B95" s="179" t="s">
        <v>302</v>
      </c>
      <c r="C95" s="189" t="s">
        <v>303</v>
      </c>
      <c r="D95" s="180" t="s">
        <v>179</v>
      </c>
      <c r="E95" s="181">
        <v>3</v>
      </c>
      <c r="F95" s="182"/>
      <c r="G95" s="183">
        <f>ROUND(E95*F95,2)</f>
        <v>0</v>
      </c>
      <c r="H95" s="182"/>
      <c r="I95" s="183">
        <f>ROUND(E95*H95,2)</f>
        <v>0</v>
      </c>
      <c r="J95" s="182"/>
      <c r="K95" s="183">
        <f>ROUND(E95*J95,2)</f>
        <v>0</v>
      </c>
      <c r="L95" s="183">
        <v>12</v>
      </c>
      <c r="M95" s="183">
        <f>G95*(1+L95/100)</f>
        <v>0</v>
      </c>
      <c r="N95" s="181">
        <v>0</v>
      </c>
      <c r="O95" s="181">
        <f>ROUND(E95*N95,2)</f>
        <v>0</v>
      </c>
      <c r="P95" s="181">
        <v>0</v>
      </c>
      <c r="Q95" s="181">
        <f>ROUND(E95*P95,2)</f>
        <v>0</v>
      </c>
      <c r="R95" s="183"/>
      <c r="S95" s="183" t="s">
        <v>180</v>
      </c>
      <c r="T95" s="184" t="s">
        <v>180</v>
      </c>
      <c r="U95" s="157">
        <v>0</v>
      </c>
      <c r="V95" s="157">
        <f>ROUND(E95*U95,2)</f>
        <v>0</v>
      </c>
      <c r="W95" s="157"/>
      <c r="X95" s="157" t="s">
        <v>169</v>
      </c>
      <c r="Y95" s="157" t="s">
        <v>170</v>
      </c>
      <c r="Z95" s="147"/>
      <c r="AA95" s="147"/>
      <c r="AB95" s="147"/>
      <c r="AC95" s="147"/>
      <c r="AD95" s="147"/>
      <c r="AE95" s="147"/>
      <c r="AF95" s="147"/>
      <c r="AG95" s="147" t="s">
        <v>270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78">
        <v>48</v>
      </c>
      <c r="B96" s="179" t="s">
        <v>304</v>
      </c>
      <c r="C96" s="189" t="s">
        <v>305</v>
      </c>
      <c r="D96" s="180" t="s">
        <v>0</v>
      </c>
      <c r="E96" s="181">
        <v>77.222099999999998</v>
      </c>
      <c r="F96" s="182"/>
      <c r="G96" s="183">
        <f>ROUND(E96*F96,2)</f>
        <v>0</v>
      </c>
      <c r="H96" s="182"/>
      <c r="I96" s="183">
        <f>ROUND(E96*H96,2)</f>
        <v>0</v>
      </c>
      <c r="J96" s="182"/>
      <c r="K96" s="183">
        <f>ROUND(E96*J96,2)</f>
        <v>0</v>
      </c>
      <c r="L96" s="183">
        <v>12</v>
      </c>
      <c r="M96" s="183">
        <f>G96*(1+L96/100)</f>
        <v>0</v>
      </c>
      <c r="N96" s="181">
        <v>0</v>
      </c>
      <c r="O96" s="181">
        <f>ROUND(E96*N96,2)</f>
        <v>0</v>
      </c>
      <c r="P96" s="181">
        <v>0</v>
      </c>
      <c r="Q96" s="181">
        <f>ROUND(E96*P96,2)</f>
        <v>0</v>
      </c>
      <c r="R96" s="183"/>
      <c r="S96" s="183" t="s">
        <v>180</v>
      </c>
      <c r="T96" s="184" t="s">
        <v>180</v>
      </c>
      <c r="U96" s="157">
        <v>0</v>
      </c>
      <c r="V96" s="157">
        <f>ROUND(E96*U96,2)</f>
        <v>0</v>
      </c>
      <c r="W96" s="157"/>
      <c r="X96" s="157" t="s">
        <v>169</v>
      </c>
      <c r="Y96" s="157" t="s">
        <v>170</v>
      </c>
      <c r="Z96" s="147"/>
      <c r="AA96" s="147"/>
      <c r="AB96" s="147"/>
      <c r="AC96" s="147"/>
      <c r="AD96" s="147"/>
      <c r="AE96" s="147"/>
      <c r="AF96" s="147"/>
      <c r="AG96" s="147" t="s">
        <v>279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78">
        <v>49</v>
      </c>
      <c r="B97" s="179" t="s">
        <v>306</v>
      </c>
      <c r="C97" s="189" t="s">
        <v>307</v>
      </c>
      <c r="D97" s="180" t="s">
        <v>179</v>
      </c>
      <c r="E97" s="181">
        <v>2</v>
      </c>
      <c r="F97" s="182"/>
      <c r="G97" s="183">
        <f>ROUND(E97*F97,2)</f>
        <v>0</v>
      </c>
      <c r="H97" s="182"/>
      <c r="I97" s="183">
        <f>ROUND(E97*H97,2)</f>
        <v>0</v>
      </c>
      <c r="J97" s="182"/>
      <c r="K97" s="183">
        <f>ROUND(E97*J97,2)</f>
        <v>0</v>
      </c>
      <c r="L97" s="183">
        <v>12</v>
      </c>
      <c r="M97" s="183">
        <f>G97*(1+L97/100)</f>
        <v>0</v>
      </c>
      <c r="N97" s="181">
        <v>1.4999999999999999E-2</v>
      </c>
      <c r="O97" s="181">
        <f>ROUND(E97*N97,2)</f>
        <v>0.03</v>
      </c>
      <c r="P97" s="181">
        <v>0</v>
      </c>
      <c r="Q97" s="181">
        <f>ROUND(E97*P97,2)</f>
        <v>0</v>
      </c>
      <c r="R97" s="183" t="s">
        <v>294</v>
      </c>
      <c r="S97" s="183" t="s">
        <v>180</v>
      </c>
      <c r="T97" s="184" t="s">
        <v>180</v>
      </c>
      <c r="U97" s="157">
        <v>0</v>
      </c>
      <c r="V97" s="157">
        <f>ROUND(E97*U97,2)</f>
        <v>0</v>
      </c>
      <c r="W97" s="157"/>
      <c r="X97" s="157" t="s">
        <v>290</v>
      </c>
      <c r="Y97" s="157" t="s">
        <v>170</v>
      </c>
      <c r="Z97" s="147"/>
      <c r="AA97" s="147"/>
      <c r="AB97" s="147"/>
      <c r="AC97" s="147"/>
      <c r="AD97" s="147"/>
      <c r="AE97" s="147"/>
      <c r="AF97" s="147"/>
      <c r="AG97" s="147" t="s">
        <v>291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78">
        <v>50</v>
      </c>
      <c r="B98" s="179" t="s">
        <v>308</v>
      </c>
      <c r="C98" s="189" t="s">
        <v>309</v>
      </c>
      <c r="D98" s="180" t="s">
        <v>179</v>
      </c>
      <c r="E98" s="181">
        <v>1</v>
      </c>
      <c r="F98" s="182"/>
      <c r="G98" s="183">
        <f>ROUND(E98*F98,2)</f>
        <v>0</v>
      </c>
      <c r="H98" s="182"/>
      <c r="I98" s="183">
        <f>ROUND(E98*H98,2)</f>
        <v>0</v>
      </c>
      <c r="J98" s="182"/>
      <c r="K98" s="183">
        <f>ROUND(E98*J98,2)</f>
        <v>0</v>
      </c>
      <c r="L98" s="183">
        <v>12</v>
      </c>
      <c r="M98" s="183">
        <f>G98*(1+L98/100)</f>
        <v>0</v>
      </c>
      <c r="N98" s="181">
        <v>1.9E-2</v>
      </c>
      <c r="O98" s="181">
        <f>ROUND(E98*N98,2)</f>
        <v>0.02</v>
      </c>
      <c r="P98" s="181">
        <v>0</v>
      </c>
      <c r="Q98" s="181">
        <f>ROUND(E98*P98,2)</f>
        <v>0</v>
      </c>
      <c r="R98" s="183" t="s">
        <v>294</v>
      </c>
      <c r="S98" s="183" t="s">
        <v>180</v>
      </c>
      <c r="T98" s="184" t="s">
        <v>180</v>
      </c>
      <c r="U98" s="157">
        <v>0</v>
      </c>
      <c r="V98" s="157">
        <f>ROUND(E98*U98,2)</f>
        <v>0</v>
      </c>
      <c r="W98" s="157"/>
      <c r="X98" s="157" t="s">
        <v>290</v>
      </c>
      <c r="Y98" s="157" t="s">
        <v>170</v>
      </c>
      <c r="Z98" s="147"/>
      <c r="AA98" s="147"/>
      <c r="AB98" s="147"/>
      <c r="AC98" s="147"/>
      <c r="AD98" s="147"/>
      <c r="AE98" s="147"/>
      <c r="AF98" s="147"/>
      <c r="AG98" s="147" t="s">
        <v>291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x14ac:dyDescent="0.2">
      <c r="A99" s="164" t="s">
        <v>162</v>
      </c>
      <c r="B99" s="165" t="s">
        <v>110</v>
      </c>
      <c r="C99" s="186" t="s">
        <v>111</v>
      </c>
      <c r="D99" s="166"/>
      <c r="E99" s="167"/>
      <c r="F99" s="168"/>
      <c r="G99" s="168">
        <f>SUMIF(AG100:AG107,"&lt;&gt;NOR",G100:G107)</f>
        <v>0</v>
      </c>
      <c r="H99" s="168"/>
      <c r="I99" s="168">
        <f>SUM(I100:I107)</f>
        <v>0</v>
      </c>
      <c r="J99" s="168"/>
      <c r="K99" s="168">
        <f>SUM(K100:K107)</f>
        <v>0</v>
      </c>
      <c r="L99" s="168"/>
      <c r="M99" s="168">
        <f>SUM(M100:M107)</f>
        <v>0</v>
      </c>
      <c r="N99" s="167"/>
      <c r="O99" s="167">
        <f>SUM(O100:O107)</f>
        <v>0</v>
      </c>
      <c r="P99" s="167"/>
      <c r="Q99" s="167">
        <f>SUM(Q100:Q107)</f>
        <v>0.02</v>
      </c>
      <c r="R99" s="168"/>
      <c r="S99" s="168"/>
      <c r="T99" s="169"/>
      <c r="U99" s="163"/>
      <c r="V99" s="163">
        <f>SUM(V100:V107)</f>
        <v>0</v>
      </c>
      <c r="W99" s="163"/>
      <c r="X99" s="163"/>
      <c r="Y99" s="163"/>
      <c r="AG99" t="s">
        <v>163</v>
      </c>
    </row>
    <row r="100" spans="1:60" outlineLevel="1" x14ac:dyDescent="0.2">
      <c r="A100" s="178">
        <v>51</v>
      </c>
      <c r="B100" s="179" t="s">
        <v>310</v>
      </c>
      <c r="C100" s="189" t="s">
        <v>311</v>
      </c>
      <c r="D100" s="180" t="s">
        <v>179</v>
      </c>
      <c r="E100" s="181">
        <v>3</v>
      </c>
      <c r="F100" s="182"/>
      <c r="G100" s="183">
        <f>ROUND(E100*F100,2)</f>
        <v>0</v>
      </c>
      <c r="H100" s="182"/>
      <c r="I100" s="183">
        <f>ROUND(E100*H100,2)</f>
        <v>0</v>
      </c>
      <c r="J100" s="182"/>
      <c r="K100" s="183">
        <f>ROUND(E100*J100,2)</f>
        <v>0</v>
      </c>
      <c r="L100" s="183">
        <v>12</v>
      </c>
      <c r="M100" s="183">
        <f>G100*(1+L100/100)</f>
        <v>0</v>
      </c>
      <c r="N100" s="181">
        <v>5.0000000000000001E-4</v>
      </c>
      <c r="O100" s="181">
        <f>ROUND(E100*N100,2)</f>
        <v>0</v>
      </c>
      <c r="P100" s="181">
        <v>0</v>
      </c>
      <c r="Q100" s="181">
        <f>ROUND(E100*P100,2)</f>
        <v>0</v>
      </c>
      <c r="R100" s="183"/>
      <c r="S100" s="183" t="s">
        <v>167</v>
      </c>
      <c r="T100" s="184" t="s">
        <v>168</v>
      </c>
      <c r="U100" s="157">
        <v>0</v>
      </c>
      <c r="V100" s="157">
        <f>ROUND(E100*U100,2)</f>
        <v>0</v>
      </c>
      <c r="W100" s="157"/>
      <c r="X100" s="157" t="s">
        <v>169</v>
      </c>
      <c r="Y100" s="157" t="s">
        <v>170</v>
      </c>
      <c r="Z100" s="147"/>
      <c r="AA100" s="147"/>
      <c r="AB100" s="147"/>
      <c r="AC100" s="147"/>
      <c r="AD100" s="147"/>
      <c r="AE100" s="147"/>
      <c r="AF100" s="147"/>
      <c r="AG100" s="147" t="s">
        <v>270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71">
        <v>52</v>
      </c>
      <c r="B101" s="172" t="s">
        <v>312</v>
      </c>
      <c r="C101" s="187" t="s">
        <v>313</v>
      </c>
      <c r="D101" s="173" t="s">
        <v>179</v>
      </c>
      <c r="E101" s="174">
        <v>3</v>
      </c>
      <c r="F101" s="175"/>
      <c r="G101" s="176">
        <f>ROUND(E101*F101,2)</f>
        <v>0</v>
      </c>
      <c r="H101" s="175"/>
      <c r="I101" s="176">
        <f>ROUND(E101*H101,2)</f>
        <v>0</v>
      </c>
      <c r="J101" s="175"/>
      <c r="K101" s="176">
        <f>ROUND(E101*J101,2)</f>
        <v>0</v>
      </c>
      <c r="L101" s="176">
        <v>12</v>
      </c>
      <c r="M101" s="176">
        <f>G101*(1+L101/100)</f>
        <v>0</v>
      </c>
      <c r="N101" s="174">
        <v>1E-4</v>
      </c>
      <c r="O101" s="174">
        <f>ROUND(E101*N101,2)</f>
        <v>0</v>
      </c>
      <c r="P101" s="174">
        <v>0</v>
      </c>
      <c r="Q101" s="174">
        <f>ROUND(E101*P101,2)</f>
        <v>0</v>
      </c>
      <c r="R101" s="176"/>
      <c r="S101" s="176" t="s">
        <v>167</v>
      </c>
      <c r="T101" s="177" t="s">
        <v>168</v>
      </c>
      <c r="U101" s="157">
        <v>0</v>
      </c>
      <c r="V101" s="157">
        <f>ROUND(E101*U101,2)</f>
        <v>0</v>
      </c>
      <c r="W101" s="157"/>
      <c r="X101" s="157" t="s">
        <v>169</v>
      </c>
      <c r="Y101" s="157" t="s">
        <v>170</v>
      </c>
      <c r="Z101" s="147"/>
      <c r="AA101" s="147"/>
      <c r="AB101" s="147"/>
      <c r="AC101" s="147"/>
      <c r="AD101" s="147"/>
      <c r="AE101" s="147"/>
      <c r="AF101" s="147"/>
      <c r="AG101" s="147" t="s">
        <v>270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2" x14ac:dyDescent="0.2">
      <c r="A102" s="154"/>
      <c r="B102" s="155"/>
      <c r="C102" s="250" t="s">
        <v>314</v>
      </c>
      <c r="D102" s="251"/>
      <c r="E102" s="251"/>
      <c r="F102" s="251"/>
      <c r="G102" s="251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7"/>
      <c r="AA102" s="147"/>
      <c r="AB102" s="147"/>
      <c r="AC102" s="147"/>
      <c r="AD102" s="147"/>
      <c r="AE102" s="147"/>
      <c r="AF102" s="147"/>
      <c r="AG102" s="147" t="s">
        <v>199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71">
        <v>53</v>
      </c>
      <c r="B103" s="172" t="s">
        <v>315</v>
      </c>
      <c r="C103" s="187" t="s">
        <v>316</v>
      </c>
      <c r="D103" s="173" t="s">
        <v>317</v>
      </c>
      <c r="E103" s="174">
        <v>20</v>
      </c>
      <c r="F103" s="175"/>
      <c r="G103" s="176">
        <f>ROUND(E103*F103,2)</f>
        <v>0</v>
      </c>
      <c r="H103" s="175"/>
      <c r="I103" s="176">
        <f>ROUND(E103*H103,2)</f>
        <v>0</v>
      </c>
      <c r="J103" s="175"/>
      <c r="K103" s="176">
        <f>ROUND(E103*J103,2)</f>
        <v>0</v>
      </c>
      <c r="L103" s="176">
        <v>12</v>
      </c>
      <c r="M103" s="176">
        <f>G103*(1+L103/100)</f>
        <v>0</v>
      </c>
      <c r="N103" s="174">
        <v>6.0000000000000002E-5</v>
      </c>
      <c r="O103" s="174">
        <f>ROUND(E103*N103,2)</f>
        <v>0</v>
      </c>
      <c r="P103" s="174">
        <v>0</v>
      </c>
      <c r="Q103" s="174">
        <f>ROUND(E103*P103,2)</f>
        <v>0</v>
      </c>
      <c r="R103" s="176"/>
      <c r="S103" s="176" t="s">
        <v>180</v>
      </c>
      <c r="T103" s="177" t="s">
        <v>180</v>
      </c>
      <c r="U103" s="157">
        <v>0</v>
      </c>
      <c r="V103" s="157">
        <f>ROUND(E103*U103,2)</f>
        <v>0</v>
      </c>
      <c r="W103" s="157"/>
      <c r="X103" s="157" t="s">
        <v>169</v>
      </c>
      <c r="Y103" s="157" t="s">
        <v>170</v>
      </c>
      <c r="Z103" s="147"/>
      <c r="AA103" s="147"/>
      <c r="AB103" s="147"/>
      <c r="AC103" s="147"/>
      <c r="AD103" s="147"/>
      <c r="AE103" s="147"/>
      <c r="AF103" s="147"/>
      <c r="AG103" s="147" t="s">
        <v>270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2" x14ac:dyDescent="0.2">
      <c r="A104" s="154"/>
      <c r="B104" s="155"/>
      <c r="C104" s="250" t="s">
        <v>318</v>
      </c>
      <c r="D104" s="251"/>
      <c r="E104" s="251"/>
      <c r="F104" s="251"/>
      <c r="G104" s="251"/>
      <c r="H104" s="157"/>
      <c r="I104" s="157"/>
      <c r="J104" s="157"/>
      <c r="K104" s="157"/>
      <c r="L104" s="157"/>
      <c r="M104" s="157"/>
      <c r="N104" s="156"/>
      <c r="O104" s="156"/>
      <c r="P104" s="156"/>
      <c r="Q104" s="156"/>
      <c r="R104" s="157"/>
      <c r="S104" s="157"/>
      <c r="T104" s="157"/>
      <c r="U104" s="157"/>
      <c r="V104" s="157"/>
      <c r="W104" s="157"/>
      <c r="X104" s="157"/>
      <c r="Y104" s="157"/>
      <c r="Z104" s="147"/>
      <c r="AA104" s="147"/>
      <c r="AB104" s="147"/>
      <c r="AC104" s="147"/>
      <c r="AD104" s="147"/>
      <c r="AE104" s="147"/>
      <c r="AF104" s="147"/>
      <c r="AG104" s="147" t="s">
        <v>199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71">
        <v>54</v>
      </c>
      <c r="B105" s="172" t="s">
        <v>319</v>
      </c>
      <c r="C105" s="187" t="s">
        <v>320</v>
      </c>
      <c r="D105" s="173" t="s">
        <v>317</v>
      </c>
      <c r="E105" s="174">
        <v>20</v>
      </c>
      <c r="F105" s="175"/>
      <c r="G105" s="176">
        <f>ROUND(E105*F105,2)</f>
        <v>0</v>
      </c>
      <c r="H105" s="175"/>
      <c r="I105" s="176">
        <f>ROUND(E105*H105,2)</f>
        <v>0</v>
      </c>
      <c r="J105" s="175"/>
      <c r="K105" s="176">
        <f>ROUND(E105*J105,2)</f>
        <v>0</v>
      </c>
      <c r="L105" s="176">
        <v>12</v>
      </c>
      <c r="M105" s="176">
        <f>G105*(1+L105/100)</f>
        <v>0</v>
      </c>
      <c r="N105" s="174">
        <v>6.0000000000000002E-5</v>
      </c>
      <c r="O105" s="174">
        <f>ROUND(E105*N105,2)</f>
        <v>0</v>
      </c>
      <c r="P105" s="174">
        <v>1E-3</v>
      </c>
      <c r="Q105" s="174">
        <f>ROUND(E105*P105,2)</f>
        <v>0.02</v>
      </c>
      <c r="R105" s="176"/>
      <c r="S105" s="176" t="s">
        <v>180</v>
      </c>
      <c r="T105" s="177" t="s">
        <v>180</v>
      </c>
      <c r="U105" s="157">
        <v>0</v>
      </c>
      <c r="V105" s="157">
        <f>ROUND(E105*U105,2)</f>
        <v>0</v>
      </c>
      <c r="W105" s="157"/>
      <c r="X105" s="157" t="s">
        <v>169</v>
      </c>
      <c r="Y105" s="157" t="s">
        <v>170</v>
      </c>
      <c r="Z105" s="147"/>
      <c r="AA105" s="147"/>
      <c r="AB105" s="147"/>
      <c r="AC105" s="147"/>
      <c r="AD105" s="147"/>
      <c r="AE105" s="147"/>
      <c r="AF105" s="147"/>
      <c r="AG105" s="147" t="s">
        <v>270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2" x14ac:dyDescent="0.2">
      <c r="A106" s="154"/>
      <c r="B106" s="155"/>
      <c r="C106" s="250" t="s">
        <v>318</v>
      </c>
      <c r="D106" s="251"/>
      <c r="E106" s="251"/>
      <c r="F106" s="251"/>
      <c r="G106" s="251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7"/>
      <c r="AA106" s="147"/>
      <c r="AB106" s="147"/>
      <c r="AC106" s="147"/>
      <c r="AD106" s="147"/>
      <c r="AE106" s="147"/>
      <c r="AF106" s="147"/>
      <c r="AG106" s="147" t="s">
        <v>199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78">
        <v>55</v>
      </c>
      <c r="B107" s="179" t="s">
        <v>321</v>
      </c>
      <c r="C107" s="189" t="s">
        <v>322</v>
      </c>
      <c r="D107" s="180" t="s">
        <v>0</v>
      </c>
      <c r="E107" s="181">
        <v>68.055000000000007</v>
      </c>
      <c r="F107" s="182"/>
      <c r="G107" s="183">
        <f>ROUND(E107*F107,2)</f>
        <v>0</v>
      </c>
      <c r="H107" s="182"/>
      <c r="I107" s="183">
        <f>ROUND(E107*H107,2)</f>
        <v>0</v>
      </c>
      <c r="J107" s="182"/>
      <c r="K107" s="183">
        <f>ROUND(E107*J107,2)</f>
        <v>0</v>
      </c>
      <c r="L107" s="183">
        <v>12</v>
      </c>
      <c r="M107" s="183">
        <f>G107*(1+L107/100)</f>
        <v>0</v>
      </c>
      <c r="N107" s="181">
        <v>0</v>
      </c>
      <c r="O107" s="181">
        <f>ROUND(E107*N107,2)</f>
        <v>0</v>
      </c>
      <c r="P107" s="181">
        <v>0</v>
      </c>
      <c r="Q107" s="181">
        <f>ROUND(E107*P107,2)</f>
        <v>0</v>
      </c>
      <c r="R107" s="183"/>
      <c r="S107" s="183" t="s">
        <v>180</v>
      </c>
      <c r="T107" s="184" t="s">
        <v>180</v>
      </c>
      <c r="U107" s="157">
        <v>0</v>
      </c>
      <c r="V107" s="157">
        <f>ROUND(E107*U107,2)</f>
        <v>0</v>
      </c>
      <c r="W107" s="157"/>
      <c r="X107" s="157" t="s">
        <v>169</v>
      </c>
      <c r="Y107" s="157" t="s">
        <v>170</v>
      </c>
      <c r="Z107" s="147"/>
      <c r="AA107" s="147"/>
      <c r="AB107" s="147"/>
      <c r="AC107" s="147"/>
      <c r="AD107" s="147"/>
      <c r="AE107" s="147"/>
      <c r="AF107" s="147"/>
      <c r="AG107" s="147" t="s">
        <v>279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x14ac:dyDescent="0.2">
      <c r="A108" s="164" t="s">
        <v>162</v>
      </c>
      <c r="B108" s="165" t="s">
        <v>112</v>
      </c>
      <c r="C108" s="186" t="s">
        <v>113</v>
      </c>
      <c r="D108" s="166"/>
      <c r="E108" s="167"/>
      <c r="F108" s="168"/>
      <c r="G108" s="168">
        <f>SUMIF(AG109:AG120,"&lt;&gt;NOR",G109:G120)</f>
        <v>0</v>
      </c>
      <c r="H108" s="168"/>
      <c r="I108" s="168">
        <f>SUM(I109:I120)</f>
        <v>0</v>
      </c>
      <c r="J108" s="168"/>
      <c r="K108" s="168">
        <f>SUM(K109:K120)</f>
        <v>0</v>
      </c>
      <c r="L108" s="168"/>
      <c r="M108" s="168">
        <f>SUM(M109:M120)</f>
        <v>0</v>
      </c>
      <c r="N108" s="167"/>
      <c r="O108" s="167">
        <f>SUM(O109:O120)</f>
        <v>0.17</v>
      </c>
      <c r="P108" s="167"/>
      <c r="Q108" s="167">
        <f>SUM(Q109:Q120)</f>
        <v>0</v>
      </c>
      <c r="R108" s="168"/>
      <c r="S108" s="168"/>
      <c r="T108" s="169"/>
      <c r="U108" s="163"/>
      <c r="V108" s="163">
        <f>SUM(V109:V120)</f>
        <v>0</v>
      </c>
      <c r="W108" s="163"/>
      <c r="X108" s="163"/>
      <c r="Y108" s="163"/>
      <c r="AG108" t="s">
        <v>163</v>
      </c>
    </row>
    <row r="109" spans="1:60" outlineLevel="1" x14ac:dyDescent="0.2">
      <c r="A109" s="178">
        <v>56</v>
      </c>
      <c r="B109" s="179" t="s">
        <v>323</v>
      </c>
      <c r="C109" s="189" t="s">
        <v>324</v>
      </c>
      <c r="D109" s="180" t="s">
        <v>166</v>
      </c>
      <c r="E109" s="181">
        <v>6</v>
      </c>
      <c r="F109" s="182"/>
      <c r="G109" s="183">
        <f t="shared" ref="G109:G115" si="7">ROUND(E109*F109,2)</f>
        <v>0</v>
      </c>
      <c r="H109" s="182"/>
      <c r="I109" s="183">
        <f t="shared" ref="I109:I115" si="8">ROUND(E109*H109,2)</f>
        <v>0</v>
      </c>
      <c r="J109" s="182"/>
      <c r="K109" s="183">
        <f t="shared" ref="K109:K115" si="9">ROUND(E109*J109,2)</f>
        <v>0</v>
      </c>
      <c r="L109" s="183">
        <v>12</v>
      </c>
      <c r="M109" s="183">
        <f t="shared" ref="M109:M115" si="10">G109*(1+L109/100)</f>
        <v>0</v>
      </c>
      <c r="N109" s="181">
        <v>6.9300000000000004E-3</v>
      </c>
      <c r="O109" s="181">
        <f t="shared" ref="O109:O115" si="11">ROUND(E109*N109,2)</f>
        <v>0.04</v>
      </c>
      <c r="P109" s="181">
        <v>0</v>
      </c>
      <c r="Q109" s="181">
        <f t="shared" ref="Q109:Q115" si="12">ROUND(E109*P109,2)</f>
        <v>0</v>
      </c>
      <c r="R109" s="183"/>
      <c r="S109" s="183" t="s">
        <v>180</v>
      </c>
      <c r="T109" s="184" t="s">
        <v>180</v>
      </c>
      <c r="U109" s="157">
        <v>0</v>
      </c>
      <c r="V109" s="157">
        <f t="shared" ref="V109:V115" si="13">ROUND(E109*U109,2)</f>
        <v>0</v>
      </c>
      <c r="W109" s="157"/>
      <c r="X109" s="157" t="s">
        <v>169</v>
      </c>
      <c r="Y109" s="157" t="s">
        <v>170</v>
      </c>
      <c r="Z109" s="147"/>
      <c r="AA109" s="147"/>
      <c r="AB109" s="147"/>
      <c r="AC109" s="147"/>
      <c r="AD109" s="147"/>
      <c r="AE109" s="147"/>
      <c r="AF109" s="147"/>
      <c r="AG109" s="147" t="s">
        <v>270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78">
        <v>57</v>
      </c>
      <c r="B110" s="179" t="s">
        <v>325</v>
      </c>
      <c r="C110" s="189" t="s">
        <v>326</v>
      </c>
      <c r="D110" s="180" t="s">
        <v>204</v>
      </c>
      <c r="E110" s="181">
        <v>8</v>
      </c>
      <c r="F110" s="182"/>
      <c r="G110" s="183">
        <f t="shared" si="7"/>
        <v>0</v>
      </c>
      <c r="H110" s="182"/>
      <c r="I110" s="183">
        <f t="shared" si="8"/>
        <v>0</v>
      </c>
      <c r="J110" s="182"/>
      <c r="K110" s="183">
        <f t="shared" si="9"/>
        <v>0</v>
      </c>
      <c r="L110" s="183">
        <v>12</v>
      </c>
      <c r="M110" s="183">
        <f t="shared" si="10"/>
        <v>0</v>
      </c>
      <c r="N110" s="181">
        <v>4.0000000000000003E-5</v>
      </c>
      <c r="O110" s="181">
        <f t="shared" si="11"/>
        <v>0</v>
      </c>
      <c r="P110" s="181">
        <v>0</v>
      </c>
      <c r="Q110" s="181">
        <f t="shared" si="12"/>
        <v>0</v>
      </c>
      <c r="R110" s="183"/>
      <c r="S110" s="183" t="s">
        <v>180</v>
      </c>
      <c r="T110" s="184" t="s">
        <v>180</v>
      </c>
      <c r="U110" s="157">
        <v>0</v>
      </c>
      <c r="V110" s="157">
        <f t="shared" si="13"/>
        <v>0</v>
      </c>
      <c r="W110" s="157"/>
      <c r="X110" s="157" t="s">
        <v>169</v>
      </c>
      <c r="Y110" s="157" t="s">
        <v>170</v>
      </c>
      <c r="Z110" s="147"/>
      <c r="AA110" s="147"/>
      <c r="AB110" s="147"/>
      <c r="AC110" s="147"/>
      <c r="AD110" s="147"/>
      <c r="AE110" s="147"/>
      <c r="AF110" s="147"/>
      <c r="AG110" s="147" t="s">
        <v>270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78">
        <v>58</v>
      </c>
      <c r="B111" s="179" t="s">
        <v>327</v>
      </c>
      <c r="C111" s="189" t="s">
        <v>328</v>
      </c>
      <c r="D111" s="180" t="s">
        <v>166</v>
      </c>
      <c r="E111" s="181">
        <v>6</v>
      </c>
      <c r="F111" s="182"/>
      <c r="G111" s="183">
        <f t="shared" si="7"/>
        <v>0</v>
      </c>
      <c r="H111" s="182"/>
      <c r="I111" s="183">
        <f t="shared" si="8"/>
        <v>0</v>
      </c>
      <c r="J111" s="182"/>
      <c r="K111" s="183">
        <f t="shared" si="9"/>
        <v>0</v>
      </c>
      <c r="L111" s="183">
        <v>12</v>
      </c>
      <c r="M111" s="183">
        <f t="shared" si="10"/>
        <v>0</v>
      </c>
      <c r="N111" s="181">
        <v>0</v>
      </c>
      <c r="O111" s="181">
        <f t="shared" si="11"/>
        <v>0</v>
      </c>
      <c r="P111" s="181">
        <v>0</v>
      </c>
      <c r="Q111" s="181">
        <f t="shared" si="12"/>
        <v>0</v>
      </c>
      <c r="R111" s="183"/>
      <c r="S111" s="183" t="s">
        <v>180</v>
      </c>
      <c r="T111" s="184" t="s">
        <v>180</v>
      </c>
      <c r="U111" s="157">
        <v>0</v>
      </c>
      <c r="V111" s="157">
        <f t="shared" si="13"/>
        <v>0</v>
      </c>
      <c r="W111" s="157"/>
      <c r="X111" s="157" t="s">
        <v>169</v>
      </c>
      <c r="Y111" s="157" t="s">
        <v>170</v>
      </c>
      <c r="Z111" s="147"/>
      <c r="AA111" s="147"/>
      <c r="AB111" s="147"/>
      <c r="AC111" s="147"/>
      <c r="AD111" s="147"/>
      <c r="AE111" s="147"/>
      <c r="AF111" s="147"/>
      <c r="AG111" s="147" t="s">
        <v>270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78">
        <v>59</v>
      </c>
      <c r="B112" s="179" t="s">
        <v>329</v>
      </c>
      <c r="C112" s="189" t="s">
        <v>330</v>
      </c>
      <c r="D112" s="180" t="s">
        <v>166</v>
      </c>
      <c r="E112" s="181">
        <v>6</v>
      </c>
      <c r="F112" s="182"/>
      <c r="G112" s="183">
        <f t="shared" si="7"/>
        <v>0</v>
      </c>
      <c r="H112" s="182"/>
      <c r="I112" s="183">
        <f t="shared" si="8"/>
        <v>0</v>
      </c>
      <c r="J112" s="182"/>
      <c r="K112" s="183">
        <f t="shared" si="9"/>
        <v>0</v>
      </c>
      <c r="L112" s="183">
        <v>12</v>
      </c>
      <c r="M112" s="183">
        <f t="shared" si="10"/>
        <v>0</v>
      </c>
      <c r="N112" s="181">
        <v>0</v>
      </c>
      <c r="O112" s="181">
        <f t="shared" si="11"/>
        <v>0</v>
      </c>
      <c r="P112" s="181">
        <v>0</v>
      </c>
      <c r="Q112" s="181">
        <f t="shared" si="12"/>
        <v>0</v>
      </c>
      <c r="R112" s="183"/>
      <c r="S112" s="183" t="s">
        <v>180</v>
      </c>
      <c r="T112" s="184" t="s">
        <v>180</v>
      </c>
      <c r="U112" s="157">
        <v>0</v>
      </c>
      <c r="V112" s="157">
        <f t="shared" si="13"/>
        <v>0</v>
      </c>
      <c r="W112" s="157"/>
      <c r="X112" s="157" t="s">
        <v>169</v>
      </c>
      <c r="Y112" s="157" t="s">
        <v>170</v>
      </c>
      <c r="Z112" s="147"/>
      <c r="AA112" s="147"/>
      <c r="AB112" s="147"/>
      <c r="AC112" s="147"/>
      <c r="AD112" s="147"/>
      <c r="AE112" s="147"/>
      <c r="AF112" s="147"/>
      <c r="AG112" s="147" t="s">
        <v>181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78">
        <v>60</v>
      </c>
      <c r="B113" s="179" t="s">
        <v>331</v>
      </c>
      <c r="C113" s="189" t="s">
        <v>332</v>
      </c>
      <c r="D113" s="180" t="s">
        <v>166</v>
      </c>
      <c r="E113" s="181">
        <v>6</v>
      </c>
      <c r="F113" s="182"/>
      <c r="G113" s="183">
        <f t="shared" si="7"/>
        <v>0</v>
      </c>
      <c r="H113" s="182"/>
      <c r="I113" s="183">
        <f t="shared" si="8"/>
        <v>0</v>
      </c>
      <c r="J113" s="182"/>
      <c r="K113" s="183">
        <f t="shared" si="9"/>
        <v>0</v>
      </c>
      <c r="L113" s="183">
        <v>12</v>
      </c>
      <c r="M113" s="183">
        <f t="shared" si="10"/>
        <v>0</v>
      </c>
      <c r="N113" s="181">
        <v>8.0000000000000004E-4</v>
      </c>
      <c r="O113" s="181">
        <f t="shared" si="11"/>
        <v>0</v>
      </c>
      <c r="P113" s="181">
        <v>0</v>
      </c>
      <c r="Q113" s="181">
        <f t="shared" si="12"/>
        <v>0</v>
      </c>
      <c r="R113" s="183"/>
      <c r="S113" s="183" t="s">
        <v>333</v>
      </c>
      <c r="T113" s="184" t="s">
        <v>333</v>
      </c>
      <c r="U113" s="157">
        <v>0</v>
      </c>
      <c r="V113" s="157">
        <f t="shared" si="13"/>
        <v>0</v>
      </c>
      <c r="W113" s="157"/>
      <c r="X113" s="157" t="s">
        <v>169</v>
      </c>
      <c r="Y113" s="157" t="s">
        <v>170</v>
      </c>
      <c r="Z113" s="147"/>
      <c r="AA113" s="147"/>
      <c r="AB113" s="147"/>
      <c r="AC113" s="147"/>
      <c r="AD113" s="147"/>
      <c r="AE113" s="147"/>
      <c r="AF113" s="147"/>
      <c r="AG113" s="147" t="s">
        <v>270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78">
        <v>61</v>
      </c>
      <c r="B114" s="179" t="s">
        <v>334</v>
      </c>
      <c r="C114" s="189" t="s">
        <v>335</v>
      </c>
      <c r="D114" s="180" t="s">
        <v>166</v>
      </c>
      <c r="E114" s="181">
        <v>6</v>
      </c>
      <c r="F114" s="182"/>
      <c r="G114" s="183">
        <f t="shared" si="7"/>
        <v>0</v>
      </c>
      <c r="H114" s="182"/>
      <c r="I114" s="183">
        <f t="shared" si="8"/>
        <v>0</v>
      </c>
      <c r="J114" s="182"/>
      <c r="K114" s="183">
        <f t="shared" si="9"/>
        <v>0</v>
      </c>
      <c r="L114" s="183">
        <v>12</v>
      </c>
      <c r="M114" s="183">
        <f t="shared" si="10"/>
        <v>0</v>
      </c>
      <c r="N114" s="181">
        <v>0</v>
      </c>
      <c r="O114" s="181">
        <f t="shared" si="11"/>
        <v>0</v>
      </c>
      <c r="P114" s="181">
        <v>0</v>
      </c>
      <c r="Q114" s="181">
        <f t="shared" si="12"/>
        <v>0</v>
      </c>
      <c r="R114" s="183"/>
      <c r="S114" s="183" t="s">
        <v>167</v>
      </c>
      <c r="T114" s="184" t="s">
        <v>168</v>
      </c>
      <c r="U114" s="157">
        <v>0</v>
      </c>
      <c r="V114" s="157">
        <f t="shared" si="13"/>
        <v>0</v>
      </c>
      <c r="W114" s="157"/>
      <c r="X114" s="157" t="s">
        <v>169</v>
      </c>
      <c r="Y114" s="157" t="s">
        <v>170</v>
      </c>
      <c r="Z114" s="147"/>
      <c r="AA114" s="147"/>
      <c r="AB114" s="147"/>
      <c r="AC114" s="147"/>
      <c r="AD114" s="147"/>
      <c r="AE114" s="147"/>
      <c r="AF114" s="147"/>
      <c r="AG114" s="147" t="s">
        <v>181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1">
        <v>62</v>
      </c>
      <c r="B115" s="172" t="s">
        <v>336</v>
      </c>
      <c r="C115" s="187" t="s">
        <v>337</v>
      </c>
      <c r="D115" s="173" t="s">
        <v>204</v>
      </c>
      <c r="E115" s="174">
        <v>0.7</v>
      </c>
      <c r="F115" s="175"/>
      <c r="G115" s="176">
        <f t="shared" si="7"/>
        <v>0</v>
      </c>
      <c r="H115" s="175"/>
      <c r="I115" s="176">
        <f t="shared" si="8"/>
        <v>0</v>
      </c>
      <c r="J115" s="175"/>
      <c r="K115" s="176">
        <f t="shared" si="9"/>
        <v>0</v>
      </c>
      <c r="L115" s="176">
        <v>12</v>
      </c>
      <c r="M115" s="176">
        <f t="shared" si="10"/>
        <v>0</v>
      </c>
      <c r="N115" s="174">
        <v>2.0000000000000001E-4</v>
      </c>
      <c r="O115" s="174">
        <f t="shared" si="11"/>
        <v>0</v>
      </c>
      <c r="P115" s="174">
        <v>0</v>
      </c>
      <c r="Q115" s="174">
        <f t="shared" si="12"/>
        <v>0</v>
      </c>
      <c r="R115" s="176"/>
      <c r="S115" s="176" t="s">
        <v>167</v>
      </c>
      <c r="T115" s="177" t="s">
        <v>168</v>
      </c>
      <c r="U115" s="157">
        <v>0</v>
      </c>
      <c r="V115" s="157">
        <f t="shared" si="13"/>
        <v>0</v>
      </c>
      <c r="W115" s="157"/>
      <c r="X115" s="157" t="s">
        <v>169</v>
      </c>
      <c r="Y115" s="157" t="s">
        <v>170</v>
      </c>
      <c r="Z115" s="147"/>
      <c r="AA115" s="147"/>
      <c r="AB115" s="147"/>
      <c r="AC115" s="147"/>
      <c r="AD115" s="147"/>
      <c r="AE115" s="147"/>
      <c r="AF115" s="147"/>
      <c r="AG115" s="147" t="s">
        <v>181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2" x14ac:dyDescent="0.2">
      <c r="A116" s="154"/>
      <c r="B116" s="155"/>
      <c r="C116" s="250" t="s">
        <v>338</v>
      </c>
      <c r="D116" s="251"/>
      <c r="E116" s="251"/>
      <c r="F116" s="251"/>
      <c r="G116" s="251"/>
      <c r="H116" s="157"/>
      <c r="I116" s="157"/>
      <c r="J116" s="157"/>
      <c r="K116" s="157"/>
      <c r="L116" s="157"/>
      <c r="M116" s="157"/>
      <c r="N116" s="156"/>
      <c r="O116" s="156"/>
      <c r="P116" s="156"/>
      <c r="Q116" s="156"/>
      <c r="R116" s="157"/>
      <c r="S116" s="157"/>
      <c r="T116" s="157"/>
      <c r="U116" s="157"/>
      <c r="V116" s="157"/>
      <c r="W116" s="157"/>
      <c r="X116" s="157"/>
      <c r="Y116" s="157"/>
      <c r="Z116" s="147"/>
      <c r="AA116" s="147"/>
      <c r="AB116" s="147"/>
      <c r="AC116" s="147"/>
      <c r="AD116" s="147"/>
      <c r="AE116" s="147"/>
      <c r="AF116" s="147"/>
      <c r="AG116" s="147" t="s">
        <v>199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78">
        <v>63</v>
      </c>
      <c r="B117" s="179" t="s">
        <v>339</v>
      </c>
      <c r="C117" s="189" t="s">
        <v>340</v>
      </c>
      <c r="D117" s="180" t="s">
        <v>0</v>
      </c>
      <c r="E117" s="181">
        <v>92.345650000000006</v>
      </c>
      <c r="F117" s="182"/>
      <c r="G117" s="183">
        <f>ROUND(E117*F117,2)</f>
        <v>0</v>
      </c>
      <c r="H117" s="182"/>
      <c r="I117" s="183">
        <f>ROUND(E117*H117,2)</f>
        <v>0</v>
      </c>
      <c r="J117" s="182"/>
      <c r="K117" s="183">
        <f>ROUND(E117*J117,2)</f>
        <v>0</v>
      </c>
      <c r="L117" s="183">
        <v>12</v>
      </c>
      <c r="M117" s="183">
        <f>G117*(1+L117/100)</f>
        <v>0</v>
      </c>
      <c r="N117" s="181">
        <v>0</v>
      </c>
      <c r="O117" s="181">
        <f>ROUND(E117*N117,2)</f>
        <v>0</v>
      </c>
      <c r="P117" s="181">
        <v>0</v>
      </c>
      <c r="Q117" s="181">
        <f>ROUND(E117*P117,2)</f>
        <v>0</v>
      </c>
      <c r="R117" s="183"/>
      <c r="S117" s="183" t="s">
        <v>180</v>
      </c>
      <c r="T117" s="184" t="s">
        <v>180</v>
      </c>
      <c r="U117" s="157">
        <v>0</v>
      </c>
      <c r="V117" s="157">
        <f>ROUND(E117*U117,2)</f>
        <v>0</v>
      </c>
      <c r="W117" s="157"/>
      <c r="X117" s="157" t="s">
        <v>169</v>
      </c>
      <c r="Y117" s="157" t="s">
        <v>170</v>
      </c>
      <c r="Z117" s="147"/>
      <c r="AA117" s="147"/>
      <c r="AB117" s="147"/>
      <c r="AC117" s="147"/>
      <c r="AD117" s="147"/>
      <c r="AE117" s="147"/>
      <c r="AF117" s="147"/>
      <c r="AG117" s="147" t="s">
        <v>279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71">
        <v>64</v>
      </c>
      <c r="B118" s="172" t="s">
        <v>341</v>
      </c>
      <c r="C118" s="187" t="s">
        <v>342</v>
      </c>
      <c r="D118" s="173" t="s">
        <v>166</v>
      </c>
      <c r="E118" s="174">
        <v>6.9</v>
      </c>
      <c r="F118" s="175"/>
      <c r="G118" s="176">
        <f>ROUND(E118*F118,2)</f>
        <v>0</v>
      </c>
      <c r="H118" s="175"/>
      <c r="I118" s="176">
        <f>ROUND(E118*H118,2)</f>
        <v>0</v>
      </c>
      <c r="J118" s="175"/>
      <c r="K118" s="176">
        <f>ROUND(E118*J118,2)</f>
        <v>0</v>
      </c>
      <c r="L118" s="176">
        <v>12</v>
      </c>
      <c r="M118" s="176">
        <f>G118*(1+L118/100)</f>
        <v>0</v>
      </c>
      <c r="N118" s="174">
        <v>1.9199999999999998E-2</v>
      </c>
      <c r="O118" s="174">
        <f>ROUND(E118*N118,2)</f>
        <v>0.13</v>
      </c>
      <c r="P118" s="174">
        <v>0</v>
      </c>
      <c r="Q118" s="174">
        <f>ROUND(E118*P118,2)</f>
        <v>0</v>
      </c>
      <c r="R118" s="176" t="s">
        <v>294</v>
      </c>
      <c r="S118" s="176" t="s">
        <v>180</v>
      </c>
      <c r="T118" s="177" t="s">
        <v>180</v>
      </c>
      <c r="U118" s="157">
        <v>0</v>
      </c>
      <c r="V118" s="157">
        <f>ROUND(E118*U118,2)</f>
        <v>0</v>
      </c>
      <c r="W118" s="157"/>
      <c r="X118" s="157" t="s">
        <v>290</v>
      </c>
      <c r="Y118" s="157" t="s">
        <v>170</v>
      </c>
      <c r="Z118" s="147"/>
      <c r="AA118" s="147"/>
      <c r="AB118" s="147"/>
      <c r="AC118" s="147"/>
      <c r="AD118" s="147"/>
      <c r="AE118" s="147"/>
      <c r="AF118" s="147"/>
      <c r="AG118" s="147" t="s">
        <v>291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2" x14ac:dyDescent="0.2">
      <c r="A119" s="154"/>
      <c r="B119" s="155"/>
      <c r="C119" s="250" t="s">
        <v>343</v>
      </c>
      <c r="D119" s="251"/>
      <c r="E119" s="251"/>
      <c r="F119" s="251"/>
      <c r="G119" s="251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7"/>
      <c r="AA119" s="147"/>
      <c r="AB119" s="147"/>
      <c r="AC119" s="147"/>
      <c r="AD119" s="147"/>
      <c r="AE119" s="147"/>
      <c r="AF119" s="147"/>
      <c r="AG119" s="147" t="s">
        <v>199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188" t="s">
        <v>344</v>
      </c>
      <c r="D120" s="158"/>
      <c r="E120" s="159">
        <v>6.9</v>
      </c>
      <c r="F120" s="157"/>
      <c r="G120" s="157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57"/>
      <c r="Z120" s="147"/>
      <c r="AA120" s="147"/>
      <c r="AB120" s="147"/>
      <c r="AC120" s="147"/>
      <c r="AD120" s="147"/>
      <c r="AE120" s="147"/>
      <c r="AF120" s="147"/>
      <c r="AG120" s="147" t="s">
        <v>173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x14ac:dyDescent="0.2">
      <c r="A121" s="164" t="s">
        <v>162</v>
      </c>
      <c r="B121" s="165" t="s">
        <v>114</v>
      </c>
      <c r="C121" s="186" t="s">
        <v>115</v>
      </c>
      <c r="D121" s="166"/>
      <c r="E121" s="167"/>
      <c r="F121" s="168"/>
      <c r="G121" s="168">
        <f>SUMIF(AG122:AG125,"&lt;&gt;NOR",G122:G125)</f>
        <v>0</v>
      </c>
      <c r="H121" s="168"/>
      <c r="I121" s="168">
        <f>SUM(I122:I125)</f>
        <v>0</v>
      </c>
      <c r="J121" s="168"/>
      <c r="K121" s="168">
        <f>SUM(K122:K125)</f>
        <v>0</v>
      </c>
      <c r="L121" s="168"/>
      <c r="M121" s="168">
        <f>SUM(M122:M125)</f>
        <v>0</v>
      </c>
      <c r="N121" s="167"/>
      <c r="O121" s="167">
        <f>SUM(O122:O125)</f>
        <v>0</v>
      </c>
      <c r="P121" s="167"/>
      <c r="Q121" s="167">
        <f>SUM(Q122:Q125)</f>
        <v>0.89</v>
      </c>
      <c r="R121" s="168"/>
      <c r="S121" s="168"/>
      <c r="T121" s="169"/>
      <c r="U121" s="163"/>
      <c r="V121" s="163">
        <f>SUM(V122:V125)</f>
        <v>0</v>
      </c>
      <c r="W121" s="163"/>
      <c r="X121" s="163"/>
      <c r="Y121" s="163"/>
      <c r="AG121" t="s">
        <v>163</v>
      </c>
    </row>
    <row r="122" spans="1:60" outlineLevel="1" x14ac:dyDescent="0.2">
      <c r="A122" s="178">
        <v>65</v>
      </c>
      <c r="B122" s="179" t="s">
        <v>345</v>
      </c>
      <c r="C122" s="189" t="s">
        <v>346</v>
      </c>
      <c r="D122" s="180" t="s">
        <v>166</v>
      </c>
      <c r="E122" s="181">
        <v>44.7</v>
      </c>
      <c r="F122" s="182"/>
      <c r="G122" s="183">
        <f>ROUND(E122*F122,2)</f>
        <v>0</v>
      </c>
      <c r="H122" s="182"/>
      <c r="I122" s="183">
        <f>ROUND(E122*H122,2)</f>
        <v>0</v>
      </c>
      <c r="J122" s="182"/>
      <c r="K122" s="183">
        <f>ROUND(E122*J122,2)</f>
        <v>0</v>
      </c>
      <c r="L122" s="183">
        <v>12</v>
      </c>
      <c r="M122" s="183">
        <f>G122*(1+L122/100)</f>
        <v>0</v>
      </c>
      <c r="N122" s="181">
        <v>0</v>
      </c>
      <c r="O122" s="181">
        <f>ROUND(E122*N122,2)</f>
        <v>0</v>
      </c>
      <c r="P122" s="181">
        <v>0.02</v>
      </c>
      <c r="Q122" s="181">
        <f>ROUND(E122*P122,2)</f>
        <v>0.89</v>
      </c>
      <c r="R122" s="183"/>
      <c r="S122" s="183" t="s">
        <v>180</v>
      </c>
      <c r="T122" s="184" t="s">
        <v>180</v>
      </c>
      <c r="U122" s="157">
        <v>0</v>
      </c>
      <c r="V122" s="157">
        <f>ROUND(E122*U122,2)</f>
        <v>0</v>
      </c>
      <c r="W122" s="157"/>
      <c r="X122" s="157" t="s">
        <v>169</v>
      </c>
      <c r="Y122" s="157" t="s">
        <v>170</v>
      </c>
      <c r="Z122" s="147"/>
      <c r="AA122" s="147"/>
      <c r="AB122" s="147"/>
      <c r="AC122" s="147"/>
      <c r="AD122" s="147"/>
      <c r="AE122" s="147"/>
      <c r="AF122" s="147"/>
      <c r="AG122" s="147" t="s">
        <v>270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71">
        <v>66</v>
      </c>
      <c r="B123" s="172" t="s">
        <v>347</v>
      </c>
      <c r="C123" s="187" t="s">
        <v>348</v>
      </c>
      <c r="D123" s="173" t="s">
        <v>166</v>
      </c>
      <c r="E123" s="174">
        <v>44.7</v>
      </c>
      <c r="F123" s="175"/>
      <c r="G123" s="176">
        <f>ROUND(E123*F123,2)</f>
        <v>0</v>
      </c>
      <c r="H123" s="175"/>
      <c r="I123" s="176">
        <f>ROUND(E123*H123,2)</f>
        <v>0</v>
      </c>
      <c r="J123" s="175"/>
      <c r="K123" s="176">
        <f>ROUND(E123*J123,2)</f>
        <v>0</v>
      </c>
      <c r="L123" s="176">
        <v>12</v>
      </c>
      <c r="M123" s="176">
        <f>G123*(1+L123/100)</f>
        <v>0</v>
      </c>
      <c r="N123" s="174">
        <v>1.0000000000000001E-5</v>
      </c>
      <c r="O123" s="174">
        <f>ROUND(E123*N123,2)</f>
        <v>0</v>
      </c>
      <c r="P123" s="174">
        <v>0</v>
      </c>
      <c r="Q123" s="174">
        <f>ROUND(E123*P123,2)</f>
        <v>0</v>
      </c>
      <c r="R123" s="176"/>
      <c r="S123" s="176" t="s">
        <v>167</v>
      </c>
      <c r="T123" s="177" t="s">
        <v>168</v>
      </c>
      <c r="U123" s="157">
        <v>0</v>
      </c>
      <c r="V123" s="157">
        <f>ROUND(E123*U123,2)</f>
        <v>0</v>
      </c>
      <c r="W123" s="157"/>
      <c r="X123" s="157" t="s">
        <v>169</v>
      </c>
      <c r="Y123" s="157" t="s">
        <v>170</v>
      </c>
      <c r="Z123" s="147"/>
      <c r="AA123" s="147"/>
      <c r="AB123" s="147"/>
      <c r="AC123" s="147"/>
      <c r="AD123" s="147"/>
      <c r="AE123" s="147"/>
      <c r="AF123" s="147"/>
      <c r="AG123" s="147" t="s">
        <v>270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2" x14ac:dyDescent="0.2">
      <c r="A124" s="154"/>
      <c r="B124" s="155"/>
      <c r="C124" s="250" t="s">
        <v>349</v>
      </c>
      <c r="D124" s="251"/>
      <c r="E124" s="251"/>
      <c r="F124" s="251"/>
      <c r="G124" s="251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7"/>
      <c r="AA124" s="147"/>
      <c r="AB124" s="147"/>
      <c r="AC124" s="147"/>
      <c r="AD124" s="147"/>
      <c r="AE124" s="147"/>
      <c r="AF124" s="147"/>
      <c r="AG124" s="147" t="s">
        <v>199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78">
        <v>67</v>
      </c>
      <c r="B125" s="179" t="s">
        <v>350</v>
      </c>
      <c r="C125" s="189" t="s">
        <v>351</v>
      </c>
      <c r="D125" s="180" t="s">
        <v>0</v>
      </c>
      <c r="E125" s="181">
        <v>61.641300000000001</v>
      </c>
      <c r="F125" s="182"/>
      <c r="G125" s="183">
        <f>ROUND(E125*F125,2)</f>
        <v>0</v>
      </c>
      <c r="H125" s="182"/>
      <c r="I125" s="183">
        <f>ROUND(E125*H125,2)</f>
        <v>0</v>
      </c>
      <c r="J125" s="182"/>
      <c r="K125" s="183">
        <f>ROUND(E125*J125,2)</f>
        <v>0</v>
      </c>
      <c r="L125" s="183">
        <v>12</v>
      </c>
      <c r="M125" s="183">
        <f>G125*(1+L125/100)</f>
        <v>0</v>
      </c>
      <c r="N125" s="181">
        <v>0</v>
      </c>
      <c r="O125" s="181">
        <f>ROUND(E125*N125,2)</f>
        <v>0</v>
      </c>
      <c r="P125" s="181">
        <v>0</v>
      </c>
      <c r="Q125" s="181">
        <f>ROUND(E125*P125,2)</f>
        <v>0</v>
      </c>
      <c r="R125" s="183"/>
      <c r="S125" s="183" t="s">
        <v>180</v>
      </c>
      <c r="T125" s="184" t="s">
        <v>180</v>
      </c>
      <c r="U125" s="157">
        <v>0</v>
      </c>
      <c r="V125" s="157">
        <f>ROUND(E125*U125,2)</f>
        <v>0</v>
      </c>
      <c r="W125" s="157"/>
      <c r="X125" s="157" t="s">
        <v>169</v>
      </c>
      <c r="Y125" s="157" t="s">
        <v>170</v>
      </c>
      <c r="Z125" s="147"/>
      <c r="AA125" s="147"/>
      <c r="AB125" s="147"/>
      <c r="AC125" s="147"/>
      <c r="AD125" s="147"/>
      <c r="AE125" s="147"/>
      <c r="AF125" s="147"/>
      <c r="AG125" s="147" t="s">
        <v>279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x14ac:dyDescent="0.2">
      <c r="A126" s="164" t="s">
        <v>162</v>
      </c>
      <c r="B126" s="165" t="s">
        <v>116</v>
      </c>
      <c r="C126" s="186" t="s">
        <v>117</v>
      </c>
      <c r="D126" s="166"/>
      <c r="E126" s="167"/>
      <c r="F126" s="168"/>
      <c r="G126" s="168">
        <f>SUMIF(AG127:AG140,"&lt;&gt;NOR",G127:G140)</f>
        <v>0</v>
      </c>
      <c r="H126" s="168"/>
      <c r="I126" s="168">
        <f>SUM(I127:I140)</f>
        <v>0</v>
      </c>
      <c r="J126" s="168"/>
      <c r="K126" s="168">
        <f>SUM(K127:K140)</f>
        <v>0</v>
      </c>
      <c r="L126" s="168"/>
      <c r="M126" s="168">
        <f>SUM(M127:M140)</f>
        <v>0</v>
      </c>
      <c r="N126" s="167"/>
      <c r="O126" s="167">
        <f>SUM(O127:O140)</f>
        <v>0.22</v>
      </c>
      <c r="P126" s="167"/>
      <c r="Q126" s="167">
        <f>SUM(Q127:Q140)</f>
        <v>0.04</v>
      </c>
      <c r="R126" s="168"/>
      <c r="S126" s="168"/>
      <c r="T126" s="169"/>
      <c r="U126" s="163"/>
      <c r="V126" s="163">
        <f>SUM(V127:V140)</f>
        <v>0</v>
      </c>
      <c r="W126" s="163"/>
      <c r="X126" s="163"/>
      <c r="Y126" s="163"/>
      <c r="AG126" t="s">
        <v>163</v>
      </c>
    </row>
    <row r="127" spans="1:60" outlineLevel="1" x14ac:dyDescent="0.2">
      <c r="A127" s="171">
        <v>68</v>
      </c>
      <c r="B127" s="172" t="s">
        <v>352</v>
      </c>
      <c r="C127" s="187" t="s">
        <v>353</v>
      </c>
      <c r="D127" s="173" t="s">
        <v>166</v>
      </c>
      <c r="E127" s="174">
        <v>50.7</v>
      </c>
      <c r="F127" s="175"/>
      <c r="G127" s="176">
        <f>ROUND(E127*F127,2)</f>
        <v>0</v>
      </c>
      <c r="H127" s="175"/>
      <c r="I127" s="176">
        <f>ROUND(E127*H127,2)</f>
        <v>0</v>
      </c>
      <c r="J127" s="175"/>
      <c r="K127" s="176">
        <f>ROUND(E127*J127,2)</f>
        <v>0</v>
      </c>
      <c r="L127" s="176">
        <v>12</v>
      </c>
      <c r="M127" s="176">
        <f>G127*(1+L127/100)</f>
        <v>0</v>
      </c>
      <c r="N127" s="174">
        <v>0</v>
      </c>
      <c r="O127" s="174">
        <f>ROUND(E127*N127,2)</f>
        <v>0</v>
      </c>
      <c r="P127" s="174">
        <v>0</v>
      </c>
      <c r="Q127" s="174">
        <f>ROUND(E127*P127,2)</f>
        <v>0</v>
      </c>
      <c r="R127" s="176"/>
      <c r="S127" s="176" t="s">
        <v>167</v>
      </c>
      <c r="T127" s="177" t="s">
        <v>168</v>
      </c>
      <c r="U127" s="157">
        <v>0</v>
      </c>
      <c r="V127" s="157">
        <f>ROUND(E127*U127,2)</f>
        <v>0</v>
      </c>
      <c r="W127" s="157"/>
      <c r="X127" s="157" t="s">
        <v>169</v>
      </c>
      <c r="Y127" s="157" t="s">
        <v>170</v>
      </c>
      <c r="Z127" s="147"/>
      <c r="AA127" s="147"/>
      <c r="AB127" s="147"/>
      <c r="AC127" s="147"/>
      <c r="AD127" s="147"/>
      <c r="AE127" s="147"/>
      <c r="AF127" s="147"/>
      <c r="AG127" s="147" t="s">
        <v>181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2" x14ac:dyDescent="0.2">
      <c r="A128" s="154"/>
      <c r="B128" s="155"/>
      <c r="C128" s="188" t="s">
        <v>354</v>
      </c>
      <c r="D128" s="158"/>
      <c r="E128" s="159">
        <v>50.7</v>
      </c>
      <c r="F128" s="157"/>
      <c r="G128" s="157"/>
      <c r="H128" s="157"/>
      <c r="I128" s="157"/>
      <c r="J128" s="157"/>
      <c r="K128" s="157"/>
      <c r="L128" s="157"/>
      <c r="M128" s="157"/>
      <c r="N128" s="156"/>
      <c r="O128" s="156"/>
      <c r="P128" s="156"/>
      <c r="Q128" s="156"/>
      <c r="R128" s="157"/>
      <c r="S128" s="157"/>
      <c r="T128" s="157"/>
      <c r="U128" s="157"/>
      <c r="V128" s="157"/>
      <c r="W128" s="157"/>
      <c r="X128" s="157"/>
      <c r="Y128" s="157"/>
      <c r="Z128" s="147"/>
      <c r="AA128" s="147"/>
      <c r="AB128" s="147"/>
      <c r="AC128" s="147"/>
      <c r="AD128" s="147"/>
      <c r="AE128" s="147"/>
      <c r="AF128" s="147"/>
      <c r="AG128" s="147" t="s">
        <v>173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78">
        <v>69</v>
      </c>
      <c r="B129" s="179" t="s">
        <v>355</v>
      </c>
      <c r="C129" s="189" t="s">
        <v>356</v>
      </c>
      <c r="D129" s="180" t="s">
        <v>204</v>
      </c>
      <c r="E129" s="181">
        <v>42</v>
      </c>
      <c r="F129" s="182"/>
      <c r="G129" s="183">
        <f t="shared" ref="G129:G134" si="14">ROUND(E129*F129,2)</f>
        <v>0</v>
      </c>
      <c r="H129" s="182"/>
      <c r="I129" s="183">
        <f t="shared" ref="I129:I134" si="15">ROUND(E129*H129,2)</f>
        <v>0</v>
      </c>
      <c r="J129" s="182"/>
      <c r="K129" s="183">
        <f t="shared" ref="K129:K134" si="16">ROUND(E129*J129,2)</f>
        <v>0</v>
      </c>
      <c r="L129" s="183">
        <v>12</v>
      </c>
      <c r="M129" s="183">
        <f t="shared" ref="M129:M134" si="17">G129*(1+L129/100)</f>
        <v>0</v>
      </c>
      <c r="N129" s="181">
        <v>0</v>
      </c>
      <c r="O129" s="181">
        <f t="shared" ref="O129:O134" si="18">ROUND(E129*N129,2)</f>
        <v>0</v>
      </c>
      <c r="P129" s="181">
        <v>0</v>
      </c>
      <c r="Q129" s="181">
        <f t="shared" ref="Q129:Q134" si="19">ROUND(E129*P129,2)</f>
        <v>0</v>
      </c>
      <c r="R129" s="183"/>
      <c r="S129" s="183" t="s">
        <v>180</v>
      </c>
      <c r="T129" s="184" t="s">
        <v>180</v>
      </c>
      <c r="U129" s="157">
        <v>0</v>
      </c>
      <c r="V129" s="157">
        <f t="shared" ref="V129:V134" si="20">ROUND(E129*U129,2)</f>
        <v>0</v>
      </c>
      <c r="W129" s="157"/>
      <c r="X129" s="157" t="s">
        <v>169</v>
      </c>
      <c r="Y129" s="157" t="s">
        <v>170</v>
      </c>
      <c r="Z129" s="147"/>
      <c r="AA129" s="147"/>
      <c r="AB129" s="147"/>
      <c r="AC129" s="147"/>
      <c r="AD129" s="147"/>
      <c r="AE129" s="147"/>
      <c r="AF129" s="147"/>
      <c r="AG129" s="147" t="s">
        <v>270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2.5" outlineLevel="1" x14ac:dyDescent="0.2">
      <c r="A130" s="178">
        <v>70</v>
      </c>
      <c r="B130" s="179" t="s">
        <v>357</v>
      </c>
      <c r="C130" s="189" t="s">
        <v>358</v>
      </c>
      <c r="D130" s="180" t="s">
        <v>204</v>
      </c>
      <c r="E130" s="181">
        <v>42</v>
      </c>
      <c r="F130" s="182"/>
      <c r="G130" s="183">
        <f t="shared" si="14"/>
        <v>0</v>
      </c>
      <c r="H130" s="182"/>
      <c r="I130" s="183">
        <f t="shared" si="15"/>
        <v>0</v>
      </c>
      <c r="J130" s="182"/>
      <c r="K130" s="183">
        <f t="shared" si="16"/>
        <v>0</v>
      </c>
      <c r="L130" s="183">
        <v>12</v>
      </c>
      <c r="M130" s="183">
        <f t="shared" si="17"/>
        <v>0</v>
      </c>
      <c r="N130" s="181">
        <v>5.9000000000000003E-4</v>
      </c>
      <c r="O130" s="181">
        <f t="shared" si="18"/>
        <v>0.02</v>
      </c>
      <c r="P130" s="181">
        <v>0</v>
      </c>
      <c r="Q130" s="181">
        <f t="shared" si="19"/>
        <v>0</v>
      </c>
      <c r="R130" s="183"/>
      <c r="S130" s="183" t="s">
        <v>167</v>
      </c>
      <c r="T130" s="184" t="s">
        <v>168</v>
      </c>
      <c r="U130" s="157">
        <v>0</v>
      </c>
      <c r="V130" s="157">
        <f t="shared" si="20"/>
        <v>0</v>
      </c>
      <c r="W130" s="157"/>
      <c r="X130" s="157" t="s">
        <v>169</v>
      </c>
      <c r="Y130" s="157" t="s">
        <v>170</v>
      </c>
      <c r="Z130" s="147"/>
      <c r="AA130" s="147"/>
      <c r="AB130" s="147"/>
      <c r="AC130" s="147"/>
      <c r="AD130" s="147"/>
      <c r="AE130" s="147"/>
      <c r="AF130" s="147"/>
      <c r="AG130" s="147" t="s">
        <v>270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78">
        <v>71</v>
      </c>
      <c r="B131" s="179" t="s">
        <v>359</v>
      </c>
      <c r="C131" s="189" t="s">
        <v>360</v>
      </c>
      <c r="D131" s="180" t="s">
        <v>166</v>
      </c>
      <c r="E131" s="181">
        <v>44.7</v>
      </c>
      <c r="F131" s="182"/>
      <c r="G131" s="183">
        <f t="shared" si="14"/>
        <v>0</v>
      </c>
      <c r="H131" s="182"/>
      <c r="I131" s="183">
        <f t="shared" si="15"/>
        <v>0</v>
      </c>
      <c r="J131" s="182"/>
      <c r="K131" s="183">
        <f t="shared" si="16"/>
        <v>0</v>
      </c>
      <c r="L131" s="183">
        <v>12</v>
      </c>
      <c r="M131" s="183">
        <f t="shared" si="17"/>
        <v>0</v>
      </c>
      <c r="N131" s="181">
        <v>0</v>
      </c>
      <c r="O131" s="181">
        <f t="shared" si="18"/>
        <v>0</v>
      </c>
      <c r="P131" s="181">
        <v>1E-3</v>
      </c>
      <c r="Q131" s="181">
        <f t="shared" si="19"/>
        <v>0.04</v>
      </c>
      <c r="R131" s="183"/>
      <c r="S131" s="183" t="s">
        <v>180</v>
      </c>
      <c r="T131" s="184" t="s">
        <v>180</v>
      </c>
      <c r="U131" s="157">
        <v>0</v>
      </c>
      <c r="V131" s="157">
        <f t="shared" si="20"/>
        <v>0</v>
      </c>
      <c r="W131" s="157"/>
      <c r="X131" s="157" t="s">
        <v>169</v>
      </c>
      <c r="Y131" s="157" t="s">
        <v>170</v>
      </c>
      <c r="Z131" s="147"/>
      <c r="AA131" s="147"/>
      <c r="AB131" s="147"/>
      <c r="AC131" s="147"/>
      <c r="AD131" s="147"/>
      <c r="AE131" s="147"/>
      <c r="AF131" s="147"/>
      <c r="AG131" s="147" t="s">
        <v>270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78">
        <v>72</v>
      </c>
      <c r="B132" s="179" t="s">
        <v>361</v>
      </c>
      <c r="C132" s="189" t="s">
        <v>362</v>
      </c>
      <c r="D132" s="180" t="s">
        <v>166</v>
      </c>
      <c r="E132" s="181">
        <v>44.7</v>
      </c>
      <c r="F132" s="182"/>
      <c r="G132" s="183">
        <f t="shared" si="14"/>
        <v>0</v>
      </c>
      <c r="H132" s="182"/>
      <c r="I132" s="183">
        <f t="shared" si="15"/>
        <v>0</v>
      </c>
      <c r="J132" s="182"/>
      <c r="K132" s="183">
        <f t="shared" si="16"/>
        <v>0</v>
      </c>
      <c r="L132" s="183">
        <v>12</v>
      </c>
      <c r="M132" s="183">
        <f t="shared" si="17"/>
        <v>0</v>
      </c>
      <c r="N132" s="181">
        <v>4.0000000000000002E-4</v>
      </c>
      <c r="O132" s="181">
        <f t="shared" si="18"/>
        <v>0.02</v>
      </c>
      <c r="P132" s="181">
        <v>0</v>
      </c>
      <c r="Q132" s="181">
        <f t="shared" si="19"/>
        <v>0</v>
      </c>
      <c r="R132" s="183"/>
      <c r="S132" s="183" t="s">
        <v>180</v>
      </c>
      <c r="T132" s="184" t="s">
        <v>180</v>
      </c>
      <c r="U132" s="157">
        <v>0</v>
      </c>
      <c r="V132" s="157">
        <f t="shared" si="20"/>
        <v>0</v>
      </c>
      <c r="W132" s="157"/>
      <c r="X132" s="157" t="s">
        <v>169</v>
      </c>
      <c r="Y132" s="157" t="s">
        <v>170</v>
      </c>
      <c r="Z132" s="147"/>
      <c r="AA132" s="147"/>
      <c r="AB132" s="147"/>
      <c r="AC132" s="147"/>
      <c r="AD132" s="147"/>
      <c r="AE132" s="147"/>
      <c r="AF132" s="147"/>
      <c r="AG132" s="147" t="s">
        <v>181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78">
        <v>73</v>
      </c>
      <c r="B133" s="179" t="s">
        <v>363</v>
      </c>
      <c r="C133" s="189" t="s">
        <v>364</v>
      </c>
      <c r="D133" s="180" t="s">
        <v>166</v>
      </c>
      <c r="E133" s="181">
        <v>44.7</v>
      </c>
      <c r="F133" s="182"/>
      <c r="G133" s="183">
        <f t="shared" si="14"/>
        <v>0</v>
      </c>
      <c r="H133" s="182"/>
      <c r="I133" s="183">
        <f t="shared" si="15"/>
        <v>0</v>
      </c>
      <c r="J133" s="182"/>
      <c r="K133" s="183">
        <f t="shared" si="16"/>
        <v>0</v>
      </c>
      <c r="L133" s="183">
        <v>12</v>
      </c>
      <c r="M133" s="183">
        <f t="shared" si="17"/>
        <v>0</v>
      </c>
      <c r="N133" s="181">
        <v>0</v>
      </c>
      <c r="O133" s="181">
        <f t="shared" si="18"/>
        <v>0</v>
      </c>
      <c r="P133" s="181">
        <v>0</v>
      </c>
      <c r="Q133" s="181">
        <f t="shared" si="19"/>
        <v>0</v>
      </c>
      <c r="R133" s="183"/>
      <c r="S133" s="183" t="s">
        <v>167</v>
      </c>
      <c r="T133" s="184" t="s">
        <v>168</v>
      </c>
      <c r="U133" s="157">
        <v>0</v>
      </c>
      <c r="V133" s="157">
        <f t="shared" si="20"/>
        <v>0</v>
      </c>
      <c r="W133" s="157"/>
      <c r="X133" s="157" t="s">
        <v>169</v>
      </c>
      <c r="Y133" s="157" t="s">
        <v>170</v>
      </c>
      <c r="Z133" s="147"/>
      <c r="AA133" s="147"/>
      <c r="AB133" s="147"/>
      <c r="AC133" s="147"/>
      <c r="AD133" s="147"/>
      <c r="AE133" s="147"/>
      <c r="AF133" s="147"/>
      <c r="AG133" s="147" t="s">
        <v>181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">
      <c r="A134" s="171">
        <v>74</v>
      </c>
      <c r="B134" s="172" t="s">
        <v>365</v>
      </c>
      <c r="C134" s="187" t="s">
        <v>366</v>
      </c>
      <c r="D134" s="173" t="s">
        <v>204</v>
      </c>
      <c r="E134" s="174">
        <v>26.82</v>
      </c>
      <c r="F134" s="175"/>
      <c r="G134" s="176">
        <f t="shared" si="14"/>
        <v>0</v>
      </c>
      <c r="H134" s="175"/>
      <c r="I134" s="176">
        <f t="shared" si="15"/>
        <v>0</v>
      </c>
      <c r="J134" s="175"/>
      <c r="K134" s="176">
        <f t="shared" si="16"/>
        <v>0</v>
      </c>
      <c r="L134" s="176">
        <v>12</v>
      </c>
      <c r="M134" s="176">
        <f t="shared" si="17"/>
        <v>0</v>
      </c>
      <c r="N134" s="174">
        <v>4.0000000000000003E-5</v>
      </c>
      <c r="O134" s="174">
        <f t="shared" si="18"/>
        <v>0</v>
      </c>
      <c r="P134" s="174">
        <v>0</v>
      </c>
      <c r="Q134" s="174">
        <f t="shared" si="19"/>
        <v>0</v>
      </c>
      <c r="R134" s="176"/>
      <c r="S134" s="176" t="s">
        <v>180</v>
      </c>
      <c r="T134" s="177" t="s">
        <v>180</v>
      </c>
      <c r="U134" s="157">
        <v>0</v>
      </c>
      <c r="V134" s="157">
        <f t="shared" si="20"/>
        <v>0</v>
      </c>
      <c r="W134" s="157"/>
      <c r="X134" s="157" t="s">
        <v>169</v>
      </c>
      <c r="Y134" s="157" t="s">
        <v>170</v>
      </c>
      <c r="Z134" s="147"/>
      <c r="AA134" s="147"/>
      <c r="AB134" s="147"/>
      <c r="AC134" s="147"/>
      <c r="AD134" s="147"/>
      <c r="AE134" s="147"/>
      <c r="AF134" s="147"/>
      <c r="AG134" s="147" t="s">
        <v>270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2" x14ac:dyDescent="0.2">
      <c r="A135" s="154"/>
      <c r="B135" s="155"/>
      <c r="C135" s="250" t="s">
        <v>367</v>
      </c>
      <c r="D135" s="251"/>
      <c r="E135" s="251"/>
      <c r="F135" s="251"/>
      <c r="G135" s="251"/>
      <c r="H135" s="157"/>
      <c r="I135" s="157"/>
      <c r="J135" s="157"/>
      <c r="K135" s="157"/>
      <c r="L135" s="157"/>
      <c r="M135" s="157"/>
      <c r="N135" s="156"/>
      <c r="O135" s="156"/>
      <c r="P135" s="156"/>
      <c r="Q135" s="156"/>
      <c r="R135" s="157"/>
      <c r="S135" s="157"/>
      <c r="T135" s="157"/>
      <c r="U135" s="157"/>
      <c r="V135" s="157"/>
      <c r="W135" s="157"/>
      <c r="X135" s="157"/>
      <c r="Y135" s="157"/>
      <c r="Z135" s="147"/>
      <c r="AA135" s="147"/>
      <c r="AB135" s="147"/>
      <c r="AC135" s="147"/>
      <c r="AD135" s="147"/>
      <c r="AE135" s="147"/>
      <c r="AF135" s="147"/>
      <c r="AG135" s="147" t="s">
        <v>199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2" x14ac:dyDescent="0.2">
      <c r="A136" s="154"/>
      <c r="B136" s="155"/>
      <c r="C136" s="188" t="s">
        <v>368</v>
      </c>
      <c r="D136" s="158"/>
      <c r="E136" s="159">
        <v>26.82</v>
      </c>
      <c r="F136" s="157"/>
      <c r="G136" s="157"/>
      <c r="H136" s="157"/>
      <c r="I136" s="157"/>
      <c r="J136" s="157"/>
      <c r="K136" s="157"/>
      <c r="L136" s="157"/>
      <c r="M136" s="157"/>
      <c r="N136" s="156"/>
      <c r="O136" s="156"/>
      <c r="P136" s="156"/>
      <c r="Q136" s="156"/>
      <c r="R136" s="157"/>
      <c r="S136" s="157"/>
      <c r="T136" s="157"/>
      <c r="U136" s="157"/>
      <c r="V136" s="157"/>
      <c r="W136" s="157"/>
      <c r="X136" s="157"/>
      <c r="Y136" s="157"/>
      <c r="Z136" s="147"/>
      <c r="AA136" s="147"/>
      <c r="AB136" s="147"/>
      <c r="AC136" s="147"/>
      <c r="AD136" s="147"/>
      <c r="AE136" s="147"/>
      <c r="AF136" s="147"/>
      <c r="AG136" s="147" t="s">
        <v>173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78">
        <v>75</v>
      </c>
      <c r="B137" s="179" t="s">
        <v>369</v>
      </c>
      <c r="C137" s="189" t="s">
        <v>370</v>
      </c>
      <c r="D137" s="180" t="s">
        <v>166</v>
      </c>
      <c r="E137" s="181">
        <v>44.7</v>
      </c>
      <c r="F137" s="182"/>
      <c r="G137" s="183">
        <f>ROUND(E137*F137,2)</f>
        <v>0</v>
      </c>
      <c r="H137" s="182"/>
      <c r="I137" s="183">
        <f>ROUND(E137*H137,2)</f>
        <v>0</v>
      </c>
      <c r="J137" s="182"/>
      <c r="K137" s="183">
        <f>ROUND(E137*J137,2)</f>
        <v>0</v>
      </c>
      <c r="L137" s="183">
        <v>12</v>
      </c>
      <c r="M137" s="183">
        <f>G137*(1+L137/100)</f>
        <v>0</v>
      </c>
      <c r="N137" s="181">
        <v>4.0000000000000003E-5</v>
      </c>
      <c r="O137" s="181">
        <f>ROUND(E137*N137,2)</f>
        <v>0</v>
      </c>
      <c r="P137" s="181">
        <v>0</v>
      </c>
      <c r="Q137" s="181">
        <f>ROUND(E137*P137,2)</f>
        <v>0</v>
      </c>
      <c r="R137" s="183"/>
      <c r="S137" s="183" t="s">
        <v>180</v>
      </c>
      <c r="T137" s="184" t="s">
        <v>180</v>
      </c>
      <c r="U137" s="157">
        <v>0</v>
      </c>
      <c r="V137" s="157">
        <f>ROUND(E137*U137,2)</f>
        <v>0</v>
      </c>
      <c r="W137" s="157"/>
      <c r="X137" s="157" t="s">
        <v>169</v>
      </c>
      <c r="Y137" s="157" t="s">
        <v>170</v>
      </c>
      <c r="Z137" s="147"/>
      <c r="AA137" s="147"/>
      <c r="AB137" s="147"/>
      <c r="AC137" s="147"/>
      <c r="AD137" s="147"/>
      <c r="AE137" s="147"/>
      <c r="AF137" s="147"/>
      <c r="AG137" s="147" t="s">
        <v>270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78">
        <v>76</v>
      </c>
      <c r="B138" s="179" t="s">
        <v>371</v>
      </c>
      <c r="C138" s="189" t="s">
        <v>372</v>
      </c>
      <c r="D138" s="180" t="s">
        <v>0</v>
      </c>
      <c r="E138" s="181">
        <v>554.71762999999999</v>
      </c>
      <c r="F138" s="182"/>
      <c r="G138" s="183">
        <f>ROUND(E138*F138,2)</f>
        <v>0</v>
      </c>
      <c r="H138" s="182"/>
      <c r="I138" s="183">
        <f>ROUND(E138*H138,2)</f>
        <v>0</v>
      </c>
      <c r="J138" s="182"/>
      <c r="K138" s="183">
        <f>ROUND(E138*J138,2)</f>
        <v>0</v>
      </c>
      <c r="L138" s="183">
        <v>12</v>
      </c>
      <c r="M138" s="183">
        <f>G138*(1+L138/100)</f>
        <v>0</v>
      </c>
      <c r="N138" s="181">
        <v>0</v>
      </c>
      <c r="O138" s="181">
        <f>ROUND(E138*N138,2)</f>
        <v>0</v>
      </c>
      <c r="P138" s="181">
        <v>0</v>
      </c>
      <c r="Q138" s="181">
        <f>ROUND(E138*P138,2)</f>
        <v>0</v>
      </c>
      <c r="R138" s="183"/>
      <c r="S138" s="183" t="s">
        <v>180</v>
      </c>
      <c r="T138" s="184" t="s">
        <v>180</v>
      </c>
      <c r="U138" s="157">
        <v>0</v>
      </c>
      <c r="V138" s="157">
        <f>ROUND(E138*U138,2)</f>
        <v>0</v>
      </c>
      <c r="W138" s="157"/>
      <c r="X138" s="157" t="s">
        <v>169</v>
      </c>
      <c r="Y138" s="157" t="s">
        <v>170</v>
      </c>
      <c r="Z138" s="147"/>
      <c r="AA138" s="147"/>
      <c r="AB138" s="147"/>
      <c r="AC138" s="147"/>
      <c r="AD138" s="147"/>
      <c r="AE138" s="147"/>
      <c r="AF138" s="147"/>
      <c r="AG138" s="147" t="s">
        <v>279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71">
        <v>77</v>
      </c>
      <c r="B139" s="172" t="s">
        <v>373</v>
      </c>
      <c r="C139" s="187" t="s">
        <v>374</v>
      </c>
      <c r="D139" s="173" t="s">
        <v>166</v>
      </c>
      <c r="E139" s="174">
        <v>49.17</v>
      </c>
      <c r="F139" s="175"/>
      <c r="G139" s="176">
        <f>ROUND(E139*F139,2)</f>
        <v>0</v>
      </c>
      <c r="H139" s="175"/>
      <c r="I139" s="176">
        <f>ROUND(E139*H139,2)</f>
        <v>0</v>
      </c>
      <c r="J139" s="175"/>
      <c r="K139" s="176">
        <f>ROUND(E139*J139,2)</f>
        <v>0</v>
      </c>
      <c r="L139" s="176">
        <v>12</v>
      </c>
      <c r="M139" s="176">
        <f>G139*(1+L139/100)</f>
        <v>0</v>
      </c>
      <c r="N139" s="174">
        <v>3.65E-3</v>
      </c>
      <c r="O139" s="174">
        <f>ROUND(E139*N139,2)</f>
        <v>0.18</v>
      </c>
      <c r="P139" s="174">
        <v>0</v>
      </c>
      <c r="Q139" s="174">
        <f>ROUND(E139*P139,2)</f>
        <v>0</v>
      </c>
      <c r="R139" s="176" t="s">
        <v>294</v>
      </c>
      <c r="S139" s="176" t="s">
        <v>375</v>
      </c>
      <c r="T139" s="177" t="s">
        <v>375</v>
      </c>
      <c r="U139" s="157">
        <v>0</v>
      </c>
      <c r="V139" s="157">
        <f>ROUND(E139*U139,2)</f>
        <v>0</v>
      </c>
      <c r="W139" s="157"/>
      <c r="X139" s="157" t="s">
        <v>290</v>
      </c>
      <c r="Y139" s="157" t="s">
        <v>170</v>
      </c>
      <c r="Z139" s="147"/>
      <c r="AA139" s="147"/>
      <c r="AB139" s="147"/>
      <c r="AC139" s="147"/>
      <c r="AD139" s="147"/>
      <c r="AE139" s="147"/>
      <c r="AF139" s="147"/>
      <c r="AG139" s="147" t="s">
        <v>291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2" x14ac:dyDescent="0.2">
      <c r="A140" s="154"/>
      <c r="B140" s="155"/>
      <c r="C140" s="188" t="s">
        <v>376</v>
      </c>
      <c r="D140" s="158"/>
      <c r="E140" s="159">
        <v>49.17</v>
      </c>
      <c r="F140" s="157"/>
      <c r="G140" s="157"/>
      <c r="H140" s="157"/>
      <c r="I140" s="157"/>
      <c r="J140" s="157"/>
      <c r="K140" s="157"/>
      <c r="L140" s="157"/>
      <c r="M140" s="157"/>
      <c r="N140" s="156"/>
      <c r="O140" s="156"/>
      <c r="P140" s="156"/>
      <c r="Q140" s="156"/>
      <c r="R140" s="157"/>
      <c r="S140" s="157"/>
      <c r="T140" s="157"/>
      <c r="U140" s="157"/>
      <c r="V140" s="157"/>
      <c r="W140" s="157"/>
      <c r="X140" s="157"/>
      <c r="Y140" s="157"/>
      <c r="Z140" s="147"/>
      <c r="AA140" s="147"/>
      <c r="AB140" s="147"/>
      <c r="AC140" s="147"/>
      <c r="AD140" s="147"/>
      <c r="AE140" s="147"/>
      <c r="AF140" s="147"/>
      <c r="AG140" s="147" t="s">
        <v>173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x14ac:dyDescent="0.2">
      <c r="A141" s="164" t="s">
        <v>162</v>
      </c>
      <c r="B141" s="165" t="s">
        <v>118</v>
      </c>
      <c r="C141" s="186" t="s">
        <v>119</v>
      </c>
      <c r="D141" s="166"/>
      <c r="E141" s="167"/>
      <c r="F141" s="168"/>
      <c r="G141" s="168">
        <f>SUMIF(AG142:AG148,"&lt;&gt;NOR",G142:G148)</f>
        <v>0</v>
      </c>
      <c r="H141" s="168"/>
      <c r="I141" s="168">
        <f>SUM(I142:I148)</f>
        <v>0</v>
      </c>
      <c r="J141" s="168"/>
      <c r="K141" s="168">
        <f>SUM(K142:K148)</f>
        <v>0</v>
      </c>
      <c r="L141" s="168"/>
      <c r="M141" s="168">
        <f>SUM(M142:M148)</f>
        <v>0</v>
      </c>
      <c r="N141" s="167"/>
      <c r="O141" s="167">
        <f>SUM(O142:O148)</f>
        <v>0.61</v>
      </c>
      <c r="P141" s="167"/>
      <c r="Q141" s="167">
        <f>SUM(Q142:Q148)</f>
        <v>0</v>
      </c>
      <c r="R141" s="168"/>
      <c r="S141" s="168"/>
      <c r="T141" s="169"/>
      <c r="U141" s="163"/>
      <c r="V141" s="163">
        <f>SUM(V142:V148)</f>
        <v>0</v>
      </c>
      <c r="W141" s="163"/>
      <c r="X141" s="163"/>
      <c r="Y141" s="163"/>
      <c r="AG141" t="s">
        <v>163</v>
      </c>
    </row>
    <row r="142" spans="1:60" outlineLevel="1" x14ac:dyDescent="0.2">
      <c r="A142" s="171">
        <v>78</v>
      </c>
      <c r="B142" s="172" t="s">
        <v>377</v>
      </c>
      <c r="C142" s="187" t="s">
        <v>378</v>
      </c>
      <c r="D142" s="173" t="s">
        <v>166</v>
      </c>
      <c r="E142" s="174">
        <v>50.7</v>
      </c>
      <c r="F142" s="175"/>
      <c r="G142" s="176">
        <f>ROUND(E142*F142,2)</f>
        <v>0</v>
      </c>
      <c r="H142" s="175"/>
      <c r="I142" s="176">
        <f>ROUND(E142*H142,2)</f>
        <v>0</v>
      </c>
      <c r="J142" s="175"/>
      <c r="K142" s="176">
        <f>ROUND(E142*J142,2)</f>
        <v>0</v>
      </c>
      <c r="L142" s="176">
        <v>12</v>
      </c>
      <c r="M142" s="176">
        <f>G142*(1+L142/100)</f>
        <v>0</v>
      </c>
      <c r="N142" s="174">
        <v>5.0000000000000002E-5</v>
      </c>
      <c r="O142" s="174">
        <f>ROUND(E142*N142,2)</f>
        <v>0</v>
      </c>
      <c r="P142" s="174">
        <v>0</v>
      </c>
      <c r="Q142" s="174">
        <f>ROUND(E142*P142,2)</f>
        <v>0</v>
      </c>
      <c r="R142" s="176"/>
      <c r="S142" s="176" t="s">
        <v>180</v>
      </c>
      <c r="T142" s="177" t="s">
        <v>180</v>
      </c>
      <c r="U142" s="157">
        <v>0</v>
      </c>
      <c r="V142" s="157">
        <f>ROUND(E142*U142,2)</f>
        <v>0</v>
      </c>
      <c r="W142" s="157"/>
      <c r="X142" s="157" t="s">
        <v>169</v>
      </c>
      <c r="Y142" s="157" t="s">
        <v>170</v>
      </c>
      <c r="Z142" s="147"/>
      <c r="AA142" s="147"/>
      <c r="AB142" s="147"/>
      <c r="AC142" s="147"/>
      <c r="AD142" s="147"/>
      <c r="AE142" s="147"/>
      <c r="AF142" s="147"/>
      <c r="AG142" s="147" t="s">
        <v>270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2" x14ac:dyDescent="0.2">
      <c r="A143" s="154"/>
      <c r="B143" s="155"/>
      <c r="C143" s="188" t="s">
        <v>354</v>
      </c>
      <c r="D143" s="158"/>
      <c r="E143" s="159">
        <v>50.7</v>
      </c>
      <c r="F143" s="157"/>
      <c r="G143" s="157"/>
      <c r="H143" s="157"/>
      <c r="I143" s="157"/>
      <c r="J143" s="157"/>
      <c r="K143" s="157"/>
      <c r="L143" s="157"/>
      <c r="M143" s="157"/>
      <c r="N143" s="156"/>
      <c r="O143" s="156"/>
      <c r="P143" s="156"/>
      <c r="Q143" s="156"/>
      <c r="R143" s="157"/>
      <c r="S143" s="157"/>
      <c r="T143" s="157"/>
      <c r="U143" s="157"/>
      <c r="V143" s="157"/>
      <c r="W143" s="157"/>
      <c r="X143" s="157"/>
      <c r="Y143" s="157"/>
      <c r="Z143" s="147"/>
      <c r="AA143" s="147"/>
      <c r="AB143" s="147"/>
      <c r="AC143" s="147"/>
      <c r="AD143" s="147"/>
      <c r="AE143" s="147"/>
      <c r="AF143" s="147"/>
      <c r="AG143" s="147" t="s">
        <v>173</v>
      </c>
      <c r="AH143" s="147">
        <v>0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71">
        <v>79</v>
      </c>
      <c r="B144" s="172" t="s">
        <v>379</v>
      </c>
      <c r="C144" s="187" t="s">
        <v>380</v>
      </c>
      <c r="D144" s="173" t="s">
        <v>166</v>
      </c>
      <c r="E144" s="174">
        <v>50.7</v>
      </c>
      <c r="F144" s="175"/>
      <c r="G144" s="176">
        <f>ROUND(E144*F144,2)</f>
        <v>0</v>
      </c>
      <c r="H144" s="175"/>
      <c r="I144" s="176">
        <f>ROUND(E144*H144,2)</f>
        <v>0</v>
      </c>
      <c r="J144" s="175"/>
      <c r="K144" s="176">
        <f>ROUND(E144*J144,2)</f>
        <v>0</v>
      </c>
      <c r="L144" s="176">
        <v>12</v>
      </c>
      <c r="M144" s="176">
        <f>G144*(1+L144/100)</f>
        <v>0</v>
      </c>
      <c r="N144" s="174">
        <v>3.0000000000000001E-3</v>
      </c>
      <c r="O144" s="174">
        <f>ROUND(E144*N144,2)</f>
        <v>0.15</v>
      </c>
      <c r="P144" s="174">
        <v>0</v>
      </c>
      <c r="Q144" s="174">
        <f>ROUND(E144*P144,2)</f>
        <v>0</v>
      </c>
      <c r="R144" s="176"/>
      <c r="S144" s="176" t="s">
        <v>180</v>
      </c>
      <c r="T144" s="177" t="s">
        <v>180</v>
      </c>
      <c r="U144" s="157">
        <v>0</v>
      </c>
      <c r="V144" s="157">
        <f>ROUND(E144*U144,2)</f>
        <v>0</v>
      </c>
      <c r="W144" s="157"/>
      <c r="X144" s="157" t="s">
        <v>169</v>
      </c>
      <c r="Y144" s="157" t="s">
        <v>170</v>
      </c>
      <c r="Z144" s="147"/>
      <c r="AA144" s="147"/>
      <c r="AB144" s="147"/>
      <c r="AC144" s="147"/>
      <c r="AD144" s="147"/>
      <c r="AE144" s="147"/>
      <c r="AF144" s="147"/>
      <c r="AG144" s="147" t="s">
        <v>270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2" x14ac:dyDescent="0.2">
      <c r="A145" s="154"/>
      <c r="B145" s="155"/>
      <c r="C145" s="188" t="s">
        <v>381</v>
      </c>
      <c r="D145" s="158"/>
      <c r="E145" s="159">
        <v>50.7</v>
      </c>
      <c r="F145" s="157"/>
      <c r="G145" s="157"/>
      <c r="H145" s="157"/>
      <c r="I145" s="157"/>
      <c r="J145" s="157"/>
      <c r="K145" s="157"/>
      <c r="L145" s="157"/>
      <c r="M145" s="157"/>
      <c r="N145" s="156"/>
      <c r="O145" s="156"/>
      <c r="P145" s="156"/>
      <c r="Q145" s="156"/>
      <c r="R145" s="157"/>
      <c r="S145" s="157"/>
      <c r="T145" s="157"/>
      <c r="U145" s="157"/>
      <c r="V145" s="157"/>
      <c r="W145" s="157"/>
      <c r="X145" s="157"/>
      <c r="Y145" s="157"/>
      <c r="Z145" s="147"/>
      <c r="AA145" s="147"/>
      <c r="AB145" s="147"/>
      <c r="AC145" s="147"/>
      <c r="AD145" s="147"/>
      <c r="AE145" s="147"/>
      <c r="AF145" s="147"/>
      <c r="AG145" s="147" t="s">
        <v>173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71">
        <v>80</v>
      </c>
      <c r="B146" s="172" t="s">
        <v>382</v>
      </c>
      <c r="C146" s="187" t="s">
        <v>383</v>
      </c>
      <c r="D146" s="173" t="s">
        <v>166</v>
      </c>
      <c r="E146" s="174">
        <v>152.1</v>
      </c>
      <c r="F146" s="175"/>
      <c r="G146" s="176">
        <f>ROUND(E146*F146,2)</f>
        <v>0</v>
      </c>
      <c r="H146" s="175"/>
      <c r="I146" s="176">
        <f>ROUND(E146*H146,2)</f>
        <v>0</v>
      </c>
      <c r="J146" s="175"/>
      <c r="K146" s="176">
        <f>ROUND(E146*J146,2)</f>
        <v>0</v>
      </c>
      <c r="L146" s="176">
        <v>12</v>
      </c>
      <c r="M146" s="176">
        <f>G146*(1+L146/100)</f>
        <v>0</v>
      </c>
      <c r="N146" s="174">
        <v>3.0000000000000001E-3</v>
      </c>
      <c r="O146" s="174">
        <f>ROUND(E146*N146,2)</f>
        <v>0.46</v>
      </c>
      <c r="P146" s="174">
        <v>0</v>
      </c>
      <c r="Q146" s="174">
        <f>ROUND(E146*P146,2)</f>
        <v>0</v>
      </c>
      <c r="R146" s="176"/>
      <c r="S146" s="176" t="s">
        <v>180</v>
      </c>
      <c r="T146" s="177" t="s">
        <v>180</v>
      </c>
      <c r="U146" s="157">
        <v>0</v>
      </c>
      <c r="V146" s="157">
        <f>ROUND(E146*U146,2)</f>
        <v>0</v>
      </c>
      <c r="W146" s="157"/>
      <c r="X146" s="157" t="s">
        <v>169</v>
      </c>
      <c r="Y146" s="157" t="s">
        <v>170</v>
      </c>
      <c r="Z146" s="147"/>
      <c r="AA146" s="147"/>
      <c r="AB146" s="147"/>
      <c r="AC146" s="147"/>
      <c r="AD146" s="147"/>
      <c r="AE146" s="147"/>
      <c r="AF146" s="147"/>
      <c r="AG146" s="147" t="s">
        <v>181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2" x14ac:dyDescent="0.2">
      <c r="A147" s="154"/>
      <c r="B147" s="155"/>
      <c r="C147" s="188" t="s">
        <v>384</v>
      </c>
      <c r="D147" s="158"/>
      <c r="E147" s="159">
        <v>152.1</v>
      </c>
      <c r="F147" s="157"/>
      <c r="G147" s="157"/>
      <c r="H147" s="157"/>
      <c r="I147" s="157"/>
      <c r="J147" s="157"/>
      <c r="K147" s="157"/>
      <c r="L147" s="157"/>
      <c r="M147" s="157"/>
      <c r="N147" s="156"/>
      <c r="O147" s="156"/>
      <c r="P147" s="156"/>
      <c r="Q147" s="156"/>
      <c r="R147" s="157"/>
      <c r="S147" s="157"/>
      <c r="T147" s="157"/>
      <c r="U147" s="157"/>
      <c r="V147" s="157"/>
      <c r="W147" s="157"/>
      <c r="X147" s="157"/>
      <c r="Y147" s="157"/>
      <c r="Z147" s="147"/>
      <c r="AA147" s="147"/>
      <c r="AB147" s="147"/>
      <c r="AC147" s="147"/>
      <c r="AD147" s="147"/>
      <c r="AE147" s="147"/>
      <c r="AF147" s="147"/>
      <c r="AG147" s="147" t="s">
        <v>173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78">
        <v>81</v>
      </c>
      <c r="B148" s="179" t="s">
        <v>385</v>
      </c>
      <c r="C148" s="189" t="s">
        <v>386</v>
      </c>
      <c r="D148" s="180" t="s">
        <v>0</v>
      </c>
      <c r="E148" s="181">
        <v>194.02889999999999</v>
      </c>
      <c r="F148" s="182"/>
      <c r="G148" s="183">
        <f>ROUND(E148*F148,2)</f>
        <v>0</v>
      </c>
      <c r="H148" s="182"/>
      <c r="I148" s="183">
        <f>ROUND(E148*H148,2)</f>
        <v>0</v>
      </c>
      <c r="J148" s="182"/>
      <c r="K148" s="183">
        <f>ROUND(E148*J148,2)</f>
        <v>0</v>
      </c>
      <c r="L148" s="183">
        <v>12</v>
      </c>
      <c r="M148" s="183">
        <f>G148*(1+L148/100)</f>
        <v>0</v>
      </c>
      <c r="N148" s="181">
        <v>0</v>
      </c>
      <c r="O148" s="181">
        <f>ROUND(E148*N148,2)</f>
        <v>0</v>
      </c>
      <c r="P148" s="181">
        <v>0</v>
      </c>
      <c r="Q148" s="181">
        <f>ROUND(E148*P148,2)</f>
        <v>0</v>
      </c>
      <c r="R148" s="183"/>
      <c r="S148" s="183" t="s">
        <v>180</v>
      </c>
      <c r="T148" s="184" t="s">
        <v>180</v>
      </c>
      <c r="U148" s="157">
        <v>0</v>
      </c>
      <c r="V148" s="157">
        <f>ROUND(E148*U148,2)</f>
        <v>0</v>
      </c>
      <c r="W148" s="157"/>
      <c r="X148" s="157" t="s">
        <v>169</v>
      </c>
      <c r="Y148" s="157" t="s">
        <v>170</v>
      </c>
      <c r="Z148" s="147"/>
      <c r="AA148" s="147"/>
      <c r="AB148" s="147"/>
      <c r="AC148" s="147"/>
      <c r="AD148" s="147"/>
      <c r="AE148" s="147"/>
      <c r="AF148" s="147"/>
      <c r="AG148" s="147" t="s">
        <v>279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x14ac:dyDescent="0.2">
      <c r="A149" s="164" t="s">
        <v>162</v>
      </c>
      <c r="B149" s="165" t="s">
        <v>120</v>
      </c>
      <c r="C149" s="186" t="s">
        <v>121</v>
      </c>
      <c r="D149" s="166"/>
      <c r="E149" s="167"/>
      <c r="F149" s="168"/>
      <c r="G149" s="168">
        <f>SUMIF(AG150:AG161,"&lt;&gt;NOR",G150:G161)</f>
        <v>0</v>
      </c>
      <c r="H149" s="168"/>
      <c r="I149" s="168">
        <f>SUM(I150:I161)</f>
        <v>0</v>
      </c>
      <c r="J149" s="168"/>
      <c r="K149" s="168">
        <f>SUM(K150:K161)</f>
        <v>0</v>
      </c>
      <c r="L149" s="168"/>
      <c r="M149" s="168">
        <f>SUM(M150:M161)</f>
        <v>0</v>
      </c>
      <c r="N149" s="167"/>
      <c r="O149" s="167">
        <f>SUM(O150:O161)</f>
        <v>0.49</v>
      </c>
      <c r="P149" s="167"/>
      <c r="Q149" s="167">
        <f>SUM(Q150:Q161)</f>
        <v>0</v>
      </c>
      <c r="R149" s="168"/>
      <c r="S149" s="168"/>
      <c r="T149" s="169"/>
      <c r="U149" s="163"/>
      <c r="V149" s="163">
        <f>SUM(V150:V161)</f>
        <v>0</v>
      </c>
      <c r="W149" s="163"/>
      <c r="X149" s="163"/>
      <c r="Y149" s="163"/>
      <c r="AG149" t="s">
        <v>163</v>
      </c>
    </row>
    <row r="150" spans="1:60" outlineLevel="1" x14ac:dyDescent="0.2">
      <c r="A150" s="178">
        <v>82</v>
      </c>
      <c r="B150" s="179" t="s">
        <v>387</v>
      </c>
      <c r="C150" s="189" t="s">
        <v>388</v>
      </c>
      <c r="D150" s="180" t="s">
        <v>166</v>
      </c>
      <c r="E150" s="181">
        <v>17.399999999999999</v>
      </c>
      <c r="F150" s="182"/>
      <c r="G150" s="183">
        <f t="shared" ref="G150:G155" si="21">ROUND(E150*F150,2)</f>
        <v>0</v>
      </c>
      <c r="H150" s="182"/>
      <c r="I150" s="183">
        <f t="shared" ref="I150:I155" si="22">ROUND(E150*H150,2)</f>
        <v>0</v>
      </c>
      <c r="J150" s="182"/>
      <c r="K150" s="183">
        <f t="shared" ref="K150:K155" si="23">ROUND(E150*J150,2)</f>
        <v>0</v>
      </c>
      <c r="L150" s="183">
        <v>12</v>
      </c>
      <c r="M150" s="183">
        <f t="shared" ref="M150:M155" si="24">G150*(1+L150/100)</f>
        <v>0</v>
      </c>
      <c r="N150" s="181">
        <v>2.1000000000000001E-4</v>
      </c>
      <c r="O150" s="181">
        <f t="shared" ref="O150:O155" si="25">ROUND(E150*N150,2)</f>
        <v>0</v>
      </c>
      <c r="P150" s="181">
        <v>0</v>
      </c>
      <c r="Q150" s="181">
        <f t="shared" ref="Q150:Q155" si="26">ROUND(E150*P150,2)</f>
        <v>0</v>
      </c>
      <c r="R150" s="183"/>
      <c r="S150" s="183" t="s">
        <v>180</v>
      </c>
      <c r="T150" s="184" t="s">
        <v>180</v>
      </c>
      <c r="U150" s="157">
        <v>0</v>
      </c>
      <c r="V150" s="157">
        <f t="shared" ref="V150:V155" si="27">ROUND(E150*U150,2)</f>
        <v>0</v>
      </c>
      <c r="W150" s="157"/>
      <c r="X150" s="157" t="s">
        <v>169</v>
      </c>
      <c r="Y150" s="157" t="s">
        <v>170</v>
      </c>
      <c r="Z150" s="147"/>
      <c r="AA150" s="147"/>
      <c r="AB150" s="147"/>
      <c r="AC150" s="147"/>
      <c r="AD150" s="147"/>
      <c r="AE150" s="147"/>
      <c r="AF150" s="147"/>
      <c r="AG150" s="147" t="s">
        <v>270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78">
        <v>83</v>
      </c>
      <c r="B151" s="179" t="s">
        <v>389</v>
      </c>
      <c r="C151" s="189" t="s">
        <v>390</v>
      </c>
      <c r="D151" s="180" t="s">
        <v>166</v>
      </c>
      <c r="E151" s="181">
        <v>17.399999999999999</v>
      </c>
      <c r="F151" s="182"/>
      <c r="G151" s="183">
        <f t="shared" si="21"/>
        <v>0</v>
      </c>
      <c r="H151" s="182"/>
      <c r="I151" s="183">
        <f t="shared" si="22"/>
        <v>0</v>
      </c>
      <c r="J151" s="182"/>
      <c r="K151" s="183">
        <f t="shared" si="23"/>
        <v>0</v>
      </c>
      <c r="L151" s="183">
        <v>12</v>
      </c>
      <c r="M151" s="183">
        <f t="shared" si="24"/>
        <v>0</v>
      </c>
      <c r="N151" s="181">
        <v>4.9699999999999996E-3</v>
      </c>
      <c r="O151" s="181">
        <f t="shared" si="25"/>
        <v>0.09</v>
      </c>
      <c r="P151" s="181">
        <v>0</v>
      </c>
      <c r="Q151" s="181">
        <f t="shared" si="26"/>
        <v>0</v>
      </c>
      <c r="R151" s="183"/>
      <c r="S151" s="183" t="s">
        <v>180</v>
      </c>
      <c r="T151" s="184" t="s">
        <v>180</v>
      </c>
      <c r="U151" s="157">
        <v>0</v>
      </c>
      <c r="V151" s="157">
        <f t="shared" si="27"/>
        <v>0</v>
      </c>
      <c r="W151" s="157"/>
      <c r="X151" s="157" t="s">
        <v>169</v>
      </c>
      <c r="Y151" s="157" t="s">
        <v>170</v>
      </c>
      <c r="Z151" s="147"/>
      <c r="AA151" s="147"/>
      <c r="AB151" s="147"/>
      <c r="AC151" s="147"/>
      <c r="AD151" s="147"/>
      <c r="AE151" s="147"/>
      <c r="AF151" s="147"/>
      <c r="AG151" s="147" t="s">
        <v>270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78">
        <v>84</v>
      </c>
      <c r="B152" s="179" t="s">
        <v>391</v>
      </c>
      <c r="C152" s="189" t="s">
        <v>392</v>
      </c>
      <c r="D152" s="180" t="s">
        <v>166</v>
      </c>
      <c r="E152" s="181">
        <v>17.399999999999999</v>
      </c>
      <c r="F152" s="182"/>
      <c r="G152" s="183">
        <f t="shared" si="21"/>
        <v>0</v>
      </c>
      <c r="H152" s="182"/>
      <c r="I152" s="183">
        <f t="shared" si="22"/>
        <v>0</v>
      </c>
      <c r="J152" s="182"/>
      <c r="K152" s="183">
        <f t="shared" si="23"/>
        <v>0</v>
      </c>
      <c r="L152" s="183">
        <v>12</v>
      </c>
      <c r="M152" s="183">
        <f t="shared" si="24"/>
        <v>0</v>
      </c>
      <c r="N152" s="181">
        <v>4.0000000000000002E-4</v>
      </c>
      <c r="O152" s="181">
        <f t="shared" si="25"/>
        <v>0.01</v>
      </c>
      <c r="P152" s="181">
        <v>0</v>
      </c>
      <c r="Q152" s="181">
        <f t="shared" si="26"/>
        <v>0</v>
      </c>
      <c r="R152" s="183"/>
      <c r="S152" s="183" t="s">
        <v>180</v>
      </c>
      <c r="T152" s="184" t="s">
        <v>180</v>
      </c>
      <c r="U152" s="157">
        <v>0</v>
      </c>
      <c r="V152" s="157">
        <f t="shared" si="27"/>
        <v>0</v>
      </c>
      <c r="W152" s="157"/>
      <c r="X152" s="157" t="s">
        <v>169</v>
      </c>
      <c r="Y152" s="157" t="s">
        <v>170</v>
      </c>
      <c r="Z152" s="147"/>
      <c r="AA152" s="147"/>
      <c r="AB152" s="147"/>
      <c r="AC152" s="147"/>
      <c r="AD152" s="147"/>
      <c r="AE152" s="147"/>
      <c r="AF152" s="147"/>
      <c r="AG152" s="147" t="s">
        <v>270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78">
        <v>85</v>
      </c>
      <c r="B153" s="179" t="s">
        <v>393</v>
      </c>
      <c r="C153" s="189" t="s">
        <v>394</v>
      </c>
      <c r="D153" s="180" t="s">
        <v>166</v>
      </c>
      <c r="E153" s="181">
        <v>17.399999999999999</v>
      </c>
      <c r="F153" s="182"/>
      <c r="G153" s="183">
        <f t="shared" si="21"/>
        <v>0</v>
      </c>
      <c r="H153" s="182"/>
      <c r="I153" s="183">
        <f t="shared" si="22"/>
        <v>0</v>
      </c>
      <c r="J153" s="182"/>
      <c r="K153" s="183">
        <f t="shared" si="23"/>
        <v>0</v>
      </c>
      <c r="L153" s="183">
        <v>12</v>
      </c>
      <c r="M153" s="183">
        <f t="shared" si="24"/>
        <v>0</v>
      </c>
      <c r="N153" s="181">
        <v>1.1E-4</v>
      </c>
      <c r="O153" s="181">
        <f t="shared" si="25"/>
        <v>0</v>
      </c>
      <c r="P153" s="181">
        <v>0</v>
      </c>
      <c r="Q153" s="181">
        <f t="shared" si="26"/>
        <v>0</v>
      </c>
      <c r="R153" s="183"/>
      <c r="S153" s="183" t="s">
        <v>180</v>
      </c>
      <c r="T153" s="184" t="s">
        <v>180</v>
      </c>
      <c r="U153" s="157">
        <v>0</v>
      </c>
      <c r="V153" s="157">
        <f t="shared" si="27"/>
        <v>0</v>
      </c>
      <c r="W153" s="157"/>
      <c r="X153" s="157" t="s">
        <v>169</v>
      </c>
      <c r="Y153" s="157" t="s">
        <v>170</v>
      </c>
      <c r="Z153" s="147"/>
      <c r="AA153" s="147"/>
      <c r="AB153" s="147"/>
      <c r="AC153" s="147"/>
      <c r="AD153" s="147"/>
      <c r="AE153" s="147"/>
      <c r="AF153" s="147"/>
      <c r="AG153" s="147" t="s">
        <v>270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1" x14ac:dyDescent="0.2">
      <c r="A154" s="178">
        <v>86</v>
      </c>
      <c r="B154" s="179" t="s">
        <v>395</v>
      </c>
      <c r="C154" s="189" t="s">
        <v>396</v>
      </c>
      <c r="D154" s="180" t="s">
        <v>166</v>
      </c>
      <c r="E154" s="181">
        <v>17.399999999999999</v>
      </c>
      <c r="F154" s="182"/>
      <c r="G154" s="183">
        <f t="shared" si="21"/>
        <v>0</v>
      </c>
      <c r="H154" s="182"/>
      <c r="I154" s="183">
        <f t="shared" si="22"/>
        <v>0</v>
      </c>
      <c r="J154" s="182"/>
      <c r="K154" s="183">
        <f t="shared" si="23"/>
        <v>0</v>
      </c>
      <c r="L154" s="183">
        <v>12</v>
      </c>
      <c r="M154" s="183">
        <f t="shared" si="24"/>
        <v>0</v>
      </c>
      <c r="N154" s="181">
        <v>0</v>
      </c>
      <c r="O154" s="181">
        <f t="shared" si="25"/>
        <v>0</v>
      </c>
      <c r="P154" s="181">
        <v>0</v>
      </c>
      <c r="Q154" s="181">
        <f t="shared" si="26"/>
        <v>0</v>
      </c>
      <c r="R154" s="183"/>
      <c r="S154" s="183" t="s">
        <v>180</v>
      </c>
      <c r="T154" s="184" t="s">
        <v>180</v>
      </c>
      <c r="U154" s="157">
        <v>0</v>
      </c>
      <c r="V154" s="157">
        <f t="shared" si="27"/>
        <v>0</v>
      </c>
      <c r="W154" s="157"/>
      <c r="X154" s="157" t="s">
        <v>169</v>
      </c>
      <c r="Y154" s="157" t="s">
        <v>170</v>
      </c>
      <c r="Z154" s="147"/>
      <c r="AA154" s="147"/>
      <c r="AB154" s="147"/>
      <c r="AC154" s="147"/>
      <c r="AD154" s="147"/>
      <c r="AE154" s="147"/>
      <c r="AF154" s="147"/>
      <c r="AG154" s="147" t="s">
        <v>270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71">
        <v>87</v>
      </c>
      <c r="B155" s="172" t="s">
        <v>397</v>
      </c>
      <c r="C155" s="187" t="s">
        <v>398</v>
      </c>
      <c r="D155" s="173" t="s">
        <v>204</v>
      </c>
      <c r="E155" s="174">
        <v>18</v>
      </c>
      <c r="F155" s="175"/>
      <c r="G155" s="176">
        <f t="shared" si="21"/>
        <v>0</v>
      </c>
      <c r="H155" s="175"/>
      <c r="I155" s="176">
        <f t="shared" si="22"/>
        <v>0</v>
      </c>
      <c r="J155" s="175"/>
      <c r="K155" s="176">
        <f t="shared" si="23"/>
        <v>0</v>
      </c>
      <c r="L155" s="176">
        <v>12</v>
      </c>
      <c r="M155" s="176">
        <f t="shared" si="24"/>
        <v>0</v>
      </c>
      <c r="N155" s="174">
        <v>0</v>
      </c>
      <c r="O155" s="174">
        <f t="shared" si="25"/>
        <v>0</v>
      </c>
      <c r="P155" s="174">
        <v>0</v>
      </c>
      <c r="Q155" s="174">
        <f t="shared" si="26"/>
        <v>0</v>
      </c>
      <c r="R155" s="176"/>
      <c r="S155" s="176" t="s">
        <v>180</v>
      </c>
      <c r="T155" s="177" t="s">
        <v>180</v>
      </c>
      <c r="U155" s="157">
        <v>0</v>
      </c>
      <c r="V155" s="157">
        <f t="shared" si="27"/>
        <v>0</v>
      </c>
      <c r="W155" s="157"/>
      <c r="X155" s="157" t="s">
        <v>169</v>
      </c>
      <c r="Y155" s="157" t="s">
        <v>170</v>
      </c>
      <c r="Z155" s="147"/>
      <c r="AA155" s="147"/>
      <c r="AB155" s="147"/>
      <c r="AC155" s="147"/>
      <c r="AD155" s="147"/>
      <c r="AE155" s="147"/>
      <c r="AF155" s="147"/>
      <c r="AG155" s="147" t="s">
        <v>270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2" x14ac:dyDescent="0.2">
      <c r="A156" s="154"/>
      <c r="B156" s="155"/>
      <c r="C156" s="250" t="s">
        <v>399</v>
      </c>
      <c r="D156" s="251"/>
      <c r="E156" s="251"/>
      <c r="F156" s="251"/>
      <c r="G156" s="251"/>
      <c r="H156" s="157"/>
      <c r="I156" s="157"/>
      <c r="J156" s="157"/>
      <c r="K156" s="157"/>
      <c r="L156" s="157"/>
      <c r="M156" s="157"/>
      <c r="N156" s="156"/>
      <c r="O156" s="156"/>
      <c r="P156" s="156"/>
      <c r="Q156" s="156"/>
      <c r="R156" s="157"/>
      <c r="S156" s="157"/>
      <c r="T156" s="157"/>
      <c r="U156" s="157"/>
      <c r="V156" s="157"/>
      <c r="W156" s="157"/>
      <c r="X156" s="157"/>
      <c r="Y156" s="157"/>
      <c r="Z156" s="147"/>
      <c r="AA156" s="147"/>
      <c r="AB156" s="147"/>
      <c r="AC156" s="147"/>
      <c r="AD156" s="147"/>
      <c r="AE156" s="147"/>
      <c r="AF156" s="147"/>
      <c r="AG156" s="147" t="s">
        <v>199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78">
        <v>88</v>
      </c>
      <c r="B157" s="179" t="s">
        <v>400</v>
      </c>
      <c r="C157" s="189" t="s">
        <v>401</v>
      </c>
      <c r="D157" s="180" t="s">
        <v>0</v>
      </c>
      <c r="E157" s="181">
        <v>230.94390999999999</v>
      </c>
      <c r="F157" s="182"/>
      <c r="G157" s="183">
        <f>ROUND(E157*F157,2)</f>
        <v>0</v>
      </c>
      <c r="H157" s="182"/>
      <c r="I157" s="183">
        <f>ROUND(E157*H157,2)</f>
        <v>0</v>
      </c>
      <c r="J157" s="182"/>
      <c r="K157" s="183">
        <f>ROUND(E157*J157,2)</f>
        <v>0</v>
      </c>
      <c r="L157" s="183">
        <v>12</v>
      </c>
      <c r="M157" s="183">
        <f>G157*(1+L157/100)</f>
        <v>0</v>
      </c>
      <c r="N157" s="181">
        <v>0</v>
      </c>
      <c r="O157" s="181">
        <f>ROUND(E157*N157,2)</f>
        <v>0</v>
      </c>
      <c r="P157" s="181">
        <v>0</v>
      </c>
      <c r="Q157" s="181">
        <f>ROUND(E157*P157,2)</f>
        <v>0</v>
      </c>
      <c r="R157" s="183"/>
      <c r="S157" s="183" t="s">
        <v>180</v>
      </c>
      <c r="T157" s="184" t="s">
        <v>180</v>
      </c>
      <c r="U157" s="157">
        <v>0</v>
      </c>
      <c r="V157" s="157">
        <f>ROUND(E157*U157,2)</f>
        <v>0</v>
      </c>
      <c r="W157" s="157"/>
      <c r="X157" s="157" t="s">
        <v>169</v>
      </c>
      <c r="Y157" s="157" t="s">
        <v>170</v>
      </c>
      <c r="Z157" s="147"/>
      <c r="AA157" s="147"/>
      <c r="AB157" s="147"/>
      <c r="AC157" s="147"/>
      <c r="AD157" s="147"/>
      <c r="AE157" s="147"/>
      <c r="AF157" s="147"/>
      <c r="AG157" s="147" t="s">
        <v>279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78">
        <v>89</v>
      </c>
      <c r="B158" s="179" t="s">
        <v>402</v>
      </c>
      <c r="C158" s="189" t="s">
        <v>403</v>
      </c>
      <c r="D158" s="180" t="s">
        <v>204</v>
      </c>
      <c r="E158" s="181">
        <v>18</v>
      </c>
      <c r="F158" s="182"/>
      <c r="G158" s="183">
        <f>ROUND(E158*F158,2)</f>
        <v>0</v>
      </c>
      <c r="H158" s="182"/>
      <c r="I158" s="183">
        <f>ROUND(E158*H158,2)</f>
        <v>0</v>
      </c>
      <c r="J158" s="182"/>
      <c r="K158" s="183">
        <f>ROUND(E158*J158,2)</f>
        <v>0</v>
      </c>
      <c r="L158" s="183">
        <v>12</v>
      </c>
      <c r="M158" s="183">
        <f>G158*(1+L158/100)</f>
        <v>0</v>
      </c>
      <c r="N158" s="181">
        <v>2.2000000000000001E-4</v>
      </c>
      <c r="O158" s="181">
        <f>ROUND(E158*N158,2)</f>
        <v>0</v>
      </c>
      <c r="P158" s="181">
        <v>0</v>
      </c>
      <c r="Q158" s="181">
        <f>ROUND(E158*P158,2)</f>
        <v>0</v>
      </c>
      <c r="R158" s="183"/>
      <c r="S158" s="183" t="s">
        <v>167</v>
      </c>
      <c r="T158" s="184" t="s">
        <v>168</v>
      </c>
      <c r="U158" s="157">
        <v>0</v>
      </c>
      <c r="V158" s="157">
        <f>ROUND(E158*U158,2)</f>
        <v>0</v>
      </c>
      <c r="W158" s="157"/>
      <c r="X158" s="157" t="s">
        <v>290</v>
      </c>
      <c r="Y158" s="157" t="s">
        <v>170</v>
      </c>
      <c r="Z158" s="147"/>
      <c r="AA158" s="147"/>
      <c r="AB158" s="147"/>
      <c r="AC158" s="147"/>
      <c r="AD158" s="147"/>
      <c r="AE158" s="147"/>
      <c r="AF158" s="147"/>
      <c r="AG158" s="147" t="s">
        <v>291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71">
        <v>90</v>
      </c>
      <c r="B159" s="172" t="s">
        <v>404</v>
      </c>
      <c r="C159" s="187" t="s">
        <v>405</v>
      </c>
      <c r="D159" s="173" t="s">
        <v>166</v>
      </c>
      <c r="E159" s="174">
        <v>20.010000000000002</v>
      </c>
      <c r="F159" s="175"/>
      <c r="G159" s="176">
        <f>ROUND(E159*F159,2)</f>
        <v>0</v>
      </c>
      <c r="H159" s="175"/>
      <c r="I159" s="176">
        <f>ROUND(E159*H159,2)</f>
        <v>0</v>
      </c>
      <c r="J159" s="175"/>
      <c r="K159" s="176">
        <f>ROUND(E159*J159,2)</f>
        <v>0</v>
      </c>
      <c r="L159" s="176">
        <v>12</v>
      </c>
      <c r="M159" s="176">
        <f>G159*(1+L159/100)</f>
        <v>0</v>
      </c>
      <c r="N159" s="174">
        <v>1.9429999999999999E-2</v>
      </c>
      <c r="O159" s="174">
        <f>ROUND(E159*N159,2)</f>
        <v>0.39</v>
      </c>
      <c r="P159" s="174">
        <v>0</v>
      </c>
      <c r="Q159" s="174">
        <f>ROUND(E159*P159,2)</f>
        <v>0</v>
      </c>
      <c r="R159" s="176" t="s">
        <v>294</v>
      </c>
      <c r="S159" s="176" t="s">
        <v>406</v>
      </c>
      <c r="T159" s="177" t="s">
        <v>406</v>
      </c>
      <c r="U159" s="157">
        <v>0</v>
      </c>
      <c r="V159" s="157">
        <f>ROUND(E159*U159,2)</f>
        <v>0</v>
      </c>
      <c r="W159" s="157"/>
      <c r="X159" s="157" t="s">
        <v>290</v>
      </c>
      <c r="Y159" s="157" t="s">
        <v>170</v>
      </c>
      <c r="Z159" s="147"/>
      <c r="AA159" s="147"/>
      <c r="AB159" s="147"/>
      <c r="AC159" s="147"/>
      <c r="AD159" s="147"/>
      <c r="AE159" s="147"/>
      <c r="AF159" s="147"/>
      <c r="AG159" s="147" t="s">
        <v>291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2" x14ac:dyDescent="0.2">
      <c r="A160" s="154"/>
      <c r="B160" s="155"/>
      <c r="C160" s="250" t="s">
        <v>407</v>
      </c>
      <c r="D160" s="251"/>
      <c r="E160" s="251"/>
      <c r="F160" s="251"/>
      <c r="G160" s="251"/>
      <c r="H160" s="157"/>
      <c r="I160" s="157"/>
      <c r="J160" s="157"/>
      <c r="K160" s="157"/>
      <c r="L160" s="157"/>
      <c r="M160" s="157"/>
      <c r="N160" s="156"/>
      <c r="O160" s="156"/>
      <c r="P160" s="156"/>
      <c r="Q160" s="156"/>
      <c r="R160" s="157"/>
      <c r="S160" s="157"/>
      <c r="T160" s="157"/>
      <c r="U160" s="157"/>
      <c r="V160" s="157"/>
      <c r="W160" s="157"/>
      <c r="X160" s="157"/>
      <c r="Y160" s="157"/>
      <c r="Z160" s="147"/>
      <c r="AA160" s="147"/>
      <c r="AB160" s="147"/>
      <c r="AC160" s="147"/>
      <c r="AD160" s="147"/>
      <c r="AE160" s="147"/>
      <c r="AF160" s="147"/>
      <c r="AG160" s="147" t="s">
        <v>199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2" x14ac:dyDescent="0.2">
      <c r="A161" s="154"/>
      <c r="B161" s="155"/>
      <c r="C161" s="188" t="s">
        <v>408</v>
      </c>
      <c r="D161" s="158"/>
      <c r="E161" s="159">
        <v>20.010000000000002</v>
      </c>
      <c r="F161" s="157"/>
      <c r="G161" s="157"/>
      <c r="H161" s="157"/>
      <c r="I161" s="157"/>
      <c r="J161" s="157"/>
      <c r="K161" s="157"/>
      <c r="L161" s="157"/>
      <c r="M161" s="157"/>
      <c r="N161" s="156"/>
      <c r="O161" s="156"/>
      <c r="P161" s="156"/>
      <c r="Q161" s="156"/>
      <c r="R161" s="157"/>
      <c r="S161" s="157"/>
      <c r="T161" s="157"/>
      <c r="U161" s="157"/>
      <c r="V161" s="157"/>
      <c r="W161" s="157"/>
      <c r="X161" s="157"/>
      <c r="Y161" s="157"/>
      <c r="Z161" s="147"/>
      <c r="AA161" s="147"/>
      <c r="AB161" s="147"/>
      <c r="AC161" s="147"/>
      <c r="AD161" s="147"/>
      <c r="AE161" s="147"/>
      <c r="AF161" s="147"/>
      <c r="AG161" s="147" t="s">
        <v>173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x14ac:dyDescent="0.2">
      <c r="A162" s="164" t="s">
        <v>162</v>
      </c>
      <c r="B162" s="165" t="s">
        <v>122</v>
      </c>
      <c r="C162" s="186" t="s">
        <v>123</v>
      </c>
      <c r="D162" s="166"/>
      <c r="E162" s="167"/>
      <c r="F162" s="168"/>
      <c r="G162" s="168">
        <f>SUMIF(AG163:AG171,"&lt;&gt;NOR",G163:G171)</f>
        <v>0</v>
      </c>
      <c r="H162" s="168"/>
      <c r="I162" s="168">
        <f>SUM(I163:I171)</f>
        <v>0</v>
      </c>
      <c r="J162" s="168"/>
      <c r="K162" s="168">
        <f>SUM(K163:K171)</f>
        <v>0</v>
      </c>
      <c r="L162" s="168"/>
      <c r="M162" s="168">
        <f>SUM(M163:M171)</f>
        <v>0</v>
      </c>
      <c r="N162" s="167"/>
      <c r="O162" s="167">
        <f>SUM(O163:O171)</f>
        <v>0.03</v>
      </c>
      <c r="P162" s="167"/>
      <c r="Q162" s="167">
        <f>SUM(Q163:Q171)</f>
        <v>0</v>
      </c>
      <c r="R162" s="168"/>
      <c r="S162" s="168"/>
      <c r="T162" s="169"/>
      <c r="U162" s="163"/>
      <c r="V162" s="163">
        <f>SUM(V163:V171)</f>
        <v>0</v>
      </c>
      <c r="W162" s="163"/>
      <c r="X162" s="163"/>
      <c r="Y162" s="163"/>
      <c r="AG162" t="s">
        <v>163</v>
      </c>
    </row>
    <row r="163" spans="1:60" outlineLevel="1" x14ac:dyDescent="0.2">
      <c r="A163" s="171">
        <v>91</v>
      </c>
      <c r="B163" s="172" t="s">
        <v>409</v>
      </c>
      <c r="C163" s="187" t="s">
        <v>410</v>
      </c>
      <c r="D163" s="173" t="s">
        <v>166</v>
      </c>
      <c r="E163" s="174">
        <v>4.95</v>
      </c>
      <c r="F163" s="175"/>
      <c r="G163" s="176">
        <f>ROUND(E163*F163,2)</f>
        <v>0</v>
      </c>
      <c r="H163" s="175"/>
      <c r="I163" s="176">
        <f>ROUND(E163*H163,2)</f>
        <v>0</v>
      </c>
      <c r="J163" s="175"/>
      <c r="K163" s="176">
        <f>ROUND(E163*J163,2)</f>
        <v>0</v>
      </c>
      <c r="L163" s="176">
        <v>12</v>
      </c>
      <c r="M163" s="176">
        <f>G163*(1+L163/100)</f>
        <v>0</v>
      </c>
      <c r="N163" s="174">
        <v>2.5999999999999998E-4</v>
      </c>
      <c r="O163" s="174">
        <f>ROUND(E163*N163,2)</f>
        <v>0</v>
      </c>
      <c r="P163" s="174">
        <v>0</v>
      </c>
      <c r="Q163" s="174">
        <f>ROUND(E163*P163,2)</f>
        <v>0</v>
      </c>
      <c r="R163" s="176"/>
      <c r="S163" s="176" t="s">
        <v>180</v>
      </c>
      <c r="T163" s="177" t="s">
        <v>180</v>
      </c>
      <c r="U163" s="157">
        <v>0</v>
      </c>
      <c r="V163" s="157">
        <f>ROUND(E163*U163,2)</f>
        <v>0</v>
      </c>
      <c r="W163" s="157"/>
      <c r="X163" s="157" t="s">
        <v>169</v>
      </c>
      <c r="Y163" s="157" t="s">
        <v>170</v>
      </c>
      <c r="Z163" s="147"/>
      <c r="AA163" s="147"/>
      <c r="AB163" s="147"/>
      <c r="AC163" s="147"/>
      <c r="AD163" s="147"/>
      <c r="AE163" s="147"/>
      <c r="AF163" s="147"/>
      <c r="AG163" s="147" t="s">
        <v>270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2" x14ac:dyDescent="0.2">
      <c r="A164" s="154"/>
      <c r="B164" s="155"/>
      <c r="C164" s="250" t="s">
        <v>411</v>
      </c>
      <c r="D164" s="251"/>
      <c r="E164" s="251"/>
      <c r="F164" s="251"/>
      <c r="G164" s="251"/>
      <c r="H164" s="157"/>
      <c r="I164" s="157"/>
      <c r="J164" s="157"/>
      <c r="K164" s="157"/>
      <c r="L164" s="157"/>
      <c r="M164" s="157"/>
      <c r="N164" s="156"/>
      <c r="O164" s="156"/>
      <c r="P164" s="156"/>
      <c r="Q164" s="156"/>
      <c r="R164" s="157"/>
      <c r="S164" s="157"/>
      <c r="T164" s="157"/>
      <c r="U164" s="157"/>
      <c r="V164" s="157"/>
      <c r="W164" s="157"/>
      <c r="X164" s="157"/>
      <c r="Y164" s="157"/>
      <c r="Z164" s="147"/>
      <c r="AA164" s="147"/>
      <c r="AB164" s="147"/>
      <c r="AC164" s="147"/>
      <c r="AD164" s="147"/>
      <c r="AE164" s="147"/>
      <c r="AF164" s="147"/>
      <c r="AG164" s="147" t="s">
        <v>199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2" x14ac:dyDescent="0.2">
      <c r="A165" s="154"/>
      <c r="B165" s="155"/>
      <c r="C165" s="188" t="s">
        <v>412</v>
      </c>
      <c r="D165" s="158"/>
      <c r="E165" s="159">
        <v>2.0699999999999998</v>
      </c>
      <c r="F165" s="157"/>
      <c r="G165" s="157"/>
      <c r="H165" s="157"/>
      <c r="I165" s="157"/>
      <c r="J165" s="157"/>
      <c r="K165" s="157"/>
      <c r="L165" s="157"/>
      <c r="M165" s="157"/>
      <c r="N165" s="156"/>
      <c r="O165" s="156"/>
      <c r="P165" s="156"/>
      <c r="Q165" s="156"/>
      <c r="R165" s="157"/>
      <c r="S165" s="157"/>
      <c r="T165" s="157"/>
      <c r="U165" s="157"/>
      <c r="V165" s="157"/>
      <c r="W165" s="157"/>
      <c r="X165" s="157"/>
      <c r="Y165" s="157"/>
      <c r="Z165" s="147"/>
      <c r="AA165" s="147"/>
      <c r="AB165" s="147"/>
      <c r="AC165" s="147"/>
      <c r="AD165" s="147"/>
      <c r="AE165" s="147"/>
      <c r="AF165" s="147"/>
      <c r="AG165" s="147" t="s">
        <v>173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3" x14ac:dyDescent="0.2">
      <c r="A166" s="154"/>
      <c r="B166" s="155"/>
      <c r="C166" s="188" t="s">
        <v>413</v>
      </c>
      <c r="D166" s="158"/>
      <c r="E166" s="159">
        <v>2.88</v>
      </c>
      <c r="F166" s="157"/>
      <c r="G166" s="157"/>
      <c r="H166" s="157"/>
      <c r="I166" s="157"/>
      <c r="J166" s="157"/>
      <c r="K166" s="157"/>
      <c r="L166" s="157"/>
      <c r="M166" s="157"/>
      <c r="N166" s="156"/>
      <c r="O166" s="156"/>
      <c r="P166" s="156"/>
      <c r="Q166" s="156"/>
      <c r="R166" s="157"/>
      <c r="S166" s="157"/>
      <c r="T166" s="157"/>
      <c r="U166" s="157"/>
      <c r="V166" s="157"/>
      <c r="W166" s="157"/>
      <c r="X166" s="157"/>
      <c r="Y166" s="157"/>
      <c r="Z166" s="147"/>
      <c r="AA166" s="147"/>
      <c r="AB166" s="147"/>
      <c r="AC166" s="147"/>
      <c r="AD166" s="147"/>
      <c r="AE166" s="147"/>
      <c r="AF166" s="147"/>
      <c r="AG166" s="147" t="s">
        <v>173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71">
        <v>92</v>
      </c>
      <c r="B167" s="172" t="s">
        <v>414</v>
      </c>
      <c r="C167" s="187" t="s">
        <v>415</v>
      </c>
      <c r="D167" s="173" t="s">
        <v>166</v>
      </c>
      <c r="E167" s="174">
        <v>14.4</v>
      </c>
      <c r="F167" s="175"/>
      <c r="G167" s="176">
        <f>ROUND(E167*F167,2)</f>
        <v>0</v>
      </c>
      <c r="H167" s="175"/>
      <c r="I167" s="176">
        <f>ROUND(E167*H167,2)</f>
        <v>0</v>
      </c>
      <c r="J167" s="175"/>
      <c r="K167" s="176">
        <f>ROUND(E167*J167,2)</f>
        <v>0</v>
      </c>
      <c r="L167" s="176">
        <v>12</v>
      </c>
      <c r="M167" s="176">
        <f>G167*(1+L167/100)</f>
        <v>0</v>
      </c>
      <c r="N167" s="174">
        <v>4.0999999999999999E-4</v>
      </c>
      <c r="O167" s="174">
        <f>ROUND(E167*N167,2)</f>
        <v>0.01</v>
      </c>
      <c r="P167" s="174">
        <v>0</v>
      </c>
      <c r="Q167" s="174">
        <f>ROUND(E167*P167,2)</f>
        <v>0</v>
      </c>
      <c r="R167" s="176"/>
      <c r="S167" s="176" t="s">
        <v>180</v>
      </c>
      <c r="T167" s="177" t="s">
        <v>180</v>
      </c>
      <c r="U167" s="157">
        <v>0</v>
      </c>
      <c r="V167" s="157">
        <f>ROUND(E167*U167,2)</f>
        <v>0</v>
      </c>
      <c r="W167" s="157"/>
      <c r="X167" s="157" t="s">
        <v>169</v>
      </c>
      <c r="Y167" s="157" t="s">
        <v>170</v>
      </c>
      <c r="Z167" s="147"/>
      <c r="AA167" s="147"/>
      <c r="AB167" s="147"/>
      <c r="AC167" s="147"/>
      <c r="AD167" s="147"/>
      <c r="AE167" s="147"/>
      <c r="AF167" s="147"/>
      <c r="AG167" s="147" t="s">
        <v>270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2" x14ac:dyDescent="0.2">
      <c r="A168" s="154"/>
      <c r="B168" s="155"/>
      <c r="C168" s="188" t="s">
        <v>416</v>
      </c>
      <c r="D168" s="158"/>
      <c r="E168" s="159">
        <v>14.4</v>
      </c>
      <c r="F168" s="157"/>
      <c r="G168" s="157"/>
      <c r="H168" s="157"/>
      <c r="I168" s="157"/>
      <c r="J168" s="157"/>
      <c r="K168" s="157"/>
      <c r="L168" s="157"/>
      <c r="M168" s="157"/>
      <c r="N168" s="156"/>
      <c r="O168" s="156"/>
      <c r="P168" s="156"/>
      <c r="Q168" s="156"/>
      <c r="R168" s="157"/>
      <c r="S168" s="157"/>
      <c r="T168" s="157"/>
      <c r="U168" s="157"/>
      <c r="V168" s="157"/>
      <c r="W168" s="157"/>
      <c r="X168" s="157"/>
      <c r="Y168" s="157"/>
      <c r="Z168" s="147"/>
      <c r="AA168" s="147"/>
      <c r="AB168" s="147"/>
      <c r="AC168" s="147"/>
      <c r="AD168" s="147"/>
      <c r="AE168" s="147"/>
      <c r="AF168" s="147"/>
      <c r="AG168" s="147" t="s">
        <v>173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71">
        <v>93</v>
      </c>
      <c r="B169" s="172" t="s">
        <v>417</v>
      </c>
      <c r="C169" s="187" t="s">
        <v>418</v>
      </c>
      <c r="D169" s="173" t="s">
        <v>166</v>
      </c>
      <c r="E169" s="174">
        <v>25.4</v>
      </c>
      <c r="F169" s="175"/>
      <c r="G169" s="176">
        <f>ROUND(E169*F169,2)</f>
        <v>0</v>
      </c>
      <c r="H169" s="175"/>
      <c r="I169" s="176">
        <f>ROUND(E169*H169,2)</f>
        <v>0</v>
      </c>
      <c r="J169" s="175"/>
      <c r="K169" s="176">
        <f>ROUND(E169*J169,2)</f>
        <v>0</v>
      </c>
      <c r="L169" s="176">
        <v>12</v>
      </c>
      <c r="M169" s="176">
        <f>G169*(1+L169/100)</f>
        <v>0</v>
      </c>
      <c r="N169" s="174">
        <v>6.7000000000000002E-4</v>
      </c>
      <c r="O169" s="174">
        <f>ROUND(E169*N169,2)</f>
        <v>0.02</v>
      </c>
      <c r="P169" s="174">
        <v>0</v>
      </c>
      <c r="Q169" s="174">
        <f>ROUND(E169*P169,2)</f>
        <v>0</v>
      </c>
      <c r="R169" s="176"/>
      <c r="S169" s="176" t="s">
        <v>419</v>
      </c>
      <c r="T169" s="177" t="s">
        <v>419</v>
      </c>
      <c r="U169" s="157">
        <v>0</v>
      </c>
      <c r="V169" s="157">
        <f>ROUND(E169*U169,2)</f>
        <v>0</v>
      </c>
      <c r="W169" s="157"/>
      <c r="X169" s="157" t="s">
        <v>169</v>
      </c>
      <c r="Y169" s="157" t="s">
        <v>170</v>
      </c>
      <c r="Z169" s="147"/>
      <c r="AA169" s="147"/>
      <c r="AB169" s="147"/>
      <c r="AC169" s="147"/>
      <c r="AD169" s="147"/>
      <c r="AE169" s="147"/>
      <c r="AF169" s="147"/>
      <c r="AG169" s="147" t="s">
        <v>270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2" x14ac:dyDescent="0.2">
      <c r="A170" s="154"/>
      <c r="B170" s="155"/>
      <c r="C170" s="188" t="s">
        <v>420</v>
      </c>
      <c r="D170" s="158"/>
      <c r="E170" s="159">
        <v>16.399999999999999</v>
      </c>
      <c r="F170" s="157"/>
      <c r="G170" s="157"/>
      <c r="H170" s="157"/>
      <c r="I170" s="157"/>
      <c r="J170" s="157"/>
      <c r="K170" s="157"/>
      <c r="L170" s="157"/>
      <c r="M170" s="157"/>
      <c r="N170" s="156"/>
      <c r="O170" s="156"/>
      <c r="P170" s="156"/>
      <c r="Q170" s="156"/>
      <c r="R170" s="157"/>
      <c r="S170" s="157"/>
      <c r="T170" s="157"/>
      <c r="U170" s="157"/>
      <c r="V170" s="157"/>
      <c r="W170" s="157"/>
      <c r="X170" s="157"/>
      <c r="Y170" s="157"/>
      <c r="Z170" s="147"/>
      <c r="AA170" s="147"/>
      <c r="AB170" s="147"/>
      <c r="AC170" s="147"/>
      <c r="AD170" s="147"/>
      <c r="AE170" s="147"/>
      <c r="AF170" s="147"/>
      <c r="AG170" s="147" t="s">
        <v>173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3" x14ac:dyDescent="0.2">
      <c r="A171" s="154"/>
      <c r="B171" s="155"/>
      <c r="C171" s="188" t="s">
        <v>421</v>
      </c>
      <c r="D171" s="158"/>
      <c r="E171" s="159">
        <v>9</v>
      </c>
      <c r="F171" s="157"/>
      <c r="G171" s="157"/>
      <c r="H171" s="157"/>
      <c r="I171" s="157"/>
      <c r="J171" s="157"/>
      <c r="K171" s="157"/>
      <c r="L171" s="157"/>
      <c r="M171" s="157"/>
      <c r="N171" s="156"/>
      <c r="O171" s="156"/>
      <c r="P171" s="156"/>
      <c r="Q171" s="156"/>
      <c r="R171" s="157"/>
      <c r="S171" s="157"/>
      <c r="T171" s="157"/>
      <c r="U171" s="157"/>
      <c r="V171" s="157"/>
      <c r="W171" s="157"/>
      <c r="X171" s="157"/>
      <c r="Y171" s="157"/>
      <c r="Z171" s="147"/>
      <c r="AA171" s="147"/>
      <c r="AB171" s="147"/>
      <c r="AC171" s="147"/>
      <c r="AD171" s="147"/>
      <c r="AE171" s="147"/>
      <c r="AF171" s="147"/>
      <c r="AG171" s="147" t="s">
        <v>173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x14ac:dyDescent="0.2">
      <c r="A172" s="164" t="s">
        <v>162</v>
      </c>
      <c r="B172" s="165" t="s">
        <v>124</v>
      </c>
      <c r="C172" s="186" t="s">
        <v>125</v>
      </c>
      <c r="D172" s="166"/>
      <c r="E172" s="167"/>
      <c r="F172" s="168"/>
      <c r="G172" s="168">
        <f>SUMIF(AG173:AG176,"&lt;&gt;NOR",G173:G176)</f>
        <v>0</v>
      </c>
      <c r="H172" s="168"/>
      <c r="I172" s="168">
        <f>SUM(I173:I176)</f>
        <v>0</v>
      </c>
      <c r="J172" s="168"/>
      <c r="K172" s="168">
        <f>SUM(K173:K176)</f>
        <v>0</v>
      </c>
      <c r="L172" s="168"/>
      <c r="M172" s="168">
        <f>SUM(M173:M176)</f>
        <v>0</v>
      </c>
      <c r="N172" s="167"/>
      <c r="O172" s="167">
        <f>SUM(O173:O176)</f>
        <v>0.04</v>
      </c>
      <c r="P172" s="167"/>
      <c r="Q172" s="167">
        <f>SUM(Q173:Q176)</f>
        <v>0</v>
      </c>
      <c r="R172" s="168"/>
      <c r="S172" s="168"/>
      <c r="T172" s="169"/>
      <c r="U172" s="163"/>
      <c r="V172" s="163">
        <f>SUM(V173:V176)</f>
        <v>0</v>
      </c>
      <c r="W172" s="163"/>
      <c r="X172" s="163"/>
      <c r="Y172" s="163"/>
      <c r="AG172" t="s">
        <v>163</v>
      </c>
    </row>
    <row r="173" spans="1:60" outlineLevel="1" x14ac:dyDescent="0.2">
      <c r="A173" s="178">
        <v>94</v>
      </c>
      <c r="B173" s="179" t="s">
        <v>422</v>
      </c>
      <c r="C173" s="189" t="s">
        <v>423</v>
      </c>
      <c r="D173" s="180" t="s">
        <v>166</v>
      </c>
      <c r="E173" s="181">
        <v>105</v>
      </c>
      <c r="F173" s="182"/>
      <c r="G173" s="183">
        <f>ROUND(E173*F173,2)</f>
        <v>0</v>
      </c>
      <c r="H173" s="182"/>
      <c r="I173" s="183">
        <f>ROUND(E173*H173,2)</f>
        <v>0</v>
      </c>
      <c r="J173" s="182"/>
      <c r="K173" s="183">
        <f>ROUND(E173*J173,2)</f>
        <v>0</v>
      </c>
      <c r="L173" s="183">
        <v>12</v>
      </c>
      <c r="M173" s="183">
        <f>G173*(1+L173/100)</f>
        <v>0</v>
      </c>
      <c r="N173" s="181">
        <v>5.0000000000000002E-5</v>
      </c>
      <c r="O173" s="181">
        <f>ROUND(E173*N173,2)</f>
        <v>0.01</v>
      </c>
      <c r="P173" s="181">
        <v>0</v>
      </c>
      <c r="Q173" s="181">
        <f>ROUND(E173*P173,2)</f>
        <v>0</v>
      </c>
      <c r="R173" s="183"/>
      <c r="S173" s="183" t="s">
        <v>180</v>
      </c>
      <c r="T173" s="184" t="s">
        <v>180</v>
      </c>
      <c r="U173" s="157">
        <v>0</v>
      </c>
      <c r="V173" s="157">
        <f>ROUND(E173*U173,2)</f>
        <v>0</v>
      </c>
      <c r="W173" s="157"/>
      <c r="X173" s="157" t="s">
        <v>169</v>
      </c>
      <c r="Y173" s="157" t="s">
        <v>170</v>
      </c>
      <c r="Z173" s="147"/>
      <c r="AA173" s="147"/>
      <c r="AB173" s="147"/>
      <c r="AC173" s="147"/>
      <c r="AD173" s="147"/>
      <c r="AE173" s="147"/>
      <c r="AF173" s="147"/>
      <c r="AG173" s="147" t="s">
        <v>270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71">
        <v>95</v>
      </c>
      <c r="B174" s="172" t="s">
        <v>424</v>
      </c>
      <c r="C174" s="187" t="s">
        <v>425</v>
      </c>
      <c r="D174" s="173" t="s">
        <v>166</v>
      </c>
      <c r="E174" s="174">
        <v>105</v>
      </c>
      <c r="F174" s="175"/>
      <c r="G174" s="176">
        <f>ROUND(E174*F174,2)</f>
        <v>0</v>
      </c>
      <c r="H174" s="175"/>
      <c r="I174" s="176">
        <f>ROUND(E174*H174,2)</f>
        <v>0</v>
      </c>
      <c r="J174" s="175"/>
      <c r="K174" s="176">
        <f>ROUND(E174*J174,2)</f>
        <v>0</v>
      </c>
      <c r="L174" s="176">
        <v>12</v>
      </c>
      <c r="M174" s="176">
        <f>G174*(1+L174/100)</f>
        <v>0</v>
      </c>
      <c r="N174" s="174">
        <v>3.2000000000000003E-4</v>
      </c>
      <c r="O174" s="174">
        <f>ROUND(E174*N174,2)</f>
        <v>0.03</v>
      </c>
      <c r="P174" s="174">
        <v>0</v>
      </c>
      <c r="Q174" s="174">
        <f>ROUND(E174*P174,2)</f>
        <v>0</v>
      </c>
      <c r="R174" s="176"/>
      <c r="S174" s="176" t="s">
        <v>180</v>
      </c>
      <c r="T174" s="177" t="s">
        <v>180</v>
      </c>
      <c r="U174" s="157">
        <v>0</v>
      </c>
      <c r="V174" s="157">
        <f>ROUND(E174*U174,2)</f>
        <v>0</v>
      </c>
      <c r="W174" s="157"/>
      <c r="X174" s="157" t="s">
        <v>169</v>
      </c>
      <c r="Y174" s="157" t="s">
        <v>170</v>
      </c>
      <c r="Z174" s="147"/>
      <c r="AA174" s="147"/>
      <c r="AB174" s="147"/>
      <c r="AC174" s="147"/>
      <c r="AD174" s="147"/>
      <c r="AE174" s="147"/>
      <c r="AF174" s="147"/>
      <c r="AG174" s="147" t="s">
        <v>270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250" t="s">
        <v>426</v>
      </c>
      <c r="D175" s="251"/>
      <c r="E175" s="251"/>
      <c r="F175" s="251"/>
      <c r="G175" s="251"/>
      <c r="H175" s="157"/>
      <c r="I175" s="157"/>
      <c r="J175" s="157"/>
      <c r="K175" s="157"/>
      <c r="L175" s="157"/>
      <c r="M175" s="157"/>
      <c r="N175" s="156"/>
      <c r="O175" s="156"/>
      <c r="P175" s="156"/>
      <c r="Q175" s="156"/>
      <c r="R175" s="157"/>
      <c r="S175" s="157"/>
      <c r="T175" s="157"/>
      <c r="U175" s="157"/>
      <c r="V175" s="157"/>
      <c r="W175" s="157"/>
      <c r="X175" s="157"/>
      <c r="Y175" s="157"/>
      <c r="Z175" s="147"/>
      <c r="AA175" s="147"/>
      <c r="AB175" s="147"/>
      <c r="AC175" s="147"/>
      <c r="AD175" s="147"/>
      <c r="AE175" s="147"/>
      <c r="AF175" s="147"/>
      <c r="AG175" s="147" t="s">
        <v>199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78">
        <v>96</v>
      </c>
      <c r="B176" s="179" t="s">
        <v>427</v>
      </c>
      <c r="C176" s="189" t="s">
        <v>428</v>
      </c>
      <c r="D176" s="180" t="s">
        <v>166</v>
      </c>
      <c r="E176" s="181">
        <v>102.5</v>
      </c>
      <c r="F176" s="182"/>
      <c r="G176" s="183">
        <f>ROUND(E176*F176,2)</f>
        <v>0</v>
      </c>
      <c r="H176" s="182"/>
      <c r="I176" s="183">
        <f>ROUND(E176*H176,2)</f>
        <v>0</v>
      </c>
      <c r="J176" s="182"/>
      <c r="K176" s="183">
        <f>ROUND(E176*J176,2)</f>
        <v>0</v>
      </c>
      <c r="L176" s="183">
        <v>12</v>
      </c>
      <c r="M176" s="183">
        <f>G176*(1+L176/100)</f>
        <v>0</v>
      </c>
      <c r="N176" s="181">
        <v>0</v>
      </c>
      <c r="O176" s="181">
        <f>ROUND(E176*N176,2)</f>
        <v>0</v>
      </c>
      <c r="P176" s="181">
        <v>0</v>
      </c>
      <c r="Q176" s="181">
        <f>ROUND(E176*P176,2)</f>
        <v>0</v>
      </c>
      <c r="R176" s="183"/>
      <c r="S176" s="183" t="s">
        <v>180</v>
      </c>
      <c r="T176" s="184" t="s">
        <v>180</v>
      </c>
      <c r="U176" s="157">
        <v>0</v>
      </c>
      <c r="V176" s="157">
        <f>ROUND(E176*U176,2)</f>
        <v>0</v>
      </c>
      <c r="W176" s="157"/>
      <c r="X176" s="157" t="s">
        <v>169</v>
      </c>
      <c r="Y176" s="157" t="s">
        <v>170</v>
      </c>
      <c r="Z176" s="147"/>
      <c r="AA176" s="147"/>
      <c r="AB176" s="147"/>
      <c r="AC176" s="147"/>
      <c r="AD176" s="147"/>
      <c r="AE176" s="147"/>
      <c r="AF176" s="147"/>
      <c r="AG176" s="147" t="s">
        <v>270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x14ac:dyDescent="0.2">
      <c r="A177" s="164" t="s">
        <v>162</v>
      </c>
      <c r="B177" s="165" t="s">
        <v>130</v>
      </c>
      <c r="C177" s="186" t="s">
        <v>131</v>
      </c>
      <c r="D177" s="166"/>
      <c r="E177" s="167"/>
      <c r="F177" s="168"/>
      <c r="G177" s="168">
        <f>SUMIF(AG178:AG192,"&lt;&gt;NOR",G178:G192)</f>
        <v>0</v>
      </c>
      <c r="H177" s="168"/>
      <c r="I177" s="168">
        <f>SUM(I178:I192)</f>
        <v>0</v>
      </c>
      <c r="J177" s="168"/>
      <c r="K177" s="168">
        <f>SUM(K178:K192)</f>
        <v>0</v>
      </c>
      <c r="L177" s="168"/>
      <c r="M177" s="168">
        <f>SUM(M178:M192)</f>
        <v>0</v>
      </c>
      <c r="N177" s="167"/>
      <c r="O177" s="167">
        <f>SUM(O178:O192)</f>
        <v>0</v>
      </c>
      <c r="P177" s="167"/>
      <c r="Q177" s="167">
        <f>SUM(Q178:Q192)</f>
        <v>0</v>
      </c>
      <c r="R177" s="168"/>
      <c r="S177" s="168"/>
      <c r="T177" s="169"/>
      <c r="U177" s="163"/>
      <c r="V177" s="163">
        <f>SUM(V178:V192)</f>
        <v>0</v>
      </c>
      <c r="W177" s="163"/>
      <c r="X177" s="163"/>
      <c r="Y177" s="163"/>
      <c r="AG177" t="s">
        <v>163</v>
      </c>
    </row>
    <row r="178" spans="1:60" outlineLevel="1" x14ac:dyDescent="0.2">
      <c r="A178" s="171">
        <v>97</v>
      </c>
      <c r="B178" s="172" t="s">
        <v>429</v>
      </c>
      <c r="C178" s="187" t="s">
        <v>430</v>
      </c>
      <c r="D178" s="173" t="s">
        <v>228</v>
      </c>
      <c r="E178" s="174">
        <v>7.8379000000000003</v>
      </c>
      <c r="F178" s="175"/>
      <c r="G178" s="176">
        <f>ROUND(E178*F178,2)</f>
        <v>0</v>
      </c>
      <c r="H178" s="175"/>
      <c r="I178" s="176">
        <f>ROUND(E178*H178,2)</f>
        <v>0</v>
      </c>
      <c r="J178" s="175"/>
      <c r="K178" s="176">
        <f>ROUND(E178*J178,2)</f>
        <v>0</v>
      </c>
      <c r="L178" s="176">
        <v>12</v>
      </c>
      <c r="M178" s="176">
        <f>G178*(1+L178/100)</f>
        <v>0</v>
      </c>
      <c r="N178" s="174">
        <v>0</v>
      </c>
      <c r="O178" s="174">
        <f>ROUND(E178*N178,2)</f>
        <v>0</v>
      </c>
      <c r="P178" s="174">
        <v>0</v>
      </c>
      <c r="Q178" s="174">
        <f>ROUND(E178*P178,2)</f>
        <v>0</v>
      </c>
      <c r="R178" s="176"/>
      <c r="S178" s="176" t="s">
        <v>180</v>
      </c>
      <c r="T178" s="177" t="s">
        <v>180</v>
      </c>
      <c r="U178" s="157">
        <v>0</v>
      </c>
      <c r="V178" s="157">
        <f>ROUND(E178*U178,2)</f>
        <v>0</v>
      </c>
      <c r="W178" s="157"/>
      <c r="X178" s="157" t="s">
        <v>169</v>
      </c>
      <c r="Y178" s="157" t="s">
        <v>170</v>
      </c>
      <c r="Z178" s="147"/>
      <c r="AA178" s="147"/>
      <c r="AB178" s="147"/>
      <c r="AC178" s="147"/>
      <c r="AD178" s="147"/>
      <c r="AE178" s="147"/>
      <c r="AF178" s="147"/>
      <c r="AG178" s="147" t="s">
        <v>181</v>
      </c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2" x14ac:dyDescent="0.2">
      <c r="A179" s="154"/>
      <c r="B179" s="155"/>
      <c r="C179" s="250" t="s">
        <v>431</v>
      </c>
      <c r="D179" s="251"/>
      <c r="E179" s="251"/>
      <c r="F179" s="251"/>
      <c r="G179" s="251"/>
      <c r="H179" s="157"/>
      <c r="I179" s="157"/>
      <c r="J179" s="157"/>
      <c r="K179" s="157"/>
      <c r="L179" s="157"/>
      <c r="M179" s="157"/>
      <c r="N179" s="156"/>
      <c r="O179" s="156"/>
      <c r="P179" s="156"/>
      <c r="Q179" s="156"/>
      <c r="R179" s="157"/>
      <c r="S179" s="157"/>
      <c r="T179" s="157"/>
      <c r="U179" s="157"/>
      <c r="V179" s="157"/>
      <c r="W179" s="157"/>
      <c r="X179" s="157"/>
      <c r="Y179" s="157"/>
      <c r="Z179" s="147"/>
      <c r="AA179" s="147"/>
      <c r="AB179" s="147"/>
      <c r="AC179" s="147"/>
      <c r="AD179" s="147"/>
      <c r="AE179" s="147"/>
      <c r="AF179" s="147"/>
      <c r="AG179" s="147" t="s">
        <v>199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 x14ac:dyDescent="0.2">
      <c r="A180" s="171">
        <v>98</v>
      </c>
      <c r="B180" s="172" t="s">
        <v>432</v>
      </c>
      <c r="C180" s="187" t="s">
        <v>433</v>
      </c>
      <c r="D180" s="173" t="s">
        <v>228</v>
      </c>
      <c r="E180" s="174">
        <v>15.675800000000001</v>
      </c>
      <c r="F180" s="175"/>
      <c r="G180" s="176">
        <f>ROUND(E180*F180,2)</f>
        <v>0</v>
      </c>
      <c r="H180" s="175"/>
      <c r="I180" s="176">
        <f>ROUND(E180*H180,2)</f>
        <v>0</v>
      </c>
      <c r="J180" s="175"/>
      <c r="K180" s="176">
        <f>ROUND(E180*J180,2)</f>
        <v>0</v>
      </c>
      <c r="L180" s="176">
        <v>12</v>
      </c>
      <c r="M180" s="176">
        <f>G180*(1+L180/100)</f>
        <v>0</v>
      </c>
      <c r="N180" s="174">
        <v>0</v>
      </c>
      <c r="O180" s="174">
        <f>ROUND(E180*N180,2)</f>
        <v>0</v>
      </c>
      <c r="P180" s="174">
        <v>0</v>
      </c>
      <c r="Q180" s="174">
        <f>ROUND(E180*P180,2)</f>
        <v>0</v>
      </c>
      <c r="R180" s="176"/>
      <c r="S180" s="176" t="s">
        <v>180</v>
      </c>
      <c r="T180" s="177" t="s">
        <v>180</v>
      </c>
      <c r="U180" s="157">
        <v>0</v>
      </c>
      <c r="V180" s="157">
        <f>ROUND(E180*U180,2)</f>
        <v>0</v>
      </c>
      <c r="W180" s="157"/>
      <c r="X180" s="157" t="s">
        <v>169</v>
      </c>
      <c r="Y180" s="157" t="s">
        <v>170</v>
      </c>
      <c r="Z180" s="147"/>
      <c r="AA180" s="147"/>
      <c r="AB180" s="147"/>
      <c r="AC180" s="147"/>
      <c r="AD180" s="147"/>
      <c r="AE180" s="147"/>
      <c r="AF180" s="147"/>
      <c r="AG180" s="147" t="s">
        <v>181</v>
      </c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2" x14ac:dyDescent="0.2">
      <c r="A181" s="154"/>
      <c r="B181" s="155"/>
      <c r="C181" s="250" t="s">
        <v>431</v>
      </c>
      <c r="D181" s="251"/>
      <c r="E181" s="251"/>
      <c r="F181" s="251"/>
      <c r="G181" s="251"/>
      <c r="H181" s="157"/>
      <c r="I181" s="157"/>
      <c r="J181" s="157"/>
      <c r="K181" s="157"/>
      <c r="L181" s="157"/>
      <c r="M181" s="157"/>
      <c r="N181" s="156"/>
      <c r="O181" s="156"/>
      <c r="P181" s="156"/>
      <c r="Q181" s="156"/>
      <c r="R181" s="157"/>
      <c r="S181" s="157"/>
      <c r="T181" s="157"/>
      <c r="U181" s="157"/>
      <c r="V181" s="157"/>
      <c r="W181" s="157"/>
      <c r="X181" s="157"/>
      <c r="Y181" s="157"/>
      <c r="Z181" s="147"/>
      <c r="AA181" s="147"/>
      <c r="AB181" s="147"/>
      <c r="AC181" s="147"/>
      <c r="AD181" s="147"/>
      <c r="AE181" s="147"/>
      <c r="AF181" s="147"/>
      <c r="AG181" s="147" t="s">
        <v>199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1" x14ac:dyDescent="0.2">
      <c r="A182" s="171">
        <v>99</v>
      </c>
      <c r="B182" s="172" t="s">
        <v>434</v>
      </c>
      <c r="C182" s="187" t="s">
        <v>435</v>
      </c>
      <c r="D182" s="173" t="s">
        <v>228</v>
      </c>
      <c r="E182" s="174">
        <v>7.8379000000000003</v>
      </c>
      <c r="F182" s="175"/>
      <c r="G182" s="176">
        <f>ROUND(E182*F182,2)</f>
        <v>0</v>
      </c>
      <c r="H182" s="175"/>
      <c r="I182" s="176">
        <f>ROUND(E182*H182,2)</f>
        <v>0</v>
      </c>
      <c r="J182" s="175"/>
      <c r="K182" s="176">
        <f>ROUND(E182*J182,2)</f>
        <v>0</v>
      </c>
      <c r="L182" s="176">
        <v>12</v>
      </c>
      <c r="M182" s="176">
        <f>G182*(1+L182/100)</f>
        <v>0</v>
      </c>
      <c r="N182" s="174">
        <v>0</v>
      </c>
      <c r="O182" s="174">
        <f>ROUND(E182*N182,2)</f>
        <v>0</v>
      </c>
      <c r="P182" s="174">
        <v>0</v>
      </c>
      <c r="Q182" s="174">
        <f>ROUND(E182*P182,2)</f>
        <v>0</v>
      </c>
      <c r="R182" s="176"/>
      <c r="S182" s="176" t="s">
        <v>180</v>
      </c>
      <c r="T182" s="177" t="s">
        <v>180</v>
      </c>
      <c r="U182" s="157">
        <v>0</v>
      </c>
      <c r="V182" s="157">
        <f>ROUND(E182*U182,2)</f>
        <v>0</v>
      </c>
      <c r="W182" s="157"/>
      <c r="X182" s="157" t="s">
        <v>169</v>
      </c>
      <c r="Y182" s="157" t="s">
        <v>170</v>
      </c>
      <c r="Z182" s="147"/>
      <c r="AA182" s="147"/>
      <c r="AB182" s="147"/>
      <c r="AC182" s="147"/>
      <c r="AD182" s="147"/>
      <c r="AE182" s="147"/>
      <c r="AF182" s="147"/>
      <c r="AG182" s="147" t="s">
        <v>181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2" x14ac:dyDescent="0.2">
      <c r="A183" s="154"/>
      <c r="B183" s="155"/>
      <c r="C183" s="250" t="s">
        <v>431</v>
      </c>
      <c r="D183" s="251"/>
      <c r="E183" s="251"/>
      <c r="F183" s="251"/>
      <c r="G183" s="251"/>
      <c r="H183" s="157"/>
      <c r="I183" s="157"/>
      <c r="J183" s="157"/>
      <c r="K183" s="157"/>
      <c r="L183" s="157"/>
      <c r="M183" s="157"/>
      <c r="N183" s="156"/>
      <c r="O183" s="156"/>
      <c r="P183" s="156"/>
      <c r="Q183" s="156"/>
      <c r="R183" s="157"/>
      <c r="S183" s="157"/>
      <c r="T183" s="157"/>
      <c r="U183" s="157"/>
      <c r="V183" s="157"/>
      <c r="W183" s="157"/>
      <c r="X183" s="157"/>
      <c r="Y183" s="157"/>
      <c r="Z183" s="147"/>
      <c r="AA183" s="147"/>
      <c r="AB183" s="147"/>
      <c r="AC183" s="147"/>
      <c r="AD183" s="147"/>
      <c r="AE183" s="147"/>
      <c r="AF183" s="147"/>
      <c r="AG183" s="147" t="s">
        <v>199</v>
      </c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71">
        <v>100</v>
      </c>
      <c r="B184" s="172" t="s">
        <v>436</v>
      </c>
      <c r="C184" s="187" t="s">
        <v>437</v>
      </c>
      <c r="D184" s="173" t="s">
        <v>228</v>
      </c>
      <c r="E184" s="174">
        <v>148.92009999999999</v>
      </c>
      <c r="F184" s="175"/>
      <c r="G184" s="176">
        <f>ROUND(E184*F184,2)</f>
        <v>0</v>
      </c>
      <c r="H184" s="175"/>
      <c r="I184" s="176">
        <f>ROUND(E184*H184,2)</f>
        <v>0</v>
      </c>
      <c r="J184" s="175"/>
      <c r="K184" s="176">
        <f>ROUND(E184*J184,2)</f>
        <v>0</v>
      </c>
      <c r="L184" s="176">
        <v>12</v>
      </c>
      <c r="M184" s="176">
        <f>G184*(1+L184/100)</f>
        <v>0</v>
      </c>
      <c r="N184" s="174">
        <v>0</v>
      </c>
      <c r="O184" s="174">
        <f>ROUND(E184*N184,2)</f>
        <v>0</v>
      </c>
      <c r="P184" s="174">
        <v>0</v>
      </c>
      <c r="Q184" s="174">
        <f>ROUND(E184*P184,2)</f>
        <v>0</v>
      </c>
      <c r="R184" s="176"/>
      <c r="S184" s="176" t="s">
        <v>180</v>
      </c>
      <c r="T184" s="177" t="s">
        <v>180</v>
      </c>
      <c r="U184" s="157">
        <v>0</v>
      </c>
      <c r="V184" s="157">
        <f>ROUND(E184*U184,2)</f>
        <v>0</v>
      </c>
      <c r="W184" s="157"/>
      <c r="X184" s="157" t="s">
        <v>169</v>
      </c>
      <c r="Y184" s="157" t="s">
        <v>170</v>
      </c>
      <c r="Z184" s="147"/>
      <c r="AA184" s="147"/>
      <c r="AB184" s="147"/>
      <c r="AC184" s="147"/>
      <c r="AD184" s="147"/>
      <c r="AE184" s="147"/>
      <c r="AF184" s="147"/>
      <c r="AG184" s="147" t="s">
        <v>181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2" x14ac:dyDescent="0.2">
      <c r="A185" s="154"/>
      <c r="B185" s="155"/>
      <c r="C185" s="250" t="s">
        <v>431</v>
      </c>
      <c r="D185" s="251"/>
      <c r="E185" s="251"/>
      <c r="F185" s="251"/>
      <c r="G185" s="251"/>
      <c r="H185" s="157"/>
      <c r="I185" s="157"/>
      <c r="J185" s="157"/>
      <c r="K185" s="157"/>
      <c r="L185" s="157"/>
      <c r="M185" s="157"/>
      <c r="N185" s="156"/>
      <c r="O185" s="156"/>
      <c r="P185" s="156"/>
      <c r="Q185" s="156"/>
      <c r="R185" s="157"/>
      <c r="S185" s="157"/>
      <c r="T185" s="157"/>
      <c r="U185" s="157"/>
      <c r="V185" s="157"/>
      <c r="W185" s="157"/>
      <c r="X185" s="157"/>
      <c r="Y185" s="157"/>
      <c r="Z185" s="147"/>
      <c r="AA185" s="147"/>
      <c r="AB185" s="147"/>
      <c r="AC185" s="147"/>
      <c r="AD185" s="147"/>
      <c r="AE185" s="147"/>
      <c r="AF185" s="147"/>
      <c r="AG185" s="147" t="s">
        <v>199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71">
        <v>101</v>
      </c>
      <c r="B186" s="172" t="s">
        <v>438</v>
      </c>
      <c r="C186" s="187" t="s">
        <v>439</v>
      </c>
      <c r="D186" s="173" t="s">
        <v>228</v>
      </c>
      <c r="E186" s="174">
        <v>7.8379000000000003</v>
      </c>
      <c r="F186" s="175"/>
      <c r="G186" s="176">
        <f>ROUND(E186*F186,2)</f>
        <v>0</v>
      </c>
      <c r="H186" s="175"/>
      <c r="I186" s="176">
        <f>ROUND(E186*H186,2)</f>
        <v>0</v>
      </c>
      <c r="J186" s="175"/>
      <c r="K186" s="176">
        <f>ROUND(E186*J186,2)</f>
        <v>0</v>
      </c>
      <c r="L186" s="176">
        <v>12</v>
      </c>
      <c r="M186" s="176">
        <f>G186*(1+L186/100)</f>
        <v>0</v>
      </c>
      <c r="N186" s="174">
        <v>0</v>
      </c>
      <c r="O186" s="174">
        <f>ROUND(E186*N186,2)</f>
        <v>0</v>
      </c>
      <c r="P186" s="174">
        <v>0</v>
      </c>
      <c r="Q186" s="174">
        <f>ROUND(E186*P186,2)</f>
        <v>0</v>
      </c>
      <c r="R186" s="176"/>
      <c r="S186" s="176" t="s">
        <v>180</v>
      </c>
      <c r="T186" s="177" t="s">
        <v>180</v>
      </c>
      <c r="U186" s="157">
        <v>0</v>
      </c>
      <c r="V186" s="157">
        <f>ROUND(E186*U186,2)</f>
        <v>0</v>
      </c>
      <c r="W186" s="157"/>
      <c r="X186" s="157" t="s">
        <v>169</v>
      </c>
      <c r="Y186" s="157" t="s">
        <v>170</v>
      </c>
      <c r="Z186" s="147"/>
      <c r="AA186" s="147"/>
      <c r="AB186" s="147"/>
      <c r="AC186" s="147"/>
      <c r="AD186" s="147"/>
      <c r="AE186" s="147"/>
      <c r="AF186" s="147"/>
      <c r="AG186" s="147" t="s">
        <v>181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2" x14ac:dyDescent="0.2">
      <c r="A187" s="154"/>
      <c r="B187" s="155"/>
      <c r="C187" s="250" t="s">
        <v>431</v>
      </c>
      <c r="D187" s="251"/>
      <c r="E187" s="251"/>
      <c r="F187" s="251"/>
      <c r="G187" s="251"/>
      <c r="H187" s="157"/>
      <c r="I187" s="157"/>
      <c r="J187" s="157"/>
      <c r="K187" s="157"/>
      <c r="L187" s="157"/>
      <c r="M187" s="157"/>
      <c r="N187" s="156"/>
      <c r="O187" s="156"/>
      <c r="P187" s="156"/>
      <c r="Q187" s="156"/>
      <c r="R187" s="157"/>
      <c r="S187" s="157"/>
      <c r="T187" s="157"/>
      <c r="U187" s="157"/>
      <c r="V187" s="157"/>
      <c r="W187" s="157"/>
      <c r="X187" s="157"/>
      <c r="Y187" s="157"/>
      <c r="Z187" s="147"/>
      <c r="AA187" s="147"/>
      <c r="AB187" s="147"/>
      <c r="AC187" s="147"/>
      <c r="AD187" s="147"/>
      <c r="AE187" s="147"/>
      <c r="AF187" s="147"/>
      <c r="AG187" s="147" t="s">
        <v>199</v>
      </c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1" x14ac:dyDescent="0.2">
      <c r="A188" s="171">
        <v>102</v>
      </c>
      <c r="B188" s="172" t="s">
        <v>440</v>
      </c>
      <c r="C188" s="187" t="s">
        <v>441</v>
      </c>
      <c r="D188" s="173" t="s">
        <v>228</v>
      </c>
      <c r="E188" s="174">
        <v>47.0274</v>
      </c>
      <c r="F188" s="175"/>
      <c r="G188" s="176">
        <f>ROUND(E188*F188,2)</f>
        <v>0</v>
      </c>
      <c r="H188" s="175"/>
      <c r="I188" s="176">
        <f>ROUND(E188*H188,2)</f>
        <v>0</v>
      </c>
      <c r="J188" s="175"/>
      <c r="K188" s="176">
        <f>ROUND(E188*J188,2)</f>
        <v>0</v>
      </c>
      <c r="L188" s="176">
        <v>12</v>
      </c>
      <c r="M188" s="176">
        <f>G188*(1+L188/100)</f>
        <v>0</v>
      </c>
      <c r="N188" s="174">
        <v>0</v>
      </c>
      <c r="O188" s="174">
        <f>ROUND(E188*N188,2)</f>
        <v>0</v>
      </c>
      <c r="P188" s="174">
        <v>0</v>
      </c>
      <c r="Q188" s="174">
        <f>ROUND(E188*P188,2)</f>
        <v>0</v>
      </c>
      <c r="R188" s="176"/>
      <c r="S188" s="176" t="s">
        <v>180</v>
      </c>
      <c r="T188" s="177" t="s">
        <v>180</v>
      </c>
      <c r="U188" s="157">
        <v>0</v>
      </c>
      <c r="V188" s="157">
        <f>ROUND(E188*U188,2)</f>
        <v>0</v>
      </c>
      <c r="W188" s="157"/>
      <c r="X188" s="157" t="s">
        <v>169</v>
      </c>
      <c r="Y188" s="157" t="s">
        <v>170</v>
      </c>
      <c r="Z188" s="147"/>
      <c r="AA188" s="147"/>
      <c r="AB188" s="147"/>
      <c r="AC188" s="147"/>
      <c r="AD188" s="147"/>
      <c r="AE188" s="147"/>
      <c r="AF188" s="147"/>
      <c r="AG188" s="147" t="s">
        <v>181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2" x14ac:dyDescent="0.2">
      <c r="A189" s="154"/>
      <c r="B189" s="155"/>
      <c r="C189" s="250" t="s">
        <v>431</v>
      </c>
      <c r="D189" s="251"/>
      <c r="E189" s="251"/>
      <c r="F189" s="251"/>
      <c r="G189" s="251"/>
      <c r="H189" s="157"/>
      <c r="I189" s="157"/>
      <c r="J189" s="157"/>
      <c r="K189" s="157"/>
      <c r="L189" s="157"/>
      <c r="M189" s="157"/>
      <c r="N189" s="156"/>
      <c r="O189" s="156"/>
      <c r="P189" s="156"/>
      <c r="Q189" s="156"/>
      <c r="R189" s="157"/>
      <c r="S189" s="157"/>
      <c r="T189" s="157"/>
      <c r="U189" s="157"/>
      <c r="V189" s="157"/>
      <c r="W189" s="157"/>
      <c r="X189" s="157"/>
      <c r="Y189" s="157"/>
      <c r="Z189" s="147"/>
      <c r="AA189" s="147"/>
      <c r="AB189" s="147"/>
      <c r="AC189" s="147"/>
      <c r="AD189" s="147"/>
      <c r="AE189" s="147"/>
      <c r="AF189" s="147"/>
      <c r="AG189" s="147" t="s">
        <v>199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71">
        <v>103</v>
      </c>
      <c r="B190" s="172" t="s">
        <v>442</v>
      </c>
      <c r="C190" s="187" t="s">
        <v>443</v>
      </c>
      <c r="D190" s="173" t="s">
        <v>228</v>
      </c>
      <c r="E190" s="174">
        <v>7.8379000000000003</v>
      </c>
      <c r="F190" s="175"/>
      <c r="G190" s="176">
        <f>ROUND(E190*F190,2)</f>
        <v>0</v>
      </c>
      <c r="H190" s="175"/>
      <c r="I190" s="176">
        <f>ROUND(E190*H190,2)</f>
        <v>0</v>
      </c>
      <c r="J190" s="175"/>
      <c r="K190" s="176">
        <f>ROUND(E190*J190,2)</f>
        <v>0</v>
      </c>
      <c r="L190" s="176">
        <v>12</v>
      </c>
      <c r="M190" s="176">
        <f>G190*(1+L190/100)</f>
        <v>0</v>
      </c>
      <c r="N190" s="174">
        <v>0</v>
      </c>
      <c r="O190" s="174">
        <f>ROUND(E190*N190,2)</f>
        <v>0</v>
      </c>
      <c r="P190" s="174">
        <v>0</v>
      </c>
      <c r="Q190" s="174">
        <f>ROUND(E190*P190,2)</f>
        <v>0</v>
      </c>
      <c r="R190" s="176"/>
      <c r="S190" s="176" t="s">
        <v>180</v>
      </c>
      <c r="T190" s="177" t="s">
        <v>180</v>
      </c>
      <c r="U190" s="157">
        <v>0</v>
      </c>
      <c r="V190" s="157">
        <f>ROUND(E190*U190,2)</f>
        <v>0</v>
      </c>
      <c r="W190" s="157"/>
      <c r="X190" s="157" t="s">
        <v>169</v>
      </c>
      <c r="Y190" s="157" t="s">
        <v>170</v>
      </c>
      <c r="Z190" s="147"/>
      <c r="AA190" s="147"/>
      <c r="AB190" s="147"/>
      <c r="AC190" s="147"/>
      <c r="AD190" s="147"/>
      <c r="AE190" s="147"/>
      <c r="AF190" s="147"/>
      <c r="AG190" s="147" t="s">
        <v>181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2" x14ac:dyDescent="0.2">
      <c r="A191" s="154"/>
      <c r="B191" s="155"/>
      <c r="C191" s="250" t="s">
        <v>431</v>
      </c>
      <c r="D191" s="251"/>
      <c r="E191" s="251"/>
      <c r="F191" s="251"/>
      <c r="G191" s="251"/>
      <c r="H191" s="157"/>
      <c r="I191" s="157"/>
      <c r="J191" s="157"/>
      <c r="K191" s="157"/>
      <c r="L191" s="157"/>
      <c r="M191" s="157"/>
      <c r="N191" s="156"/>
      <c r="O191" s="156"/>
      <c r="P191" s="156"/>
      <c r="Q191" s="156"/>
      <c r="R191" s="157"/>
      <c r="S191" s="157"/>
      <c r="T191" s="157"/>
      <c r="U191" s="157"/>
      <c r="V191" s="157"/>
      <c r="W191" s="157"/>
      <c r="X191" s="157"/>
      <c r="Y191" s="157"/>
      <c r="Z191" s="147"/>
      <c r="AA191" s="147"/>
      <c r="AB191" s="147"/>
      <c r="AC191" s="147"/>
      <c r="AD191" s="147"/>
      <c r="AE191" s="147"/>
      <c r="AF191" s="147"/>
      <c r="AG191" s="147" t="s">
        <v>199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1" x14ac:dyDescent="0.2">
      <c r="A192" s="171">
        <v>104</v>
      </c>
      <c r="B192" s="172" t="s">
        <v>444</v>
      </c>
      <c r="C192" s="187" t="s">
        <v>445</v>
      </c>
      <c r="D192" s="173" t="s">
        <v>228</v>
      </c>
      <c r="E192" s="174">
        <v>7.8379000000000003</v>
      </c>
      <c r="F192" s="175"/>
      <c r="G192" s="176">
        <f>ROUND(E192*F192,2)</f>
        <v>0</v>
      </c>
      <c r="H192" s="175"/>
      <c r="I192" s="176">
        <f>ROUND(E192*H192,2)</f>
        <v>0</v>
      </c>
      <c r="J192" s="175"/>
      <c r="K192" s="176">
        <f>ROUND(E192*J192,2)</f>
        <v>0</v>
      </c>
      <c r="L192" s="176">
        <v>12</v>
      </c>
      <c r="M192" s="176">
        <f>G192*(1+L192/100)</f>
        <v>0</v>
      </c>
      <c r="N192" s="174">
        <v>0</v>
      </c>
      <c r="O192" s="174">
        <f>ROUND(E192*N192,2)</f>
        <v>0</v>
      </c>
      <c r="P192" s="174">
        <v>0</v>
      </c>
      <c r="Q192" s="174">
        <f>ROUND(E192*P192,2)</f>
        <v>0</v>
      </c>
      <c r="R192" s="176"/>
      <c r="S192" s="176" t="s">
        <v>446</v>
      </c>
      <c r="T192" s="177" t="s">
        <v>446</v>
      </c>
      <c r="U192" s="157">
        <v>0</v>
      </c>
      <c r="V192" s="157">
        <f>ROUND(E192*U192,2)</f>
        <v>0</v>
      </c>
      <c r="W192" s="157"/>
      <c r="X192" s="157" t="s">
        <v>169</v>
      </c>
      <c r="Y192" s="157" t="s">
        <v>170</v>
      </c>
      <c r="Z192" s="147"/>
      <c r="AA192" s="147"/>
      <c r="AB192" s="147"/>
      <c r="AC192" s="147"/>
      <c r="AD192" s="147"/>
      <c r="AE192" s="147"/>
      <c r="AF192" s="147"/>
      <c r="AG192" s="147" t="s">
        <v>181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33" x14ac:dyDescent="0.2">
      <c r="A193" s="3"/>
      <c r="B193" s="4"/>
      <c r="C193" s="191"/>
      <c r="D193" s="6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AE193">
        <v>12</v>
      </c>
      <c r="AF193">
        <v>21</v>
      </c>
      <c r="AG193" t="s">
        <v>148</v>
      </c>
    </row>
    <row r="194" spans="1:33" x14ac:dyDescent="0.2">
      <c r="A194" s="150"/>
      <c r="B194" s="151" t="s">
        <v>29</v>
      </c>
      <c r="C194" s="192"/>
      <c r="D194" s="152"/>
      <c r="E194" s="153"/>
      <c r="F194" s="153"/>
      <c r="G194" s="170">
        <f>G8+G17+G19+G35+G45+G48+G50+G55+G65+G71+G73+G81+G89+G94+G99+G108+G121+G126+G141+G149+G162+G172+G177</f>
        <v>0</v>
      </c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AE194">
        <f>SUMIF(L7:L192,AE193,G7:G192)</f>
        <v>0</v>
      </c>
      <c r="AF194">
        <f>SUMIF(L7:L192,AF193,G7:G192)</f>
        <v>0</v>
      </c>
      <c r="AG194" t="s">
        <v>447</v>
      </c>
    </row>
    <row r="195" spans="1:33" x14ac:dyDescent="0.2">
      <c r="C195" s="193"/>
      <c r="D195" s="10"/>
      <c r="AG195" t="s">
        <v>448</v>
      </c>
    </row>
    <row r="196" spans="1:33" x14ac:dyDescent="0.2">
      <c r="D196" s="10"/>
    </row>
    <row r="197" spans="1:33" x14ac:dyDescent="0.2">
      <c r="D197" s="10"/>
    </row>
    <row r="198" spans="1:33" x14ac:dyDescent="0.2">
      <c r="D198" s="10"/>
    </row>
    <row r="199" spans="1:33" x14ac:dyDescent="0.2">
      <c r="D199" s="10"/>
    </row>
    <row r="200" spans="1:33" x14ac:dyDescent="0.2">
      <c r="D200" s="10"/>
    </row>
    <row r="201" spans="1:33" x14ac:dyDescent="0.2">
      <c r="D201" s="10"/>
    </row>
    <row r="202" spans="1:33" x14ac:dyDescent="0.2">
      <c r="D202" s="10"/>
    </row>
    <row r="203" spans="1:33" x14ac:dyDescent="0.2">
      <c r="D203" s="10"/>
    </row>
    <row r="204" spans="1:33" x14ac:dyDescent="0.2">
      <c r="D204" s="10"/>
    </row>
    <row r="205" spans="1:33" x14ac:dyDescent="0.2">
      <c r="D205" s="10"/>
    </row>
    <row r="206" spans="1:33" x14ac:dyDescent="0.2">
      <c r="D206" s="10"/>
    </row>
    <row r="207" spans="1:33" x14ac:dyDescent="0.2">
      <c r="D207" s="10"/>
    </row>
    <row r="208" spans="1:33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8zx0+rdxrnL40BPHafMHqG0yFteF7hcvm5h2NIVAzeWAr5JXTT7cTab4wnVBqJIcyuD25m2aUMWGFIiN3uKiQ==" saltValue="PLsgf2Kwp1Sc/zAfXxfCnw==" spinCount="100000" sheet="1" formatRows="0"/>
  <mergeCells count="32">
    <mergeCell ref="C75:G75"/>
    <mergeCell ref="A1:G1"/>
    <mergeCell ref="C2:G2"/>
    <mergeCell ref="C3:G3"/>
    <mergeCell ref="C4:G4"/>
    <mergeCell ref="C24:G24"/>
    <mergeCell ref="C30:G30"/>
    <mergeCell ref="C34:G34"/>
    <mergeCell ref="C43:G43"/>
    <mergeCell ref="C52:G52"/>
    <mergeCell ref="C54:G54"/>
    <mergeCell ref="C67:G67"/>
    <mergeCell ref="C164:G164"/>
    <mergeCell ref="C78:G78"/>
    <mergeCell ref="C91:G91"/>
    <mergeCell ref="C102:G102"/>
    <mergeCell ref="C104:G104"/>
    <mergeCell ref="C106:G106"/>
    <mergeCell ref="C116:G116"/>
    <mergeCell ref="C119:G119"/>
    <mergeCell ref="C124:G124"/>
    <mergeCell ref="C135:G135"/>
    <mergeCell ref="C156:G156"/>
    <mergeCell ref="C160:G160"/>
    <mergeCell ref="C189:G189"/>
    <mergeCell ref="C191:G191"/>
    <mergeCell ref="C175:G175"/>
    <mergeCell ref="C179:G179"/>
    <mergeCell ref="C181:G181"/>
    <mergeCell ref="C183:G183"/>
    <mergeCell ref="C185:G185"/>
    <mergeCell ref="C187:G187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360FA-25D7-422D-BC76-DDFAC58F7D1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4" t="s">
        <v>135</v>
      </c>
      <c r="B1" s="254"/>
      <c r="C1" s="254"/>
      <c r="D1" s="254"/>
      <c r="E1" s="254"/>
      <c r="F1" s="254"/>
      <c r="G1" s="254"/>
      <c r="AG1" t="s">
        <v>136</v>
      </c>
    </row>
    <row r="2" spans="1:60" ht="24.95" customHeight="1" x14ac:dyDescent="0.2">
      <c r="A2" s="139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137</v>
      </c>
    </row>
    <row r="3" spans="1:60" ht="24.95" customHeight="1" x14ac:dyDescent="0.2">
      <c r="A3" s="139" t="s">
        <v>8</v>
      </c>
      <c r="B3" s="49" t="s">
        <v>47</v>
      </c>
      <c r="C3" s="255" t="s">
        <v>48</v>
      </c>
      <c r="D3" s="256"/>
      <c r="E3" s="256"/>
      <c r="F3" s="256"/>
      <c r="G3" s="257"/>
      <c r="AC3" s="120" t="s">
        <v>137</v>
      </c>
      <c r="AG3" t="s">
        <v>138</v>
      </c>
    </row>
    <row r="4" spans="1:60" ht="24.95" customHeight="1" x14ac:dyDescent="0.2">
      <c r="A4" s="140" t="s">
        <v>9</v>
      </c>
      <c r="B4" s="141" t="s">
        <v>50</v>
      </c>
      <c r="C4" s="258" t="s">
        <v>51</v>
      </c>
      <c r="D4" s="259"/>
      <c r="E4" s="259"/>
      <c r="F4" s="259"/>
      <c r="G4" s="260"/>
      <c r="AG4" t="s">
        <v>139</v>
      </c>
    </row>
    <row r="5" spans="1:60" x14ac:dyDescent="0.2">
      <c r="D5" s="10"/>
    </row>
    <row r="6" spans="1:60" ht="38.25" x14ac:dyDescent="0.2">
      <c r="A6" s="143" t="s">
        <v>140</v>
      </c>
      <c r="B6" s="145" t="s">
        <v>141</v>
      </c>
      <c r="C6" s="145" t="s">
        <v>142</v>
      </c>
      <c r="D6" s="144" t="s">
        <v>143</v>
      </c>
      <c r="E6" s="143" t="s">
        <v>144</v>
      </c>
      <c r="F6" s="142" t="s">
        <v>145</v>
      </c>
      <c r="G6" s="143" t="s">
        <v>29</v>
      </c>
      <c r="H6" s="146" t="s">
        <v>30</v>
      </c>
      <c r="I6" s="146" t="s">
        <v>146</v>
      </c>
      <c r="J6" s="146" t="s">
        <v>31</v>
      </c>
      <c r="K6" s="146" t="s">
        <v>147</v>
      </c>
      <c r="L6" s="146" t="s">
        <v>148</v>
      </c>
      <c r="M6" s="146" t="s">
        <v>149</v>
      </c>
      <c r="N6" s="146" t="s">
        <v>150</v>
      </c>
      <c r="O6" s="146" t="s">
        <v>151</v>
      </c>
      <c r="P6" s="146" t="s">
        <v>152</v>
      </c>
      <c r="Q6" s="146" t="s">
        <v>153</v>
      </c>
      <c r="R6" s="146" t="s">
        <v>154</v>
      </c>
      <c r="S6" s="146" t="s">
        <v>155</v>
      </c>
      <c r="T6" s="146" t="s">
        <v>156</v>
      </c>
      <c r="U6" s="146" t="s">
        <v>157</v>
      </c>
      <c r="V6" s="146" t="s">
        <v>158</v>
      </c>
      <c r="W6" s="146" t="s">
        <v>159</v>
      </c>
      <c r="X6" s="146" t="s">
        <v>160</v>
      </c>
      <c r="Y6" s="146" t="s">
        <v>161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4" t="s">
        <v>162</v>
      </c>
      <c r="B8" s="165" t="s">
        <v>72</v>
      </c>
      <c r="C8" s="186" t="s">
        <v>73</v>
      </c>
      <c r="D8" s="166"/>
      <c r="E8" s="167"/>
      <c r="F8" s="168"/>
      <c r="G8" s="168">
        <f>SUMIF(AG9:AG10,"&lt;&gt;NOR",G9:G10)</f>
        <v>0</v>
      </c>
      <c r="H8" s="168"/>
      <c r="I8" s="168">
        <f>SUM(I9:I10)</f>
        <v>0</v>
      </c>
      <c r="J8" s="168"/>
      <c r="K8" s="168">
        <f>SUM(K9:K10)</f>
        <v>0</v>
      </c>
      <c r="L8" s="168"/>
      <c r="M8" s="168">
        <f>SUM(M9:M10)</f>
        <v>0</v>
      </c>
      <c r="N8" s="167"/>
      <c r="O8" s="167">
        <f>SUM(O9:O10)</f>
        <v>0.37</v>
      </c>
      <c r="P8" s="167"/>
      <c r="Q8" s="167">
        <f>SUM(Q9:Q10)</f>
        <v>0</v>
      </c>
      <c r="R8" s="168"/>
      <c r="S8" s="168"/>
      <c r="T8" s="169"/>
      <c r="U8" s="163"/>
      <c r="V8" s="163">
        <f>SUM(V9:V10)</f>
        <v>0</v>
      </c>
      <c r="W8" s="163"/>
      <c r="X8" s="163"/>
      <c r="Y8" s="163"/>
      <c r="AG8" t="s">
        <v>163</v>
      </c>
    </row>
    <row r="9" spans="1:60" ht="33.75" outlineLevel="1" x14ac:dyDescent="0.2">
      <c r="A9" s="171">
        <v>1</v>
      </c>
      <c r="B9" s="172" t="s">
        <v>449</v>
      </c>
      <c r="C9" s="187" t="s">
        <v>450</v>
      </c>
      <c r="D9" s="173" t="s">
        <v>218</v>
      </c>
      <c r="E9" s="174">
        <v>0.2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12</v>
      </c>
      <c r="M9" s="176">
        <f>G9*(1+L9/100)</f>
        <v>0</v>
      </c>
      <c r="N9" s="174">
        <v>1.84144</v>
      </c>
      <c r="O9" s="174">
        <f>ROUND(E9*N9,2)</f>
        <v>0.37</v>
      </c>
      <c r="P9" s="174">
        <v>0</v>
      </c>
      <c r="Q9" s="174">
        <f>ROUND(E9*P9,2)</f>
        <v>0</v>
      </c>
      <c r="R9" s="176" t="s">
        <v>451</v>
      </c>
      <c r="S9" s="176" t="s">
        <v>180</v>
      </c>
      <c r="T9" s="177" t="s">
        <v>180</v>
      </c>
      <c r="U9" s="157">
        <v>0</v>
      </c>
      <c r="V9" s="157">
        <f>ROUND(E9*U9,2)</f>
        <v>0</v>
      </c>
      <c r="W9" s="157"/>
      <c r="X9" s="157" t="s">
        <v>169</v>
      </c>
      <c r="Y9" s="157" t="s">
        <v>170</v>
      </c>
      <c r="Z9" s="147"/>
      <c r="AA9" s="147"/>
      <c r="AB9" s="147"/>
      <c r="AC9" s="147"/>
      <c r="AD9" s="147"/>
      <c r="AE9" s="147"/>
      <c r="AF9" s="147"/>
      <c r="AG9" s="147" t="s">
        <v>171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1" t="s">
        <v>452</v>
      </c>
      <c r="D10" s="262"/>
      <c r="E10" s="262"/>
      <c r="F10" s="262"/>
      <c r="G10" s="262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453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164" t="s">
        <v>162</v>
      </c>
      <c r="B11" s="165" t="s">
        <v>76</v>
      </c>
      <c r="C11" s="186" t="s">
        <v>77</v>
      </c>
      <c r="D11" s="166"/>
      <c r="E11" s="167"/>
      <c r="F11" s="168"/>
      <c r="G11" s="168">
        <f>SUMIF(AG12:AG17,"&lt;&gt;NOR",G12:G17)</f>
        <v>0</v>
      </c>
      <c r="H11" s="168"/>
      <c r="I11" s="168">
        <f>SUM(I12:I17)</f>
        <v>0</v>
      </c>
      <c r="J11" s="168"/>
      <c r="K11" s="168">
        <f>SUM(K12:K17)</f>
        <v>0</v>
      </c>
      <c r="L11" s="168"/>
      <c r="M11" s="168">
        <f>SUM(M12:M17)</f>
        <v>0</v>
      </c>
      <c r="N11" s="167"/>
      <c r="O11" s="167">
        <f>SUM(O12:O17)</f>
        <v>0.84000000000000008</v>
      </c>
      <c r="P11" s="167"/>
      <c r="Q11" s="167">
        <f>SUM(Q12:Q17)</f>
        <v>0</v>
      </c>
      <c r="R11" s="168"/>
      <c r="S11" s="168"/>
      <c r="T11" s="169"/>
      <c r="U11" s="163"/>
      <c r="V11" s="163">
        <f>SUM(V12:V17)</f>
        <v>0</v>
      </c>
      <c r="W11" s="163"/>
      <c r="X11" s="163"/>
      <c r="Y11" s="163"/>
      <c r="AG11" t="s">
        <v>163</v>
      </c>
    </row>
    <row r="12" spans="1:60" ht="33.75" outlineLevel="1" x14ac:dyDescent="0.2">
      <c r="A12" s="171">
        <v>2</v>
      </c>
      <c r="B12" s="172" t="s">
        <v>454</v>
      </c>
      <c r="C12" s="187" t="s">
        <v>455</v>
      </c>
      <c r="D12" s="173" t="s">
        <v>166</v>
      </c>
      <c r="E12" s="174">
        <v>7.2</v>
      </c>
      <c r="F12" s="175"/>
      <c r="G12" s="176">
        <f>ROUND(E12*F12,2)</f>
        <v>0</v>
      </c>
      <c r="H12" s="175"/>
      <c r="I12" s="176">
        <f>ROUND(E12*H12,2)</f>
        <v>0</v>
      </c>
      <c r="J12" s="175"/>
      <c r="K12" s="176">
        <f>ROUND(E12*J12,2)</f>
        <v>0</v>
      </c>
      <c r="L12" s="176">
        <v>12</v>
      </c>
      <c r="M12" s="176">
        <f>G12*(1+L12/100)</f>
        <v>0</v>
      </c>
      <c r="N12" s="174">
        <v>0.10712000000000001</v>
      </c>
      <c r="O12" s="174">
        <f>ROUND(E12*N12,2)</f>
        <v>0.77</v>
      </c>
      <c r="P12" s="174">
        <v>0</v>
      </c>
      <c r="Q12" s="174">
        <f>ROUND(E12*P12,2)</f>
        <v>0</v>
      </c>
      <c r="R12" s="176" t="s">
        <v>451</v>
      </c>
      <c r="S12" s="176" t="s">
        <v>180</v>
      </c>
      <c r="T12" s="177" t="s">
        <v>180</v>
      </c>
      <c r="U12" s="157">
        <v>0</v>
      </c>
      <c r="V12" s="157">
        <f>ROUND(E12*U12,2)</f>
        <v>0</v>
      </c>
      <c r="W12" s="157"/>
      <c r="X12" s="157" t="s">
        <v>169</v>
      </c>
      <c r="Y12" s="157" t="s">
        <v>170</v>
      </c>
      <c r="Z12" s="147"/>
      <c r="AA12" s="147"/>
      <c r="AB12" s="147"/>
      <c r="AC12" s="147"/>
      <c r="AD12" s="147"/>
      <c r="AE12" s="147"/>
      <c r="AF12" s="147"/>
      <c r="AG12" s="147" t="s">
        <v>171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61" t="s">
        <v>456</v>
      </c>
      <c r="D13" s="262"/>
      <c r="E13" s="262"/>
      <c r="F13" s="262"/>
      <c r="G13" s="262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453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8" t="s">
        <v>457</v>
      </c>
      <c r="D14" s="158"/>
      <c r="E14" s="159">
        <v>7.2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173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8">
        <v>3</v>
      </c>
      <c r="B15" s="179" t="s">
        <v>458</v>
      </c>
      <c r="C15" s="189" t="s">
        <v>459</v>
      </c>
      <c r="D15" s="180" t="s">
        <v>166</v>
      </c>
      <c r="E15" s="181">
        <v>0.2</v>
      </c>
      <c r="F15" s="182"/>
      <c r="G15" s="183">
        <f>ROUND(E15*F15,2)</f>
        <v>0</v>
      </c>
      <c r="H15" s="182"/>
      <c r="I15" s="183">
        <f>ROUND(E15*H15,2)</f>
        <v>0</v>
      </c>
      <c r="J15" s="182"/>
      <c r="K15" s="183">
        <f>ROUND(E15*J15,2)</f>
        <v>0</v>
      </c>
      <c r="L15" s="183">
        <v>12</v>
      </c>
      <c r="M15" s="183">
        <f>G15*(1+L15/100)</f>
        <v>0</v>
      </c>
      <c r="N15" s="181">
        <v>7.0400000000000003E-3</v>
      </c>
      <c r="O15" s="181">
        <f>ROUND(E15*N15,2)</f>
        <v>0</v>
      </c>
      <c r="P15" s="181">
        <v>0</v>
      </c>
      <c r="Q15" s="181">
        <f>ROUND(E15*P15,2)</f>
        <v>0</v>
      </c>
      <c r="R15" s="183"/>
      <c r="S15" s="183" t="s">
        <v>167</v>
      </c>
      <c r="T15" s="184" t="s">
        <v>168</v>
      </c>
      <c r="U15" s="157">
        <v>0</v>
      </c>
      <c r="V15" s="157">
        <f>ROUND(E15*U15,2)</f>
        <v>0</v>
      </c>
      <c r="W15" s="157"/>
      <c r="X15" s="157" t="s">
        <v>169</v>
      </c>
      <c r="Y15" s="157" t="s">
        <v>170</v>
      </c>
      <c r="Z15" s="147"/>
      <c r="AA15" s="147"/>
      <c r="AB15" s="147"/>
      <c r="AC15" s="147"/>
      <c r="AD15" s="147"/>
      <c r="AE15" s="147"/>
      <c r="AF15" s="147"/>
      <c r="AG15" s="147" t="s">
        <v>171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1">
        <v>4</v>
      </c>
      <c r="B16" s="172" t="s">
        <v>460</v>
      </c>
      <c r="C16" s="187" t="s">
        <v>461</v>
      </c>
      <c r="D16" s="173" t="s">
        <v>166</v>
      </c>
      <c r="E16" s="174">
        <v>4.8</v>
      </c>
      <c r="F16" s="175"/>
      <c r="G16" s="176">
        <f>ROUND(E16*F16,2)</f>
        <v>0</v>
      </c>
      <c r="H16" s="175"/>
      <c r="I16" s="176">
        <f>ROUND(E16*H16,2)</f>
        <v>0</v>
      </c>
      <c r="J16" s="175"/>
      <c r="K16" s="176">
        <f>ROUND(E16*J16,2)</f>
        <v>0</v>
      </c>
      <c r="L16" s="176">
        <v>12</v>
      </c>
      <c r="M16" s="176">
        <f>G16*(1+L16/100)</f>
        <v>0</v>
      </c>
      <c r="N16" s="174">
        <v>1.47E-2</v>
      </c>
      <c r="O16" s="174">
        <f>ROUND(E16*N16,2)</f>
        <v>7.0000000000000007E-2</v>
      </c>
      <c r="P16" s="174">
        <v>0</v>
      </c>
      <c r="Q16" s="174">
        <f>ROUND(E16*P16,2)</f>
        <v>0</v>
      </c>
      <c r="R16" s="176"/>
      <c r="S16" s="176" t="s">
        <v>167</v>
      </c>
      <c r="T16" s="177" t="s">
        <v>168</v>
      </c>
      <c r="U16" s="157">
        <v>0</v>
      </c>
      <c r="V16" s="157">
        <f>ROUND(E16*U16,2)</f>
        <v>0</v>
      </c>
      <c r="W16" s="157"/>
      <c r="X16" s="157" t="s">
        <v>169</v>
      </c>
      <c r="Y16" s="157" t="s">
        <v>170</v>
      </c>
      <c r="Z16" s="147"/>
      <c r="AA16" s="147"/>
      <c r="AB16" s="147"/>
      <c r="AC16" s="147"/>
      <c r="AD16" s="147"/>
      <c r="AE16" s="147"/>
      <c r="AF16" s="147"/>
      <c r="AG16" s="147" t="s">
        <v>171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8" t="s">
        <v>462</v>
      </c>
      <c r="D17" s="158"/>
      <c r="E17" s="159">
        <v>4.8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173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4" t="s">
        <v>162</v>
      </c>
      <c r="B18" s="165" t="s">
        <v>78</v>
      </c>
      <c r="C18" s="186" t="s">
        <v>79</v>
      </c>
      <c r="D18" s="166"/>
      <c r="E18" s="167"/>
      <c r="F18" s="168"/>
      <c r="G18" s="168">
        <f>SUMIF(AG19:AG20,"&lt;&gt;NOR",G19:G20)</f>
        <v>0</v>
      </c>
      <c r="H18" s="168"/>
      <c r="I18" s="168">
        <f>SUM(I19:I20)</f>
        <v>0</v>
      </c>
      <c r="J18" s="168"/>
      <c r="K18" s="168">
        <f>SUM(K19:K20)</f>
        <v>0</v>
      </c>
      <c r="L18" s="168"/>
      <c r="M18" s="168">
        <f>SUM(M19:M20)</f>
        <v>0</v>
      </c>
      <c r="N18" s="167"/>
      <c r="O18" s="167">
        <f>SUM(O19:O20)</f>
        <v>0.22</v>
      </c>
      <c r="P18" s="167"/>
      <c r="Q18" s="167">
        <f>SUM(Q19:Q20)</f>
        <v>0</v>
      </c>
      <c r="R18" s="168"/>
      <c r="S18" s="168"/>
      <c r="T18" s="169"/>
      <c r="U18" s="163"/>
      <c r="V18" s="163">
        <f>SUM(V19:V20)</f>
        <v>0</v>
      </c>
      <c r="W18" s="163"/>
      <c r="X18" s="163"/>
      <c r="Y18" s="163"/>
      <c r="AG18" t="s">
        <v>163</v>
      </c>
    </row>
    <row r="19" spans="1:60" ht="22.5" outlineLevel="1" x14ac:dyDescent="0.2">
      <c r="A19" s="171">
        <v>5</v>
      </c>
      <c r="B19" s="172" t="s">
        <v>463</v>
      </c>
      <c r="C19" s="187" t="s">
        <v>464</v>
      </c>
      <c r="D19" s="173" t="s">
        <v>166</v>
      </c>
      <c r="E19" s="174">
        <v>4</v>
      </c>
      <c r="F19" s="175"/>
      <c r="G19" s="176">
        <f>ROUND(E19*F19,2)</f>
        <v>0</v>
      </c>
      <c r="H19" s="175"/>
      <c r="I19" s="176">
        <f>ROUND(E19*H19,2)</f>
        <v>0</v>
      </c>
      <c r="J19" s="175"/>
      <c r="K19" s="176">
        <f>ROUND(E19*J19,2)</f>
        <v>0</v>
      </c>
      <c r="L19" s="176">
        <v>12</v>
      </c>
      <c r="M19" s="176">
        <f>G19*(1+L19/100)</f>
        <v>0</v>
      </c>
      <c r="N19" s="174">
        <v>5.5129999999999998E-2</v>
      </c>
      <c r="O19" s="174">
        <f>ROUND(E19*N19,2)</f>
        <v>0.22</v>
      </c>
      <c r="P19" s="174">
        <v>0</v>
      </c>
      <c r="Q19" s="174">
        <f>ROUND(E19*P19,2)</f>
        <v>0</v>
      </c>
      <c r="R19" s="176" t="s">
        <v>465</v>
      </c>
      <c r="S19" s="176" t="s">
        <v>180</v>
      </c>
      <c r="T19" s="177" t="s">
        <v>180</v>
      </c>
      <c r="U19" s="157">
        <v>0</v>
      </c>
      <c r="V19" s="157">
        <f>ROUND(E19*U19,2)</f>
        <v>0</v>
      </c>
      <c r="W19" s="157"/>
      <c r="X19" s="157" t="s">
        <v>169</v>
      </c>
      <c r="Y19" s="157" t="s">
        <v>170</v>
      </c>
      <c r="Z19" s="147"/>
      <c r="AA19" s="147"/>
      <c r="AB19" s="147"/>
      <c r="AC19" s="147"/>
      <c r="AD19" s="147"/>
      <c r="AE19" s="147"/>
      <c r="AF19" s="147"/>
      <c r="AG19" s="147" t="s">
        <v>171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2" x14ac:dyDescent="0.2">
      <c r="A20" s="154"/>
      <c r="B20" s="155"/>
      <c r="C20" s="261" t="s">
        <v>466</v>
      </c>
      <c r="D20" s="262"/>
      <c r="E20" s="262"/>
      <c r="F20" s="262"/>
      <c r="G20" s="262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453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85" t="str">
        <f>C20</f>
        <v>stěn a podhledů, zatřená dřevěným hladítkem na zdivu nebo betonu, ochranná na svislé a šikmé izolaci s cementovým podkladním postřikem a popř. s vypálením povrchu ocelovým hladítkem,</v>
      </c>
      <c r="BB20" s="147"/>
      <c r="BC20" s="147"/>
      <c r="BD20" s="147"/>
      <c r="BE20" s="147"/>
      <c r="BF20" s="147"/>
      <c r="BG20" s="147"/>
      <c r="BH20" s="147"/>
    </row>
    <row r="21" spans="1:60" x14ac:dyDescent="0.2">
      <c r="A21" s="164" t="s">
        <v>162</v>
      </c>
      <c r="B21" s="165" t="s">
        <v>90</v>
      </c>
      <c r="C21" s="186" t="s">
        <v>91</v>
      </c>
      <c r="D21" s="166"/>
      <c r="E21" s="167"/>
      <c r="F21" s="168"/>
      <c r="G21" s="168">
        <f>SUMIF(AG22:AG24,"&lt;&gt;NOR",G22:G24)</f>
        <v>0</v>
      </c>
      <c r="H21" s="168"/>
      <c r="I21" s="168">
        <f>SUM(I22:I24)</f>
        <v>0</v>
      </c>
      <c r="J21" s="168"/>
      <c r="K21" s="168">
        <f>SUM(K22:K24)</f>
        <v>0</v>
      </c>
      <c r="L21" s="168"/>
      <c r="M21" s="168">
        <f>SUM(M22:M24)</f>
        <v>0</v>
      </c>
      <c r="N21" s="167"/>
      <c r="O21" s="167">
        <f>SUM(O22:O24)</f>
        <v>0.04</v>
      </c>
      <c r="P21" s="167"/>
      <c r="Q21" s="167">
        <f>SUM(Q22:Q24)</f>
        <v>0.19</v>
      </c>
      <c r="R21" s="168"/>
      <c r="S21" s="168"/>
      <c r="T21" s="169"/>
      <c r="U21" s="163"/>
      <c r="V21" s="163">
        <f>SUM(V22:V24)</f>
        <v>0</v>
      </c>
      <c r="W21" s="163"/>
      <c r="X21" s="163"/>
      <c r="Y21" s="163"/>
      <c r="AG21" t="s">
        <v>163</v>
      </c>
    </row>
    <row r="22" spans="1:60" ht="22.5" outlineLevel="1" x14ac:dyDescent="0.2">
      <c r="A22" s="178">
        <v>6</v>
      </c>
      <c r="B22" s="179" t="s">
        <v>467</v>
      </c>
      <c r="C22" s="189" t="s">
        <v>468</v>
      </c>
      <c r="D22" s="180" t="s">
        <v>179</v>
      </c>
      <c r="E22" s="181">
        <v>24</v>
      </c>
      <c r="F22" s="182"/>
      <c r="G22" s="183">
        <f>ROUND(E22*F22,2)</f>
        <v>0</v>
      </c>
      <c r="H22" s="182"/>
      <c r="I22" s="183">
        <f>ROUND(E22*H22,2)</f>
        <v>0</v>
      </c>
      <c r="J22" s="182"/>
      <c r="K22" s="183">
        <f>ROUND(E22*J22,2)</f>
        <v>0</v>
      </c>
      <c r="L22" s="183">
        <v>12</v>
      </c>
      <c r="M22" s="183">
        <f>G22*(1+L22/100)</f>
        <v>0</v>
      </c>
      <c r="N22" s="181">
        <v>8.0000000000000007E-5</v>
      </c>
      <c r="O22" s="181">
        <f>ROUND(E22*N22,2)</f>
        <v>0</v>
      </c>
      <c r="P22" s="181">
        <v>1E-3</v>
      </c>
      <c r="Q22" s="181">
        <f>ROUND(E22*P22,2)</f>
        <v>0.02</v>
      </c>
      <c r="R22" s="183" t="s">
        <v>469</v>
      </c>
      <c r="S22" s="183" t="s">
        <v>180</v>
      </c>
      <c r="T22" s="184" t="s">
        <v>180</v>
      </c>
      <c r="U22" s="157">
        <v>0</v>
      </c>
      <c r="V22" s="157">
        <f>ROUND(E22*U22,2)</f>
        <v>0</v>
      </c>
      <c r="W22" s="157"/>
      <c r="X22" s="157" t="s">
        <v>169</v>
      </c>
      <c r="Y22" s="157" t="s">
        <v>170</v>
      </c>
      <c r="Z22" s="147"/>
      <c r="AA22" s="147"/>
      <c r="AB22" s="147"/>
      <c r="AC22" s="147"/>
      <c r="AD22" s="147"/>
      <c r="AE22" s="147"/>
      <c r="AF22" s="147"/>
      <c r="AG22" s="147" t="s">
        <v>171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8">
        <v>7</v>
      </c>
      <c r="B23" s="179" t="s">
        <v>470</v>
      </c>
      <c r="C23" s="189" t="s">
        <v>471</v>
      </c>
      <c r="D23" s="180" t="s">
        <v>204</v>
      </c>
      <c r="E23" s="181">
        <v>60</v>
      </c>
      <c r="F23" s="182"/>
      <c r="G23" s="183">
        <f>ROUND(E23*F23,2)</f>
        <v>0</v>
      </c>
      <c r="H23" s="182"/>
      <c r="I23" s="183">
        <f>ROUND(E23*H23,2)</f>
        <v>0</v>
      </c>
      <c r="J23" s="182"/>
      <c r="K23" s="183">
        <f>ROUND(E23*J23,2)</f>
        <v>0</v>
      </c>
      <c r="L23" s="183">
        <v>12</v>
      </c>
      <c r="M23" s="183">
        <f>G23*(1+L23/100)</f>
        <v>0</v>
      </c>
      <c r="N23" s="181">
        <v>4.8999999999999998E-4</v>
      </c>
      <c r="O23" s="181">
        <f>ROUND(E23*N23,2)</f>
        <v>0.03</v>
      </c>
      <c r="P23" s="181">
        <v>2E-3</v>
      </c>
      <c r="Q23" s="181">
        <f>ROUND(E23*P23,2)</f>
        <v>0.12</v>
      </c>
      <c r="R23" s="183" t="s">
        <v>469</v>
      </c>
      <c r="S23" s="183" t="s">
        <v>180</v>
      </c>
      <c r="T23" s="184" t="s">
        <v>180</v>
      </c>
      <c r="U23" s="157">
        <v>0</v>
      </c>
      <c r="V23" s="157">
        <f>ROUND(E23*U23,2)</f>
        <v>0</v>
      </c>
      <c r="W23" s="157"/>
      <c r="X23" s="157" t="s">
        <v>169</v>
      </c>
      <c r="Y23" s="157" t="s">
        <v>170</v>
      </c>
      <c r="Z23" s="147"/>
      <c r="AA23" s="147"/>
      <c r="AB23" s="147"/>
      <c r="AC23" s="147"/>
      <c r="AD23" s="147"/>
      <c r="AE23" s="147"/>
      <c r="AF23" s="147"/>
      <c r="AG23" s="147" t="s">
        <v>171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8">
        <v>8</v>
      </c>
      <c r="B24" s="179" t="s">
        <v>472</v>
      </c>
      <c r="C24" s="189" t="s">
        <v>473</v>
      </c>
      <c r="D24" s="180" t="s">
        <v>204</v>
      </c>
      <c r="E24" s="181">
        <v>12</v>
      </c>
      <c r="F24" s="182"/>
      <c r="G24" s="183">
        <f>ROUND(E24*F24,2)</f>
        <v>0</v>
      </c>
      <c r="H24" s="182"/>
      <c r="I24" s="183">
        <f>ROUND(E24*H24,2)</f>
        <v>0</v>
      </c>
      <c r="J24" s="182"/>
      <c r="K24" s="183">
        <f>ROUND(E24*J24,2)</f>
        <v>0</v>
      </c>
      <c r="L24" s="183">
        <v>12</v>
      </c>
      <c r="M24" s="183">
        <f>G24*(1+L24/100)</f>
        <v>0</v>
      </c>
      <c r="N24" s="181">
        <v>4.8999999999999998E-4</v>
      </c>
      <c r="O24" s="181">
        <f>ROUND(E24*N24,2)</f>
        <v>0.01</v>
      </c>
      <c r="P24" s="181">
        <v>4.0000000000000001E-3</v>
      </c>
      <c r="Q24" s="181">
        <f>ROUND(E24*P24,2)</f>
        <v>0.05</v>
      </c>
      <c r="R24" s="183" t="s">
        <v>469</v>
      </c>
      <c r="S24" s="183" t="s">
        <v>180</v>
      </c>
      <c r="T24" s="184" t="s">
        <v>180</v>
      </c>
      <c r="U24" s="157">
        <v>0</v>
      </c>
      <c r="V24" s="157">
        <f>ROUND(E24*U24,2)</f>
        <v>0</v>
      </c>
      <c r="W24" s="157"/>
      <c r="X24" s="157" t="s">
        <v>169</v>
      </c>
      <c r="Y24" s="157" t="s">
        <v>170</v>
      </c>
      <c r="Z24" s="147"/>
      <c r="AA24" s="147"/>
      <c r="AB24" s="147"/>
      <c r="AC24" s="147"/>
      <c r="AD24" s="147"/>
      <c r="AE24" s="147"/>
      <c r="AF24" s="147"/>
      <c r="AG24" s="147" t="s">
        <v>171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x14ac:dyDescent="0.2">
      <c r="A25" s="164" t="s">
        <v>162</v>
      </c>
      <c r="B25" s="165" t="s">
        <v>92</v>
      </c>
      <c r="C25" s="186" t="s">
        <v>93</v>
      </c>
      <c r="D25" s="166"/>
      <c r="E25" s="167"/>
      <c r="F25" s="168"/>
      <c r="G25" s="168">
        <f>SUMIF(AG26:AG27,"&lt;&gt;NOR",G26:G27)</f>
        <v>0</v>
      </c>
      <c r="H25" s="168"/>
      <c r="I25" s="168">
        <f>SUM(I26:I27)</f>
        <v>0</v>
      </c>
      <c r="J25" s="168"/>
      <c r="K25" s="168">
        <f>SUM(K26:K27)</f>
        <v>0</v>
      </c>
      <c r="L25" s="168"/>
      <c r="M25" s="168">
        <f>SUM(M26:M27)</f>
        <v>0</v>
      </c>
      <c r="N25" s="167"/>
      <c r="O25" s="167">
        <f>SUM(O26:O27)</f>
        <v>0</v>
      </c>
      <c r="P25" s="167"/>
      <c r="Q25" s="167">
        <f>SUM(Q26:Q27)</f>
        <v>0</v>
      </c>
      <c r="R25" s="168"/>
      <c r="S25" s="168"/>
      <c r="T25" s="169"/>
      <c r="U25" s="163"/>
      <c r="V25" s="163">
        <f>SUM(V26:V27)</f>
        <v>0</v>
      </c>
      <c r="W25" s="163"/>
      <c r="X25" s="163"/>
      <c r="Y25" s="163"/>
      <c r="AG25" t="s">
        <v>163</v>
      </c>
    </row>
    <row r="26" spans="1:60" ht="22.5" outlineLevel="1" x14ac:dyDescent="0.2">
      <c r="A26" s="171">
        <v>9</v>
      </c>
      <c r="B26" s="172" t="s">
        <v>474</v>
      </c>
      <c r="C26" s="187" t="s">
        <v>475</v>
      </c>
      <c r="D26" s="173" t="s">
        <v>228</v>
      </c>
      <c r="E26" s="174">
        <v>1.4692400000000001</v>
      </c>
      <c r="F26" s="175"/>
      <c r="G26" s="176">
        <f>ROUND(E26*F26,2)</f>
        <v>0</v>
      </c>
      <c r="H26" s="175"/>
      <c r="I26" s="176">
        <f>ROUND(E26*H26,2)</f>
        <v>0</v>
      </c>
      <c r="J26" s="175"/>
      <c r="K26" s="176">
        <f>ROUND(E26*J26,2)</f>
        <v>0</v>
      </c>
      <c r="L26" s="176">
        <v>12</v>
      </c>
      <c r="M26" s="176">
        <f>G26*(1+L26/100)</f>
        <v>0</v>
      </c>
      <c r="N26" s="174">
        <v>0</v>
      </c>
      <c r="O26" s="174">
        <f>ROUND(E26*N26,2)</f>
        <v>0</v>
      </c>
      <c r="P26" s="174">
        <v>0</v>
      </c>
      <c r="Q26" s="174">
        <f>ROUND(E26*P26,2)</f>
        <v>0</v>
      </c>
      <c r="R26" s="176" t="s">
        <v>451</v>
      </c>
      <c r="S26" s="176" t="s">
        <v>180</v>
      </c>
      <c r="T26" s="177" t="s">
        <v>180</v>
      </c>
      <c r="U26" s="157">
        <v>0</v>
      </c>
      <c r="V26" s="157">
        <f>ROUND(E26*U26,2)</f>
        <v>0</v>
      </c>
      <c r="W26" s="157"/>
      <c r="X26" s="157" t="s">
        <v>169</v>
      </c>
      <c r="Y26" s="157" t="s">
        <v>170</v>
      </c>
      <c r="Z26" s="147"/>
      <c r="AA26" s="147"/>
      <c r="AB26" s="147"/>
      <c r="AC26" s="147"/>
      <c r="AD26" s="147"/>
      <c r="AE26" s="147"/>
      <c r="AF26" s="147"/>
      <c r="AG26" s="147" t="s">
        <v>171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61" t="s">
        <v>476</v>
      </c>
      <c r="D27" s="262"/>
      <c r="E27" s="262"/>
      <c r="F27" s="262"/>
      <c r="G27" s="262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453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x14ac:dyDescent="0.2">
      <c r="A28" s="164" t="s">
        <v>162</v>
      </c>
      <c r="B28" s="165" t="s">
        <v>126</v>
      </c>
      <c r="C28" s="186" t="s">
        <v>127</v>
      </c>
      <c r="D28" s="166"/>
      <c r="E28" s="167"/>
      <c r="F28" s="168"/>
      <c r="G28" s="168">
        <f>SUMIF(AG29:AG52,"&lt;&gt;NOR",G29:G52)</f>
        <v>0</v>
      </c>
      <c r="H28" s="168"/>
      <c r="I28" s="168">
        <f>SUM(I29:I52)</f>
        <v>0</v>
      </c>
      <c r="J28" s="168"/>
      <c r="K28" s="168">
        <f>SUM(K29:K52)</f>
        <v>0</v>
      </c>
      <c r="L28" s="168"/>
      <c r="M28" s="168">
        <f>SUM(M29:M52)</f>
        <v>0</v>
      </c>
      <c r="N28" s="167"/>
      <c r="O28" s="167">
        <f>SUM(O29:O52)</f>
        <v>0.05</v>
      </c>
      <c r="P28" s="167"/>
      <c r="Q28" s="167">
        <f>SUM(Q29:Q52)</f>
        <v>0.05</v>
      </c>
      <c r="R28" s="168"/>
      <c r="S28" s="168"/>
      <c r="T28" s="169"/>
      <c r="U28" s="163"/>
      <c r="V28" s="163">
        <f>SUM(V29:V52)</f>
        <v>0</v>
      </c>
      <c r="W28" s="163"/>
      <c r="X28" s="163"/>
      <c r="Y28" s="163"/>
      <c r="AG28" t="s">
        <v>163</v>
      </c>
    </row>
    <row r="29" spans="1:60" ht="22.5" outlineLevel="1" x14ac:dyDescent="0.2">
      <c r="A29" s="178">
        <v>10</v>
      </c>
      <c r="B29" s="179" t="s">
        <v>477</v>
      </c>
      <c r="C29" s="189" t="s">
        <v>478</v>
      </c>
      <c r="D29" s="180" t="s">
        <v>179</v>
      </c>
      <c r="E29" s="181">
        <v>32</v>
      </c>
      <c r="F29" s="182"/>
      <c r="G29" s="183">
        <f t="shared" ref="G29:G42" si="0">ROUND(E29*F29,2)</f>
        <v>0</v>
      </c>
      <c r="H29" s="182"/>
      <c r="I29" s="183">
        <f t="shared" ref="I29:I42" si="1">ROUND(E29*H29,2)</f>
        <v>0</v>
      </c>
      <c r="J29" s="182"/>
      <c r="K29" s="183">
        <f t="shared" ref="K29:K42" si="2">ROUND(E29*J29,2)</f>
        <v>0</v>
      </c>
      <c r="L29" s="183">
        <v>12</v>
      </c>
      <c r="M29" s="183">
        <f t="shared" ref="M29:M42" si="3">G29*(1+L29/100)</f>
        <v>0</v>
      </c>
      <c r="N29" s="181">
        <v>2.0000000000000002E-5</v>
      </c>
      <c r="O29" s="181">
        <f t="shared" ref="O29:O42" si="4">ROUND(E29*N29,2)</f>
        <v>0</v>
      </c>
      <c r="P29" s="181">
        <v>0</v>
      </c>
      <c r="Q29" s="181">
        <f t="shared" ref="Q29:Q42" si="5">ROUND(E29*P29,2)</f>
        <v>0</v>
      </c>
      <c r="R29" s="183" t="s">
        <v>126</v>
      </c>
      <c r="S29" s="183" t="s">
        <v>180</v>
      </c>
      <c r="T29" s="184" t="s">
        <v>180</v>
      </c>
      <c r="U29" s="157">
        <v>0</v>
      </c>
      <c r="V29" s="157">
        <f t="shared" ref="V29:V42" si="6">ROUND(E29*U29,2)</f>
        <v>0</v>
      </c>
      <c r="W29" s="157"/>
      <c r="X29" s="157" t="s">
        <v>169</v>
      </c>
      <c r="Y29" s="157" t="s">
        <v>170</v>
      </c>
      <c r="Z29" s="147"/>
      <c r="AA29" s="147"/>
      <c r="AB29" s="147"/>
      <c r="AC29" s="147"/>
      <c r="AD29" s="147"/>
      <c r="AE29" s="147"/>
      <c r="AF29" s="147"/>
      <c r="AG29" s="147" t="s">
        <v>479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2.5" outlineLevel="1" x14ac:dyDescent="0.2">
      <c r="A30" s="178">
        <v>11</v>
      </c>
      <c r="B30" s="179" t="s">
        <v>480</v>
      </c>
      <c r="C30" s="189" t="s">
        <v>481</v>
      </c>
      <c r="D30" s="180" t="s">
        <v>179</v>
      </c>
      <c r="E30" s="181">
        <v>5</v>
      </c>
      <c r="F30" s="182"/>
      <c r="G30" s="183">
        <f t="shared" si="0"/>
        <v>0</v>
      </c>
      <c r="H30" s="182"/>
      <c r="I30" s="183">
        <f t="shared" si="1"/>
        <v>0</v>
      </c>
      <c r="J30" s="182"/>
      <c r="K30" s="183">
        <f t="shared" si="2"/>
        <v>0</v>
      </c>
      <c r="L30" s="183">
        <v>12</v>
      </c>
      <c r="M30" s="183">
        <f t="shared" si="3"/>
        <v>0</v>
      </c>
      <c r="N30" s="181">
        <v>4.0000000000000003E-5</v>
      </c>
      <c r="O30" s="181">
        <f t="shared" si="4"/>
        <v>0</v>
      </c>
      <c r="P30" s="181">
        <v>0</v>
      </c>
      <c r="Q30" s="181">
        <f t="shared" si="5"/>
        <v>0</v>
      </c>
      <c r="R30" s="183" t="s">
        <v>126</v>
      </c>
      <c r="S30" s="183" t="s">
        <v>180</v>
      </c>
      <c r="T30" s="184" t="s">
        <v>180</v>
      </c>
      <c r="U30" s="157">
        <v>0</v>
      </c>
      <c r="V30" s="157">
        <f t="shared" si="6"/>
        <v>0</v>
      </c>
      <c r="W30" s="157"/>
      <c r="X30" s="157" t="s">
        <v>169</v>
      </c>
      <c r="Y30" s="157" t="s">
        <v>170</v>
      </c>
      <c r="Z30" s="147"/>
      <c r="AA30" s="147"/>
      <c r="AB30" s="147"/>
      <c r="AC30" s="147"/>
      <c r="AD30" s="147"/>
      <c r="AE30" s="147"/>
      <c r="AF30" s="147"/>
      <c r="AG30" s="147" t="s">
        <v>479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78">
        <v>12</v>
      </c>
      <c r="B31" s="179" t="s">
        <v>482</v>
      </c>
      <c r="C31" s="189" t="s">
        <v>483</v>
      </c>
      <c r="D31" s="180" t="s">
        <v>179</v>
      </c>
      <c r="E31" s="181">
        <v>60</v>
      </c>
      <c r="F31" s="182"/>
      <c r="G31" s="183">
        <f t="shared" si="0"/>
        <v>0</v>
      </c>
      <c r="H31" s="182"/>
      <c r="I31" s="183">
        <f t="shared" si="1"/>
        <v>0</v>
      </c>
      <c r="J31" s="182"/>
      <c r="K31" s="183">
        <f t="shared" si="2"/>
        <v>0</v>
      </c>
      <c r="L31" s="183">
        <v>12</v>
      </c>
      <c r="M31" s="183">
        <f t="shared" si="3"/>
        <v>0</v>
      </c>
      <c r="N31" s="181">
        <v>0</v>
      </c>
      <c r="O31" s="181">
        <f t="shared" si="4"/>
        <v>0</v>
      </c>
      <c r="P31" s="181">
        <v>0</v>
      </c>
      <c r="Q31" s="181">
        <f t="shared" si="5"/>
        <v>0</v>
      </c>
      <c r="R31" s="183" t="s">
        <v>126</v>
      </c>
      <c r="S31" s="183" t="s">
        <v>180</v>
      </c>
      <c r="T31" s="184" t="s">
        <v>180</v>
      </c>
      <c r="U31" s="157">
        <v>0</v>
      </c>
      <c r="V31" s="157">
        <f t="shared" si="6"/>
        <v>0</v>
      </c>
      <c r="W31" s="157"/>
      <c r="X31" s="157" t="s">
        <v>169</v>
      </c>
      <c r="Y31" s="157" t="s">
        <v>170</v>
      </c>
      <c r="Z31" s="147"/>
      <c r="AA31" s="147"/>
      <c r="AB31" s="147"/>
      <c r="AC31" s="147"/>
      <c r="AD31" s="147"/>
      <c r="AE31" s="147"/>
      <c r="AF31" s="147"/>
      <c r="AG31" s="147" t="s">
        <v>479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8">
        <v>13</v>
      </c>
      <c r="B32" s="179" t="s">
        <v>484</v>
      </c>
      <c r="C32" s="189" t="s">
        <v>485</v>
      </c>
      <c r="D32" s="180" t="s">
        <v>179</v>
      </c>
      <c r="E32" s="181">
        <v>5</v>
      </c>
      <c r="F32" s="182"/>
      <c r="G32" s="183">
        <f t="shared" si="0"/>
        <v>0</v>
      </c>
      <c r="H32" s="182"/>
      <c r="I32" s="183">
        <f t="shared" si="1"/>
        <v>0</v>
      </c>
      <c r="J32" s="182"/>
      <c r="K32" s="183">
        <f t="shared" si="2"/>
        <v>0</v>
      </c>
      <c r="L32" s="183">
        <v>12</v>
      </c>
      <c r="M32" s="183">
        <f t="shared" si="3"/>
        <v>0</v>
      </c>
      <c r="N32" s="181">
        <v>0</v>
      </c>
      <c r="O32" s="181">
        <f t="shared" si="4"/>
        <v>0</v>
      </c>
      <c r="P32" s="181">
        <v>0</v>
      </c>
      <c r="Q32" s="181">
        <f t="shared" si="5"/>
        <v>0</v>
      </c>
      <c r="R32" s="183" t="s">
        <v>126</v>
      </c>
      <c r="S32" s="183" t="s">
        <v>180</v>
      </c>
      <c r="T32" s="184" t="s">
        <v>180</v>
      </c>
      <c r="U32" s="157">
        <v>0</v>
      </c>
      <c r="V32" s="157">
        <f t="shared" si="6"/>
        <v>0</v>
      </c>
      <c r="W32" s="157"/>
      <c r="X32" s="157" t="s">
        <v>169</v>
      </c>
      <c r="Y32" s="157" t="s">
        <v>170</v>
      </c>
      <c r="Z32" s="147"/>
      <c r="AA32" s="147"/>
      <c r="AB32" s="147"/>
      <c r="AC32" s="147"/>
      <c r="AD32" s="147"/>
      <c r="AE32" s="147"/>
      <c r="AF32" s="147"/>
      <c r="AG32" s="147" t="s">
        <v>479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8">
        <v>14</v>
      </c>
      <c r="B33" s="179" t="s">
        <v>486</v>
      </c>
      <c r="C33" s="189" t="s">
        <v>487</v>
      </c>
      <c r="D33" s="180" t="s">
        <v>179</v>
      </c>
      <c r="E33" s="181">
        <v>7</v>
      </c>
      <c r="F33" s="182"/>
      <c r="G33" s="183">
        <f t="shared" si="0"/>
        <v>0</v>
      </c>
      <c r="H33" s="182"/>
      <c r="I33" s="183">
        <f t="shared" si="1"/>
        <v>0</v>
      </c>
      <c r="J33" s="182"/>
      <c r="K33" s="183">
        <f t="shared" si="2"/>
        <v>0</v>
      </c>
      <c r="L33" s="183">
        <v>12</v>
      </c>
      <c r="M33" s="183">
        <f t="shared" si="3"/>
        <v>0</v>
      </c>
      <c r="N33" s="181">
        <v>1.1E-4</v>
      </c>
      <c r="O33" s="181">
        <f t="shared" si="4"/>
        <v>0</v>
      </c>
      <c r="P33" s="181">
        <v>0</v>
      </c>
      <c r="Q33" s="181">
        <f t="shared" si="5"/>
        <v>0</v>
      </c>
      <c r="R33" s="183" t="s">
        <v>126</v>
      </c>
      <c r="S33" s="183" t="s">
        <v>180</v>
      </c>
      <c r="T33" s="184" t="s">
        <v>180</v>
      </c>
      <c r="U33" s="157">
        <v>0</v>
      </c>
      <c r="V33" s="157">
        <f t="shared" si="6"/>
        <v>0</v>
      </c>
      <c r="W33" s="157"/>
      <c r="X33" s="157" t="s">
        <v>169</v>
      </c>
      <c r="Y33" s="157" t="s">
        <v>170</v>
      </c>
      <c r="Z33" s="147"/>
      <c r="AA33" s="147"/>
      <c r="AB33" s="147"/>
      <c r="AC33" s="147"/>
      <c r="AD33" s="147"/>
      <c r="AE33" s="147"/>
      <c r="AF33" s="147"/>
      <c r="AG33" s="147" t="s">
        <v>479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outlineLevel="1" x14ac:dyDescent="0.2">
      <c r="A34" s="178">
        <v>15</v>
      </c>
      <c r="B34" s="179" t="s">
        <v>488</v>
      </c>
      <c r="C34" s="189" t="s">
        <v>489</v>
      </c>
      <c r="D34" s="180" t="s">
        <v>179</v>
      </c>
      <c r="E34" s="181">
        <v>8</v>
      </c>
      <c r="F34" s="182"/>
      <c r="G34" s="183">
        <f t="shared" si="0"/>
        <v>0</v>
      </c>
      <c r="H34" s="182"/>
      <c r="I34" s="183">
        <f t="shared" si="1"/>
        <v>0</v>
      </c>
      <c r="J34" s="182"/>
      <c r="K34" s="183">
        <f t="shared" si="2"/>
        <v>0</v>
      </c>
      <c r="L34" s="183">
        <v>12</v>
      </c>
      <c r="M34" s="183">
        <f t="shared" si="3"/>
        <v>0</v>
      </c>
      <c r="N34" s="181">
        <v>9.0000000000000006E-5</v>
      </c>
      <c r="O34" s="181">
        <f t="shared" si="4"/>
        <v>0</v>
      </c>
      <c r="P34" s="181">
        <v>0</v>
      </c>
      <c r="Q34" s="181">
        <f t="shared" si="5"/>
        <v>0</v>
      </c>
      <c r="R34" s="183" t="s">
        <v>126</v>
      </c>
      <c r="S34" s="183" t="s">
        <v>180</v>
      </c>
      <c r="T34" s="184" t="s">
        <v>180</v>
      </c>
      <c r="U34" s="157">
        <v>0</v>
      </c>
      <c r="V34" s="157">
        <f t="shared" si="6"/>
        <v>0</v>
      </c>
      <c r="W34" s="157"/>
      <c r="X34" s="157" t="s">
        <v>169</v>
      </c>
      <c r="Y34" s="157" t="s">
        <v>170</v>
      </c>
      <c r="Z34" s="147"/>
      <c r="AA34" s="147"/>
      <c r="AB34" s="147"/>
      <c r="AC34" s="147"/>
      <c r="AD34" s="147"/>
      <c r="AE34" s="147"/>
      <c r="AF34" s="147"/>
      <c r="AG34" s="147" t="s">
        <v>479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78">
        <v>16</v>
      </c>
      <c r="B35" s="179" t="s">
        <v>490</v>
      </c>
      <c r="C35" s="189" t="s">
        <v>491</v>
      </c>
      <c r="D35" s="180" t="s">
        <v>179</v>
      </c>
      <c r="E35" s="181">
        <v>14</v>
      </c>
      <c r="F35" s="182"/>
      <c r="G35" s="183">
        <f t="shared" si="0"/>
        <v>0</v>
      </c>
      <c r="H35" s="182"/>
      <c r="I35" s="183">
        <f t="shared" si="1"/>
        <v>0</v>
      </c>
      <c r="J35" s="182"/>
      <c r="K35" s="183">
        <f t="shared" si="2"/>
        <v>0</v>
      </c>
      <c r="L35" s="183">
        <v>12</v>
      </c>
      <c r="M35" s="183">
        <f t="shared" si="3"/>
        <v>0</v>
      </c>
      <c r="N35" s="181">
        <v>1.2E-4</v>
      </c>
      <c r="O35" s="181">
        <f t="shared" si="4"/>
        <v>0</v>
      </c>
      <c r="P35" s="181">
        <v>0</v>
      </c>
      <c r="Q35" s="181">
        <f t="shared" si="5"/>
        <v>0</v>
      </c>
      <c r="R35" s="183" t="s">
        <v>126</v>
      </c>
      <c r="S35" s="183" t="s">
        <v>180</v>
      </c>
      <c r="T35" s="184" t="s">
        <v>180</v>
      </c>
      <c r="U35" s="157">
        <v>0</v>
      </c>
      <c r="V35" s="157">
        <f t="shared" si="6"/>
        <v>0</v>
      </c>
      <c r="W35" s="157"/>
      <c r="X35" s="157" t="s">
        <v>169</v>
      </c>
      <c r="Y35" s="157" t="s">
        <v>170</v>
      </c>
      <c r="Z35" s="147"/>
      <c r="AA35" s="147"/>
      <c r="AB35" s="147"/>
      <c r="AC35" s="147"/>
      <c r="AD35" s="147"/>
      <c r="AE35" s="147"/>
      <c r="AF35" s="147"/>
      <c r="AG35" s="147" t="s">
        <v>479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outlineLevel="1" x14ac:dyDescent="0.2">
      <c r="A36" s="178">
        <v>17</v>
      </c>
      <c r="B36" s="179" t="s">
        <v>492</v>
      </c>
      <c r="C36" s="189" t="s">
        <v>493</v>
      </c>
      <c r="D36" s="180" t="s">
        <v>179</v>
      </c>
      <c r="E36" s="181">
        <v>5</v>
      </c>
      <c r="F36" s="182"/>
      <c r="G36" s="183">
        <f t="shared" si="0"/>
        <v>0</v>
      </c>
      <c r="H36" s="182"/>
      <c r="I36" s="183">
        <f t="shared" si="1"/>
        <v>0</v>
      </c>
      <c r="J36" s="182"/>
      <c r="K36" s="183">
        <f t="shared" si="2"/>
        <v>0</v>
      </c>
      <c r="L36" s="183">
        <v>12</v>
      </c>
      <c r="M36" s="183">
        <f t="shared" si="3"/>
        <v>0</v>
      </c>
      <c r="N36" s="181">
        <v>2.5000000000000001E-4</v>
      </c>
      <c r="O36" s="181">
        <f t="shared" si="4"/>
        <v>0</v>
      </c>
      <c r="P36" s="181">
        <v>0</v>
      </c>
      <c r="Q36" s="181">
        <f t="shared" si="5"/>
        <v>0</v>
      </c>
      <c r="R36" s="183" t="s">
        <v>126</v>
      </c>
      <c r="S36" s="183" t="s">
        <v>180</v>
      </c>
      <c r="T36" s="184" t="s">
        <v>180</v>
      </c>
      <c r="U36" s="157">
        <v>0</v>
      </c>
      <c r="V36" s="157">
        <f t="shared" si="6"/>
        <v>0</v>
      </c>
      <c r="W36" s="157"/>
      <c r="X36" s="157" t="s">
        <v>169</v>
      </c>
      <c r="Y36" s="157" t="s">
        <v>170</v>
      </c>
      <c r="Z36" s="147"/>
      <c r="AA36" s="147"/>
      <c r="AB36" s="147"/>
      <c r="AC36" s="147"/>
      <c r="AD36" s="147"/>
      <c r="AE36" s="147"/>
      <c r="AF36" s="147"/>
      <c r="AG36" s="147" t="s">
        <v>479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8">
        <v>18</v>
      </c>
      <c r="B37" s="179" t="s">
        <v>494</v>
      </c>
      <c r="C37" s="189" t="s">
        <v>495</v>
      </c>
      <c r="D37" s="180" t="s">
        <v>204</v>
      </c>
      <c r="E37" s="181">
        <v>20</v>
      </c>
      <c r="F37" s="182"/>
      <c r="G37" s="183">
        <f t="shared" si="0"/>
        <v>0</v>
      </c>
      <c r="H37" s="182"/>
      <c r="I37" s="183">
        <f t="shared" si="1"/>
        <v>0</v>
      </c>
      <c r="J37" s="182"/>
      <c r="K37" s="183">
        <f t="shared" si="2"/>
        <v>0</v>
      </c>
      <c r="L37" s="183">
        <v>12</v>
      </c>
      <c r="M37" s="183">
        <f t="shared" si="3"/>
        <v>0</v>
      </c>
      <c r="N37" s="181">
        <v>6.9999999999999994E-5</v>
      </c>
      <c r="O37" s="181">
        <f t="shared" si="4"/>
        <v>0</v>
      </c>
      <c r="P37" s="181">
        <v>0</v>
      </c>
      <c r="Q37" s="181">
        <f t="shared" si="5"/>
        <v>0</v>
      </c>
      <c r="R37" s="183" t="s">
        <v>126</v>
      </c>
      <c r="S37" s="183" t="s">
        <v>180</v>
      </c>
      <c r="T37" s="184" t="s">
        <v>180</v>
      </c>
      <c r="U37" s="157">
        <v>0</v>
      </c>
      <c r="V37" s="157">
        <f t="shared" si="6"/>
        <v>0</v>
      </c>
      <c r="W37" s="157"/>
      <c r="X37" s="157" t="s">
        <v>169</v>
      </c>
      <c r="Y37" s="157" t="s">
        <v>170</v>
      </c>
      <c r="Z37" s="147"/>
      <c r="AA37" s="147"/>
      <c r="AB37" s="147"/>
      <c r="AC37" s="147"/>
      <c r="AD37" s="147"/>
      <c r="AE37" s="147"/>
      <c r="AF37" s="147"/>
      <c r="AG37" s="147" t="s">
        <v>479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8">
        <v>19</v>
      </c>
      <c r="B38" s="179" t="s">
        <v>496</v>
      </c>
      <c r="C38" s="189" t="s">
        <v>497</v>
      </c>
      <c r="D38" s="180" t="s">
        <v>204</v>
      </c>
      <c r="E38" s="181">
        <v>30</v>
      </c>
      <c r="F38" s="182"/>
      <c r="G38" s="183">
        <f t="shared" si="0"/>
        <v>0</v>
      </c>
      <c r="H38" s="182"/>
      <c r="I38" s="183">
        <f t="shared" si="1"/>
        <v>0</v>
      </c>
      <c r="J38" s="182"/>
      <c r="K38" s="183">
        <f t="shared" si="2"/>
        <v>0</v>
      </c>
      <c r="L38" s="183">
        <v>12</v>
      </c>
      <c r="M38" s="183">
        <f t="shared" si="3"/>
        <v>0</v>
      </c>
      <c r="N38" s="181">
        <v>1.6000000000000001E-4</v>
      </c>
      <c r="O38" s="181">
        <f t="shared" si="4"/>
        <v>0</v>
      </c>
      <c r="P38" s="181">
        <v>0</v>
      </c>
      <c r="Q38" s="181">
        <f t="shared" si="5"/>
        <v>0</v>
      </c>
      <c r="R38" s="183" t="s">
        <v>126</v>
      </c>
      <c r="S38" s="183" t="s">
        <v>180</v>
      </c>
      <c r="T38" s="184" t="s">
        <v>180</v>
      </c>
      <c r="U38" s="157">
        <v>0</v>
      </c>
      <c r="V38" s="157">
        <f t="shared" si="6"/>
        <v>0</v>
      </c>
      <c r="W38" s="157"/>
      <c r="X38" s="157" t="s">
        <v>169</v>
      </c>
      <c r="Y38" s="157" t="s">
        <v>170</v>
      </c>
      <c r="Z38" s="147"/>
      <c r="AA38" s="147"/>
      <c r="AB38" s="147"/>
      <c r="AC38" s="147"/>
      <c r="AD38" s="147"/>
      <c r="AE38" s="147"/>
      <c r="AF38" s="147"/>
      <c r="AG38" s="147" t="s">
        <v>479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78">
        <v>20</v>
      </c>
      <c r="B39" s="179" t="s">
        <v>496</v>
      </c>
      <c r="C39" s="189" t="s">
        <v>497</v>
      </c>
      <c r="D39" s="180" t="s">
        <v>204</v>
      </c>
      <c r="E39" s="181">
        <v>80</v>
      </c>
      <c r="F39" s="182"/>
      <c r="G39" s="183">
        <f t="shared" si="0"/>
        <v>0</v>
      </c>
      <c r="H39" s="182"/>
      <c r="I39" s="183">
        <f t="shared" si="1"/>
        <v>0</v>
      </c>
      <c r="J39" s="182"/>
      <c r="K39" s="183">
        <f t="shared" si="2"/>
        <v>0</v>
      </c>
      <c r="L39" s="183">
        <v>12</v>
      </c>
      <c r="M39" s="183">
        <f t="shared" si="3"/>
        <v>0</v>
      </c>
      <c r="N39" s="181">
        <v>1.6000000000000001E-4</v>
      </c>
      <c r="O39" s="181">
        <f t="shared" si="4"/>
        <v>0.01</v>
      </c>
      <c r="P39" s="181">
        <v>0</v>
      </c>
      <c r="Q39" s="181">
        <f t="shared" si="5"/>
        <v>0</v>
      </c>
      <c r="R39" s="183" t="s">
        <v>126</v>
      </c>
      <c r="S39" s="183" t="s">
        <v>180</v>
      </c>
      <c r="T39" s="184" t="s">
        <v>180</v>
      </c>
      <c r="U39" s="157">
        <v>0</v>
      </c>
      <c r="V39" s="157">
        <f t="shared" si="6"/>
        <v>0</v>
      </c>
      <c r="W39" s="157"/>
      <c r="X39" s="157" t="s">
        <v>169</v>
      </c>
      <c r="Y39" s="157" t="s">
        <v>170</v>
      </c>
      <c r="Z39" s="147"/>
      <c r="AA39" s="147"/>
      <c r="AB39" s="147"/>
      <c r="AC39" s="147"/>
      <c r="AD39" s="147"/>
      <c r="AE39" s="147"/>
      <c r="AF39" s="147"/>
      <c r="AG39" s="147" t="s">
        <v>479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78">
        <v>21</v>
      </c>
      <c r="B40" s="179" t="s">
        <v>498</v>
      </c>
      <c r="C40" s="189" t="s">
        <v>499</v>
      </c>
      <c r="D40" s="180" t="s">
        <v>204</v>
      </c>
      <c r="E40" s="181">
        <v>80</v>
      </c>
      <c r="F40" s="182"/>
      <c r="G40" s="183">
        <f t="shared" si="0"/>
        <v>0</v>
      </c>
      <c r="H40" s="182"/>
      <c r="I40" s="183">
        <f t="shared" si="1"/>
        <v>0</v>
      </c>
      <c r="J40" s="182"/>
      <c r="K40" s="183">
        <f t="shared" si="2"/>
        <v>0</v>
      </c>
      <c r="L40" s="183">
        <v>12</v>
      </c>
      <c r="M40" s="183">
        <f t="shared" si="3"/>
        <v>0</v>
      </c>
      <c r="N40" s="181">
        <v>2.1000000000000001E-4</v>
      </c>
      <c r="O40" s="181">
        <f t="shared" si="4"/>
        <v>0.02</v>
      </c>
      <c r="P40" s="181">
        <v>0</v>
      </c>
      <c r="Q40" s="181">
        <f t="shared" si="5"/>
        <v>0</v>
      </c>
      <c r="R40" s="183" t="s">
        <v>126</v>
      </c>
      <c r="S40" s="183" t="s">
        <v>180</v>
      </c>
      <c r="T40" s="184" t="s">
        <v>180</v>
      </c>
      <c r="U40" s="157">
        <v>0</v>
      </c>
      <c r="V40" s="157">
        <f t="shared" si="6"/>
        <v>0</v>
      </c>
      <c r="W40" s="157"/>
      <c r="X40" s="157" t="s">
        <v>169</v>
      </c>
      <c r="Y40" s="157" t="s">
        <v>170</v>
      </c>
      <c r="Z40" s="147"/>
      <c r="AA40" s="147"/>
      <c r="AB40" s="147"/>
      <c r="AC40" s="147"/>
      <c r="AD40" s="147"/>
      <c r="AE40" s="147"/>
      <c r="AF40" s="147"/>
      <c r="AG40" s="147" t="s">
        <v>479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8">
        <v>22</v>
      </c>
      <c r="B41" s="179" t="s">
        <v>500</v>
      </c>
      <c r="C41" s="189" t="s">
        <v>501</v>
      </c>
      <c r="D41" s="180" t="s">
        <v>179</v>
      </c>
      <c r="E41" s="181">
        <v>1</v>
      </c>
      <c r="F41" s="182"/>
      <c r="G41" s="183">
        <f t="shared" si="0"/>
        <v>0</v>
      </c>
      <c r="H41" s="182"/>
      <c r="I41" s="183">
        <f t="shared" si="1"/>
        <v>0</v>
      </c>
      <c r="J41" s="182"/>
      <c r="K41" s="183">
        <f t="shared" si="2"/>
        <v>0</v>
      </c>
      <c r="L41" s="183">
        <v>12</v>
      </c>
      <c r="M41" s="183">
        <f t="shared" si="3"/>
        <v>0</v>
      </c>
      <c r="N41" s="181">
        <v>0</v>
      </c>
      <c r="O41" s="181">
        <f t="shared" si="4"/>
        <v>0</v>
      </c>
      <c r="P41" s="181">
        <v>0</v>
      </c>
      <c r="Q41" s="181">
        <f t="shared" si="5"/>
        <v>0</v>
      </c>
      <c r="R41" s="183"/>
      <c r="S41" s="183" t="s">
        <v>167</v>
      </c>
      <c r="T41" s="184" t="s">
        <v>168</v>
      </c>
      <c r="U41" s="157">
        <v>0</v>
      </c>
      <c r="V41" s="157">
        <f t="shared" si="6"/>
        <v>0</v>
      </c>
      <c r="W41" s="157"/>
      <c r="X41" s="157" t="s">
        <v>169</v>
      </c>
      <c r="Y41" s="157" t="s">
        <v>170</v>
      </c>
      <c r="Z41" s="147"/>
      <c r="AA41" s="147"/>
      <c r="AB41" s="147"/>
      <c r="AC41" s="147"/>
      <c r="AD41" s="147"/>
      <c r="AE41" s="147"/>
      <c r="AF41" s="147"/>
      <c r="AG41" s="147" t="s">
        <v>479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1">
        <v>23</v>
      </c>
      <c r="B42" s="172" t="s">
        <v>502</v>
      </c>
      <c r="C42" s="187" t="s">
        <v>503</v>
      </c>
      <c r="D42" s="173" t="s">
        <v>179</v>
      </c>
      <c r="E42" s="174">
        <v>7</v>
      </c>
      <c r="F42" s="175"/>
      <c r="G42" s="176">
        <f t="shared" si="0"/>
        <v>0</v>
      </c>
      <c r="H42" s="175"/>
      <c r="I42" s="176">
        <f t="shared" si="1"/>
        <v>0</v>
      </c>
      <c r="J42" s="175"/>
      <c r="K42" s="176">
        <f t="shared" si="2"/>
        <v>0</v>
      </c>
      <c r="L42" s="176">
        <v>12</v>
      </c>
      <c r="M42" s="176">
        <f t="shared" si="3"/>
        <v>0</v>
      </c>
      <c r="N42" s="174">
        <v>0</v>
      </c>
      <c r="O42" s="174">
        <f t="shared" si="4"/>
        <v>0</v>
      </c>
      <c r="P42" s="174">
        <v>0</v>
      </c>
      <c r="Q42" s="174">
        <f t="shared" si="5"/>
        <v>0</v>
      </c>
      <c r="R42" s="176"/>
      <c r="S42" s="176" t="s">
        <v>167</v>
      </c>
      <c r="T42" s="177" t="s">
        <v>168</v>
      </c>
      <c r="U42" s="157">
        <v>0</v>
      </c>
      <c r="V42" s="157">
        <f t="shared" si="6"/>
        <v>0</v>
      </c>
      <c r="W42" s="157"/>
      <c r="X42" s="157" t="s">
        <v>169</v>
      </c>
      <c r="Y42" s="157" t="s">
        <v>170</v>
      </c>
      <c r="Z42" s="147"/>
      <c r="AA42" s="147"/>
      <c r="AB42" s="147"/>
      <c r="AC42" s="147"/>
      <c r="AD42" s="147"/>
      <c r="AE42" s="147"/>
      <c r="AF42" s="147"/>
      <c r="AG42" s="147" t="s">
        <v>479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50" t="s">
        <v>31</v>
      </c>
      <c r="D43" s="251"/>
      <c r="E43" s="251"/>
      <c r="F43" s="251"/>
      <c r="G43" s="251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199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8">
        <v>24</v>
      </c>
      <c r="B44" s="179" t="s">
        <v>504</v>
      </c>
      <c r="C44" s="189" t="s">
        <v>505</v>
      </c>
      <c r="D44" s="180" t="s">
        <v>506</v>
      </c>
      <c r="E44" s="181">
        <v>1</v>
      </c>
      <c r="F44" s="182"/>
      <c r="G44" s="183">
        <f>ROUND(E44*F44,2)</f>
        <v>0</v>
      </c>
      <c r="H44" s="182"/>
      <c r="I44" s="183">
        <f>ROUND(E44*H44,2)</f>
        <v>0</v>
      </c>
      <c r="J44" s="182"/>
      <c r="K44" s="183">
        <f>ROUND(E44*J44,2)</f>
        <v>0</v>
      </c>
      <c r="L44" s="183">
        <v>12</v>
      </c>
      <c r="M44" s="183">
        <f>G44*(1+L44/100)</f>
        <v>0</v>
      </c>
      <c r="N44" s="181">
        <v>0</v>
      </c>
      <c r="O44" s="181">
        <f>ROUND(E44*N44,2)</f>
        <v>0</v>
      </c>
      <c r="P44" s="181">
        <v>0</v>
      </c>
      <c r="Q44" s="181">
        <f>ROUND(E44*P44,2)</f>
        <v>0</v>
      </c>
      <c r="R44" s="183"/>
      <c r="S44" s="183" t="s">
        <v>167</v>
      </c>
      <c r="T44" s="184" t="s">
        <v>168</v>
      </c>
      <c r="U44" s="157">
        <v>0</v>
      </c>
      <c r="V44" s="157">
        <f>ROUND(E44*U44,2)</f>
        <v>0</v>
      </c>
      <c r="W44" s="157"/>
      <c r="X44" s="157" t="s">
        <v>169</v>
      </c>
      <c r="Y44" s="157" t="s">
        <v>170</v>
      </c>
      <c r="Z44" s="147"/>
      <c r="AA44" s="147"/>
      <c r="AB44" s="147"/>
      <c r="AC44" s="147"/>
      <c r="AD44" s="147"/>
      <c r="AE44" s="147"/>
      <c r="AF44" s="147"/>
      <c r="AG44" s="147" t="s">
        <v>479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1">
        <v>25</v>
      </c>
      <c r="B45" s="172" t="s">
        <v>507</v>
      </c>
      <c r="C45" s="187" t="s">
        <v>508</v>
      </c>
      <c r="D45" s="173" t="s">
        <v>506</v>
      </c>
      <c r="E45" s="174">
        <v>1</v>
      </c>
      <c r="F45" s="175"/>
      <c r="G45" s="176">
        <f>ROUND(E45*F45,2)</f>
        <v>0</v>
      </c>
      <c r="H45" s="175"/>
      <c r="I45" s="176">
        <f>ROUND(E45*H45,2)</f>
        <v>0</v>
      </c>
      <c r="J45" s="175"/>
      <c r="K45" s="176">
        <f>ROUND(E45*J45,2)</f>
        <v>0</v>
      </c>
      <c r="L45" s="176">
        <v>12</v>
      </c>
      <c r="M45" s="176">
        <f>G45*(1+L45/100)</f>
        <v>0</v>
      </c>
      <c r="N45" s="174">
        <v>0</v>
      </c>
      <c r="O45" s="174">
        <f>ROUND(E45*N45,2)</f>
        <v>0</v>
      </c>
      <c r="P45" s="174">
        <v>0</v>
      </c>
      <c r="Q45" s="174">
        <f>ROUND(E45*P45,2)</f>
        <v>0</v>
      </c>
      <c r="R45" s="176"/>
      <c r="S45" s="176" t="s">
        <v>167</v>
      </c>
      <c r="T45" s="177" t="s">
        <v>168</v>
      </c>
      <c r="U45" s="157">
        <v>0</v>
      </c>
      <c r="V45" s="157">
        <f>ROUND(E45*U45,2)</f>
        <v>0</v>
      </c>
      <c r="W45" s="157"/>
      <c r="X45" s="157" t="s">
        <v>169</v>
      </c>
      <c r="Y45" s="157" t="s">
        <v>170</v>
      </c>
      <c r="Z45" s="147"/>
      <c r="AA45" s="147"/>
      <c r="AB45" s="147"/>
      <c r="AC45" s="147"/>
      <c r="AD45" s="147"/>
      <c r="AE45" s="147"/>
      <c r="AF45" s="147"/>
      <c r="AG45" s="147" t="s">
        <v>479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50" t="s">
        <v>509</v>
      </c>
      <c r="D46" s="251"/>
      <c r="E46" s="251"/>
      <c r="F46" s="251"/>
      <c r="G46" s="251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199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85" t="str">
        <f>C46</f>
        <v>Kabelové koncovky, označení, jiný materiál, kabelové oka , stahovací pásky , popisy, hřeby, vruty, sádra, příchytky apod.)</v>
      </c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8">
        <v>26</v>
      </c>
      <c r="B47" s="179" t="s">
        <v>510</v>
      </c>
      <c r="C47" s="189" t="s">
        <v>511</v>
      </c>
      <c r="D47" s="180" t="s">
        <v>506</v>
      </c>
      <c r="E47" s="181">
        <v>1</v>
      </c>
      <c r="F47" s="182"/>
      <c r="G47" s="183">
        <f>ROUND(E47*F47,2)</f>
        <v>0</v>
      </c>
      <c r="H47" s="182"/>
      <c r="I47" s="183">
        <f>ROUND(E47*H47,2)</f>
        <v>0</v>
      </c>
      <c r="J47" s="182"/>
      <c r="K47" s="183">
        <f>ROUND(E47*J47,2)</f>
        <v>0</v>
      </c>
      <c r="L47" s="183">
        <v>12</v>
      </c>
      <c r="M47" s="183">
        <f>G47*(1+L47/100)</f>
        <v>0</v>
      </c>
      <c r="N47" s="181">
        <v>0</v>
      </c>
      <c r="O47" s="181">
        <f>ROUND(E47*N47,2)</f>
        <v>0</v>
      </c>
      <c r="P47" s="181">
        <v>0.05</v>
      </c>
      <c r="Q47" s="181">
        <f>ROUND(E47*P47,2)</f>
        <v>0.05</v>
      </c>
      <c r="R47" s="183"/>
      <c r="S47" s="183" t="s">
        <v>167</v>
      </c>
      <c r="T47" s="184" t="s">
        <v>168</v>
      </c>
      <c r="U47" s="157">
        <v>0</v>
      </c>
      <c r="V47" s="157">
        <f>ROUND(E47*U47,2)</f>
        <v>0</v>
      </c>
      <c r="W47" s="157"/>
      <c r="X47" s="157" t="s">
        <v>169</v>
      </c>
      <c r="Y47" s="157" t="s">
        <v>170</v>
      </c>
      <c r="Z47" s="147"/>
      <c r="AA47" s="147"/>
      <c r="AB47" s="147"/>
      <c r="AC47" s="147"/>
      <c r="AD47" s="147"/>
      <c r="AE47" s="147"/>
      <c r="AF47" s="147"/>
      <c r="AG47" s="147" t="s">
        <v>479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78">
        <v>27</v>
      </c>
      <c r="B48" s="179" t="s">
        <v>512</v>
      </c>
      <c r="C48" s="189" t="s">
        <v>513</v>
      </c>
      <c r="D48" s="180" t="s">
        <v>179</v>
      </c>
      <c r="E48" s="181">
        <v>2</v>
      </c>
      <c r="F48" s="182"/>
      <c r="G48" s="183">
        <f>ROUND(E48*F48,2)</f>
        <v>0</v>
      </c>
      <c r="H48" s="182"/>
      <c r="I48" s="183">
        <f>ROUND(E48*H48,2)</f>
        <v>0</v>
      </c>
      <c r="J48" s="182"/>
      <c r="K48" s="183">
        <f>ROUND(E48*J48,2)</f>
        <v>0</v>
      </c>
      <c r="L48" s="183">
        <v>12</v>
      </c>
      <c r="M48" s="183">
        <f>G48*(1+L48/100)</f>
        <v>0</v>
      </c>
      <c r="N48" s="181">
        <v>4.0000000000000003E-5</v>
      </c>
      <c r="O48" s="181">
        <f>ROUND(E48*N48,2)</f>
        <v>0</v>
      </c>
      <c r="P48" s="181">
        <v>0</v>
      </c>
      <c r="Q48" s="181">
        <f>ROUND(E48*P48,2)</f>
        <v>0</v>
      </c>
      <c r="R48" s="183" t="s">
        <v>294</v>
      </c>
      <c r="S48" s="183" t="s">
        <v>180</v>
      </c>
      <c r="T48" s="184" t="s">
        <v>180</v>
      </c>
      <c r="U48" s="157">
        <v>0</v>
      </c>
      <c r="V48" s="157">
        <f>ROUND(E48*U48,2)</f>
        <v>0</v>
      </c>
      <c r="W48" s="157"/>
      <c r="X48" s="157" t="s">
        <v>290</v>
      </c>
      <c r="Y48" s="157" t="s">
        <v>170</v>
      </c>
      <c r="Z48" s="147"/>
      <c r="AA48" s="147"/>
      <c r="AB48" s="147"/>
      <c r="AC48" s="147"/>
      <c r="AD48" s="147"/>
      <c r="AE48" s="147"/>
      <c r="AF48" s="147"/>
      <c r="AG48" s="147" t="s">
        <v>514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71">
        <v>28</v>
      </c>
      <c r="B49" s="172" t="s">
        <v>515</v>
      </c>
      <c r="C49" s="187" t="s">
        <v>516</v>
      </c>
      <c r="D49" s="173" t="s">
        <v>179</v>
      </c>
      <c r="E49" s="174">
        <v>3</v>
      </c>
      <c r="F49" s="175"/>
      <c r="G49" s="176">
        <f>ROUND(E49*F49,2)</f>
        <v>0</v>
      </c>
      <c r="H49" s="175"/>
      <c r="I49" s="176">
        <f>ROUND(E49*H49,2)</f>
        <v>0</v>
      </c>
      <c r="J49" s="175"/>
      <c r="K49" s="176">
        <f>ROUND(E49*J49,2)</f>
        <v>0</v>
      </c>
      <c r="L49" s="176">
        <v>12</v>
      </c>
      <c r="M49" s="176">
        <f>G49*(1+L49/100)</f>
        <v>0</v>
      </c>
      <c r="N49" s="174">
        <v>0</v>
      </c>
      <c r="O49" s="174">
        <f>ROUND(E49*N49,2)</f>
        <v>0</v>
      </c>
      <c r="P49" s="174">
        <v>0</v>
      </c>
      <c r="Q49" s="174">
        <f>ROUND(E49*P49,2)</f>
        <v>0</v>
      </c>
      <c r="R49" s="176"/>
      <c r="S49" s="176" t="s">
        <v>167</v>
      </c>
      <c r="T49" s="177" t="s">
        <v>168</v>
      </c>
      <c r="U49" s="157">
        <v>0</v>
      </c>
      <c r="V49" s="157">
        <f>ROUND(E49*U49,2)</f>
        <v>0</v>
      </c>
      <c r="W49" s="157"/>
      <c r="X49" s="157" t="s">
        <v>290</v>
      </c>
      <c r="Y49" s="157" t="s">
        <v>170</v>
      </c>
      <c r="Z49" s="147"/>
      <c r="AA49" s="147"/>
      <c r="AB49" s="147"/>
      <c r="AC49" s="147"/>
      <c r="AD49" s="147"/>
      <c r="AE49" s="147"/>
      <c r="AF49" s="147"/>
      <c r="AG49" s="147" t="s">
        <v>517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50" t="s">
        <v>518</v>
      </c>
      <c r="D50" s="251"/>
      <c r="E50" s="251"/>
      <c r="F50" s="251"/>
      <c r="G50" s="251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199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1">
        <v>29</v>
      </c>
      <c r="B51" s="172" t="s">
        <v>519</v>
      </c>
      <c r="C51" s="187" t="s">
        <v>520</v>
      </c>
      <c r="D51" s="173" t="s">
        <v>179</v>
      </c>
      <c r="E51" s="174">
        <v>4</v>
      </c>
      <c r="F51" s="175"/>
      <c r="G51" s="176">
        <f>ROUND(E51*F51,2)</f>
        <v>0</v>
      </c>
      <c r="H51" s="175"/>
      <c r="I51" s="176">
        <f>ROUND(E51*H51,2)</f>
        <v>0</v>
      </c>
      <c r="J51" s="175"/>
      <c r="K51" s="176">
        <f>ROUND(E51*J51,2)</f>
        <v>0</v>
      </c>
      <c r="L51" s="176">
        <v>12</v>
      </c>
      <c r="M51" s="176">
        <f>G51*(1+L51/100)</f>
        <v>0</v>
      </c>
      <c r="N51" s="174">
        <v>4.8999999999999998E-3</v>
      </c>
      <c r="O51" s="174">
        <f>ROUND(E51*N51,2)</f>
        <v>0.02</v>
      </c>
      <c r="P51" s="174">
        <v>0</v>
      </c>
      <c r="Q51" s="174">
        <f>ROUND(E51*P51,2)</f>
        <v>0</v>
      </c>
      <c r="R51" s="176"/>
      <c r="S51" s="176" t="s">
        <v>167</v>
      </c>
      <c r="T51" s="177" t="s">
        <v>168</v>
      </c>
      <c r="U51" s="157">
        <v>0</v>
      </c>
      <c r="V51" s="157">
        <f>ROUND(E51*U51,2)</f>
        <v>0</v>
      </c>
      <c r="W51" s="157"/>
      <c r="X51" s="157" t="s">
        <v>290</v>
      </c>
      <c r="Y51" s="157" t="s">
        <v>170</v>
      </c>
      <c r="Z51" s="147"/>
      <c r="AA51" s="147"/>
      <c r="AB51" s="147"/>
      <c r="AC51" s="147"/>
      <c r="AD51" s="147"/>
      <c r="AE51" s="147"/>
      <c r="AF51" s="147"/>
      <c r="AG51" s="147" t="s">
        <v>514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50" t="s">
        <v>518</v>
      </c>
      <c r="D52" s="251"/>
      <c r="E52" s="251"/>
      <c r="F52" s="251"/>
      <c r="G52" s="251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199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x14ac:dyDescent="0.2">
      <c r="A53" s="164" t="s">
        <v>162</v>
      </c>
      <c r="B53" s="165" t="s">
        <v>128</v>
      </c>
      <c r="C53" s="186" t="s">
        <v>129</v>
      </c>
      <c r="D53" s="166"/>
      <c r="E53" s="167"/>
      <c r="F53" s="168"/>
      <c r="G53" s="168">
        <f>SUMIF(AG54:AG55,"&lt;&gt;NOR",G54:G55)</f>
        <v>0</v>
      </c>
      <c r="H53" s="168"/>
      <c r="I53" s="168">
        <f>SUM(I54:I55)</f>
        <v>0</v>
      </c>
      <c r="J53" s="168"/>
      <c r="K53" s="168">
        <f>SUM(K54:K55)</f>
        <v>0</v>
      </c>
      <c r="L53" s="168"/>
      <c r="M53" s="168">
        <f>SUM(M54:M55)</f>
        <v>0</v>
      </c>
      <c r="N53" s="167"/>
      <c r="O53" s="167">
        <f>SUM(O54:O55)</f>
        <v>0</v>
      </c>
      <c r="P53" s="167"/>
      <c r="Q53" s="167">
        <f>SUM(Q54:Q55)</f>
        <v>0</v>
      </c>
      <c r="R53" s="168"/>
      <c r="S53" s="168"/>
      <c r="T53" s="169"/>
      <c r="U53" s="163"/>
      <c r="V53" s="163">
        <f>SUM(V54:V55)</f>
        <v>0</v>
      </c>
      <c r="W53" s="163"/>
      <c r="X53" s="163"/>
      <c r="Y53" s="163"/>
      <c r="AG53" t="s">
        <v>163</v>
      </c>
    </row>
    <row r="54" spans="1:60" outlineLevel="1" x14ac:dyDescent="0.2">
      <c r="A54" s="171">
        <v>30</v>
      </c>
      <c r="B54" s="172" t="s">
        <v>521</v>
      </c>
      <c r="C54" s="187" t="s">
        <v>522</v>
      </c>
      <c r="D54" s="173" t="s">
        <v>523</v>
      </c>
      <c r="E54" s="174">
        <v>8</v>
      </c>
      <c r="F54" s="175"/>
      <c r="G54" s="176">
        <f>ROUND(E54*F54,2)</f>
        <v>0</v>
      </c>
      <c r="H54" s="175"/>
      <c r="I54" s="176">
        <f>ROUND(E54*H54,2)</f>
        <v>0</v>
      </c>
      <c r="J54" s="175"/>
      <c r="K54" s="176">
        <f>ROUND(E54*J54,2)</f>
        <v>0</v>
      </c>
      <c r="L54" s="176">
        <v>12</v>
      </c>
      <c r="M54" s="176">
        <f>G54*(1+L54/100)</f>
        <v>0</v>
      </c>
      <c r="N54" s="174">
        <v>0</v>
      </c>
      <c r="O54" s="174">
        <f>ROUND(E54*N54,2)</f>
        <v>0</v>
      </c>
      <c r="P54" s="174">
        <v>0</v>
      </c>
      <c r="Q54" s="174">
        <f>ROUND(E54*P54,2)</f>
        <v>0</v>
      </c>
      <c r="R54" s="176"/>
      <c r="S54" s="176" t="s">
        <v>180</v>
      </c>
      <c r="T54" s="177" t="s">
        <v>180</v>
      </c>
      <c r="U54" s="157">
        <v>0</v>
      </c>
      <c r="V54" s="157">
        <f>ROUND(E54*U54,2)</f>
        <v>0</v>
      </c>
      <c r="W54" s="157"/>
      <c r="X54" s="157" t="s">
        <v>169</v>
      </c>
      <c r="Y54" s="157" t="s">
        <v>170</v>
      </c>
      <c r="Z54" s="147"/>
      <c r="AA54" s="147"/>
      <c r="AB54" s="147"/>
      <c r="AC54" s="147"/>
      <c r="AD54" s="147"/>
      <c r="AE54" s="147"/>
      <c r="AF54" s="147"/>
      <c r="AG54" s="147" t="s">
        <v>479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250" t="s">
        <v>524</v>
      </c>
      <c r="D55" s="251"/>
      <c r="E55" s="251"/>
      <c r="F55" s="251"/>
      <c r="G55" s="251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7"/>
      <c r="AA55" s="147"/>
      <c r="AB55" s="147"/>
      <c r="AC55" s="147"/>
      <c r="AD55" s="147"/>
      <c r="AE55" s="147"/>
      <c r="AF55" s="147"/>
      <c r="AG55" s="147" t="s">
        <v>199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x14ac:dyDescent="0.2">
      <c r="A56" s="164" t="s">
        <v>162</v>
      </c>
      <c r="B56" s="165" t="s">
        <v>130</v>
      </c>
      <c r="C56" s="186" t="s">
        <v>131</v>
      </c>
      <c r="D56" s="166"/>
      <c r="E56" s="167"/>
      <c r="F56" s="168"/>
      <c r="G56" s="168">
        <f>SUMIF(AG57:AG70,"&lt;&gt;NOR",G57:G70)</f>
        <v>0</v>
      </c>
      <c r="H56" s="168"/>
      <c r="I56" s="168">
        <f>SUM(I57:I70)</f>
        <v>0</v>
      </c>
      <c r="J56" s="168"/>
      <c r="K56" s="168">
        <f>SUM(K57:K70)</f>
        <v>0</v>
      </c>
      <c r="L56" s="168"/>
      <c r="M56" s="168">
        <f>SUM(M57:M70)</f>
        <v>0</v>
      </c>
      <c r="N56" s="167"/>
      <c r="O56" s="167">
        <f>SUM(O57:O70)</f>
        <v>0</v>
      </c>
      <c r="P56" s="167"/>
      <c r="Q56" s="167">
        <f>SUM(Q57:Q70)</f>
        <v>0</v>
      </c>
      <c r="R56" s="168"/>
      <c r="S56" s="168"/>
      <c r="T56" s="169"/>
      <c r="U56" s="163"/>
      <c r="V56" s="163">
        <f>SUM(V57:V70)</f>
        <v>0</v>
      </c>
      <c r="W56" s="163"/>
      <c r="X56" s="163"/>
      <c r="Y56" s="163"/>
      <c r="AG56" t="s">
        <v>163</v>
      </c>
    </row>
    <row r="57" spans="1:60" outlineLevel="1" x14ac:dyDescent="0.2">
      <c r="A57" s="171">
        <v>31</v>
      </c>
      <c r="B57" s="172" t="s">
        <v>442</v>
      </c>
      <c r="C57" s="187" t="s">
        <v>525</v>
      </c>
      <c r="D57" s="173" t="s">
        <v>228</v>
      </c>
      <c r="E57" s="174">
        <v>0.24199999999999999</v>
      </c>
      <c r="F57" s="175"/>
      <c r="G57" s="176">
        <f>ROUND(E57*F57,2)</f>
        <v>0</v>
      </c>
      <c r="H57" s="175"/>
      <c r="I57" s="176">
        <f>ROUND(E57*H57,2)</f>
        <v>0</v>
      </c>
      <c r="J57" s="175"/>
      <c r="K57" s="176">
        <f>ROUND(E57*J57,2)</f>
        <v>0</v>
      </c>
      <c r="L57" s="176">
        <v>12</v>
      </c>
      <c r="M57" s="176">
        <f>G57*(1+L57/100)</f>
        <v>0</v>
      </c>
      <c r="N57" s="174">
        <v>0</v>
      </c>
      <c r="O57" s="174">
        <f>ROUND(E57*N57,2)</f>
        <v>0</v>
      </c>
      <c r="P57" s="174">
        <v>0</v>
      </c>
      <c r="Q57" s="174">
        <f>ROUND(E57*P57,2)</f>
        <v>0</v>
      </c>
      <c r="R57" s="176" t="s">
        <v>465</v>
      </c>
      <c r="S57" s="176" t="s">
        <v>180</v>
      </c>
      <c r="T57" s="177" t="s">
        <v>180</v>
      </c>
      <c r="U57" s="157">
        <v>0</v>
      </c>
      <c r="V57" s="157">
        <f>ROUND(E57*U57,2)</f>
        <v>0</v>
      </c>
      <c r="W57" s="157"/>
      <c r="X57" s="157" t="s">
        <v>169</v>
      </c>
      <c r="Y57" s="157" t="s">
        <v>170</v>
      </c>
      <c r="Z57" s="147"/>
      <c r="AA57" s="147"/>
      <c r="AB57" s="147"/>
      <c r="AC57" s="147"/>
      <c r="AD57" s="147"/>
      <c r="AE57" s="147"/>
      <c r="AF57" s="147"/>
      <c r="AG57" s="147" t="s">
        <v>181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2.5" outlineLevel="2" x14ac:dyDescent="0.2">
      <c r="A58" s="154"/>
      <c r="B58" s="155"/>
      <c r="C58" s="261" t="s">
        <v>526</v>
      </c>
      <c r="D58" s="262"/>
      <c r="E58" s="262"/>
      <c r="F58" s="262"/>
      <c r="G58" s="262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453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85" t="str">
        <f>C58</f>
        <v>se složením a hrubým urovnáním nebo s přeložením na jiný dopravní prostředek kromě lodi, vč. příplatku za každých dalších i započatých 1000 m přes 1000 m,</v>
      </c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52" t="s">
        <v>431</v>
      </c>
      <c r="D59" s="253"/>
      <c r="E59" s="253"/>
      <c r="F59" s="253"/>
      <c r="G59" s="253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199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outlineLevel="1" x14ac:dyDescent="0.2">
      <c r="A60" s="171">
        <v>32</v>
      </c>
      <c r="B60" s="172" t="s">
        <v>429</v>
      </c>
      <c r="C60" s="187" t="s">
        <v>527</v>
      </c>
      <c r="D60" s="173" t="s">
        <v>228</v>
      </c>
      <c r="E60" s="174">
        <v>0.24199999999999999</v>
      </c>
      <c r="F60" s="175"/>
      <c r="G60" s="176">
        <f>ROUND(E60*F60,2)</f>
        <v>0</v>
      </c>
      <c r="H60" s="175"/>
      <c r="I60" s="176">
        <f>ROUND(E60*H60,2)</f>
        <v>0</v>
      </c>
      <c r="J60" s="175"/>
      <c r="K60" s="176">
        <f>ROUND(E60*J60,2)</f>
        <v>0</v>
      </c>
      <c r="L60" s="176">
        <v>12</v>
      </c>
      <c r="M60" s="176">
        <f>G60*(1+L60/100)</f>
        <v>0</v>
      </c>
      <c r="N60" s="174">
        <v>0</v>
      </c>
      <c r="O60" s="174">
        <f>ROUND(E60*N60,2)</f>
        <v>0</v>
      </c>
      <c r="P60" s="174">
        <v>0</v>
      </c>
      <c r="Q60" s="174">
        <f>ROUND(E60*P60,2)</f>
        <v>0</v>
      </c>
      <c r="R60" s="176" t="s">
        <v>528</v>
      </c>
      <c r="S60" s="176" t="s">
        <v>180</v>
      </c>
      <c r="T60" s="177" t="s">
        <v>180</v>
      </c>
      <c r="U60" s="157">
        <v>0</v>
      </c>
      <c r="V60" s="157">
        <f>ROUND(E60*U60,2)</f>
        <v>0</v>
      </c>
      <c r="W60" s="157"/>
      <c r="X60" s="157" t="s">
        <v>169</v>
      </c>
      <c r="Y60" s="157" t="s">
        <v>170</v>
      </c>
      <c r="Z60" s="147"/>
      <c r="AA60" s="147"/>
      <c r="AB60" s="147"/>
      <c r="AC60" s="147"/>
      <c r="AD60" s="147"/>
      <c r="AE60" s="147"/>
      <c r="AF60" s="147"/>
      <c r="AG60" s="147" t="s">
        <v>181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261" t="s">
        <v>529</v>
      </c>
      <c r="D61" s="262"/>
      <c r="E61" s="262"/>
      <c r="F61" s="262"/>
      <c r="G61" s="262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453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85" t="str">
        <f>C61</f>
        <v>nebo vybouraných hmot nošením nebo přehazováním k místu nakládky přístupnému normálním dopravním prostředkům,</v>
      </c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252" t="s">
        <v>431</v>
      </c>
      <c r="D62" s="253"/>
      <c r="E62" s="253"/>
      <c r="F62" s="253"/>
      <c r="G62" s="253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199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2.5" outlineLevel="1" x14ac:dyDescent="0.2">
      <c r="A63" s="171">
        <v>33</v>
      </c>
      <c r="B63" s="172" t="s">
        <v>432</v>
      </c>
      <c r="C63" s="187" t="s">
        <v>530</v>
      </c>
      <c r="D63" s="173" t="s">
        <v>228</v>
      </c>
      <c r="E63" s="174">
        <v>0.48399999999999999</v>
      </c>
      <c r="F63" s="175"/>
      <c r="G63" s="176">
        <f>ROUND(E63*F63,2)</f>
        <v>0</v>
      </c>
      <c r="H63" s="175"/>
      <c r="I63" s="176">
        <f>ROUND(E63*H63,2)</f>
        <v>0</v>
      </c>
      <c r="J63" s="175"/>
      <c r="K63" s="176">
        <f>ROUND(E63*J63,2)</f>
        <v>0</v>
      </c>
      <c r="L63" s="176">
        <v>12</v>
      </c>
      <c r="M63" s="176">
        <f>G63*(1+L63/100)</f>
        <v>0</v>
      </c>
      <c r="N63" s="174">
        <v>0</v>
      </c>
      <c r="O63" s="174">
        <f>ROUND(E63*N63,2)</f>
        <v>0</v>
      </c>
      <c r="P63" s="174">
        <v>0</v>
      </c>
      <c r="Q63" s="174">
        <f>ROUND(E63*P63,2)</f>
        <v>0</v>
      </c>
      <c r="R63" s="176" t="s">
        <v>528</v>
      </c>
      <c r="S63" s="176" t="s">
        <v>180</v>
      </c>
      <c r="T63" s="177" t="s">
        <v>180</v>
      </c>
      <c r="U63" s="157">
        <v>0</v>
      </c>
      <c r="V63" s="157">
        <f>ROUND(E63*U63,2)</f>
        <v>0</v>
      </c>
      <c r="W63" s="157"/>
      <c r="X63" s="157" t="s">
        <v>169</v>
      </c>
      <c r="Y63" s="157" t="s">
        <v>170</v>
      </c>
      <c r="Z63" s="147"/>
      <c r="AA63" s="147"/>
      <c r="AB63" s="147"/>
      <c r="AC63" s="147"/>
      <c r="AD63" s="147"/>
      <c r="AE63" s="147"/>
      <c r="AF63" s="147"/>
      <c r="AG63" s="147" t="s">
        <v>181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261" t="s">
        <v>529</v>
      </c>
      <c r="D64" s="262"/>
      <c r="E64" s="262"/>
      <c r="F64" s="262"/>
      <c r="G64" s="262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453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85" t="str">
        <f>C64</f>
        <v>nebo vybouraných hmot nošením nebo přehazováním k místu nakládky přístupnému normálním dopravním prostředkům,</v>
      </c>
      <c r="BB64" s="147"/>
      <c r="BC64" s="147"/>
      <c r="BD64" s="147"/>
      <c r="BE64" s="147"/>
      <c r="BF64" s="147"/>
      <c r="BG64" s="147"/>
      <c r="BH64" s="147"/>
    </row>
    <row r="65" spans="1:60" outlineLevel="2" x14ac:dyDescent="0.2">
      <c r="A65" s="154"/>
      <c r="B65" s="155"/>
      <c r="C65" s="252" t="s">
        <v>431</v>
      </c>
      <c r="D65" s="253"/>
      <c r="E65" s="253"/>
      <c r="F65" s="253"/>
      <c r="G65" s="253"/>
      <c r="H65" s="157"/>
      <c r="I65" s="157"/>
      <c r="J65" s="157"/>
      <c r="K65" s="157"/>
      <c r="L65" s="157"/>
      <c r="M65" s="157"/>
      <c r="N65" s="156"/>
      <c r="O65" s="156"/>
      <c r="P65" s="156"/>
      <c r="Q65" s="156"/>
      <c r="R65" s="157"/>
      <c r="S65" s="157"/>
      <c r="T65" s="157"/>
      <c r="U65" s="157"/>
      <c r="V65" s="157"/>
      <c r="W65" s="157"/>
      <c r="X65" s="157"/>
      <c r="Y65" s="157"/>
      <c r="Z65" s="147"/>
      <c r="AA65" s="147"/>
      <c r="AB65" s="147"/>
      <c r="AC65" s="147"/>
      <c r="AD65" s="147"/>
      <c r="AE65" s="147"/>
      <c r="AF65" s="147"/>
      <c r="AG65" s="147" t="s">
        <v>199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78">
        <v>34</v>
      </c>
      <c r="B66" s="179" t="s">
        <v>434</v>
      </c>
      <c r="C66" s="189" t="s">
        <v>531</v>
      </c>
      <c r="D66" s="180" t="s">
        <v>228</v>
      </c>
      <c r="E66" s="181">
        <v>0.24199999999999999</v>
      </c>
      <c r="F66" s="182"/>
      <c r="G66" s="183">
        <f>ROUND(E66*F66,2)</f>
        <v>0</v>
      </c>
      <c r="H66" s="182"/>
      <c r="I66" s="183">
        <f>ROUND(E66*H66,2)</f>
        <v>0</v>
      </c>
      <c r="J66" s="182"/>
      <c r="K66" s="183">
        <f>ROUND(E66*J66,2)</f>
        <v>0</v>
      </c>
      <c r="L66" s="183">
        <v>12</v>
      </c>
      <c r="M66" s="183">
        <f>G66*(1+L66/100)</f>
        <v>0</v>
      </c>
      <c r="N66" s="181">
        <v>0</v>
      </c>
      <c r="O66" s="181">
        <f>ROUND(E66*N66,2)</f>
        <v>0</v>
      </c>
      <c r="P66" s="181">
        <v>0</v>
      </c>
      <c r="Q66" s="181">
        <f>ROUND(E66*P66,2)</f>
        <v>0</v>
      </c>
      <c r="R66" s="183" t="s">
        <v>469</v>
      </c>
      <c r="S66" s="183" t="s">
        <v>180</v>
      </c>
      <c r="T66" s="184" t="s">
        <v>180</v>
      </c>
      <c r="U66" s="157">
        <v>0</v>
      </c>
      <c r="V66" s="157">
        <f>ROUND(E66*U66,2)</f>
        <v>0</v>
      </c>
      <c r="W66" s="157"/>
      <c r="X66" s="157" t="s">
        <v>169</v>
      </c>
      <c r="Y66" s="157" t="s">
        <v>170</v>
      </c>
      <c r="Z66" s="147"/>
      <c r="AA66" s="147"/>
      <c r="AB66" s="147"/>
      <c r="AC66" s="147"/>
      <c r="AD66" s="147"/>
      <c r="AE66" s="147"/>
      <c r="AF66" s="147"/>
      <c r="AG66" s="147" t="s">
        <v>171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8">
        <v>35</v>
      </c>
      <c r="B67" s="179" t="s">
        <v>436</v>
      </c>
      <c r="C67" s="189" t="s">
        <v>532</v>
      </c>
      <c r="D67" s="180" t="s">
        <v>228</v>
      </c>
      <c r="E67" s="181">
        <v>4.5979999999999999</v>
      </c>
      <c r="F67" s="182"/>
      <c r="G67" s="183">
        <f>ROUND(E67*F67,2)</f>
        <v>0</v>
      </c>
      <c r="H67" s="182"/>
      <c r="I67" s="183">
        <f>ROUND(E67*H67,2)</f>
        <v>0</v>
      </c>
      <c r="J67" s="182"/>
      <c r="K67" s="183">
        <f>ROUND(E67*J67,2)</f>
        <v>0</v>
      </c>
      <c r="L67" s="183">
        <v>12</v>
      </c>
      <c r="M67" s="183">
        <f>G67*(1+L67/100)</f>
        <v>0</v>
      </c>
      <c r="N67" s="181">
        <v>0</v>
      </c>
      <c r="O67" s="181">
        <f>ROUND(E67*N67,2)</f>
        <v>0</v>
      </c>
      <c r="P67" s="181">
        <v>0</v>
      </c>
      <c r="Q67" s="181">
        <f>ROUND(E67*P67,2)</f>
        <v>0</v>
      </c>
      <c r="R67" s="183" t="s">
        <v>469</v>
      </c>
      <c r="S67" s="183" t="s">
        <v>180</v>
      </c>
      <c r="T67" s="184" t="s">
        <v>180</v>
      </c>
      <c r="U67" s="157">
        <v>0</v>
      </c>
      <c r="V67" s="157">
        <f>ROUND(E67*U67,2)</f>
        <v>0</v>
      </c>
      <c r="W67" s="157"/>
      <c r="X67" s="157" t="s">
        <v>169</v>
      </c>
      <c r="Y67" s="157" t="s">
        <v>170</v>
      </c>
      <c r="Z67" s="147"/>
      <c r="AA67" s="147"/>
      <c r="AB67" s="147"/>
      <c r="AC67" s="147"/>
      <c r="AD67" s="147"/>
      <c r="AE67" s="147"/>
      <c r="AF67" s="147"/>
      <c r="AG67" s="147" t="s">
        <v>171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8">
        <v>36</v>
      </c>
      <c r="B68" s="179" t="s">
        <v>438</v>
      </c>
      <c r="C68" s="189" t="s">
        <v>533</v>
      </c>
      <c r="D68" s="180" t="s">
        <v>228</v>
      </c>
      <c r="E68" s="181">
        <v>0.24199999999999999</v>
      </c>
      <c r="F68" s="182"/>
      <c r="G68" s="183">
        <f>ROUND(E68*F68,2)</f>
        <v>0</v>
      </c>
      <c r="H68" s="182"/>
      <c r="I68" s="183">
        <f>ROUND(E68*H68,2)</f>
        <v>0</v>
      </c>
      <c r="J68" s="182"/>
      <c r="K68" s="183">
        <f>ROUND(E68*J68,2)</f>
        <v>0</v>
      </c>
      <c r="L68" s="183">
        <v>12</v>
      </c>
      <c r="M68" s="183">
        <f>G68*(1+L68/100)</f>
        <v>0</v>
      </c>
      <c r="N68" s="181">
        <v>0</v>
      </c>
      <c r="O68" s="181">
        <f>ROUND(E68*N68,2)</f>
        <v>0</v>
      </c>
      <c r="P68" s="181">
        <v>0</v>
      </c>
      <c r="Q68" s="181">
        <f>ROUND(E68*P68,2)</f>
        <v>0</v>
      </c>
      <c r="R68" s="183" t="s">
        <v>469</v>
      </c>
      <c r="S68" s="183" t="s">
        <v>180</v>
      </c>
      <c r="T68" s="184" t="s">
        <v>180</v>
      </c>
      <c r="U68" s="157">
        <v>0</v>
      </c>
      <c r="V68" s="157">
        <f>ROUND(E68*U68,2)</f>
        <v>0</v>
      </c>
      <c r="W68" s="157"/>
      <c r="X68" s="157" t="s">
        <v>169</v>
      </c>
      <c r="Y68" s="157" t="s">
        <v>170</v>
      </c>
      <c r="Z68" s="147"/>
      <c r="AA68" s="147"/>
      <c r="AB68" s="147"/>
      <c r="AC68" s="147"/>
      <c r="AD68" s="147"/>
      <c r="AE68" s="147"/>
      <c r="AF68" s="147"/>
      <c r="AG68" s="147" t="s">
        <v>171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2.5" outlineLevel="1" x14ac:dyDescent="0.2">
      <c r="A69" s="178">
        <v>37</v>
      </c>
      <c r="B69" s="179" t="s">
        <v>440</v>
      </c>
      <c r="C69" s="189" t="s">
        <v>534</v>
      </c>
      <c r="D69" s="180" t="s">
        <v>228</v>
      </c>
      <c r="E69" s="181">
        <v>1.452</v>
      </c>
      <c r="F69" s="182"/>
      <c r="G69" s="183">
        <f>ROUND(E69*F69,2)</f>
        <v>0</v>
      </c>
      <c r="H69" s="182"/>
      <c r="I69" s="183">
        <f>ROUND(E69*H69,2)</f>
        <v>0</v>
      </c>
      <c r="J69" s="182"/>
      <c r="K69" s="183">
        <f>ROUND(E69*J69,2)</f>
        <v>0</v>
      </c>
      <c r="L69" s="183">
        <v>12</v>
      </c>
      <c r="M69" s="183">
        <f>G69*(1+L69/100)</f>
        <v>0</v>
      </c>
      <c r="N69" s="181">
        <v>0</v>
      </c>
      <c r="O69" s="181">
        <f>ROUND(E69*N69,2)</f>
        <v>0</v>
      </c>
      <c r="P69" s="181">
        <v>0</v>
      </c>
      <c r="Q69" s="181">
        <f>ROUND(E69*P69,2)</f>
        <v>0</v>
      </c>
      <c r="R69" s="183" t="s">
        <v>469</v>
      </c>
      <c r="S69" s="183" t="s">
        <v>180</v>
      </c>
      <c r="T69" s="184" t="s">
        <v>180</v>
      </c>
      <c r="U69" s="157">
        <v>0</v>
      </c>
      <c r="V69" s="157">
        <f>ROUND(E69*U69,2)</f>
        <v>0</v>
      </c>
      <c r="W69" s="157"/>
      <c r="X69" s="157" t="s">
        <v>169</v>
      </c>
      <c r="Y69" s="157" t="s">
        <v>170</v>
      </c>
      <c r="Z69" s="147"/>
      <c r="AA69" s="147"/>
      <c r="AB69" s="147"/>
      <c r="AC69" s="147"/>
      <c r="AD69" s="147"/>
      <c r="AE69" s="147"/>
      <c r="AF69" s="147"/>
      <c r="AG69" s="147" t="s">
        <v>171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2.5" outlineLevel="1" x14ac:dyDescent="0.2">
      <c r="A70" s="171">
        <v>38</v>
      </c>
      <c r="B70" s="172" t="s">
        <v>444</v>
      </c>
      <c r="C70" s="187" t="s">
        <v>535</v>
      </c>
      <c r="D70" s="173" t="s">
        <v>228</v>
      </c>
      <c r="E70" s="174">
        <v>0.24199999999999999</v>
      </c>
      <c r="F70" s="175"/>
      <c r="G70" s="176">
        <f>ROUND(E70*F70,2)</f>
        <v>0</v>
      </c>
      <c r="H70" s="175"/>
      <c r="I70" s="176">
        <f>ROUND(E70*H70,2)</f>
        <v>0</v>
      </c>
      <c r="J70" s="175"/>
      <c r="K70" s="176">
        <f>ROUND(E70*J70,2)</f>
        <v>0</v>
      </c>
      <c r="L70" s="176">
        <v>12</v>
      </c>
      <c r="M70" s="176">
        <f>G70*(1+L70/100)</f>
        <v>0</v>
      </c>
      <c r="N70" s="174">
        <v>0</v>
      </c>
      <c r="O70" s="174">
        <f>ROUND(E70*N70,2)</f>
        <v>0</v>
      </c>
      <c r="P70" s="174">
        <v>0</v>
      </c>
      <c r="Q70" s="174">
        <f>ROUND(E70*P70,2)</f>
        <v>0</v>
      </c>
      <c r="R70" s="176" t="s">
        <v>469</v>
      </c>
      <c r="S70" s="176" t="s">
        <v>446</v>
      </c>
      <c r="T70" s="177" t="s">
        <v>446</v>
      </c>
      <c r="U70" s="157">
        <v>0</v>
      </c>
      <c r="V70" s="157">
        <f>ROUND(E70*U70,2)</f>
        <v>0</v>
      </c>
      <c r="W70" s="157"/>
      <c r="X70" s="157" t="s">
        <v>169</v>
      </c>
      <c r="Y70" s="157" t="s">
        <v>170</v>
      </c>
      <c r="Z70" s="147"/>
      <c r="AA70" s="147"/>
      <c r="AB70" s="147"/>
      <c r="AC70" s="147"/>
      <c r="AD70" s="147"/>
      <c r="AE70" s="147"/>
      <c r="AF70" s="147"/>
      <c r="AG70" s="147" t="s">
        <v>181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x14ac:dyDescent="0.2">
      <c r="A71" s="3"/>
      <c r="B71" s="4"/>
      <c r="C71" s="191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AE71">
        <v>12</v>
      </c>
      <c r="AF71">
        <v>21</v>
      </c>
      <c r="AG71" t="s">
        <v>148</v>
      </c>
    </row>
    <row r="72" spans="1:60" x14ac:dyDescent="0.2">
      <c r="A72" s="150"/>
      <c r="B72" s="151" t="s">
        <v>29</v>
      </c>
      <c r="C72" s="192"/>
      <c r="D72" s="152"/>
      <c r="E72" s="153"/>
      <c r="F72" s="153"/>
      <c r="G72" s="170">
        <f>G8+G11+G18+G21+G25+G28+G53+G56</f>
        <v>0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E72">
        <f>SUMIF(L7:L70,AE71,G7:G70)</f>
        <v>0</v>
      </c>
      <c r="AF72">
        <f>SUMIF(L7:L70,AF71,G7:G70)</f>
        <v>0</v>
      </c>
      <c r="AG72" t="s">
        <v>447</v>
      </c>
    </row>
    <row r="73" spans="1:60" x14ac:dyDescent="0.2">
      <c r="C73" s="193"/>
      <c r="D73" s="10"/>
      <c r="AG73" t="s">
        <v>448</v>
      </c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ebwlqCKTFX8PYUOqXHhXha2D9cQ01GclUpsb6zDG9gNiw8qaBS2OPDTcm06QtlvGO3Ircf2rzS0hHnqONvg5g==" saltValue="fo61yd18SHem8fTMn7CJPg==" spinCount="100000" sheet="1" formatRows="0"/>
  <mergeCells count="19">
    <mergeCell ref="C52:G52"/>
    <mergeCell ref="A1:G1"/>
    <mergeCell ref="C2:G2"/>
    <mergeCell ref="C3:G3"/>
    <mergeCell ref="C4:G4"/>
    <mergeCell ref="C10:G10"/>
    <mergeCell ref="C13:G13"/>
    <mergeCell ref="C20:G20"/>
    <mergeCell ref="C27:G27"/>
    <mergeCell ref="C43:G43"/>
    <mergeCell ref="C46:G46"/>
    <mergeCell ref="C50:G50"/>
    <mergeCell ref="C65:G65"/>
    <mergeCell ref="C55:G55"/>
    <mergeCell ref="C58:G58"/>
    <mergeCell ref="C59:G59"/>
    <mergeCell ref="C61:G61"/>
    <mergeCell ref="C62:G62"/>
    <mergeCell ref="C64:G6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2BA62-8008-42D2-B284-D02F63FAEB6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135</v>
      </c>
      <c r="B1" s="254"/>
      <c r="C1" s="254"/>
      <c r="D1" s="254"/>
      <c r="E1" s="254"/>
      <c r="F1" s="254"/>
      <c r="G1" s="254"/>
      <c r="AG1" t="s">
        <v>136</v>
      </c>
    </row>
    <row r="2" spans="1:60" ht="24.95" customHeight="1" x14ac:dyDescent="0.2">
      <c r="A2" s="139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137</v>
      </c>
    </row>
    <row r="3" spans="1:60" ht="24.95" customHeight="1" x14ac:dyDescent="0.2">
      <c r="A3" s="139" t="s">
        <v>8</v>
      </c>
      <c r="B3" s="49" t="s">
        <v>47</v>
      </c>
      <c r="C3" s="255" t="s">
        <v>48</v>
      </c>
      <c r="D3" s="256"/>
      <c r="E3" s="256"/>
      <c r="F3" s="256"/>
      <c r="G3" s="257"/>
      <c r="AC3" s="120" t="s">
        <v>137</v>
      </c>
      <c r="AG3" t="s">
        <v>138</v>
      </c>
    </row>
    <row r="4" spans="1:60" ht="24.95" customHeight="1" x14ac:dyDescent="0.2">
      <c r="A4" s="140" t="s">
        <v>9</v>
      </c>
      <c r="B4" s="141" t="s">
        <v>52</v>
      </c>
      <c r="C4" s="258" t="s">
        <v>53</v>
      </c>
      <c r="D4" s="259"/>
      <c r="E4" s="259"/>
      <c r="F4" s="259"/>
      <c r="G4" s="260"/>
      <c r="AG4" t="s">
        <v>139</v>
      </c>
    </row>
    <row r="5" spans="1:60" x14ac:dyDescent="0.2">
      <c r="D5" s="10"/>
    </row>
    <row r="6" spans="1:60" ht="38.25" x14ac:dyDescent="0.2">
      <c r="A6" s="143" t="s">
        <v>140</v>
      </c>
      <c r="B6" s="145" t="s">
        <v>141</v>
      </c>
      <c r="C6" s="145" t="s">
        <v>142</v>
      </c>
      <c r="D6" s="144" t="s">
        <v>143</v>
      </c>
      <c r="E6" s="143" t="s">
        <v>144</v>
      </c>
      <c r="F6" s="142" t="s">
        <v>145</v>
      </c>
      <c r="G6" s="143" t="s">
        <v>29</v>
      </c>
      <c r="H6" s="146" t="s">
        <v>30</v>
      </c>
      <c r="I6" s="146" t="s">
        <v>146</v>
      </c>
      <c r="J6" s="146" t="s">
        <v>31</v>
      </c>
      <c r="K6" s="146" t="s">
        <v>147</v>
      </c>
      <c r="L6" s="146" t="s">
        <v>148</v>
      </c>
      <c r="M6" s="146" t="s">
        <v>149</v>
      </c>
      <c r="N6" s="146" t="s">
        <v>150</v>
      </c>
      <c r="O6" s="146" t="s">
        <v>151</v>
      </c>
      <c r="P6" s="146" t="s">
        <v>152</v>
      </c>
      <c r="Q6" s="146" t="s">
        <v>153</v>
      </c>
      <c r="R6" s="146" t="s">
        <v>154</v>
      </c>
      <c r="S6" s="146" t="s">
        <v>155</v>
      </c>
      <c r="T6" s="146" t="s">
        <v>156</v>
      </c>
      <c r="U6" s="146" t="s">
        <v>157</v>
      </c>
      <c r="V6" s="146" t="s">
        <v>158</v>
      </c>
      <c r="W6" s="146" t="s">
        <v>159</v>
      </c>
      <c r="X6" s="146" t="s">
        <v>160</v>
      </c>
      <c r="Y6" s="146" t="s">
        <v>161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4" t="s">
        <v>162</v>
      </c>
      <c r="B8" s="165" t="s">
        <v>72</v>
      </c>
      <c r="C8" s="186" t="s">
        <v>73</v>
      </c>
      <c r="D8" s="166"/>
      <c r="E8" s="167"/>
      <c r="F8" s="168"/>
      <c r="G8" s="168">
        <f>SUMIF(AG9:AG9,"&lt;&gt;NOR",G9:G9)</f>
        <v>0</v>
      </c>
      <c r="H8" s="168"/>
      <c r="I8" s="168">
        <f>SUM(I9:I9)</f>
        <v>0</v>
      </c>
      <c r="J8" s="168"/>
      <c r="K8" s="168">
        <f>SUM(K9:K9)</f>
        <v>0</v>
      </c>
      <c r="L8" s="168"/>
      <c r="M8" s="168">
        <f>SUM(M9:M9)</f>
        <v>0</v>
      </c>
      <c r="N8" s="167"/>
      <c r="O8" s="167">
        <f>SUM(O9:O9)</f>
        <v>0.37</v>
      </c>
      <c r="P8" s="167"/>
      <c r="Q8" s="167">
        <f>SUM(Q9:Q9)</f>
        <v>0</v>
      </c>
      <c r="R8" s="168"/>
      <c r="S8" s="168"/>
      <c r="T8" s="169"/>
      <c r="U8" s="163"/>
      <c r="V8" s="163">
        <f>SUM(V9:V9)</f>
        <v>0</v>
      </c>
      <c r="W8" s="163"/>
      <c r="X8" s="163"/>
      <c r="Y8" s="163"/>
      <c r="AG8" t="s">
        <v>163</v>
      </c>
    </row>
    <row r="9" spans="1:60" outlineLevel="1" x14ac:dyDescent="0.2">
      <c r="A9" s="178">
        <v>1</v>
      </c>
      <c r="B9" s="179" t="s">
        <v>449</v>
      </c>
      <c r="C9" s="189" t="s">
        <v>536</v>
      </c>
      <c r="D9" s="180" t="s">
        <v>218</v>
      </c>
      <c r="E9" s="181">
        <v>0.2</v>
      </c>
      <c r="F9" s="182"/>
      <c r="G9" s="183">
        <f>ROUND(E9*F9,2)</f>
        <v>0</v>
      </c>
      <c r="H9" s="182"/>
      <c r="I9" s="183">
        <f>ROUND(E9*H9,2)</f>
        <v>0</v>
      </c>
      <c r="J9" s="182"/>
      <c r="K9" s="183">
        <f>ROUND(E9*J9,2)</f>
        <v>0</v>
      </c>
      <c r="L9" s="183">
        <v>12</v>
      </c>
      <c r="M9" s="183">
        <f>G9*(1+L9/100)</f>
        <v>0</v>
      </c>
      <c r="N9" s="181">
        <v>1.84144</v>
      </c>
      <c r="O9" s="181">
        <f>ROUND(E9*N9,2)</f>
        <v>0.37</v>
      </c>
      <c r="P9" s="181">
        <v>0</v>
      </c>
      <c r="Q9" s="181">
        <f>ROUND(E9*P9,2)</f>
        <v>0</v>
      </c>
      <c r="R9" s="183"/>
      <c r="S9" s="183" t="s">
        <v>180</v>
      </c>
      <c r="T9" s="184" t="s">
        <v>180</v>
      </c>
      <c r="U9" s="157">
        <v>0</v>
      </c>
      <c r="V9" s="157">
        <f>ROUND(E9*U9,2)</f>
        <v>0</v>
      </c>
      <c r="W9" s="157"/>
      <c r="X9" s="157" t="s">
        <v>169</v>
      </c>
      <c r="Y9" s="157" t="s">
        <v>170</v>
      </c>
      <c r="Z9" s="147"/>
      <c r="AA9" s="147"/>
      <c r="AB9" s="147"/>
      <c r="AC9" s="147"/>
      <c r="AD9" s="147"/>
      <c r="AE9" s="147"/>
      <c r="AF9" s="147"/>
      <c r="AG9" s="147" t="s">
        <v>171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">
      <c r="A10" s="164" t="s">
        <v>162</v>
      </c>
      <c r="B10" s="165" t="s">
        <v>74</v>
      </c>
      <c r="C10" s="186" t="s">
        <v>75</v>
      </c>
      <c r="D10" s="166"/>
      <c r="E10" s="167"/>
      <c r="F10" s="168"/>
      <c r="G10" s="168">
        <f>SUMIF(AG11:AG11,"&lt;&gt;NOR",G11:G11)</f>
        <v>0</v>
      </c>
      <c r="H10" s="168"/>
      <c r="I10" s="168">
        <f>SUM(I11:I11)</f>
        <v>0</v>
      </c>
      <c r="J10" s="168"/>
      <c r="K10" s="168">
        <f>SUM(K11:K11)</f>
        <v>0</v>
      </c>
      <c r="L10" s="168"/>
      <c r="M10" s="168">
        <f>SUM(M11:M11)</f>
        <v>0</v>
      </c>
      <c r="N10" s="167"/>
      <c r="O10" s="167">
        <f>SUM(O11:O11)</f>
        <v>0.02</v>
      </c>
      <c r="P10" s="167"/>
      <c r="Q10" s="167">
        <f>SUM(Q11:Q11)</f>
        <v>0</v>
      </c>
      <c r="R10" s="168"/>
      <c r="S10" s="168"/>
      <c r="T10" s="169"/>
      <c r="U10" s="163"/>
      <c r="V10" s="163">
        <f>SUM(V11:V11)</f>
        <v>0</v>
      </c>
      <c r="W10" s="163"/>
      <c r="X10" s="163"/>
      <c r="Y10" s="163"/>
      <c r="AG10" t="s">
        <v>163</v>
      </c>
    </row>
    <row r="11" spans="1:60" outlineLevel="1" x14ac:dyDescent="0.2">
      <c r="A11" s="178">
        <v>2</v>
      </c>
      <c r="B11" s="179" t="s">
        <v>537</v>
      </c>
      <c r="C11" s="189" t="s">
        <v>538</v>
      </c>
      <c r="D11" s="180" t="s">
        <v>179</v>
      </c>
      <c r="E11" s="181">
        <v>1</v>
      </c>
      <c r="F11" s="182"/>
      <c r="G11" s="183">
        <f>ROUND(E11*F11,2)</f>
        <v>0</v>
      </c>
      <c r="H11" s="182"/>
      <c r="I11" s="183">
        <f>ROUND(E11*H11,2)</f>
        <v>0</v>
      </c>
      <c r="J11" s="182"/>
      <c r="K11" s="183">
        <f>ROUND(E11*J11,2)</f>
        <v>0</v>
      </c>
      <c r="L11" s="183">
        <v>12</v>
      </c>
      <c r="M11" s="183">
        <f>G11*(1+L11/100)</f>
        <v>0</v>
      </c>
      <c r="N11" s="181">
        <v>1.9699999999999999E-2</v>
      </c>
      <c r="O11" s="181">
        <f>ROUND(E11*N11,2)</f>
        <v>0.02</v>
      </c>
      <c r="P11" s="181">
        <v>0</v>
      </c>
      <c r="Q11" s="181">
        <f>ROUND(E11*P11,2)</f>
        <v>0</v>
      </c>
      <c r="R11" s="183"/>
      <c r="S11" s="183" t="s">
        <v>167</v>
      </c>
      <c r="T11" s="184" t="s">
        <v>168</v>
      </c>
      <c r="U11" s="157">
        <v>0</v>
      </c>
      <c r="V11" s="157">
        <f>ROUND(E11*U11,2)</f>
        <v>0</v>
      </c>
      <c r="W11" s="157"/>
      <c r="X11" s="157" t="s">
        <v>169</v>
      </c>
      <c r="Y11" s="157" t="s">
        <v>170</v>
      </c>
      <c r="Z11" s="147"/>
      <c r="AA11" s="147"/>
      <c r="AB11" s="147"/>
      <c r="AC11" s="147"/>
      <c r="AD11" s="147"/>
      <c r="AE11" s="147"/>
      <c r="AF11" s="147"/>
      <c r="AG11" s="147" t="s">
        <v>181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">
      <c r="A12" s="164" t="s">
        <v>162</v>
      </c>
      <c r="B12" s="165" t="s">
        <v>76</v>
      </c>
      <c r="C12" s="186" t="s">
        <v>77</v>
      </c>
      <c r="D12" s="166"/>
      <c r="E12" s="167"/>
      <c r="F12" s="168"/>
      <c r="G12" s="168">
        <f>SUMIF(AG13:AG15,"&lt;&gt;NOR",G13:G15)</f>
        <v>0</v>
      </c>
      <c r="H12" s="168"/>
      <c r="I12" s="168">
        <f>SUM(I13:I15)</f>
        <v>0</v>
      </c>
      <c r="J12" s="168"/>
      <c r="K12" s="168">
        <f>SUM(K13:K15)</f>
        <v>0</v>
      </c>
      <c r="L12" s="168"/>
      <c r="M12" s="168">
        <f>SUM(M13:M15)</f>
        <v>0</v>
      </c>
      <c r="N12" s="167"/>
      <c r="O12" s="167">
        <f>SUM(O13:O15)</f>
        <v>0.19</v>
      </c>
      <c r="P12" s="167"/>
      <c r="Q12" s="167">
        <f>SUM(Q13:Q15)</f>
        <v>0</v>
      </c>
      <c r="R12" s="168"/>
      <c r="S12" s="168"/>
      <c r="T12" s="169"/>
      <c r="U12" s="163"/>
      <c r="V12" s="163">
        <f>SUM(V13:V15)</f>
        <v>0</v>
      </c>
      <c r="W12" s="163"/>
      <c r="X12" s="163"/>
      <c r="Y12" s="163"/>
      <c r="AG12" t="s">
        <v>163</v>
      </c>
    </row>
    <row r="13" spans="1:60" outlineLevel="1" x14ac:dyDescent="0.2">
      <c r="A13" s="171">
        <v>3</v>
      </c>
      <c r="B13" s="172" t="s">
        <v>539</v>
      </c>
      <c r="C13" s="187" t="s">
        <v>540</v>
      </c>
      <c r="D13" s="173" t="s">
        <v>166</v>
      </c>
      <c r="E13" s="174">
        <v>2.8</v>
      </c>
      <c r="F13" s="175"/>
      <c r="G13" s="176">
        <f>ROUND(E13*F13,2)</f>
        <v>0</v>
      </c>
      <c r="H13" s="175"/>
      <c r="I13" s="176">
        <f>ROUND(E13*H13,2)</f>
        <v>0</v>
      </c>
      <c r="J13" s="175"/>
      <c r="K13" s="176">
        <f>ROUND(E13*J13,2)</f>
        <v>0</v>
      </c>
      <c r="L13" s="176">
        <v>12</v>
      </c>
      <c r="M13" s="176">
        <f>G13*(1+L13/100)</f>
        <v>0</v>
      </c>
      <c r="N13" s="174">
        <v>6.8000000000000005E-2</v>
      </c>
      <c r="O13" s="174">
        <f>ROUND(E13*N13,2)</f>
        <v>0.19</v>
      </c>
      <c r="P13" s="174">
        <v>0</v>
      </c>
      <c r="Q13" s="174">
        <f>ROUND(E13*P13,2)</f>
        <v>0</v>
      </c>
      <c r="R13" s="176"/>
      <c r="S13" s="176" t="s">
        <v>180</v>
      </c>
      <c r="T13" s="177" t="s">
        <v>180</v>
      </c>
      <c r="U13" s="157">
        <v>0</v>
      </c>
      <c r="V13" s="157">
        <f>ROUND(E13*U13,2)</f>
        <v>0</v>
      </c>
      <c r="W13" s="157"/>
      <c r="X13" s="157" t="s">
        <v>169</v>
      </c>
      <c r="Y13" s="157" t="s">
        <v>170</v>
      </c>
      <c r="Z13" s="147"/>
      <c r="AA13" s="147"/>
      <c r="AB13" s="147"/>
      <c r="AC13" s="147"/>
      <c r="AD13" s="147"/>
      <c r="AE13" s="147"/>
      <c r="AF13" s="147"/>
      <c r="AG13" s="147" t="s">
        <v>171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0" t="s">
        <v>431</v>
      </c>
      <c r="D14" s="251"/>
      <c r="E14" s="251"/>
      <c r="F14" s="251"/>
      <c r="G14" s="251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199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188" t="s">
        <v>541</v>
      </c>
      <c r="D15" s="158"/>
      <c r="E15" s="159">
        <v>2.8</v>
      </c>
      <c r="F15" s="15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173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x14ac:dyDescent="0.2">
      <c r="A16" s="164" t="s">
        <v>162</v>
      </c>
      <c r="B16" s="165" t="s">
        <v>88</v>
      </c>
      <c r="C16" s="186" t="s">
        <v>89</v>
      </c>
      <c r="D16" s="166"/>
      <c r="E16" s="167"/>
      <c r="F16" s="168"/>
      <c r="G16" s="168">
        <f>SUMIF(AG17:AG17,"&lt;&gt;NOR",G17:G17)</f>
        <v>0</v>
      </c>
      <c r="H16" s="168"/>
      <c r="I16" s="168">
        <f>SUM(I17:I17)</f>
        <v>0</v>
      </c>
      <c r="J16" s="168"/>
      <c r="K16" s="168">
        <f>SUM(K17:K17)</f>
        <v>0</v>
      </c>
      <c r="L16" s="168"/>
      <c r="M16" s="168">
        <f>SUM(M17:M17)</f>
        <v>0</v>
      </c>
      <c r="N16" s="167"/>
      <c r="O16" s="167">
        <f>SUM(O17:O17)</f>
        <v>0</v>
      </c>
      <c r="P16" s="167"/>
      <c r="Q16" s="167">
        <f>SUM(Q17:Q17)</f>
        <v>7.0000000000000007E-2</v>
      </c>
      <c r="R16" s="168"/>
      <c r="S16" s="168"/>
      <c r="T16" s="169"/>
      <c r="U16" s="163"/>
      <c r="V16" s="163">
        <f>SUM(V17:V17)</f>
        <v>0</v>
      </c>
      <c r="W16" s="163"/>
      <c r="X16" s="163"/>
      <c r="Y16" s="163"/>
      <c r="AG16" t="s">
        <v>163</v>
      </c>
    </row>
    <row r="17" spans="1:60" outlineLevel="1" x14ac:dyDescent="0.2">
      <c r="A17" s="178">
        <v>4</v>
      </c>
      <c r="B17" s="179" t="s">
        <v>542</v>
      </c>
      <c r="C17" s="189" t="s">
        <v>543</v>
      </c>
      <c r="D17" s="180" t="s">
        <v>204</v>
      </c>
      <c r="E17" s="181">
        <v>2</v>
      </c>
      <c r="F17" s="182"/>
      <c r="G17" s="183">
        <f>ROUND(E17*F17,2)</f>
        <v>0</v>
      </c>
      <c r="H17" s="182"/>
      <c r="I17" s="183">
        <f>ROUND(E17*H17,2)</f>
        <v>0</v>
      </c>
      <c r="J17" s="182"/>
      <c r="K17" s="183">
        <f>ROUND(E17*J17,2)</f>
        <v>0</v>
      </c>
      <c r="L17" s="183">
        <v>12</v>
      </c>
      <c r="M17" s="183">
        <f>G17*(1+L17/100)</f>
        <v>0</v>
      </c>
      <c r="N17" s="181">
        <v>5.9000000000000003E-4</v>
      </c>
      <c r="O17" s="181">
        <f>ROUND(E17*N17,2)</f>
        <v>0</v>
      </c>
      <c r="P17" s="181">
        <v>3.6999999999999998E-2</v>
      </c>
      <c r="Q17" s="181">
        <f>ROUND(E17*P17,2)</f>
        <v>7.0000000000000007E-2</v>
      </c>
      <c r="R17" s="183"/>
      <c r="S17" s="183" t="s">
        <v>180</v>
      </c>
      <c r="T17" s="184" t="s">
        <v>180</v>
      </c>
      <c r="U17" s="157">
        <v>0</v>
      </c>
      <c r="V17" s="157">
        <f>ROUND(E17*U17,2)</f>
        <v>0</v>
      </c>
      <c r="W17" s="157"/>
      <c r="X17" s="157" t="s">
        <v>169</v>
      </c>
      <c r="Y17" s="157" t="s">
        <v>170</v>
      </c>
      <c r="Z17" s="147"/>
      <c r="AA17" s="147"/>
      <c r="AB17" s="147"/>
      <c r="AC17" s="147"/>
      <c r="AD17" s="147"/>
      <c r="AE17" s="147"/>
      <c r="AF17" s="147"/>
      <c r="AG17" s="147" t="s">
        <v>181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4" t="s">
        <v>162</v>
      </c>
      <c r="B18" s="165" t="s">
        <v>90</v>
      </c>
      <c r="C18" s="186" t="s">
        <v>91</v>
      </c>
      <c r="D18" s="166"/>
      <c r="E18" s="167"/>
      <c r="F18" s="168"/>
      <c r="G18" s="168">
        <f>SUMIF(AG19:AG24,"&lt;&gt;NOR",G19:G24)</f>
        <v>0</v>
      </c>
      <c r="H18" s="168"/>
      <c r="I18" s="168">
        <f>SUM(I19:I24)</f>
        <v>0</v>
      </c>
      <c r="J18" s="168"/>
      <c r="K18" s="168">
        <f>SUM(K19:K24)</f>
        <v>0</v>
      </c>
      <c r="L18" s="168"/>
      <c r="M18" s="168">
        <f>SUM(M19:M24)</f>
        <v>0</v>
      </c>
      <c r="N18" s="167"/>
      <c r="O18" s="167">
        <f>SUM(O19:O24)</f>
        <v>0.01</v>
      </c>
      <c r="P18" s="167"/>
      <c r="Q18" s="167">
        <f>SUM(Q19:Q24)</f>
        <v>0.18</v>
      </c>
      <c r="R18" s="168"/>
      <c r="S18" s="168"/>
      <c r="T18" s="169"/>
      <c r="U18" s="163"/>
      <c r="V18" s="163">
        <f>SUM(V19:V24)</f>
        <v>0</v>
      </c>
      <c r="W18" s="163"/>
      <c r="X18" s="163"/>
      <c r="Y18" s="163"/>
      <c r="AG18" t="s">
        <v>163</v>
      </c>
    </row>
    <row r="19" spans="1:60" outlineLevel="1" x14ac:dyDescent="0.2">
      <c r="A19" s="178">
        <v>5</v>
      </c>
      <c r="B19" s="179" t="s">
        <v>544</v>
      </c>
      <c r="C19" s="189" t="s">
        <v>545</v>
      </c>
      <c r="D19" s="180" t="s">
        <v>179</v>
      </c>
      <c r="E19" s="181">
        <v>4</v>
      </c>
      <c r="F19" s="182"/>
      <c r="G19" s="183">
        <f>ROUND(E19*F19,2)</f>
        <v>0</v>
      </c>
      <c r="H19" s="182"/>
      <c r="I19" s="183">
        <f>ROUND(E19*H19,2)</f>
        <v>0</v>
      </c>
      <c r="J19" s="182"/>
      <c r="K19" s="183">
        <f>ROUND(E19*J19,2)</f>
        <v>0</v>
      </c>
      <c r="L19" s="183">
        <v>12</v>
      </c>
      <c r="M19" s="183">
        <f>G19*(1+L19/100)</f>
        <v>0</v>
      </c>
      <c r="N19" s="181">
        <v>0</v>
      </c>
      <c r="O19" s="181">
        <f>ROUND(E19*N19,2)</f>
        <v>0</v>
      </c>
      <c r="P19" s="181">
        <v>1E-3</v>
      </c>
      <c r="Q19" s="181">
        <f>ROUND(E19*P19,2)</f>
        <v>0</v>
      </c>
      <c r="R19" s="183"/>
      <c r="S19" s="183" t="s">
        <v>180</v>
      </c>
      <c r="T19" s="184" t="s">
        <v>180</v>
      </c>
      <c r="U19" s="157">
        <v>0</v>
      </c>
      <c r="V19" s="157">
        <f>ROUND(E19*U19,2)</f>
        <v>0</v>
      </c>
      <c r="W19" s="157"/>
      <c r="X19" s="157" t="s">
        <v>169</v>
      </c>
      <c r="Y19" s="157" t="s">
        <v>170</v>
      </c>
      <c r="Z19" s="147"/>
      <c r="AA19" s="147"/>
      <c r="AB19" s="147"/>
      <c r="AC19" s="147"/>
      <c r="AD19" s="147"/>
      <c r="AE19" s="147"/>
      <c r="AF19" s="147"/>
      <c r="AG19" s="147" t="s">
        <v>171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8">
        <v>6</v>
      </c>
      <c r="B20" s="179" t="s">
        <v>546</v>
      </c>
      <c r="C20" s="189" t="s">
        <v>547</v>
      </c>
      <c r="D20" s="180" t="s">
        <v>179</v>
      </c>
      <c r="E20" s="181">
        <v>2</v>
      </c>
      <c r="F20" s="182"/>
      <c r="G20" s="183">
        <f>ROUND(E20*F20,2)</f>
        <v>0</v>
      </c>
      <c r="H20" s="182"/>
      <c r="I20" s="183">
        <f>ROUND(E20*H20,2)</f>
        <v>0</v>
      </c>
      <c r="J20" s="182"/>
      <c r="K20" s="183">
        <f>ROUND(E20*J20,2)</f>
        <v>0</v>
      </c>
      <c r="L20" s="183">
        <v>12</v>
      </c>
      <c r="M20" s="183">
        <f>G20*(1+L20/100)</f>
        <v>0</v>
      </c>
      <c r="N20" s="181">
        <v>0</v>
      </c>
      <c r="O20" s="181">
        <f>ROUND(E20*N20,2)</f>
        <v>0</v>
      </c>
      <c r="P20" s="181">
        <v>4.0000000000000001E-3</v>
      </c>
      <c r="Q20" s="181">
        <f>ROUND(E20*P20,2)</f>
        <v>0.01</v>
      </c>
      <c r="R20" s="183"/>
      <c r="S20" s="183" t="s">
        <v>180</v>
      </c>
      <c r="T20" s="184" t="s">
        <v>180</v>
      </c>
      <c r="U20" s="157">
        <v>0</v>
      </c>
      <c r="V20" s="157">
        <f>ROUND(E20*U20,2)</f>
        <v>0</v>
      </c>
      <c r="W20" s="157"/>
      <c r="X20" s="157" t="s">
        <v>169</v>
      </c>
      <c r="Y20" s="157" t="s">
        <v>170</v>
      </c>
      <c r="Z20" s="147"/>
      <c r="AA20" s="147"/>
      <c r="AB20" s="147"/>
      <c r="AC20" s="147"/>
      <c r="AD20" s="147"/>
      <c r="AE20" s="147"/>
      <c r="AF20" s="147"/>
      <c r="AG20" s="147" t="s">
        <v>171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1">
        <v>7</v>
      </c>
      <c r="B21" s="172" t="s">
        <v>548</v>
      </c>
      <c r="C21" s="187" t="s">
        <v>549</v>
      </c>
      <c r="D21" s="173" t="s">
        <v>179</v>
      </c>
      <c r="E21" s="174">
        <v>1</v>
      </c>
      <c r="F21" s="175"/>
      <c r="G21" s="176">
        <f>ROUND(E21*F21,2)</f>
        <v>0</v>
      </c>
      <c r="H21" s="175"/>
      <c r="I21" s="176">
        <f>ROUND(E21*H21,2)</f>
        <v>0</v>
      </c>
      <c r="J21" s="175"/>
      <c r="K21" s="176">
        <f>ROUND(E21*J21,2)</f>
        <v>0</v>
      </c>
      <c r="L21" s="176">
        <v>12</v>
      </c>
      <c r="M21" s="176">
        <f>G21*(1+L21/100)</f>
        <v>0</v>
      </c>
      <c r="N21" s="174">
        <v>0</v>
      </c>
      <c r="O21" s="174">
        <f>ROUND(E21*N21,2)</f>
        <v>0</v>
      </c>
      <c r="P21" s="174">
        <v>8.0000000000000002E-3</v>
      </c>
      <c r="Q21" s="174">
        <f>ROUND(E21*P21,2)</f>
        <v>0.01</v>
      </c>
      <c r="R21" s="176"/>
      <c r="S21" s="176" t="s">
        <v>180</v>
      </c>
      <c r="T21" s="177" t="s">
        <v>180</v>
      </c>
      <c r="U21" s="157">
        <v>0</v>
      </c>
      <c r="V21" s="157">
        <f>ROUND(E21*U21,2)</f>
        <v>0</v>
      </c>
      <c r="W21" s="157"/>
      <c r="X21" s="157" t="s">
        <v>169</v>
      </c>
      <c r="Y21" s="157" t="s">
        <v>170</v>
      </c>
      <c r="Z21" s="147"/>
      <c r="AA21" s="147"/>
      <c r="AB21" s="147"/>
      <c r="AC21" s="147"/>
      <c r="AD21" s="147"/>
      <c r="AE21" s="147"/>
      <c r="AF21" s="147"/>
      <c r="AG21" s="147" t="s">
        <v>171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50" t="s">
        <v>431</v>
      </c>
      <c r="D22" s="251"/>
      <c r="E22" s="251"/>
      <c r="F22" s="251"/>
      <c r="G22" s="251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199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1">
        <v>8</v>
      </c>
      <c r="B23" s="172" t="s">
        <v>550</v>
      </c>
      <c r="C23" s="187" t="s">
        <v>551</v>
      </c>
      <c r="D23" s="173" t="s">
        <v>204</v>
      </c>
      <c r="E23" s="174">
        <v>12</v>
      </c>
      <c r="F23" s="175"/>
      <c r="G23" s="176">
        <f>ROUND(E23*F23,2)</f>
        <v>0</v>
      </c>
      <c r="H23" s="175"/>
      <c r="I23" s="176">
        <f>ROUND(E23*H23,2)</f>
        <v>0</v>
      </c>
      <c r="J23" s="175"/>
      <c r="K23" s="176">
        <f>ROUND(E23*J23,2)</f>
        <v>0</v>
      </c>
      <c r="L23" s="176">
        <v>12</v>
      </c>
      <c r="M23" s="176">
        <f>G23*(1+L23/100)</f>
        <v>0</v>
      </c>
      <c r="N23" s="174">
        <v>4.8999999999999998E-4</v>
      </c>
      <c r="O23" s="174">
        <f>ROUND(E23*N23,2)</f>
        <v>0.01</v>
      </c>
      <c r="P23" s="174">
        <v>1.2999999999999999E-2</v>
      </c>
      <c r="Q23" s="174">
        <f>ROUND(E23*P23,2)</f>
        <v>0.16</v>
      </c>
      <c r="R23" s="176"/>
      <c r="S23" s="176" t="s">
        <v>180</v>
      </c>
      <c r="T23" s="177" t="s">
        <v>180</v>
      </c>
      <c r="U23" s="157">
        <v>0</v>
      </c>
      <c r="V23" s="157">
        <f>ROUND(E23*U23,2)</f>
        <v>0</v>
      </c>
      <c r="W23" s="157"/>
      <c r="X23" s="157" t="s">
        <v>169</v>
      </c>
      <c r="Y23" s="157" t="s">
        <v>170</v>
      </c>
      <c r="Z23" s="147"/>
      <c r="AA23" s="147"/>
      <c r="AB23" s="147"/>
      <c r="AC23" s="147"/>
      <c r="AD23" s="147"/>
      <c r="AE23" s="147"/>
      <c r="AF23" s="147"/>
      <c r="AG23" s="147" t="s">
        <v>171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0" t="s">
        <v>431</v>
      </c>
      <c r="D24" s="251"/>
      <c r="E24" s="251"/>
      <c r="F24" s="251"/>
      <c r="G24" s="251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199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x14ac:dyDescent="0.2">
      <c r="A25" s="164" t="s">
        <v>162</v>
      </c>
      <c r="B25" s="165" t="s">
        <v>92</v>
      </c>
      <c r="C25" s="186" t="s">
        <v>93</v>
      </c>
      <c r="D25" s="166"/>
      <c r="E25" s="167"/>
      <c r="F25" s="168"/>
      <c r="G25" s="168">
        <f>SUMIF(AG26:AG26,"&lt;&gt;NOR",G26:G26)</f>
        <v>0</v>
      </c>
      <c r="H25" s="168"/>
      <c r="I25" s="168">
        <f>SUM(I26:I26)</f>
        <v>0</v>
      </c>
      <c r="J25" s="168"/>
      <c r="K25" s="168">
        <f>SUM(K26:K26)</f>
        <v>0</v>
      </c>
      <c r="L25" s="168"/>
      <c r="M25" s="168">
        <f>SUM(M26:M26)</f>
        <v>0</v>
      </c>
      <c r="N25" s="167"/>
      <c r="O25" s="167">
        <f>SUM(O26:O26)</f>
        <v>0</v>
      </c>
      <c r="P25" s="167"/>
      <c r="Q25" s="167">
        <f>SUM(Q26:Q26)</f>
        <v>0</v>
      </c>
      <c r="R25" s="168"/>
      <c r="S25" s="168"/>
      <c r="T25" s="169"/>
      <c r="U25" s="163"/>
      <c r="V25" s="163">
        <f>SUM(V26:V26)</f>
        <v>0</v>
      </c>
      <c r="W25" s="163"/>
      <c r="X25" s="163"/>
      <c r="Y25" s="163"/>
      <c r="AG25" t="s">
        <v>163</v>
      </c>
    </row>
    <row r="26" spans="1:60" outlineLevel="1" x14ac:dyDescent="0.2">
      <c r="A26" s="178">
        <v>9</v>
      </c>
      <c r="B26" s="179" t="s">
        <v>266</v>
      </c>
      <c r="C26" s="189" t="s">
        <v>267</v>
      </c>
      <c r="D26" s="180" t="s">
        <v>228</v>
      </c>
      <c r="E26" s="181">
        <v>0.58545000000000003</v>
      </c>
      <c r="F26" s="182"/>
      <c r="G26" s="183">
        <f>ROUND(E26*F26,2)</f>
        <v>0</v>
      </c>
      <c r="H26" s="182"/>
      <c r="I26" s="183">
        <f>ROUND(E26*H26,2)</f>
        <v>0</v>
      </c>
      <c r="J26" s="182"/>
      <c r="K26" s="183">
        <f>ROUND(E26*J26,2)</f>
        <v>0</v>
      </c>
      <c r="L26" s="183">
        <v>12</v>
      </c>
      <c r="M26" s="183">
        <f>G26*(1+L26/100)</f>
        <v>0</v>
      </c>
      <c r="N26" s="181">
        <v>0</v>
      </c>
      <c r="O26" s="181">
        <f>ROUND(E26*N26,2)</f>
        <v>0</v>
      </c>
      <c r="P26" s="181">
        <v>0</v>
      </c>
      <c r="Q26" s="181">
        <f>ROUND(E26*P26,2)</f>
        <v>0</v>
      </c>
      <c r="R26" s="183"/>
      <c r="S26" s="183" t="s">
        <v>180</v>
      </c>
      <c r="T26" s="184" t="s">
        <v>180</v>
      </c>
      <c r="U26" s="157">
        <v>0</v>
      </c>
      <c r="V26" s="157">
        <f>ROUND(E26*U26,2)</f>
        <v>0</v>
      </c>
      <c r="W26" s="157"/>
      <c r="X26" s="157" t="s">
        <v>169</v>
      </c>
      <c r="Y26" s="157" t="s">
        <v>170</v>
      </c>
      <c r="Z26" s="147"/>
      <c r="AA26" s="147"/>
      <c r="AB26" s="147"/>
      <c r="AC26" s="147"/>
      <c r="AD26" s="147"/>
      <c r="AE26" s="147"/>
      <c r="AF26" s="147"/>
      <c r="AG26" s="147" t="s">
        <v>171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">
      <c r="A27" s="164" t="s">
        <v>162</v>
      </c>
      <c r="B27" s="165" t="s">
        <v>96</v>
      </c>
      <c r="C27" s="186" t="s">
        <v>97</v>
      </c>
      <c r="D27" s="166"/>
      <c r="E27" s="167"/>
      <c r="F27" s="168"/>
      <c r="G27" s="168">
        <f>SUMIF(AG28:AG33,"&lt;&gt;NOR",G28:G33)</f>
        <v>0</v>
      </c>
      <c r="H27" s="168"/>
      <c r="I27" s="168">
        <f>SUM(I28:I33)</f>
        <v>0</v>
      </c>
      <c r="J27" s="168"/>
      <c r="K27" s="168">
        <f>SUM(K28:K33)</f>
        <v>0</v>
      </c>
      <c r="L27" s="168"/>
      <c r="M27" s="168">
        <f>SUM(M28:M33)</f>
        <v>0</v>
      </c>
      <c r="N27" s="167"/>
      <c r="O27" s="167">
        <f>SUM(O28:O33)</f>
        <v>0</v>
      </c>
      <c r="P27" s="167"/>
      <c r="Q27" s="167">
        <f>SUM(Q28:Q33)</f>
        <v>0</v>
      </c>
      <c r="R27" s="168"/>
      <c r="S27" s="168"/>
      <c r="T27" s="169"/>
      <c r="U27" s="163"/>
      <c r="V27" s="163">
        <f>SUM(V28:V33)</f>
        <v>0</v>
      </c>
      <c r="W27" s="163"/>
      <c r="X27" s="163"/>
      <c r="Y27" s="163"/>
      <c r="AG27" t="s">
        <v>163</v>
      </c>
    </row>
    <row r="28" spans="1:60" outlineLevel="1" x14ac:dyDescent="0.2">
      <c r="A28" s="171">
        <v>10</v>
      </c>
      <c r="B28" s="172" t="s">
        <v>552</v>
      </c>
      <c r="C28" s="187" t="s">
        <v>553</v>
      </c>
      <c r="D28" s="173" t="s">
        <v>204</v>
      </c>
      <c r="E28" s="174">
        <v>14</v>
      </c>
      <c r="F28" s="175"/>
      <c r="G28" s="176">
        <f>ROUND(E28*F28,2)</f>
        <v>0</v>
      </c>
      <c r="H28" s="175"/>
      <c r="I28" s="176">
        <f>ROUND(E28*H28,2)</f>
        <v>0</v>
      </c>
      <c r="J28" s="175"/>
      <c r="K28" s="176">
        <f>ROUND(E28*J28,2)</f>
        <v>0</v>
      </c>
      <c r="L28" s="176">
        <v>12</v>
      </c>
      <c r="M28" s="176">
        <f>G28*(1+L28/100)</f>
        <v>0</v>
      </c>
      <c r="N28" s="174">
        <v>3.0000000000000001E-5</v>
      </c>
      <c r="O28" s="174">
        <f>ROUND(E28*N28,2)</f>
        <v>0</v>
      </c>
      <c r="P28" s="174">
        <v>0</v>
      </c>
      <c r="Q28" s="174">
        <f>ROUND(E28*P28,2)</f>
        <v>0</v>
      </c>
      <c r="R28" s="176"/>
      <c r="S28" s="176" t="s">
        <v>180</v>
      </c>
      <c r="T28" s="177" t="s">
        <v>180</v>
      </c>
      <c r="U28" s="157">
        <v>0</v>
      </c>
      <c r="V28" s="157">
        <f>ROUND(E28*U28,2)</f>
        <v>0</v>
      </c>
      <c r="W28" s="157"/>
      <c r="X28" s="157" t="s">
        <v>169</v>
      </c>
      <c r="Y28" s="157" t="s">
        <v>170</v>
      </c>
      <c r="Z28" s="147"/>
      <c r="AA28" s="147"/>
      <c r="AB28" s="147"/>
      <c r="AC28" s="147"/>
      <c r="AD28" s="147"/>
      <c r="AE28" s="147"/>
      <c r="AF28" s="147"/>
      <c r="AG28" s="147" t="s">
        <v>181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50" t="s">
        <v>554</v>
      </c>
      <c r="D29" s="251"/>
      <c r="E29" s="251"/>
      <c r="F29" s="251"/>
      <c r="G29" s="251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199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8">
        <v>11</v>
      </c>
      <c r="B30" s="179" t="s">
        <v>286</v>
      </c>
      <c r="C30" s="189" t="s">
        <v>287</v>
      </c>
      <c r="D30" s="180" t="s">
        <v>0</v>
      </c>
      <c r="E30" s="181">
        <v>10.032999999999999</v>
      </c>
      <c r="F30" s="182"/>
      <c r="G30" s="183">
        <f>ROUND(E30*F30,2)</f>
        <v>0</v>
      </c>
      <c r="H30" s="182"/>
      <c r="I30" s="183">
        <f>ROUND(E30*H30,2)</f>
        <v>0</v>
      </c>
      <c r="J30" s="182"/>
      <c r="K30" s="183">
        <f>ROUND(E30*J30,2)</f>
        <v>0</v>
      </c>
      <c r="L30" s="183">
        <v>12</v>
      </c>
      <c r="M30" s="183">
        <f>G30*(1+L30/100)</f>
        <v>0</v>
      </c>
      <c r="N30" s="181">
        <v>0</v>
      </c>
      <c r="O30" s="181">
        <f>ROUND(E30*N30,2)</f>
        <v>0</v>
      </c>
      <c r="P30" s="181">
        <v>0</v>
      </c>
      <c r="Q30" s="181">
        <f>ROUND(E30*P30,2)</f>
        <v>0</v>
      </c>
      <c r="R30" s="183"/>
      <c r="S30" s="183" t="s">
        <v>180</v>
      </c>
      <c r="T30" s="184" t="s">
        <v>180</v>
      </c>
      <c r="U30" s="157">
        <v>0</v>
      </c>
      <c r="V30" s="157">
        <f>ROUND(E30*U30,2)</f>
        <v>0</v>
      </c>
      <c r="W30" s="157"/>
      <c r="X30" s="157" t="s">
        <v>169</v>
      </c>
      <c r="Y30" s="157" t="s">
        <v>170</v>
      </c>
      <c r="Z30" s="147"/>
      <c r="AA30" s="147"/>
      <c r="AB30" s="147"/>
      <c r="AC30" s="147"/>
      <c r="AD30" s="147"/>
      <c r="AE30" s="147"/>
      <c r="AF30" s="147"/>
      <c r="AG30" s="147" t="s">
        <v>279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8">
        <v>12</v>
      </c>
      <c r="B31" s="179" t="s">
        <v>555</v>
      </c>
      <c r="C31" s="189" t="s">
        <v>556</v>
      </c>
      <c r="D31" s="180" t="s">
        <v>204</v>
      </c>
      <c r="E31" s="181">
        <v>10</v>
      </c>
      <c r="F31" s="182"/>
      <c r="G31" s="183">
        <f>ROUND(E31*F31,2)</f>
        <v>0</v>
      </c>
      <c r="H31" s="182"/>
      <c r="I31" s="183">
        <f>ROUND(E31*H31,2)</f>
        <v>0</v>
      </c>
      <c r="J31" s="182"/>
      <c r="K31" s="183">
        <f>ROUND(E31*J31,2)</f>
        <v>0</v>
      </c>
      <c r="L31" s="183">
        <v>12</v>
      </c>
      <c r="M31" s="183">
        <f>G31*(1+L31/100)</f>
        <v>0</v>
      </c>
      <c r="N31" s="181">
        <v>0</v>
      </c>
      <c r="O31" s="181">
        <f>ROUND(E31*N31,2)</f>
        <v>0</v>
      </c>
      <c r="P31" s="181">
        <v>0</v>
      </c>
      <c r="Q31" s="181">
        <f>ROUND(E31*P31,2)</f>
        <v>0</v>
      </c>
      <c r="R31" s="183"/>
      <c r="S31" s="183" t="s">
        <v>167</v>
      </c>
      <c r="T31" s="184" t="s">
        <v>168</v>
      </c>
      <c r="U31" s="157">
        <v>0</v>
      </c>
      <c r="V31" s="157">
        <f>ROUND(E31*U31,2)</f>
        <v>0</v>
      </c>
      <c r="W31" s="157"/>
      <c r="X31" s="157" t="s">
        <v>290</v>
      </c>
      <c r="Y31" s="157" t="s">
        <v>170</v>
      </c>
      <c r="Z31" s="147"/>
      <c r="AA31" s="147"/>
      <c r="AB31" s="147"/>
      <c r="AC31" s="147"/>
      <c r="AD31" s="147"/>
      <c r="AE31" s="147"/>
      <c r="AF31" s="147"/>
      <c r="AG31" s="147" t="s">
        <v>291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1">
        <v>13</v>
      </c>
      <c r="B32" s="172" t="s">
        <v>557</v>
      </c>
      <c r="C32" s="187" t="s">
        <v>558</v>
      </c>
      <c r="D32" s="173" t="s">
        <v>559</v>
      </c>
      <c r="E32" s="174">
        <v>1</v>
      </c>
      <c r="F32" s="175"/>
      <c r="G32" s="176">
        <f>ROUND(E32*F32,2)</f>
        <v>0</v>
      </c>
      <c r="H32" s="175"/>
      <c r="I32" s="176">
        <f>ROUND(E32*H32,2)</f>
        <v>0</v>
      </c>
      <c r="J32" s="175"/>
      <c r="K32" s="176">
        <f>ROUND(E32*J32,2)</f>
        <v>0</v>
      </c>
      <c r="L32" s="176">
        <v>12</v>
      </c>
      <c r="M32" s="176">
        <f>G32*(1+L32/100)</f>
        <v>0</v>
      </c>
      <c r="N32" s="174">
        <v>0</v>
      </c>
      <c r="O32" s="174">
        <f>ROUND(E32*N32,2)</f>
        <v>0</v>
      </c>
      <c r="P32" s="174">
        <v>0</v>
      </c>
      <c r="Q32" s="174">
        <f>ROUND(E32*P32,2)</f>
        <v>0</v>
      </c>
      <c r="R32" s="176"/>
      <c r="S32" s="176" t="s">
        <v>167</v>
      </c>
      <c r="T32" s="177" t="s">
        <v>168</v>
      </c>
      <c r="U32" s="157">
        <v>0</v>
      </c>
      <c r="V32" s="157">
        <f>ROUND(E32*U32,2)</f>
        <v>0</v>
      </c>
      <c r="W32" s="157"/>
      <c r="X32" s="157" t="s">
        <v>290</v>
      </c>
      <c r="Y32" s="157" t="s">
        <v>170</v>
      </c>
      <c r="Z32" s="147"/>
      <c r="AA32" s="147"/>
      <c r="AB32" s="147"/>
      <c r="AC32" s="147"/>
      <c r="AD32" s="147"/>
      <c r="AE32" s="147"/>
      <c r="AF32" s="147"/>
      <c r="AG32" s="147" t="s">
        <v>291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250" t="s">
        <v>560</v>
      </c>
      <c r="D33" s="251"/>
      <c r="E33" s="251"/>
      <c r="F33" s="251"/>
      <c r="G33" s="251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7"/>
      <c r="AA33" s="147"/>
      <c r="AB33" s="147"/>
      <c r="AC33" s="147"/>
      <c r="AD33" s="147"/>
      <c r="AE33" s="147"/>
      <c r="AF33" s="147"/>
      <c r="AG33" s="147" t="s">
        <v>199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x14ac:dyDescent="0.2">
      <c r="A34" s="164" t="s">
        <v>162</v>
      </c>
      <c r="B34" s="165" t="s">
        <v>98</v>
      </c>
      <c r="C34" s="186" t="s">
        <v>99</v>
      </c>
      <c r="D34" s="166"/>
      <c r="E34" s="167"/>
      <c r="F34" s="168"/>
      <c r="G34" s="168">
        <f>SUMIF(AG35:AG58,"&lt;&gt;NOR",G35:G58)</f>
        <v>0</v>
      </c>
      <c r="H34" s="168"/>
      <c r="I34" s="168">
        <f>SUM(I35:I58)</f>
        <v>0</v>
      </c>
      <c r="J34" s="168"/>
      <c r="K34" s="168">
        <f>SUM(K35:K58)</f>
        <v>0</v>
      </c>
      <c r="L34" s="168"/>
      <c r="M34" s="168">
        <f>SUM(M35:M58)</f>
        <v>0</v>
      </c>
      <c r="N34" s="167"/>
      <c r="O34" s="167">
        <f>SUM(O35:O58)</f>
        <v>0</v>
      </c>
      <c r="P34" s="167"/>
      <c r="Q34" s="167">
        <f>SUM(Q35:Q58)</f>
        <v>0.02</v>
      </c>
      <c r="R34" s="168"/>
      <c r="S34" s="168"/>
      <c r="T34" s="169"/>
      <c r="U34" s="163"/>
      <c r="V34" s="163">
        <f>SUM(V35:V58)</f>
        <v>0</v>
      </c>
      <c r="W34" s="163"/>
      <c r="X34" s="163"/>
      <c r="Y34" s="163"/>
      <c r="AG34" t="s">
        <v>163</v>
      </c>
    </row>
    <row r="35" spans="1:60" outlineLevel="1" x14ac:dyDescent="0.2">
      <c r="A35" s="171">
        <v>14</v>
      </c>
      <c r="B35" s="172" t="s">
        <v>561</v>
      </c>
      <c r="C35" s="187" t="s">
        <v>562</v>
      </c>
      <c r="D35" s="173" t="s">
        <v>179</v>
      </c>
      <c r="E35" s="174">
        <v>2</v>
      </c>
      <c r="F35" s="175"/>
      <c r="G35" s="176">
        <f>ROUND(E35*F35,2)</f>
        <v>0</v>
      </c>
      <c r="H35" s="175"/>
      <c r="I35" s="176">
        <f>ROUND(E35*H35,2)</f>
        <v>0</v>
      </c>
      <c r="J35" s="175"/>
      <c r="K35" s="176">
        <f>ROUND(E35*J35,2)</f>
        <v>0</v>
      </c>
      <c r="L35" s="176">
        <v>12</v>
      </c>
      <c r="M35" s="176">
        <f>G35*(1+L35/100)</f>
        <v>0</v>
      </c>
      <c r="N35" s="174">
        <v>1.2E-4</v>
      </c>
      <c r="O35" s="174">
        <f>ROUND(E35*N35,2)</f>
        <v>0</v>
      </c>
      <c r="P35" s="174">
        <v>0</v>
      </c>
      <c r="Q35" s="174">
        <f>ROUND(E35*P35,2)</f>
        <v>0</v>
      </c>
      <c r="R35" s="176"/>
      <c r="S35" s="176" t="s">
        <v>180</v>
      </c>
      <c r="T35" s="177" t="s">
        <v>180</v>
      </c>
      <c r="U35" s="157">
        <v>0</v>
      </c>
      <c r="V35" s="157">
        <f>ROUND(E35*U35,2)</f>
        <v>0</v>
      </c>
      <c r="W35" s="157"/>
      <c r="X35" s="157" t="s">
        <v>169</v>
      </c>
      <c r="Y35" s="157" t="s">
        <v>170</v>
      </c>
      <c r="Z35" s="147"/>
      <c r="AA35" s="147"/>
      <c r="AB35" s="147"/>
      <c r="AC35" s="147"/>
      <c r="AD35" s="147"/>
      <c r="AE35" s="147"/>
      <c r="AF35" s="147"/>
      <c r="AG35" s="147" t="s">
        <v>270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50" t="s">
        <v>431</v>
      </c>
      <c r="D36" s="251"/>
      <c r="E36" s="251"/>
      <c r="F36" s="251"/>
      <c r="G36" s="251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199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1">
        <v>15</v>
      </c>
      <c r="B37" s="172" t="s">
        <v>563</v>
      </c>
      <c r="C37" s="187" t="s">
        <v>564</v>
      </c>
      <c r="D37" s="173" t="s">
        <v>179</v>
      </c>
      <c r="E37" s="174">
        <v>1</v>
      </c>
      <c r="F37" s="175"/>
      <c r="G37" s="176">
        <f>ROUND(E37*F37,2)</f>
        <v>0</v>
      </c>
      <c r="H37" s="175"/>
      <c r="I37" s="176">
        <f>ROUND(E37*H37,2)</f>
        <v>0</v>
      </c>
      <c r="J37" s="175"/>
      <c r="K37" s="176">
        <f>ROUND(E37*J37,2)</f>
        <v>0</v>
      </c>
      <c r="L37" s="176">
        <v>12</v>
      </c>
      <c r="M37" s="176">
        <f>G37*(1+L37/100)</f>
        <v>0</v>
      </c>
      <c r="N37" s="174">
        <v>2.2000000000000001E-4</v>
      </c>
      <c r="O37" s="174">
        <f>ROUND(E37*N37,2)</f>
        <v>0</v>
      </c>
      <c r="P37" s="174">
        <v>0</v>
      </c>
      <c r="Q37" s="174">
        <f>ROUND(E37*P37,2)</f>
        <v>0</v>
      </c>
      <c r="R37" s="176"/>
      <c r="S37" s="176" t="s">
        <v>180</v>
      </c>
      <c r="T37" s="177" t="s">
        <v>180</v>
      </c>
      <c r="U37" s="157">
        <v>0</v>
      </c>
      <c r="V37" s="157">
        <f>ROUND(E37*U37,2)</f>
        <v>0</v>
      </c>
      <c r="W37" s="157"/>
      <c r="X37" s="157" t="s">
        <v>169</v>
      </c>
      <c r="Y37" s="157" t="s">
        <v>170</v>
      </c>
      <c r="Z37" s="147"/>
      <c r="AA37" s="147"/>
      <c r="AB37" s="147"/>
      <c r="AC37" s="147"/>
      <c r="AD37" s="147"/>
      <c r="AE37" s="147"/>
      <c r="AF37" s="147"/>
      <c r="AG37" s="147" t="s">
        <v>270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50" t="s">
        <v>431</v>
      </c>
      <c r="D38" s="251"/>
      <c r="E38" s="251"/>
      <c r="F38" s="251"/>
      <c r="G38" s="251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199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1">
        <v>16</v>
      </c>
      <c r="B39" s="172" t="s">
        <v>565</v>
      </c>
      <c r="C39" s="187" t="s">
        <v>566</v>
      </c>
      <c r="D39" s="173" t="s">
        <v>179</v>
      </c>
      <c r="E39" s="174">
        <v>1</v>
      </c>
      <c r="F39" s="175"/>
      <c r="G39" s="176">
        <f>ROUND(E39*F39,2)</f>
        <v>0</v>
      </c>
      <c r="H39" s="175"/>
      <c r="I39" s="176">
        <f>ROUND(E39*H39,2)</f>
        <v>0</v>
      </c>
      <c r="J39" s="175"/>
      <c r="K39" s="176">
        <f>ROUND(E39*J39,2)</f>
        <v>0</v>
      </c>
      <c r="L39" s="176">
        <v>12</v>
      </c>
      <c r="M39" s="176">
        <f>G39*(1+L39/100)</f>
        <v>0</v>
      </c>
      <c r="N39" s="174">
        <v>7.3999999999999999E-4</v>
      </c>
      <c r="O39" s="174">
        <f>ROUND(E39*N39,2)</f>
        <v>0</v>
      </c>
      <c r="P39" s="174">
        <v>0</v>
      </c>
      <c r="Q39" s="174">
        <f>ROUND(E39*P39,2)</f>
        <v>0</v>
      </c>
      <c r="R39" s="176"/>
      <c r="S39" s="176" t="s">
        <v>180</v>
      </c>
      <c r="T39" s="177" t="s">
        <v>180</v>
      </c>
      <c r="U39" s="157">
        <v>0</v>
      </c>
      <c r="V39" s="157">
        <f>ROUND(E39*U39,2)</f>
        <v>0</v>
      </c>
      <c r="W39" s="157"/>
      <c r="X39" s="157" t="s">
        <v>169</v>
      </c>
      <c r="Y39" s="157" t="s">
        <v>170</v>
      </c>
      <c r="Z39" s="147"/>
      <c r="AA39" s="147"/>
      <c r="AB39" s="147"/>
      <c r="AC39" s="147"/>
      <c r="AD39" s="147"/>
      <c r="AE39" s="147"/>
      <c r="AF39" s="147"/>
      <c r="AG39" s="147" t="s">
        <v>270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250" t="s">
        <v>431</v>
      </c>
      <c r="D40" s="251"/>
      <c r="E40" s="251"/>
      <c r="F40" s="251"/>
      <c r="G40" s="251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199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1">
        <v>17</v>
      </c>
      <c r="B41" s="172" t="s">
        <v>567</v>
      </c>
      <c r="C41" s="187" t="s">
        <v>568</v>
      </c>
      <c r="D41" s="173" t="s">
        <v>179</v>
      </c>
      <c r="E41" s="174">
        <v>1</v>
      </c>
      <c r="F41" s="175"/>
      <c r="G41" s="176">
        <f>ROUND(E41*F41,2)</f>
        <v>0</v>
      </c>
      <c r="H41" s="175"/>
      <c r="I41" s="176">
        <f>ROUND(E41*H41,2)</f>
        <v>0</v>
      </c>
      <c r="J41" s="175"/>
      <c r="K41" s="176">
        <f>ROUND(E41*J41,2)</f>
        <v>0</v>
      </c>
      <c r="L41" s="176">
        <v>12</v>
      </c>
      <c r="M41" s="176">
        <f>G41*(1+L41/100)</f>
        <v>0</v>
      </c>
      <c r="N41" s="174">
        <v>2.9E-4</v>
      </c>
      <c r="O41" s="174">
        <f>ROUND(E41*N41,2)</f>
        <v>0</v>
      </c>
      <c r="P41" s="174">
        <v>0</v>
      </c>
      <c r="Q41" s="174">
        <f>ROUND(E41*P41,2)</f>
        <v>0</v>
      </c>
      <c r="R41" s="176"/>
      <c r="S41" s="176" t="s">
        <v>180</v>
      </c>
      <c r="T41" s="177" t="s">
        <v>180</v>
      </c>
      <c r="U41" s="157">
        <v>0</v>
      </c>
      <c r="V41" s="157">
        <f>ROUND(E41*U41,2)</f>
        <v>0</v>
      </c>
      <c r="W41" s="157"/>
      <c r="X41" s="157" t="s">
        <v>169</v>
      </c>
      <c r="Y41" s="157" t="s">
        <v>170</v>
      </c>
      <c r="Z41" s="147"/>
      <c r="AA41" s="147"/>
      <c r="AB41" s="147"/>
      <c r="AC41" s="147"/>
      <c r="AD41" s="147"/>
      <c r="AE41" s="147"/>
      <c r="AF41" s="147"/>
      <c r="AG41" s="147" t="s">
        <v>270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250" t="s">
        <v>431</v>
      </c>
      <c r="D42" s="251"/>
      <c r="E42" s="251"/>
      <c r="F42" s="251"/>
      <c r="G42" s="251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7"/>
      <c r="AA42" s="147"/>
      <c r="AB42" s="147"/>
      <c r="AC42" s="147"/>
      <c r="AD42" s="147"/>
      <c r="AE42" s="147"/>
      <c r="AF42" s="147"/>
      <c r="AG42" s="147" t="s">
        <v>199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8">
        <v>18</v>
      </c>
      <c r="B43" s="179" t="s">
        <v>569</v>
      </c>
      <c r="C43" s="189" t="s">
        <v>570</v>
      </c>
      <c r="D43" s="180" t="s">
        <v>204</v>
      </c>
      <c r="E43" s="181">
        <v>10</v>
      </c>
      <c r="F43" s="182"/>
      <c r="G43" s="183">
        <f>ROUND(E43*F43,2)</f>
        <v>0</v>
      </c>
      <c r="H43" s="182"/>
      <c r="I43" s="183">
        <f>ROUND(E43*H43,2)</f>
        <v>0</v>
      </c>
      <c r="J43" s="182"/>
      <c r="K43" s="183">
        <f>ROUND(E43*J43,2)</f>
        <v>0</v>
      </c>
      <c r="L43" s="183">
        <v>12</v>
      </c>
      <c r="M43" s="183">
        <f>G43*(1+L43/100)</f>
        <v>0</v>
      </c>
      <c r="N43" s="181">
        <v>0</v>
      </c>
      <c r="O43" s="181">
        <f>ROUND(E43*N43,2)</f>
        <v>0</v>
      </c>
      <c r="P43" s="181">
        <v>1.98E-3</v>
      </c>
      <c r="Q43" s="181">
        <f>ROUND(E43*P43,2)</f>
        <v>0.02</v>
      </c>
      <c r="R43" s="183"/>
      <c r="S43" s="183" t="s">
        <v>180</v>
      </c>
      <c r="T43" s="184" t="s">
        <v>180</v>
      </c>
      <c r="U43" s="157">
        <v>0</v>
      </c>
      <c r="V43" s="157">
        <f>ROUND(E43*U43,2)</f>
        <v>0</v>
      </c>
      <c r="W43" s="157"/>
      <c r="X43" s="157" t="s">
        <v>169</v>
      </c>
      <c r="Y43" s="157" t="s">
        <v>170</v>
      </c>
      <c r="Z43" s="147"/>
      <c r="AA43" s="147"/>
      <c r="AB43" s="147"/>
      <c r="AC43" s="147"/>
      <c r="AD43" s="147"/>
      <c r="AE43" s="147"/>
      <c r="AF43" s="147"/>
      <c r="AG43" s="147" t="s">
        <v>270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1">
        <v>19</v>
      </c>
      <c r="B44" s="172" t="s">
        <v>571</v>
      </c>
      <c r="C44" s="187" t="s">
        <v>572</v>
      </c>
      <c r="D44" s="173" t="s">
        <v>204</v>
      </c>
      <c r="E44" s="174">
        <v>4</v>
      </c>
      <c r="F44" s="175"/>
      <c r="G44" s="176">
        <f>ROUND(E44*F44,2)</f>
        <v>0</v>
      </c>
      <c r="H44" s="175"/>
      <c r="I44" s="176">
        <f>ROUND(E44*H44,2)</f>
        <v>0</v>
      </c>
      <c r="J44" s="175"/>
      <c r="K44" s="176">
        <f>ROUND(E44*J44,2)</f>
        <v>0</v>
      </c>
      <c r="L44" s="176">
        <v>12</v>
      </c>
      <c r="M44" s="176">
        <f>G44*(1+L44/100)</f>
        <v>0</v>
      </c>
      <c r="N44" s="174">
        <v>3.8000000000000002E-4</v>
      </c>
      <c r="O44" s="174">
        <f>ROUND(E44*N44,2)</f>
        <v>0</v>
      </c>
      <c r="P44" s="174">
        <v>0</v>
      </c>
      <c r="Q44" s="174">
        <f>ROUND(E44*P44,2)</f>
        <v>0</v>
      </c>
      <c r="R44" s="176"/>
      <c r="S44" s="176" t="s">
        <v>180</v>
      </c>
      <c r="T44" s="177" t="s">
        <v>180</v>
      </c>
      <c r="U44" s="157">
        <v>0</v>
      </c>
      <c r="V44" s="157">
        <f>ROUND(E44*U44,2)</f>
        <v>0</v>
      </c>
      <c r="W44" s="157"/>
      <c r="X44" s="157" t="s">
        <v>169</v>
      </c>
      <c r="Y44" s="157" t="s">
        <v>170</v>
      </c>
      <c r="Z44" s="147"/>
      <c r="AA44" s="147"/>
      <c r="AB44" s="147"/>
      <c r="AC44" s="147"/>
      <c r="AD44" s="147"/>
      <c r="AE44" s="147"/>
      <c r="AF44" s="147"/>
      <c r="AG44" s="147" t="s">
        <v>270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250" t="s">
        <v>431</v>
      </c>
      <c r="D45" s="251"/>
      <c r="E45" s="251"/>
      <c r="F45" s="251"/>
      <c r="G45" s="251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7"/>
      <c r="AA45" s="147"/>
      <c r="AB45" s="147"/>
      <c r="AC45" s="147"/>
      <c r="AD45" s="147"/>
      <c r="AE45" s="147"/>
      <c r="AF45" s="147"/>
      <c r="AG45" s="147" t="s">
        <v>199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1">
        <v>20</v>
      </c>
      <c r="B46" s="172" t="s">
        <v>573</v>
      </c>
      <c r="C46" s="187" t="s">
        <v>574</v>
      </c>
      <c r="D46" s="173" t="s">
        <v>204</v>
      </c>
      <c r="E46" s="174">
        <v>6</v>
      </c>
      <c r="F46" s="175"/>
      <c r="G46" s="176">
        <f>ROUND(E46*F46,2)</f>
        <v>0</v>
      </c>
      <c r="H46" s="175"/>
      <c r="I46" s="176">
        <f>ROUND(E46*H46,2)</f>
        <v>0</v>
      </c>
      <c r="J46" s="175"/>
      <c r="K46" s="176">
        <f>ROUND(E46*J46,2)</f>
        <v>0</v>
      </c>
      <c r="L46" s="176">
        <v>12</v>
      </c>
      <c r="M46" s="176">
        <f>G46*(1+L46/100)</f>
        <v>0</v>
      </c>
      <c r="N46" s="174">
        <v>4.6999999999999999E-4</v>
      </c>
      <c r="O46" s="174">
        <f>ROUND(E46*N46,2)</f>
        <v>0</v>
      </c>
      <c r="P46" s="174">
        <v>0</v>
      </c>
      <c r="Q46" s="174">
        <f>ROUND(E46*P46,2)</f>
        <v>0</v>
      </c>
      <c r="R46" s="176"/>
      <c r="S46" s="176" t="s">
        <v>180</v>
      </c>
      <c r="T46" s="177" t="s">
        <v>180</v>
      </c>
      <c r="U46" s="157">
        <v>0</v>
      </c>
      <c r="V46" s="157">
        <f>ROUND(E46*U46,2)</f>
        <v>0</v>
      </c>
      <c r="W46" s="157"/>
      <c r="X46" s="157" t="s">
        <v>169</v>
      </c>
      <c r="Y46" s="157" t="s">
        <v>170</v>
      </c>
      <c r="Z46" s="147"/>
      <c r="AA46" s="147"/>
      <c r="AB46" s="147"/>
      <c r="AC46" s="147"/>
      <c r="AD46" s="147"/>
      <c r="AE46" s="147"/>
      <c r="AF46" s="147"/>
      <c r="AG46" s="147" t="s">
        <v>270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2" x14ac:dyDescent="0.2">
      <c r="A47" s="154"/>
      <c r="B47" s="155"/>
      <c r="C47" s="250" t="s">
        <v>431</v>
      </c>
      <c r="D47" s="251"/>
      <c r="E47" s="251"/>
      <c r="F47" s="251"/>
      <c r="G47" s="251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199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71">
        <v>21</v>
      </c>
      <c r="B48" s="172" t="s">
        <v>575</v>
      </c>
      <c r="C48" s="187" t="s">
        <v>576</v>
      </c>
      <c r="D48" s="173" t="s">
        <v>204</v>
      </c>
      <c r="E48" s="174">
        <v>2</v>
      </c>
      <c r="F48" s="175"/>
      <c r="G48" s="176">
        <f>ROUND(E48*F48,2)</f>
        <v>0</v>
      </c>
      <c r="H48" s="175"/>
      <c r="I48" s="176">
        <f>ROUND(E48*H48,2)</f>
        <v>0</v>
      </c>
      <c r="J48" s="175"/>
      <c r="K48" s="176">
        <f>ROUND(E48*J48,2)</f>
        <v>0</v>
      </c>
      <c r="L48" s="176">
        <v>12</v>
      </c>
      <c r="M48" s="176">
        <f>G48*(1+L48/100)</f>
        <v>0</v>
      </c>
      <c r="N48" s="174">
        <v>1.5200000000000001E-3</v>
      </c>
      <c r="O48" s="174">
        <f>ROUND(E48*N48,2)</f>
        <v>0</v>
      </c>
      <c r="P48" s="174">
        <v>0</v>
      </c>
      <c r="Q48" s="174">
        <f>ROUND(E48*P48,2)</f>
        <v>0</v>
      </c>
      <c r="R48" s="176"/>
      <c r="S48" s="176" t="s">
        <v>180</v>
      </c>
      <c r="T48" s="177" t="s">
        <v>180</v>
      </c>
      <c r="U48" s="157">
        <v>0</v>
      </c>
      <c r="V48" s="157">
        <f>ROUND(E48*U48,2)</f>
        <v>0</v>
      </c>
      <c r="W48" s="157"/>
      <c r="X48" s="157" t="s">
        <v>169</v>
      </c>
      <c r="Y48" s="157" t="s">
        <v>170</v>
      </c>
      <c r="Z48" s="147"/>
      <c r="AA48" s="147"/>
      <c r="AB48" s="147"/>
      <c r="AC48" s="147"/>
      <c r="AD48" s="147"/>
      <c r="AE48" s="147"/>
      <c r="AF48" s="147"/>
      <c r="AG48" s="147" t="s">
        <v>270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250" t="s">
        <v>431</v>
      </c>
      <c r="D49" s="251"/>
      <c r="E49" s="251"/>
      <c r="F49" s="251"/>
      <c r="G49" s="251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199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1">
        <v>22</v>
      </c>
      <c r="B50" s="172" t="s">
        <v>577</v>
      </c>
      <c r="C50" s="187" t="s">
        <v>578</v>
      </c>
      <c r="D50" s="173" t="s">
        <v>179</v>
      </c>
      <c r="E50" s="174">
        <v>2</v>
      </c>
      <c r="F50" s="175"/>
      <c r="G50" s="176">
        <f>ROUND(E50*F50,2)</f>
        <v>0</v>
      </c>
      <c r="H50" s="175"/>
      <c r="I50" s="176">
        <f>ROUND(E50*H50,2)</f>
        <v>0</v>
      </c>
      <c r="J50" s="175"/>
      <c r="K50" s="176">
        <f>ROUND(E50*J50,2)</f>
        <v>0</v>
      </c>
      <c r="L50" s="176">
        <v>12</v>
      </c>
      <c r="M50" s="176">
        <f>G50*(1+L50/100)</f>
        <v>0</v>
      </c>
      <c r="N50" s="174">
        <v>0</v>
      </c>
      <c r="O50" s="174">
        <f>ROUND(E50*N50,2)</f>
        <v>0</v>
      </c>
      <c r="P50" s="174">
        <v>0</v>
      </c>
      <c r="Q50" s="174">
        <f>ROUND(E50*P50,2)</f>
        <v>0</v>
      </c>
      <c r="R50" s="176"/>
      <c r="S50" s="176" t="s">
        <v>180</v>
      </c>
      <c r="T50" s="177" t="s">
        <v>180</v>
      </c>
      <c r="U50" s="157">
        <v>0</v>
      </c>
      <c r="V50" s="157">
        <f>ROUND(E50*U50,2)</f>
        <v>0</v>
      </c>
      <c r="W50" s="157"/>
      <c r="X50" s="157" t="s">
        <v>169</v>
      </c>
      <c r="Y50" s="157" t="s">
        <v>170</v>
      </c>
      <c r="Z50" s="147"/>
      <c r="AA50" s="147"/>
      <c r="AB50" s="147"/>
      <c r="AC50" s="147"/>
      <c r="AD50" s="147"/>
      <c r="AE50" s="147"/>
      <c r="AF50" s="147"/>
      <c r="AG50" s="147" t="s">
        <v>270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250" t="s">
        <v>431</v>
      </c>
      <c r="D51" s="251"/>
      <c r="E51" s="251"/>
      <c r="F51" s="251"/>
      <c r="G51" s="251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199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1">
        <v>23</v>
      </c>
      <c r="B52" s="172" t="s">
        <v>579</v>
      </c>
      <c r="C52" s="187" t="s">
        <v>580</v>
      </c>
      <c r="D52" s="173" t="s">
        <v>179</v>
      </c>
      <c r="E52" s="174">
        <v>1</v>
      </c>
      <c r="F52" s="175"/>
      <c r="G52" s="176">
        <f>ROUND(E52*F52,2)</f>
        <v>0</v>
      </c>
      <c r="H52" s="175"/>
      <c r="I52" s="176">
        <f>ROUND(E52*H52,2)</f>
        <v>0</v>
      </c>
      <c r="J52" s="175"/>
      <c r="K52" s="176">
        <f>ROUND(E52*J52,2)</f>
        <v>0</v>
      </c>
      <c r="L52" s="176">
        <v>12</v>
      </c>
      <c r="M52" s="176">
        <f>G52*(1+L52/100)</f>
        <v>0</v>
      </c>
      <c r="N52" s="174">
        <v>0</v>
      </c>
      <c r="O52" s="174">
        <f>ROUND(E52*N52,2)</f>
        <v>0</v>
      </c>
      <c r="P52" s="174">
        <v>0</v>
      </c>
      <c r="Q52" s="174">
        <f>ROUND(E52*P52,2)</f>
        <v>0</v>
      </c>
      <c r="R52" s="176"/>
      <c r="S52" s="176" t="s">
        <v>180</v>
      </c>
      <c r="T52" s="177" t="s">
        <v>180</v>
      </c>
      <c r="U52" s="157">
        <v>0</v>
      </c>
      <c r="V52" s="157">
        <f>ROUND(E52*U52,2)</f>
        <v>0</v>
      </c>
      <c r="W52" s="157"/>
      <c r="X52" s="157" t="s">
        <v>169</v>
      </c>
      <c r="Y52" s="157" t="s">
        <v>170</v>
      </c>
      <c r="Z52" s="147"/>
      <c r="AA52" s="147"/>
      <c r="AB52" s="147"/>
      <c r="AC52" s="147"/>
      <c r="AD52" s="147"/>
      <c r="AE52" s="147"/>
      <c r="AF52" s="147"/>
      <c r="AG52" s="147" t="s">
        <v>270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250" t="s">
        <v>431</v>
      </c>
      <c r="D53" s="251"/>
      <c r="E53" s="251"/>
      <c r="F53" s="251"/>
      <c r="G53" s="251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7"/>
      <c r="AA53" s="147"/>
      <c r="AB53" s="147"/>
      <c r="AC53" s="147"/>
      <c r="AD53" s="147"/>
      <c r="AE53" s="147"/>
      <c r="AF53" s="147"/>
      <c r="AG53" s="147" t="s">
        <v>199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1">
        <v>24</v>
      </c>
      <c r="B54" s="172" t="s">
        <v>581</v>
      </c>
      <c r="C54" s="187" t="s">
        <v>582</v>
      </c>
      <c r="D54" s="173" t="s">
        <v>179</v>
      </c>
      <c r="E54" s="174">
        <v>1</v>
      </c>
      <c r="F54" s="175"/>
      <c r="G54" s="176">
        <f>ROUND(E54*F54,2)</f>
        <v>0</v>
      </c>
      <c r="H54" s="175"/>
      <c r="I54" s="176">
        <f>ROUND(E54*H54,2)</f>
        <v>0</v>
      </c>
      <c r="J54" s="175"/>
      <c r="K54" s="176">
        <f>ROUND(E54*J54,2)</f>
        <v>0</v>
      </c>
      <c r="L54" s="176">
        <v>12</v>
      </c>
      <c r="M54" s="176">
        <f>G54*(1+L54/100)</f>
        <v>0</v>
      </c>
      <c r="N54" s="174">
        <v>0</v>
      </c>
      <c r="O54" s="174">
        <f>ROUND(E54*N54,2)</f>
        <v>0</v>
      </c>
      <c r="P54" s="174">
        <v>0</v>
      </c>
      <c r="Q54" s="174">
        <f>ROUND(E54*P54,2)</f>
        <v>0</v>
      </c>
      <c r="R54" s="176"/>
      <c r="S54" s="176" t="s">
        <v>180</v>
      </c>
      <c r="T54" s="177" t="s">
        <v>180</v>
      </c>
      <c r="U54" s="157">
        <v>0</v>
      </c>
      <c r="V54" s="157">
        <f>ROUND(E54*U54,2)</f>
        <v>0</v>
      </c>
      <c r="W54" s="157"/>
      <c r="X54" s="157" t="s">
        <v>169</v>
      </c>
      <c r="Y54" s="157" t="s">
        <v>170</v>
      </c>
      <c r="Z54" s="147"/>
      <c r="AA54" s="147"/>
      <c r="AB54" s="147"/>
      <c r="AC54" s="147"/>
      <c r="AD54" s="147"/>
      <c r="AE54" s="147"/>
      <c r="AF54" s="147"/>
      <c r="AG54" s="147" t="s">
        <v>270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250" t="s">
        <v>431</v>
      </c>
      <c r="D55" s="251"/>
      <c r="E55" s="251"/>
      <c r="F55" s="251"/>
      <c r="G55" s="251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7"/>
      <c r="AA55" s="147"/>
      <c r="AB55" s="147"/>
      <c r="AC55" s="147"/>
      <c r="AD55" s="147"/>
      <c r="AE55" s="147"/>
      <c r="AF55" s="147"/>
      <c r="AG55" s="147" t="s">
        <v>199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78">
        <v>25</v>
      </c>
      <c r="B56" s="179" t="s">
        <v>583</v>
      </c>
      <c r="C56" s="189" t="s">
        <v>584</v>
      </c>
      <c r="D56" s="180" t="s">
        <v>204</v>
      </c>
      <c r="E56" s="181">
        <v>12</v>
      </c>
      <c r="F56" s="182"/>
      <c r="G56" s="183">
        <f>ROUND(E56*F56,2)</f>
        <v>0</v>
      </c>
      <c r="H56" s="182"/>
      <c r="I56" s="183">
        <f>ROUND(E56*H56,2)</f>
        <v>0</v>
      </c>
      <c r="J56" s="182"/>
      <c r="K56" s="183">
        <f>ROUND(E56*J56,2)</f>
        <v>0</v>
      </c>
      <c r="L56" s="183">
        <v>12</v>
      </c>
      <c r="M56" s="183">
        <f>G56*(1+L56/100)</f>
        <v>0</v>
      </c>
      <c r="N56" s="181">
        <v>0</v>
      </c>
      <c r="O56" s="181">
        <f>ROUND(E56*N56,2)</f>
        <v>0</v>
      </c>
      <c r="P56" s="181">
        <v>0</v>
      </c>
      <c r="Q56" s="181">
        <f>ROUND(E56*P56,2)</f>
        <v>0</v>
      </c>
      <c r="R56" s="183"/>
      <c r="S56" s="183" t="s">
        <v>180</v>
      </c>
      <c r="T56" s="184" t="s">
        <v>180</v>
      </c>
      <c r="U56" s="157">
        <v>0</v>
      </c>
      <c r="V56" s="157">
        <f>ROUND(E56*U56,2)</f>
        <v>0</v>
      </c>
      <c r="W56" s="157"/>
      <c r="X56" s="157" t="s">
        <v>169</v>
      </c>
      <c r="Y56" s="157" t="s">
        <v>170</v>
      </c>
      <c r="Z56" s="147"/>
      <c r="AA56" s="147"/>
      <c r="AB56" s="147"/>
      <c r="AC56" s="147"/>
      <c r="AD56" s="147"/>
      <c r="AE56" s="147"/>
      <c r="AF56" s="147"/>
      <c r="AG56" s="147" t="s">
        <v>270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71">
        <v>26</v>
      </c>
      <c r="B57" s="172" t="s">
        <v>585</v>
      </c>
      <c r="C57" s="187" t="s">
        <v>586</v>
      </c>
      <c r="D57" s="173" t="s">
        <v>0</v>
      </c>
      <c r="E57" s="174">
        <v>67.983999999999995</v>
      </c>
      <c r="F57" s="175"/>
      <c r="G57" s="176">
        <f>ROUND(E57*F57,2)</f>
        <v>0</v>
      </c>
      <c r="H57" s="175"/>
      <c r="I57" s="176">
        <f>ROUND(E57*H57,2)</f>
        <v>0</v>
      </c>
      <c r="J57" s="175"/>
      <c r="K57" s="176">
        <f>ROUND(E57*J57,2)</f>
        <v>0</v>
      </c>
      <c r="L57" s="176">
        <v>12</v>
      </c>
      <c r="M57" s="176">
        <f>G57*(1+L57/100)</f>
        <v>0</v>
      </c>
      <c r="N57" s="174">
        <v>0</v>
      </c>
      <c r="O57" s="174">
        <f>ROUND(E57*N57,2)</f>
        <v>0</v>
      </c>
      <c r="P57" s="174">
        <v>0</v>
      </c>
      <c r="Q57" s="174">
        <f>ROUND(E57*P57,2)</f>
        <v>0</v>
      </c>
      <c r="R57" s="176"/>
      <c r="S57" s="176" t="s">
        <v>180</v>
      </c>
      <c r="T57" s="177" t="s">
        <v>180</v>
      </c>
      <c r="U57" s="157">
        <v>0</v>
      </c>
      <c r="V57" s="157">
        <f>ROUND(E57*U57,2)</f>
        <v>0</v>
      </c>
      <c r="W57" s="157"/>
      <c r="X57" s="157" t="s">
        <v>169</v>
      </c>
      <c r="Y57" s="157" t="s">
        <v>170</v>
      </c>
      <c r="Z57" s="147"/>
      <c r="AA57" s="147"/>
      <c r="AB57" s="147"/>
      <c r="AC57" s="147"/>
      <c r="AD57" s="147"/>
      <c r="AE57" s="147"/>
      <c r="AF57" s="147"/>
      <c r="AG57" s="147" t="s">
        <v>279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250" t="s">
        <v>431</v>
      </c>
      <c r="D58" s="251"/>
      <c r="E58" s="251"/>
      <c r="F58" s="251"/>
      <c r="G58" s="251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199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x14ac:dyDescent="0.2">
      <c r="A59" s="164" t="s">
        <v>162</v>
      </c>
      <c r="B59" s="165" t="s">
        <v>100</v>
      </c>
      <c r="C59" s="186" t="s">
        <v>101</v>
      </c>
      <c r="D59" s="166"/>
      <c r="E59" s="167"/>
      <c r="F59" s="168"/>
      <c r="G59" s="168">
        <f>SUMIF(AG60:AG74,"&lt;&gt;NOR",G60:G74)</f>
        <v>0</v>
      </c>
      <c r="H59" s="168"/>
      <c r="I59" s="168">
        <f>SUM(I60:I74)</f>
        <v>0</v>
      </c>
      <c r="J59" s="168"/>
      <c r="K59" s="168">
        <f>SUM(K60:K74)</f>
        <v>0</v>
      </c>
      <c r="L59" s="168"/>
      <c r="M59" s="168">
        <f>SUM(M60:M74)</f>
        <v>0</v>
      </c>
      <c r="N59" s="167"/>
      <c r="O59" s="167">
        <f>SUM(O60:O74)</f>
        <v>0.05</v>
      </c>
      <c r="P59" s="167"/>
      <c r="Q59" s="167">
        <f>SUM(Q60:Q74)</f>
        <v>0.03</v>
      </c>
      <c r="R59" s="168"/>
      <c r="S59" s="168"/>
      <c r="T59" s="169"/>
      <c r="U59" s="163"/>
      <c r="V59" s="163">
        <f>SUM(V60:V74)</f>
        <v>0</v>
      </c>
      <c r="W59" s="163"/>
      <c r="X59" s="163"/>
      <c r="Y59" s="163"/>
      <c r="AG59" t="s">
        <v>163</v>
      </c>
    </row>
    <row r="60" spans="1:60" outlineLevel="1" x14ac:dyDescent="0.2">
      <c r="A60" s="178">
        <v>27</v>
      </c>
      <c r="B60" s="179" t="s">
        <v>587</v>
      </c>
      <c r="C60" s="189" t="s">
        <v>588</v>
      </c>
      <c r="D60" s="180" t="s">
        <v>204</v>
      </c>
      <c r="E60" s="181">
        <v>12</v>
      </c>
      <c r="F60" s="182"/>
      <c r="G60" s="183">
        <f>ROUND(E60*F60,2)</f>
        <v>0</v>
      </c>
      <c r="H60" s="182"/>
      <c r="I60" s="183">
        <f>ROUND(E60*H60,2)</f>
        <v>0</v>
      </c>
      <c r="J60" s="182"/>
      <c r="K60" s="183">
        <f>ROUND(E60*J60,2)</f>
        <v>0</v>
      </c>
      <c r="L60" s="183">
        <v>12</v>
      </c>
      <c r="M60" s="183">
        <f>G60*(1+L60/100)</f>
        <v>0</v>
      </c>
      <c r="N60" s="181">
        <v>0</v>
      </c>
      <c r="O60" s="181">
        <f>ROUND(E60*N60,2)</f>
        <v>0</v>
      </c>
      <c r="P60" s="181">
        <v>2.1299999999999999E-3</v>
      </c>
      <c r="Q60" s="181">
        <f>ROUND(E60*P60,2)</f>
        <v>0.03</v>
      </c>
      <c r="R60" s="183"/>
      <c r="S60" s="183" t="s">
        <v>180</v>
      </c>
      <c r="T60" s="184" t="s">
        <v>180</v>
      </c>
      <c r="U60" s="157">
        <v>0</v>
      </c>
      <c r="V60" s="157">
        <f>ROUND(E60*U60,2)</f>
        <v>0</v>
      </c>
      <c r="W60" s="157"/>
      <c r="X60" s="157" t="s">
        <v>169</v>
      </c>
      <c r="Y60" s="157" t="s">
        <v>170</v>
      </c>
      <c r="Z60" s="147"/>
      <c r="AA60" s="147"/>
      <c r="AB60" s="147"/>
      <c r="AC60" s="147"/>
      <c r="AD60" s="147"/>
      <c r="AE60" s="147"/>
      <c r="AF60" s="147"/>
      <c r="AG60" s="147" t="s">
        <v>181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8">
        <v>28</v>
      </c>
      <c r="B61" s="179" t="s">
        <v>589</v>
      </c>
      <c r="C61" s="189" t="s">
        <v>590</v>
      </c>
      <c r="D61" s="180" t="s">
        <v>179</v>
      </c>
      <c r="E61" s="181">
        <v>4</v>
      </c>
      <c r="F61" s="182"/>
      <c r="G61" s="183">
        <f>ROUND(E61*F61,2)</f>
        <v>0</v>
      </c>
      <c r="H61" s="182"/>
      <c r="I61" s="183">
        <f>ROUND(E61*H61,2)</f>
        <v>0</v>
      </c>
      <c r="J61" s="182"/>
      <c r="K61" s="183">
        <f>ROUND(E61*J61,2)</f>
        <v>0</v>
      </c>
      <c r="L61" s="183">
        <v>12</v>
      </c>
      <c r="M61" s="183">
        <f>G61*(1+L61/100)</f>
        <v>0</v>
      </c>
      <c r="N61" s="181">
        <v>0</v>
      </c>
      <c r="O61" s="181">
        <f>ROUND(E61*N61,2)</f>
        <v>0</v>
      </c>
      <c r="P61" s="181">
        <v>0</v>
      </c>
      <c r="Q61" s="181">
        <f>ROUND(E61*P61,2)</f>
        <v>0</v>
      </c>
      <c r="R61" s="183"/>
      <c r="S61" s="183" t="s">
        <v>180</v>
      </c>
      <c r="T61" s="184" t="s">
        <v>180</v>
      </c>
      <c r="U61" s="157">
        <v>0</v>
      </c>
      <c r="V61" s="157">
        <f>ROUND(E61*U61,2)</f>
        <v>0</v>
      </c>
      <c r="W61" s="157"/>
      <c r="X61" s="157" t="s">
        <v>169</v>
      </c>
      <c r="Y61" s="157" t="s">
        <v>170</v>
      </c>
      <c r="Z61" s="147"/>
      <c r="AA61" s="147"/>
      <c r="AB61" s="147"/>
      <c r="AC61" s="147"/>
      <c r="AD61" s="147"/>
      <c r="AE61" s="147"/>
      <c r="AF61" s="147"/>
      <c r="AG61" s="147" t="s">
        <v>181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8">
        <v>29</v>
      </c>
      <c r="B62" s="179" t="s">
        <v>591</v>
      </c>
      <c r="C62" s="189" t="s">
        <v>592</v>
      </c>
      <c r="D62" s="180" t="s">
        <v>204</v>
      </c>
      <c r="E62" s="181">
        <v>8</v>
      </c>
      <c r="F62" s="182"/>
      <c r="G62" s="183">
        <f>ROUND(E62*F62,2)</f>
        <v>0</v>
      </c>
      <c r="H62" s="182"/>
      <c r="I62" s="183">
        <f>ROUND(E62*H62,2)</f>
        <v>0</v>
      </c>
      <c r="J62" s="182"/>
      <c r="K62" s="183">
        <f>ROUND(E62*J62,2)</f>
        <v>0</v>
      </c>
      <c r="L62" s="183">
        <v>12</v>
      </c>
      <c r="M62" s="183">
        <f>G62*(1+L62/100)</f>
        <v>0</v>
      </c>
      <c r="N62" s="181">
        <v>3.9899999999999996E-3</v>
      </c>
      <c r="O62" s="181">
        <f>ROUND(E62*N62,2)</f>
        <v>0.03</v>
      </c>
      <c r="P62" s="181">
        <v>0</v>
      </c>
      <c r="Q62" s="181">
        <f>ROUND(E62*P62,2)</f>
        <v>0</v>
      </c>
      <c r="R62" s="183"/>
      <c r="S62" s="183" t="s">
        <v>180</v>
      </c>
      <c r="T62" s="184" t="s">
        <v>180</v>
      </c>
      <c r="U62" s="157">
        <v>0</v>
      </c>
      <c r="V62" s="157">
        <f>ROUND(E62*U62,2)</f>
        <v>0</v>
      </c>
      <c r="W62" s="157"/>
      <c r="X62" s="157" t="s">
        <v>169</v>
      </c>
      <c r="Y62" s="157" t="s">
        <v>170</v>
      </c>
      <c r="Z62" s="147"/>
      <c r="AA62" s="147"/>
      <c r="AB62" s="147"/>
      <c r="AC62" s="147"/>
      <c r="AD62" s="147"/>
      <c r="AE62" s="147"/>
      <c r="AF62" s="147"/>
      <c r="AG62" s="147" t="s">
        <v>270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71">
        <v>30</v>
      </c>
      <c r="B63" s="172" t="s">
        <v>593</v>
      </c>
      <c r="C63" s="187" t="s">
        <v>594</v>
      </c>
      <c r="D63" s="173" t="s">
        <v>204</v>
      </c>
      <c r="E63" s="174">
        <v>6</v>
      </c>
      <c r="F63" s="175"/>
      <c r="G63" s="176">
        <f>ROUND(E63*F63,2)</f>
        <v>0</v>
      </c>
      <c r="H63" s="175"/>
      <c r="I63" s="176">
        <f>ROUND(E63*H63,2)</f>
        <v>0</v>
      </c>
      <c r="J63" s="175"/>
      <c r="K63" s="176">
        <f>ROUND(E63*J63,2)</f>
        <v>0</v>
      </c>
      <c r="L63" s="176">
        <v>12</v>
      </c>
      <c r="M63" s="176">
        <f>G63*(1+L63/100)</f>
        <v>0</v>
      </c>
      <c r="N63" s="174">
        <v>4.0099999999999997E-3</v>
      </c>
      <c r="O63" s="174">
        <f>ROUND(E63*N63,2)</f>
        <v>0.02</v>
      </c>
      <c r="P63" s="174">
        <v>0</v>
      </c>
      <c r="Q63" s="174">
        <f>ROUND(E63*P63,2)</f>
        <v>0</v>
      </c>
      <c r="R63" s="176"/>
      <c r="S63" s="176" t="s">
        <v>180</v>
      </c>
      <c r="T63" s="177" t="s">
        <v>180</v>
      </c>
      <c r="U63" s="157">
        <v>0</v>
      </c>
      <c r="V63" s="157">
        <f>ROUND(E63*U63,2)</f>
        <v>0</v>
      </c>
      <c r="W63" s="157"/>
      <c r="X63" s="157" t="s">
        <v>169</v>
      </c>
      <c r="Y63" s="157" t="s">
        <v>170</v>
      </c>
      <c r="Z63" s="147"/>
      <c r="AA63" s="147"/>
      <c r="AB63" s="147"/>
      <c r="AC63" s="147"/>
      <c r="AD63" s="147"/>
      <c r="AE63" s="147"/>
      <c r="AF63" s="147"/>
      <c r="AG63" s="147" t="s">
        <v>181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250" t="s">
        <v>595</v>
      </c>
      <c r="D64" s="251"/>
      <c r="E64" s="251"/>
      <c r="F64" s="251"/>
      <c r="G64" s="251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199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1">
        <v>31</v>
      </c>
      <c r="B65" s="172" t="s">
        <v>596</v>
      </c>
      <c r="C65" s="187" t="s">
        <v>597</v>
      </c>
      <c r="D65" s="173" t="s">
        <v>179</v>
      </c>
      <c r="E65" s="174">
        <v>7</v>
      </c>
      <c r="F65" s="175"/>
      <c r="G65" s="176">
        <f>ROUND(E65*F65,2)</f>
        <v>0</v>
      </c>
      <c r="H65" s="175"/>
      <c r="I65" s="176">
        <f>ROUND(E65*H65,2)</f>
        <v>0</v>
      </c>
      <c r="J65" s="175"/>
      <c r="K65" s="176">
        <f>ROUND(E65*J65,2)</f>
        <v>0</v>
      </c>
      <c r="L65" s="176">
        <v>12</v>
      </c>
      <c r="M65" s="176">
        <f>G65*(1+L65/100)</f>
        <v>0</v>
      </c>
      <c r="N65" s="174">
        <v>0</v>
      </c>
      <c r="O65" s="174">
        <f>ROUND(E65*N65,2)</f>
        <v>0</v>
      </c>
      <c r="P65" s="174">
        <v>0</v>
      </c>
      <c r="Q65" s="174">
        <f>ROUND(E65*P65,2)</f>
        <v>0</v>
      </c>
      <c r="R65" s="176"/>
      <c r="S65" s="176" t="s">
        <v>180</v>
      </c>
      <c r="T65" s="177" t="s">
        <v>180</v>
      </c>
      <c r="U65" s="157">
        <v>0</v>
      </c>
      <c r="V65" s="157">
        <f>ROUND(E65*U65,2)</f>
        <v>0</v>
      </c>
      <c r="W65" s="157"/>
      <c r="X65" s="157" t="s">
        <v>169</v>
      </c>
      <c r="Y65" s="157" t="s">
        <v>170</v>
      </c>
      <c r="Z65" s="147"/>
      <c r="AA65" s="147"/>
      <c r="AB65" s="147"/>
      <c r="AC65" s="147"/>
      <c r="AD65" s="147"/>
      <c r="AE65" s="147"/>
      <c r="AF65" s="147"/>
      <c r="AG65" s="147" t="s">
        <v>270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50" t="s">
        <v>431</v>
      </c>
      <c r="D66" s="251"/>
      <c r="E66" s="251"/>
      <c r="F66" s="251"/>
      <c r="G66" s="251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199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8">
        <v>32</v>
      </c>
      <c r="B67" s="179" t="s">
        <v>598</v>
      </c>
      <c r="C67" s="189" t="s">
        <v>599</v>
      </c>
      <c r="D67" s="180" t="s">
        <v>179</v>
      </c>
      <c r="E67" s="181">
        <v>2</v>
      </c>
      <c r="F67" s="182"/>
      <c r="G67" s="183">
        <f>ROUND(E67*F67,2)</f>
        <v>0</v>
      </c>
      <c r="H67" s="182"/>
      <c r="I67" s="183">
        <f>ROUND(E67*H67,2)</f>
        <v>0</v>
      </c>
      <c r="J67" s="182"/>
      <c r="K67" s="183">
        <f>ROUND(E67*J67,2)</f>
        <v>0</v>
      </c>
      <c r="L67" s="183">
        <v>12</v>
      </c>
      <c r="M67" s="183">
        <f>G67*(1+L67/100)</f>
        <v>0</v>
      </c>
      <c r="N67" s="181">
        <v>0</v>
      </c>
      <c r="O67" s="181">
        <f>ROUND(E67*N67,2)</f>
        <v>0</v>
      </c>
      <c r="P67" s="181">
        <v>0</v>
      </c>
      <c r="Q67" s="181">
        <f>ROUND(E67*P67,2)</f>
        <v>0</v>
      </c>
      <c r="R67" s="183"/>
      <c r="S67" s="183" t="s">
        <v>180</v>
      </c>
      <c r="T67" s="184" t="s">
        <v>180</v>
      </c>
      <c r="U67" s="157">
        <v>0</v>
      </c>
      <c r="V67" s="157">
        <f>ROUND(E67*U67,2)</f>
        <v>0</v>
      </c>
      <c r="W67" s="157"/>
      <c r="X67" s="157" t="s">
        <v>169</v>
      </c>
      <c r="Y67" s="157" t="s">
        <v>170</v>
      </c>
      <c r="Z67" s="147"/>
      <c r="AA67" s="147"/>
      <c r="AB67" s="147"/>
      <c r="AC67" s="147"/>
      <c r="AD67" s="147"/>
      <c r="AE67" s="147"/>
      <c r="AF67" s="147"/>
      <c r="AG67" s="147" t="s">
        <v>181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1">
        <v>33</v>
      </c>
      <c r="B68" s="172" t="s">
        <v>600</v>
      </c>
      <c r="C68" s="187" t="s">
        <v>601</v>
      </c>
      <c r="D68" s="173" t="s">
        <v>204</v>
      </c>
      <c r="E68" s="174">
        <v>14</v>
      </c>
      <c r="F68" s="175"/>
      <c r="G68" s="176">
        <f>ROUND(E68*F68,2)</f>
        <v>0</v>
      </c>
      <c r="H68" s="175"/>
      <c r="I68" s="176">
        <f>ROUND(E68*H68,2)</f>
        <v>0</v>
      </c>
      <c r="J68" s="175"/>
      <c r="K68" s="176">
        <f>ROUND(E68*J68,2)</f>
        <v>0</v>
      </c>
      <c r="L68" s="176">
        <v>12</v>
      </c>
      <c r="M68" s="176">
        <f>G68*(1+L68/100)</f>
        <v>0</v>
      </c>
      <c r="N68" s="174">
        <v>0</v>
      </c>
      <c r="O68" s="174">
        <f>ROUND(E68*N68,2)</f>
        <v>0</v>
      </c>
      <c r="P68" s="174">
        <v>0</v>
      </c>
      <c r="Q68" s="174">
        <f>ROUND(E68*P68,2)</f>
        <v>0</v>
      </c>
      <c r="R68" s="176"/>
      <c r="S68" s="176" t="s">
        <v>180</v>
      </c>
      <c r="T68" s="177" t="s">
        <v>180</v>
      </c>
      <c r="U68" s="157">
        <v>0</v>
      </c>
      <c r="V68" s="157">
        <f>ROUND(E68*U68,2)</f>
        <v>0</v>
      </c>
      <c r="W68" s="157"/>
      <c r="X68" s="157" t="s">
        <v>169</v>
      </c>
      <c r="Y68" s="157" t="s">
        <v>170</v>
      </c>
      <c r="Z68" s="147"/>
      <c r="AA68" s="147"/>
      <c r="AB68" s="147"/>
      <c r="AC68" s="147"/>
      <c r="AD68" s="147"/>
      <c r="AE68" s="147"/>
      <c r="AF68" s="147"/>
      <c r="AG68" s="147" t="s">
        <v>270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250" t="s">
        <v>431</v>
      </c>
      <c r="D69" s="251"/>
      <c r="E69" s="251"/>
      <c r="F69" s="251"/>
      <c r="G69" s="251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199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1">
        <v>34</v>
      </c>
      <c r="B70" s="172" t="s">
        <v>602</v>
      </c>
      <c r="C70" s="187" t="s">
        <v>603</v>
      </c>
      <c r="D70" s="173" t="s">
        <v>204</v>
      </c>
      <c r="E70" s="174">
        <v>14</v>
      </c>
      <c r="F70" s="175"/>
      <c r="G70" s="176">
        <f>ROUND(E70*F70,2)</f>
        <v>0</v>
      </c>
      <c r="H70" s="175"/>
      <c r="I70" s="176">
        <f>ROUND(E70*H70,2)</f>
        <v>0</v>
      </c>
      <c r="J70" s="175"/>
      <c r="K70" s="176">
        <f>ROUND(E70*J70,2)</f>
        <v>0</v>
      </c>
      <c r="L70" s="176">
        <v>12</v>
      </c>
      <c r="M70" s="176">
        <f>G70*(1+L70/100)</f>
        <v>0</v>
      </c>
      <c r="N70" s="174">
        <v>1.0000000000000001E-5</v>
      </c>
      <c r="O70" s="174">
        <f>ROUND(E70*N70,2)</f>
        <v>0</v>
      </c>
      <c r="P70" s="174">
        <v>0</v>
      </c>
      <c r="Q70" s="174">
        <f>ROUND(E70*P70,2)</f>
        <v>0</v>
      </c>
      <c r="R70" s="176"/>
      <c r="S70" s="176" t="s">
        <v>167</v>
      </c>
      <c r="T70" s="177" t="s">
        <v>168</v>
      </c>
      <c r="U70" s="157">
        <v>0</v>
      </c>
      <c r="V70" s="157">
        <f>ROUND(E70*U70,2)</f>
        <v>0</v>
      </c>
      <c r="W70" s="157"/>
      <c r="X70" s="157" t="s">
        <v>169</v>
      </c>
      <c r="Y70" s="157" t="s">
        <v>170</v>
      </c>
      <c r="Z70" s="147"/>
      <c r="AA70" s="147"/>
      <c r="AB70" s="147"/>
      <c r="AC70" s="147"/>
      <c r="AD70" s="147"/>
      <c r="AE70" s="147"/>
      <c r="AF70" s="147"/>
      <c r="AG70" s="147" t="s">
        <v>181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250" t="s">
        <v>431</v>
      </c>
      <c r="D71" s="251"/>
      <c r="E71" s="251"/>
      <c r="F71" s="251"/>
      <c r="G71" s="251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7"/>
      <c r="AA71" s="147"/>
      <c r="AB71" s="147"/>
      <c r="AC71" s="147"/>
      <c r="AD71" s="147"/>
      <c r="AE71" s="147"/>
      <c r="AF71" s="147"/>
      <c r="AG71" s="147" t="s">
        <v>199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71">
        <v>35</v>
      </c>
      <c r="B72" s="172" t="s">
        <v>604</v>
      </c>
      <c r="C72" s="187" t="s">
        <v>605</v>
      </c>
      <c r="D72" s="173" t="s">
        <v>0</v>
      </c>
      <c r="E72" s="174">
        <v>72.272000000000006</v>
      </c>
      <c r="F72" s="175"/>
      <c r="G72" s="176">
        <f>ROUND(E72*F72,2)</f>
        <v>0</v>
      </c>
      <c r="H72" s="175"/>
      <c r="I72" s="176">
        <f>ROUND(E72*H72,2)</f>
        <v>0</v>
      </c>
      <c r="J72" s="175"/>
      <c r="K72" s="176">
        <f>ROUND(E72*J72,2)</f>
        <v>0</v>
      </c>
      <c r="L72" s="176">
        <v>12</v>
      </c>
      <c r="M72" s="176">
        <f>G72*(1+L72/100)</f>
        <v>0</v>
      </c>
      <c r="N72" s="174">
        <v>0</v>
      </c>
      <c r="O72" s="174">
        <f>ROUND(E72*N72,2)</f>
        <v>0</v>
      </c>
      <c r="P72" s="174">
        <v>0</v>
      </c>
      <c r="Q72" s="174">
        <f>ROUND(E72*P72,2)</f>
        <v>0</v>
      </c>
      <c r="R72" s="176"/>
      <c r="S72" s="176" t="s">
        <v>180</v>
      </c>
      <c r="T72" s="177" t="s">
        <v>180</v>
      </c>
      <c r="U72" s="157">
        <v>0</v>
      </c>
      <c r="V72" s="157">
        <f>ROUND(E72*U72,2)</f>
        <v>0</v>
      </c>
      <c r="W72" s="157"/>
      <c r="X72" s="157" t="s">
        <v>169</v>
      </c>
      <c r="Y72" s="157" t="s">
        <v>170</v>
      </c>
      <c r="Z72" s="147"/>
      <c r="AA72" s="147"/>
      <c r="AB72" s="147"/>
      <c r="AC72" s="147"/>
      <c r="AD72" s="147"/>
      <c r="AE72" s="147"/>
      <c r="AF72" s="147"/>
      <c r="AG72" s="147" t="s">
        <v>279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50" t="s">
        <v>431</v>
      </c>
      <c r="D73" s="251"/>
      <c r="E73" s="251"/>
      <c r="F73" s="251"/>
      <c r="G73" s="251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7"/>
      <c r="AA73" s="147"/>
      <c r="AB73" s="147"/>
      <c r="AC73" s="147"/>
      <c r="AD73" s="147"/>
      <c r="AE73" s="147"/>
      <c r="AF73" s="147"/>
      <c r="AG73" s="147" t="s">
        <v>199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78">
        <v>36</v>
      </c>
      <c r="B74" s="179" t="s">
        <v>606</v>
      </c>
      <c r="C74" s="189" t="s">
        <v>607</v>
      </c>
      <c r="D74" s="180" t="s">
        <v>179</v>
      </c>
      <c r="E74" s="181">
        <v>3</v>
      </c>
      <c r="F74" s="182"/>
      <c r="G74" s="183">
        <f>ROUND(E74*F74,2)</f>
        <v>0</v>
      </c>
      <c r="H74" s="182"/>
      <c r="I74" s="183">
        <f>ROUND(E74*H74,2)</f>
        <v>0</v>
      </c>
      <c r="J74" s="182"/>
      <c r="K74" s="183">
        <f>ROUND(E74*J74,2)</f>
        <v>0</v>
      </c>
      <c r="L74" s="183">
        <v>12</v>
      </c>
      <c r="M74" s="183">
        <f>G74*(1+L74/100)</f>
        <v>0</v>
      </c>
      <c r="N74" s="181">
        <v>0</v>
      </c>
      <c r="O74" s="181">
        <f>ROUND(E74*N74,2)</f>
        <v>0</v>
      </c>
      <c r="P74" s="181">
        <v>0</v>
      </c>
      <c r="Q74" s="181">
        <f>ROUND(E74*P74,2)</f>
        <v>0</v>
      </c>
      <c r="R74" s="183"/>
      <c r="S74" s="183" t="s">
        <v>167</v>
      </c>
      <c r="T74" s="184" t="s">
        <v>168</v>
      </c>
      <c r="U74" s="157">
        <v>0</v>
      </c>
      <c r="V74" s="157">
        <f>ROUND(E74*U74,2)</f>
        <v>0</v>
      </c>
      <c r="W74" s="157"/>
      <c r="X74" s="157" t="s">
        <v>290</v>
      </c>
      <c r="Y74" s="157" t="s">
        <v>170</v>
      </c>
      <c r="Z74" s="147"/>
      <c r="AA74" s="147"/>
      <c r="AB74" s="147"/>
      <c r="AC74" s="147"/>
      <c r="AD74" s="147"/>
      <c r="AE74" s="147"/>
      <c r="AF74" s="147"/>
      <c r="AG74" s="147" t="s">
        <v>291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x14ac:dyDescent="0.2">
      <c r="A75" s="164" t="s">
        <v>162</v>
      </c>
      <c r="B75" s="165" t="s">
        <v>102</v>
      </c>
      <c r="C75" s="186" t="s">
        <v>103</v>
      </c>
      <c r="D75" s="166"/>
      <c r="E75" s="167"/>
      <c r="F75" s="168"/>
      <c r="G75" s="168">
        <f>SUMIF(AG76:AG119,"&lt;&gt;NOR",G76:G119)</f>
        <v>0</v>
      </c>
      <c r="H75" s="168"/>
      <c r="I75" s="168">
        <f>SUM(I76:I119)</f>
        <v>0</v>
      </c>
      <c r="J75" s="168"/>
      <c r="K75" s="168">
        <f>SUM(K76:K119)</f>
        <v>0</v>
      </c>
      <c r="L75" s="168"/>
      <c r="M75" s="168">
        <f>SUM(M76:M119)</f>
        <v>0</v>
      </c>
      <c r="N75" s="167"/>
      <c r="O75" s="167">
        <f>SUM(O76:O119)</f>
        <v>0.1</v>
      </c>
      <c r="P75" s="167"/>
      <c r="Q75" s="167">
        <f>SUM(Q76:Q119)</f>
        <v>7.0000000000000007E-2</v>
      </c>
      <c r="R75" s="168"/>
      <c r="S75" s="168"/>
      <c r="T75" s="169"/>
      <c r="U75" s="163"/>
      <c r="V75" s="163">
        <f>SUM(V76:V119)</f>
        <v>0</v>
      </c>
      <c r="W75" s="163"/>
      <c r="X75" s="163"/>
      <c r="Y75" s="163"/>
      <c r="AG75" t="s">
        <v>163</v>
      </c>
    </row>
    <row r="76" spans="1:60" outlineLevel="1" x14ac:dyDescent="0.2">
      <c r="A76" s="178">
        <v>37</v>
      </c>
      <c r="B76" s="179" t="s">
        <v>608</v>
      </c>
      <c r="C76" s="189" t="s">
        <v>609</v>
      </c>
      <c r="D76" s="180" t="s">
        <v>610</v>
      </c>
      <c r="E76" s="181">
        <v>1</v>
      </c>
      <c r="F76" s="182"/>
      <c r="G76" s="183">
        <f>ROUND(E76*F76,2)</f>
        <v>0</v>
      </c>
      <c r="H76" s="182"/>
      <c r="I76" s="183">
        <f>ROUND(E76*H76,2)</f>
        <v>0</v>
      </c>
      <c r="J76" s="182"/>
      <c r="K76" s="183">
        <f>ROUND(E76*J76,2)</f>
        <v>0</v>
      </c>
      <c r="L76" s="183">
        <v>12</v>
      </c>
      <c r="M76" s="183">
        <f>G76*(1+L76/100)</f>
        <v>0</v>
      </c>
      <c r="N76" s="181">
        <v>0</v>
      </c>
      <c r="O76" s="181">
        <f>ROUND(E76*N76,2)</f>
        <v>0</v>
      </c>
      <c r="P76" s="181">
        <v>1.933E-2</v>
      </c>
      <c r="Q76" s="181">
        <f>ROUND(E76*P76,2)</f>
        <v>0.02</v>
      </c>
      <c r="R76" s="183"/>
      <c r="S76" s="183" t="s">
        <v>180</v>
      </c>
      <c r="T76" s="184" t="s">
        <v>180</v>
      </c>
      <c r="U76" s="157">
        <v>0</v>
      </c>
      <c r="V76" s="157">
        <f>ROUND(E76*U76,2)</f>
        <v>0</v>
      </c>
      <c r="W76" s="157"/>
      <c r="X76" s="157" t="s">
        <v>169</v>
      </c>
      <c r="Y76" s="157" t="s">
        <v>170</v>
      </c>
      <c r="Z76" s="147"/>
      <c r="AA76" s="147"/>
      <c r="AB76" s="147"/>
      <c r="AC76" s="147"/>
      <c r="AD76" s="147"/>
      <c r="AE76" s="147"/>
      <c r="AF76" s="147"/>
      <c r="AG76" s="147" t="s">
        <v>270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1">
        <v>38</v>
      </c>
      <c r="B77" s="172" t="s">
        <v>611</v>
      </c>
      <c r="C77" s="187" t="s">
        <v>612</v>
      </c>
      <c r="D77" s="173" t="s">
        <v>610</v>
      </c>
      <c r="E77" s="174">
        <v>1</v>
      </c>
      <c r="F77" s="175"/>
      <c r="G77" s="176">
        <f>ROUND(E77*F77,2)</f>
        <v>0</v>
      </c>
      <c r="H77" s="175"/>
      <c r="I77" s="176">
        <f>ROUND(E77*H77,2)</f>
        <v>0</v>
      </c>
      <c r="J77" s="175"/>
      <c r="K77" s="176">
        <f>ROUND(E77*J77,2)</f>
        <v>0</v>
      </c>
      <c r="L77" s="176">
        <v>12</v>
      </c>
      <c r="M77" s="176">
        <f>G77*(1+L77/100)</f>
        <v>0</v>
      </c>
      <c r="N77" s="174">
        <v>1.8600000000000001E-3</v>
      </c>
      <c r="O77" s="174">
        <f>ROUND(E77*N77,2)</f>
        <v>0</v>
      </c>
      <c r="P77" s="174">
        <v>0</v>
      </c>
      <c r="Q77" s="174">
        <f>ROUND(E77*P77,2)</f>
        <v>0</v>
      </c>
      <c r="R77" s="176"/>
      <c r="S77" s="176" t="s">
        <v>180</v>
      </c>
      <c r="T77" s="177" t="s">
        <v>180</v>
      </c>
      <c r="U77" s="157">
        <v>0</v>
      </c>
      <c r="V77" s="157">
        <f>ROUND(E77*U77,2)</f>
        <v>0</v>
      </c>
      <c r="W77" s="157"/>
      <c r="X77" s="157" t="s">
        <v>169</v>
      </c>
      <c r="Y77" s="157" t="s">
        <v>170</v>
      </c>
      <c r="Z77" s="147"/>
      <c r="AA77" s="147"/>
      <c r="AB77" s="147"/>
      <c r="AC77" s="147"/>
      <c r="AD77" s="147"/>
      <c r="AE77" s="147"/>
      <c r="AF77" s="147"/>
      <c r="AG77" s="147" t="s">
        <v>270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50" t="s">
        <v>431</v>
      </c>
      <c r="D78" s="251"/>
      <c r="E78" s="251"/>
      <c r="F78" s="251"/>
      <c r="G78" s="251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7"/>
      <c r="AA78" s="147"/>
      <c r="AB78" s="147"/>
      <c r="AC78" s="147"/>
      <c r="AD78" s="147"/>
      <c r="AE78" s="147"/>
      <c r="AF78" s="147"/>
      <c r="AG78" s="147" t="s">
        <v>199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8">
        <v>39</v>
      </c>
      <c r="B79" s="179" t="s">
        <v>613</v>
      </c>
      <c r="C79" s="189" t="s">
        <v>614</v>
      </c>
      <c r="D79" s="180" t="s">
        <v>610</v>
      </c>
      <c r="E79" s="181">
        <v>1</v>
      </c>
      <c r="F79" s="182"/>
      <c r="G79" s="183">
        <f>ROUND(E79*F79,2)</f>
        <v>0</v>
      </c>
      <c r="H79" s="182"/>
      <c r="I79" s="183">
        <f>ROUND(E79*H79,2)</f>
        <v>0</v>
      </c>
      <c r="J79" s="182"/>
      <c r="K79" s="183">
        <f>ROUND(E79*J79,2)</f>
        <v>0</v>
      </c>
      <c r="L79" s="183">
        <v>12</v>
      </c>
      <c r="M79" s="183">
        <f>G79*(1+L79/100)</f>
        <v>0</v>
      </c>
      <c r="N79" s="181">
        <v>0</v>
      </c>
      <c r="O79" s="181">
        <f>ROUND(E79*N79,2)</f>
        <v>0</v>
      </c>
      <c r="P79" s="181">
        <v>0</v>
      </c>
      <c r="Q79" s="181">
        <f>ROUND(E79*P79,2)</f>
        <v>0</v>
      </c>
      <c r="R79" s="183"/>
      <c r="S79" s="183" t="s">
        <v>180</v>
      </c>
      <c r="T79" s="184" t="s">
        <v>180</v>
      </c>
      <c r="U79" s="157">
        <v>0</v>
      </c>
      <c r="V79" s="157">
        <f>ROUND(E79*U79,2)</f>
        <v>0</v>
      </c>
      <c r="W79" s="157"/>
      <c r="X79" s="157" t="s">
        <v>169</v>
      </c>
      <c r="Y79" s="157" t="s">
        <v>170</v>
      </c>
      <c r="Z79" s="147"/>
      <c r="AA79" s="147"/>
      <c r="AB79" s="147"/>
      <c r="AC79" s="147"/>
      <c r="AD79" s="147"/>
      <c r="AE79" s="147"/>
      <c r="AF79" s="147"/>
      <c r="AG79" s="147" t="s">
        <v>270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8">
        <v>40</v>
      </c>
      <c r="B80" s="179" t="s">
        <v>615</v>
      </c>
      <c r="C80" s="189" t="s">
        <v>616</v>
      </c>
      <c r="D80" s="180" t="s">
        <v>610</v>
      </c>
      <c r="E80" s="181">
        <v>1</v>
      </c>
      <c r="F80" s="182"/>
      <c r="G80" s="183">
        <f>ROUND(E80*F80,2)</f>
        <v>0</v>
      </c>
      <c r="H80" s="182"/>
      <c r="I80" s="183">
        <f>ROUND(E80*H80,2)</f>
        <v>0</v>
      </c>
      <c r="J80" s="182"/>
      <c r="K80" s="183">
        <f>ROUND(E80*J80,2)</f>
        <v>0</v>
      </c>
      <c r="L80" s="183">
        <v>12</v>
      </c>
      <c r="M80" s="183">
        <f>G80*(1+L80/100)</f>
        <v>0</v>
      </c>
      <c r="N80" s="181">
        <v>0</v>
      </c>
      <c r="O80" s="181">
        <f>ROUND(E80*N80,2)</f>
        <v>0</v>
      </c>
      <c r="P80" s="181">
        <v>1.9460000000000002E-2</v>
      </c>
      <c r="Q80" s="181">
        <f>ROUND(E80*P80,2)</f>
        <v>0.02</v>
      </c>
      <c r="R80" s="183"/>
      <c r="S80" s="183" t="s">
        <v>180</v>
      </c>
      <c r="T80" s="184" t="s">
        <v>180</v>
      </c>
      <c r="U80" s="157">
        <v>0</v>
      </c>
      <c r="V80" s="157">
        <f>ROUND(E80*U80,2)</f>
        <v>0</v>
      </c>
      <c r="W80" s="157"/>
      <c r="X80" s="157" t="s">
        <v>169</v>
      </c>
      <c r="Y80" s="157" t="s">
        <v>170</v>
      </c>
      <c r="Z80" s="147"/>
      <c r="AA80" s="147"/>
      <c r="AB80" s="147"/>
      <c r="AC80" s="147"/>
      <c r="AD80" s="147"/>
      <c r="AE80" s="147"/>
      <c r="AF80" s="147"/>
      <c r="AG80" s="147" t="s">
        <v>270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71">
        <v>41</v>
      </c>
      <c r="B81" s="172" t="s">
        <v>617</v>
      </c>
      <c r="C81" s="187" t="s">
        <v>618</v>
      </c>
      <c r="D81" s="173" t="s">
        <v>610</v>
      </c>
      <c r="E81" s="174">
        <v>1</v>
      </c>
      <c r="F81" s="175"/>
      <c r="G81" s="176">
        <f>ROUND(E81*F81,2)</f>
        <v>0</v>
      </c>
      <c r="H81" s="175"/>
      <c r="I81" s="176">
        <f>ROUND(E81*H81,2)</f>
        <v>0</v>
      </c>
      <c r="J81" s="175"/>
      <c r="K81" s="176">
        <f>ROUND(E81*J81,2)</f>
        <v>0</v>
      </c>
      <c r="L81" s="176">
        <v>12</v>
      </c>
      <c r="M81" s="176">
        <f>G81*(1+L81/100)</f>
        <v>0</v>
      </c>
      <c r="N81" s="174">
        <v>1.41E-3</v>
      </c>
      <c r="O81" s="174">
        <f>ROUND(E81*N81,2)</f>
        <v>0</v>
      </c>
      <c r="P81" s="174">
        <v>0</v>
      </c>
      <c r="Q81" s="174">
        <f>ROUND(E81*P81,2)</f>
        <v>0</v>
      </c>
      <c r="R81" s="176"/>
      <c r="S81" s="176" t="s">
        <v>180</v>
      </c>
      <c r="T81" s="177" t="s">
        <v>180</v>
      </c>
      <c r="U81" s="157">
        <v>0</v>
      </c>
      <c r="V81" s="157">
        <f>ROUND(E81*U81,2)</f>
        <v>0</v>
      </c>
      <c r="W81" s="157"/>
      <c r="X81" s="157" t="s">
        <v>169</v>
      </c>
      <c r="Y81" s="157" t="s">
        <v>170</v>
      </c>
      <c r="Z81" s="147"/>
      <c r="AA81" s="147"/>
      <c r="AB81" s="147"/>
      <c r="AC81" s="147"/>
      <c r="AD81" s="147"/>
      <c r="AE81" s="147"/>
      <c r="AF81" s="147"/>
      <c r="AG81" s="147" t="s">
        <v>181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">
      <c r="A82" s="154"/>
      <c r="B82" s="155"/>
      <c r="C82" s="250" t="s">
        <v>431</v>
      </c>
      <c r="D82" s="251"/>
      <c r="E82" s="251"/>
      <c r="F82" s="251"/>
      <c r="G82" s="251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57"/>
      <c r="Z82" s="147"/>
      <c r="AA82" s="147"/>
      <c r="AB82" s="147"/>
      <c r="AC82" s="147"/>
      <c r="AD82" s="147"/>
      <c r="AE82" s="147"/>
      <c r="AF82" s="147"/>
      <c r="AG82" s="147" t="s">
        <v>199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71">
        <v>42</v>
      </c>
      <c r="B83" s="172" t="s">
        <v>619</v>
      </c>
      <c r="C83" s="187" t="s">
        <v>620</v>
      </c>
      <c r="D83" s="173" t="s">
        <v>610</v>
      </c>
      <c r="E83" s="174">
        <v>1</v>
      </c>
      <c r="F83" s="175"/>
      <c r="G83" s="176">
        <f>ROUND(E83*F83,2)</f>
        <v>0</v>
      </c>
      <c r="H83" s="175"/>
      <c r="I83" s="176">
        <f>ROUND(E83*H83,2)</f>
        <v>0</v>
      </c>
      <c r="J83" s="175"/>
      <c r="K83" s="176">
        <f>ROUND(E83*J83,2)</f>
        <v>0</v>
      </c>
      <c r="L83" s="176">
        <v>12</v>
      </c>
      <c r="M83" s="176">
        <f>G83*(1+L83/100)</f>
        <v>0</v>
      </c>
      <c r="N83" s="174">
        <v>0</v>
      </c>
      <c r="O83" s="174">
        <f>ROUND(E83*N83,2)</f>
        <v>0</v>
      </c>
      <c r="P83" s="174">
        <v>3.2899999999999999E-2</v>
      </c>
      <c r="Q83" s="174">
        <f>ROUND(E83*P83,2)</f>
        <v>0.03</v>
      </c>
      <c r="R83" s="176"/>
      <c r="S83" s="176" t="s">
        <v>180</v>
      </c>
      <c r="T83" s="177" t="s">
        <v>180</v>
      </c>
      <c r="U83" s="157">
        <v>0</v>
      </c>
      <c r="V83" s="157">
        <f>ROUND(E83*U83,2)</f>
        <v>0</v>
      </c>
      <c r="W83" s="157"/>
      <c r="X83" s="157" t="s">
        <v>169</v>
      </c>
      <c r="Y83" s="157" t="s">
        <v>170</v>
      </c>
      <c r="Z83" s="147"/>
      <c r="AA83" s="147"/>
      <c r="AB83" s="147"/>
      <c r="AC83" s="147"/>
      <c r="AD83" s="147"/>
      <c r="AE83" s="147"/>
      <c r="AF83" s="147"/>
      <c r="AG83" s="147" t="s">
        <v>270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250" t="s">
        <v>621</v>
      </c>
      <c r="D84" s="251"/>
      <c r="E84" s="251"/>
      <c r="F84" s="251"/>
      <c r="G84" s="251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199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71">
        <v>43</v>
      </c>
      <c r="B85" s="172" t="s">
        <v>622</v>
      </c>
      <c r="C85" s="187" t="s">
        <v>623</v>
      </c>
      <c r="D85" s="173" t="s">
        <v>610</v>
      </c>
      <c r="E85" s="174">
        <v>1</v>
      </c>
      <c r="F85" s="175"/>
      <c r="G85" s="176">
        <f>ROUND(E85*F85,2)</f>
        <v>0</v>
      </c>
      <c r="H85" s="175"/>
      <c r="I85" s="176">
        <f>ROUND(E85*H85,2)</f>
        <v>0</v>
      </c>
      <c r="J85" s="175"/>
      <c r="K85" s="176">
        <f>ROUND(E85*J85,2)</f>
        <v>0</v>
      </c>
      <c r="L85" s="176">
        <v>12</v>
      </c>
      <c r="M85" s="176">
        <f>G85*(1+L85/100)</f>
        <v>0</v>
      </c>
      <c r="N85" s="174">
        <v>4.4999999999999999E-4</v>
      </c>
      <c r="O85" s="174">
        <f>ROUND(E85*N85,2)</f>
        <v>0</v>
      </c>
      <c r="P85" s="174">
        <v>0</v>
      </c>
      <c r="Q85" s="174">
        <f>ROUND(E85*P85,2)</f>
        <v>0</v>
      </c>
      <c r="R85" s="176"/>
      <c r="S85" s="176" t="s">
        <v>180</v>
      </c>
      <c r="T85" s="177" t="s">
        <v>180</v>
      </c>
      <c r="U85" s="157">
        <v>0</v>
      </c>
      <c r="V85" s="157">
        <f>ROUND(E85*U85,2)</f>
        <v>0</v>
      </c>
      <c r="W85" s="157"/>
      <c r="X85" s="157" t="s">
        <v>169</v>
      </c>
      <c r="Y85" s="157" t="s">
        <v>170</v>
      </c>
      <c r="Z85" s="147"/>
      <c r="AA85" s="147"/>
      <c r="AB85" s="147"/>
      <c r="AC85" s="147"/>
      <c r="AD85" s="147"/>
      <c r="AE85" s="147"/>
      <c r="AF85" s="147"/>
      <c r="AG85" s="147" t="s">
        <v>270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250" t="s">
        <v>431</v>
      </c>
      <c r="D86" s="251"/>
      <c r="E86" s="251"/>
      <c r="F86" s="251"/>
      <c r="G86" s="251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7"/>
      <c r="AA86" s="147"/>
      <c r="AB86" s="147"/>
      <c r="AC86" s="147"/>
      <c r="AD86" s="147"/>
      <c r="AE86" s="147"/>
      <c r="AF86" s="147"/>
      <c r="AG86" s="147" t="s">
        <v>199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71">
        <v>44</v>
      </c>
      <c r="B87" s="172" t="s">
        <v>624</v>
      </c>
      <c r="C87" s="187" t="s">
        <v>625</v>
      </c>
      <c r="D87" s="173" t="s">
        <v>610</v>
      </c>
      <c r="E87" s="174">
        <v>1</v>
      </c>
      <c r="F87" s="175"/>
      <c r="G87" s="176">
        <f>ROUND(E87*F87,2)</f>
        <v>0</v>
      </c>
      <c r="H87" s="175"/>
      <c r="I87" s="176">
        <f>ROUND(E87*H87,2)</f>
        <v>0</v>
      </c>
      <c r="J87" s="175"/>
      <c r="K87" s="176">
        <f>ROUND(E87*J87,2)</f>
        <v>0</v>
      </c>
      <c r="L87" s="176">
        <v>12</v>
      </c>
      <c r="M87" s="176">
        <f>G87*(1+L87/100)</f>
        <v>0</v>
      </c>
      <c r="N87" s="174">
        <v>6.2E-4</v>
      </c>
      <c r="O87" s="174">
        <f>ROUND(E87*N87,2)</f>
        <v>0</v>
      </c>
      <c r="P87" s="174">
        <v>0</v>
      </c>
      <c r="Q87" s="174">
        <f>ROUND(E87*P87,2)</f>
        <v>0</v>
      </c>
      <c r="R87" s="176"/>
      <c r="S87" s="176" t="s">
        <v>180</v>
      </c>
      <c r="T87" s="177" t="s">
        <v>180</v>
      </c>
      <c r="U87" s="157">
        <v>0</v>
      </c>
      <c r="V87" s="157">
        <f>ROUND(E87*U87,2)</f>
        <v>0</v>
      </c>
      <c r="W87" s="157"/>
      <c r="X87" s="157" t="s">
        <v>169</v>
      </c>
      <c r="Y87" s="157" t="s">
        <v>170</v>
      </c>
      <c r="Z87" s="147"/>
      <c r="AA87" s="147"/>
      <c r="AB87" s="147"/>
      <c r="AC87" s="147"/>
      <c r="AD87" s="147"/>
      <c r="AE87" s="147"/>
      <c r="AF87" s="147"/>
      <c r="AG87" s="147" t="s">
        <v>270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250" t="s">
        <v>431</v>
      </c>
      <c r="D88" s="251"/>
      <c r="E88" s="251"/>
      <c r="F88" s="251"/>
      <c r="G88" s="251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199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71">
        <v>45</v>
      </c>
      <c r="B89" s="172" t="s">
        <v>626</v>
      </c>
      <c r="C89" s="187" t="s">
        <v>627</v>
      </c>
      <c r="D89" s="173" t="s">
        <v>610</v>
      </c>
      <c r="E89" s="174">
        <v>5</v>
      </c>
      <c r="F89" s="175"/>
      <c r="G89" s="176">
        <f>ROUND(E89*F89,2)</f>
        <v>0</v>
      </c>
      <c r="H89" s="175"/>
      <c r="I89" s="176">
        <f>ROUND(E89*H89,2)</f>
        <v>0</v>
      </c>
      <c r="J89" s="175"/>
      <c r="K89" s="176">
        <f>ROUND(E89*J89,2)</f>
        <v>0</v>
      </c>
      <c r="L89" s="176">
        <v>12</v>
      </c>
      <c r="M89" s="176">
        <f>G89*(1+L89/100)</f>
        <v>0</v>
      </c>
      <c r="N89" s="174">
        <v>2.4000000000000001E-4</v>
      </c>
      <c r="O89" s="174">
        <f>ROUND(E89*N89,2)</f>
        <v>0</v>
      </c>
      <c r="P89" s="174">
        <v>0</v>
      </c>
      <c r="Q89" s="174">
        <f>ROUND(E89*P89,2)</f>
        <v>0</v>
      </c>
      <c r="R89" s="176"/>
      <c r="S89" s="176" t="s">
        <v>167</v>
      </c>
      <c r="T89" s="177" t="s">
        <v>168</v>
      </c>
      <c r="U89" s="157">
        <v>0</v>
      </c>
      <c r="V89" s="157">
        <f>ROUND(E89*U89,2)</f>
        <v>0</v>
      </c>
      <c r="W89" s="157"/>
      <c r="X89" s="157" t="s">
        <v>169</v>
      </c>
      <c r="Y89" s="157" t="s">
        <v>170</v>
      </c>
      <c r="Z89" s="147"/>
      <c r="AA89" s="147"/>
      <c r="AB89" s="147"/>
      <c r="AC89" s="147"/>
      <c r="AD89" s="147"/>
      <c r="AE89" s="147"/>
      <c r="AF89" s="147"/>
      <c r="AG89" s="147" t="s">
        <v>270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250" t="s">
        <v>431</v>
      </c>
      <c r="D90" s="251"/>
      <c r="E90" s="251"/>
      <c r="F90" s="251"/>
      <c r="G90" s="251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199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78">
        <v>46</v>
      </c>
      <c r="B91" s="179" t="s">
        <v>628</v>
      </c>
      <c r="C91" s="189" t="s">
        <v>629</v>
      </c>
      <c r="D91" s="180" t="s">
        <v>610</v>
      </c>
      <c r="E91" s="181">
        <v>2</v>
      </c>
      <c r="F91" s="182"/>
      <c r="G91" s="183">
        <f>ROUND(E91*F91,2)</f>
        <v>0</v>
      </c>
      <c r="H91" s="182"/>
      <c r="I91" s="183">
        <f>ROUND(E91*H91,2)</f>
        <v>0</v>
      </c>
      <c r="J91" s="182"/>
      <c r="K91" s="183">
        <f>ROUND(E91*J91,2)</f>
        <v>0</v>
      </c>
      <c r="L91" s="183">
        <v>12</v>
      </c>
      <c r="M91" s="183">
        <f>G91*(1+L91/100)</f>
        <v>0</v>
      </c>
      <c r="N91" s="181">
        <v>0</v>
      </c>
      <c r="O91" s="181">
        <f>ROUND(E91*N91,2)</f>
        <v>0</v>
      </c>
      <c r="P91" s="181">
        <v>1.56E-3</v>
      </c>
      <c r="Q91" s="181">
        <f>ROUND(E91*P91,2)</f>
        <v>0</v>
      </c>
      <c r="R91" s="183"/>
      <c r="S91" s="183" t="s">
        <v>180</v>
      </c>
      <c r="T91" s="184" t="s">
        <v>180</v>
      </c>
      <c r="U91" s="157">
        <v>0</v>
      </c>
      <c r="V91" s="157">
        <f>ROUND(E91*U91,2)</f>
        <v>0</v>
      </c>
      <c r="W91" s="157"/>
      <c r="X91" s="157" t="s">
        <v>169</v>
      </c>
      <c r="Y91" s="157" t="s">
        <v>170</v>
      </c>
      <c r="Z91" s="147"/>
      <c r="AA91" s="147"/>
      <c r="AB91" s="147"/>
      <c r="AC91" s="147"/>
      <c r="AD91" s="147"/>
      <c r="AE91" s="147"/>
      <c r="AF91" s="147"/>
      <c r="AG91" s="147" t="s">
        <v>181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78">
        <v>47</v>
      </c>
      <c r="B92" s="179" t="s">
        <v>630</v>
      </c>
      <c r="C92" s="189" t="s">
        <v>631</v>
      </c>
      <c r="D92" s="180" t="s">
        <v>179</v>
      </c>
      <c r="E92" s="181">
        <v>1</v>
      </c>
      <c r="F92" s="182"/>
      <c r="G92" s="183">
        <f>ROUND(E92*F92,2)</f>
        <v>0</v>
      </c>
      <c r="H92" s="182"/>
      <c r="I92" s="183">
        <f>ROUND(E92*H92,2)</f>
        <v>0</v>
      </c>
      <c r="J92" s="182"/>
      <c r="K92" s="183">
        <f>ROUND(E92*J92,2)</f>
        <v>0</v>
      </c>
      <c r="L92" s="183">
        <v>12</v>
      </c>
      <c r="M92" s="183">
        <f>G92*(1+L92/100)</f>
        <v>0</v>
      </c>
      <c r="N92" s="181">
        <v>1.2E-4</v>
      </c>
      <c r="O92" s="181">
        <f>ROUND(E92*N92,2)</f>
        <v>0</v>
      </c>
      <c r="P92" s="181">
        <v>0</v>
      </c>
      <c r="Q92" s="181">
        <f>ROUND(E92*P92,2)</f>
        <v>0</v>
      </c>
      <c r="R92" s="183"/>
      <c r="S92" s="183" t="s">
        <v>180</v>
      </c>
      <c r="T92" s="184" t="s">
        <v>180</v>
      </c>
      <c r="U92" s="157">
        <v>0</v>
      </c>
      <c r="V92" s="157">
        <f>ROUND(E92*U92,2)</f>
        <v>0</v>
      </c>
      <c r="W92" s="157"/>
      <c r="X92" s="157" t="s">
        <v>169</v>
      </c>
      <c r="Y92" s="157" t="s">
        <v>170</v>
      </c>
      <c r="Z92" s="147"/>
      <c r="AA92" s="147"/>
      <c r="AB92" s="147"/>
      <c r="AC92" s="147"/>
      <c r="AD92" s="147"/>
      <c r="AE92" s="147"/>
      <c r="AF92" s="147"/>
      <c r="AG92" s="147" t="s">
        <v>270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71">
        <v>48</v>
      </c>
      <c r="B93" s="172" t="s">
        <v>632</v>
      </c>
      <c r="C93" s="187" t="s">
        <v>633</v>
      </c>
      <c r="D93" s="173" t="s">
        <v>179</v>
      </c>
      <c r="E93" s="174">
        <v>1</v>
      </c>
      <c r="F93" s="175"/>
      <c r="G93" s="176">
        <f>ROUND(E93*F93,2)</f>
        <v>0</v>
      </c>
      <c r="H93" s="175"/>
      <c r="I93" s="176">
        <f>ROUND(E93*H93,2)</f>
        <v>0</v>
      </c>
      <c r="J93" s="175"/>
      <c r="K93" s="176">
        <f>ROUND(E93*J93,2)</f>
        <v>0</v>
      </c>
      <c r="L93" s="176">
        <v>12</v>
      </c>
      <c r="M93" s="176">
        <f>G93*(1+L93/100)</f>
        <v>0</v>
      </c>
      <c r="N93" s="174">
        <v>4.0000000000000003E-5</v>
      </c>
      <c r="O93" s="174">
        <f>ROUND(E93*N93,2)</f>
        <v>0</v>
      </c>
      <c r="P93" s="174">
        <v>0</v>
      </c>
      <c r="Q93" s="174">
        <f>ROUND(E93*P93,2)</f>
        <v>0</v>
      </c>
      <c r="R93" s="176"/>
      <c r="S93" s="176" t="s">
        <v>180</v>
      </c>
      <c r="T93" s="177" t="s">
        <v>180</v>
      </c>
      <c r="U93" s="157">
        <v>0</v>
      </c>
      <c r="V93" s="157">
        <f>ROUND(E93*U93,2)</f>
        <v>0</v>
      </c>
      <c r="W93" s="157"/>
      <c r="X93" s="157" t="s">
        <v>169</v>
      </c>
      <c r="Y93" s="157" t="s">
        <v>170</v>
      </c>
      <c r="Z93" s="147"/>
      <c r="AA93" s="147"/>
      <c r="AB93" s="147"/>
      <c r="AC93" s="147"/>
      <c r="AD93" s="147"/>
      <c r="AE93" s="147"/>
      <c r="AF93" s="147"/>
      <c r="AG93" s="147" t="s">
        <v>270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250" t="s">
        <v>431</v>
      </c>
      <c r="D94" s="251"/>
      <c r="E94" s="251"/>
      <c r="F94" s="251"/>
      <c r="G94" s="251"/>
      <c r="H94" s="157"/>
      <c r="I94" s="157"/>
      <c r="J94" s="157"/>
      <c r="K94" s="157"/>
      <c r="L94" s="157"/>
      <c r="M94" s="157"/>
      <c r="N94" s="156"/>
      <c r="O94" s="156"/>
      <c r="P94" s="156"/>
      <c r="Q94" s="156"/>
      <c r="R94" s="157"/>
      <c r="S94" s="157"/>
      <c r="T94" s="157"/>
      <c r="U94" s="157"/>
      <c r="V94" s="157"/>
      <c r="W94" s="157"/>
      <c r="X94" s="157"/>
      <c r="Y94" s="157"/>
      <c r="Z94" s="147"/>
      <c r="AA94" s="147"/>
      <c r="AB94" s="147"/>
      <c r="AC94" s="147"/>
      <c r="AD94" s="147"/>
      <c r="AE94" s="147"/>
      <c r="AF94" s="147"/>
      <c r="AG94" s="147" t="s">
        <v>199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71">
        <v>49</v>
      </c>
      <c r="B95" s="172" t="s">
        <v>634</v>
      </c>
      <c r="C95" s="187" t="s">
        <v>635</v>
      </c>
      <c r="D95" s="173" t="s">
        <v>179</v>
      </c>
      <c r="E95" s="174">
        <v>2</v>
      </c>
      <c r="F95" s="175"/>
      <c r="G95" s="176">
        <f>ROUND(E95*F95,2)</f>
        <v>0</v>
      </c>
      <c r="H95" s="175"/>
      <c r="I95" s="176">
        <f>ROUND(E95*H95,2)</f>
        <v>0</v>
      </c>
      <c r="J95" s="175"/>
      <c r="K95" s="176">
        <f>ROUND(E95*J95,2)</f>
        <v>0</v>
      </c>
      <c r="L95" s="176">
        <v>12</v>
      </c>
      <c r="M95" s="176">
        <f>G95*(1+L95/100)</f>
        <v>0</v>
      </c>
      <c r="N95" s="174">
        <v>2.0000000000000001E-4</v>
      </c>
      <c r="O95" s="174">
        <f>ROUND(E95*N95,2)</f>
        <v>0</v>
      </c>
      <c r="P95" s="174">
        <v>0</v>
      </c>
      <c r="Q95" s="174">
        <f>ROUND(E95*P95,2)</f>
        <v>0</v>
      </c>
      <c r="R95" s="176"/>
      <c r="S95" s="176" t="s">
        <v>180</v>
      </c>
      <c r="T95" s="177" t="s">
        <v>180</v>
      </c>
      <c r="U95" s="157">
        <v>0</v>
      </c>
      <c r="V95" s="157">
        <f>ROUND(E95*U95,2)</f>
        <v>0</v>
      </c>
      <c r="W95" s="157"/>
      <c r="X95" s="157" t="s">
        <v>169</v>
      </c>
      <c r="Y95" s="157" t="s">
        <v>170</v>
      </c>
      <c r="Z95" s="147"/>
      <c r="AA95" s="147"/>
      <c r="AB95" s="147"/>
      <c r="AC95" s="147"/>
      <c r="AD95" s="147"/>
      <c r="AE95" s="147"/>
      <c r="AF95" s="147"/>
      <c r="AG95" s="147" t="s">
        <v>270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250" t="s">
        <v>431</v>
      </c>
      <c r="D96" s="251"/>
      <c r="E96" s="251"/>
      <c r="F96" s="251"/>
      <c r="G96" s="251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7"/>
      <c r="AA96" s="147"/>
      <c r="AB96" s="147"/>
      <c r="AC96" s="147"/>
      <c r="AD96" s="147"/>
      <c r="AE96" s="147"/>
      <c r="AF96" s="147"/>
      <c r="AG96" s="147" t="s">
        <v>199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78">
        <v>50</v>
      </c>
      <c r="B97" s="179" t="s">
        <v>636</v>
      </c>
      <c r="C97" s="189" t="s">
        <v>637</v>
      </c>
      <c r="D97" s="180" t="s">
        <v>179</v>
      </c>
      <c r="E97" s="181">
        <v>3</v>
      </c>
      <c r="F97" s="182"/>
      <c r="G97" s="183">
        <f>ROUND(E97*F97,2)</f>
        <v>0</v>
      </c>
      <c r="H97" s="182"/>
      <c r="I97" s="183">
        <f>ROUND(E97*H97,2)</f>
        <v>0</v>
      </c>
      <c r="J97" s="182"/>
      <c r="K97" s="183">
        <f>ROUND(E97*J97,2)</f>
        <v>0</v>
      </c>
      <c r="L97" s="183">
        <v>12</v>
      </c>
      <c r="M97" s="183">
        <f>G97*(1+L97/100)</f>
        <v>0</v>
      </c>
      <c r="N97" s="181">
        <v>0</v>
      </c>
      <c r="O97" s="181">
        <f>ROUND(E97*N97,2)</f>
        <v>0</v>
      </c>
      <c r="P97" s="181">
        <v>8.4999999999999995E-4</v>
      </c>
      <c r="Q97" s="181">
        <f>ROUND(E97*P97,2)</f>
        <v>0</v>
      </c>
      <c r="R97" s="183"/>
      <c r="S97" s="183" t="s">
        <v>180</v>
      </c>
      <c r="T97" s="184" t="s">
        <v>180</v>
      </c>
      <c r="U97" s="157">
        <v>0</v>
      </c>
      <c r="V97" s="157">
        <f>ROUND(E97*U97,2)</f>
        <v>0</v>
      </c>
      <c r="W97" s="157"/>
      <c r="X97" s="157" t="s">
        <v>169</v>
      </c>
      <c r="Y97" s="157" t="s">
        <v>170</v>
      </c>
      <c r="Z97" s="147"/>
      <c r="AA97" s="147"/>
      <c r="AB97" s="147"/>
      <c r="AC97" s="147"/>
      <c r="AD97" s="147"/>
      <c r="AE97" s="147"/>
      <c r="AF97" s="147"/>
      <c r="AG97" s="147" t="s">
        <v>270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71">
        <v>51</v>
      </c>
      <c r="B98" s="172" t="s">
        <v>638</v>
      </c>
      <c r="C98" s="187" t="s">
        <v>639</v>
      </c>
      <c r="D98" s="173" t="s">
        <v>179</v>
      </c>
      <c r="E98" s="174">
        <v>1</v>
      </c>
      <c r="F98" s="175"/>
      <c r="G98" s="176">
        <f>ROUND(E98*F98,2)</f>
        <v>0</v>
      </c>
      <c r="H98" s="175"/>
      <c r="I98" s="176">
        <f>ROUND(E98*H98,2)</f>
        <v>0</v>
      </c>
      <c r="J98" s="175"/>
      <c r="K98" s="176">
        <f>ROUND(E98*J98,2)</f>
        <v>0</v>
      </c>
      <c r="L98" s="176">
        <v>12</v>
      </c>
      <c r="M98" s="176">
        <f>G98*(1+L98/100)</f>
        <v>0</v>
      </c>
      <c r="N98" s="174">
        <v>6.9999999999999999E-4</v>
      </c>
      <c r="O98" s="174">
        <f>ROUND(E98*N98,2)</f>
        <v>0</v>
      </c>
      <c r="P98" s="174">
        <v>0</v>
      </c>
      <c r="Q98" s="174">
        <f>ROUND(E98*P98,2)</f>
        <v>0</v>
      </c>
      <c r="R98" s="176"/>
      <c r="S98" s="176" t="s">
        <v>167</v>
      </c>
      <c r="T98" s="177" t="s">
        <v>168</v>
      </c>
      <c r="U98" s="157">
        <v>0</v>
      </c>
      <c r="V98" s="157">
        <f>ROUND(E98*U98,2)</f>
        <v>0</v>
      </c>
      <c r="W98" s="157"/>
      <c r="X98" s="157" t="s">
        <v>169</v>
      </c>
      <c r="Y98" s="157" t="s">
        <v>170</v>
      </c>
      <c r="Z98" s="147"/>
      <c r="AA98" s="147"/>
      <c r="AB98" s="147"/>
      <c r="AC98" s="147"/>
      <c r="AD98" s="147"/>
      <c r="AE98" s="147"/>
      <c r="AF98" s="147"/>
      <c r="AG98" s="147" t="s">
        <v>181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250" t="s">
        <v>640</v>
      </c>
      <c r="D99" s="251"/>
      <c r="E99" s="251"/>
      <c r="F99" s="251"/>
      <c r="G99" s="251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7"/>
      <c r="AA99" s="147"/>
      <c r="AB99" s="147"/>
      <c r="AC99" s="147"/>
      <c r="AD99" s="147"/>
      <c r="AE99" s="147"/>
      <c r="AF99" s="147"/>
      <c r="AG99" s="147" t="s">
        <v>199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71">
        <v>52</v>
      </c>
      <c r="B100" s="172" t="s">
        <v>641</v>
      </c>
      <c r="C100" s="187" t="s">
        <v>642</v>
      </c>
      <c r="D100" s="173" t="s">
        <v>0</v>
      </c>
      <c r="E100" s="174">
        <v>340.91410000000002</v>
      </c>
      <c r="F100" s="175"/>
      <c r="G100" s="176">
        <f>ROUND(E100*F100,2)</f>
        <v>0</v>
      </c>
      <c r="H100" s="175"/>
      <c r="I100" s="176">
        <f>ROUND(E100*H100,2)</f>
        <v>0</v>
      </c>
      <c r="J100" s="175"/>
      <c r="K100" s="176">
        <f>ROUND(E100*J100,2)</f>
        <v>0</v>
      </c>
      <c r="L100" s="176">
        <v>12</v>
      </c>
      <c r="M100" s="176">
        <f>G100*(1+L100/100)</f>
        <v>0</v>
      </c>
      <c r="N100" s="174">
        <v>0</v>
      </c>
      <c r="O100" s="174">
        <f>ROUND(E100*N100,2)</f>
        <v>0</v>
      </c>
      <c r="P100" s="174">
        <v>0</v>
      </c>
      <c r="Q100" s="174">
        <f>ROUND(E100*P100,2)</f>
        <v>0</v>
      </c>
      <c r="R100" s="176"/>
      <c r="S100" s="176" t="s">
        <v>180</v>
      </c>
      <c r="T100" s="177" t="s">
        <v>180</v>
      </c>
      <c r="U100" s="157">
        <v>0</v>
      </c>
      <c r="V100" s="157">
        <f>ROUND(E100*U100,2)</f>
        <v>0</v>
      </c>
      <c r="W100" s="157"/>
      <c r="X100" s="157" t="s">
        <v>169</v>
      </c>
      <c r="Y100" s="157" t="s">
        <v>170</v>
      </c>
      <c r="Z100" s="147"/>
      <c r="AA100" s="147"/>
      <c r="AB100" s="147"/>
      <c r="AC100" s="147"/>
      <c r="AD100" s="147"/>
      <c r="AE100" s="147"/>
      <c r="AF100" s="147"/>
      <c r="AG100" s="147" t="s">
        <v>279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250" t="s">
        <v>431</v>
      </c>
      <c r="D101" s="251"/>
      <c r="E101" s="251"/>
      <c r="F101" s="251"/>
      <c r="G101" s="251"/>
      <c r="H101" s="157"/>
      <c r="I101" s="157"/>
      <c r="J101" s="157"/>
      <c r="K101" s="157"/>
      <c r="L101" s="157"/>
      <c r="M101" s="157"/>
      <c r="N101" s="156"/>
      <c r="O101" s="156"/>
      <c r="P101" s="156"/>
      <c r="Q101" s="156"/>
      <c r="R101" s="157"/>
      <c r="S101" s="157"/>
      <c r="T101" s="157"/>
      <c r="U101" s="157"/>
      <c r="V101" s="157"/>
      <c r="W101" s="157"/>
      <c r="X101" s="157"/>
      <c r="Y101" s="157"/>
      <c r="Z101" s="147"/>
      <c r="AA101" s="147"/>
      <c r="AB101" s="147"/>
      <c r="AC101" s="147"/>
      <c r="AD101" s="147"/>
      <c r="AE101" s="147"/>
      <c r="AF101" s="147"/>
      <c r="AG101" s="147" t="s">
        <v>199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1">
        <v>53</v>
      </c>
      <c r="B102" s="172" t="s">
        <v>643</v>
      </c>
      <c r="C102" s="187" t="s">
        <v>644</v>
      </c>
      <c r="D102" s="173" t="s">
        <v>179</v>
      </c>
      <c r="E102" s="174">
        <v>1</v>
      </c>
      <c r="F102" s="175"/>
      <c r="G102" s="176">
        <f>ROUND(E102*F102,2)</f>
        <v>0</v>
      </c>
      <c r="H102" s="175"/>
      <c r="I102" s="176">
        <f>ROUND(E102*H102,2)</f>
        <v>0</v>
      </c>
      <c r="J102" s="175"/>
      <c r="K102" s="176">
        <f>ROUND(E102*J102,2)</f>
        <v>0</v>
      </c>
      <c r="L102" s="176">
        <v>12</v>
      </c>
      <c r="M102" s="176">
        <f>G102*(1+L102/100)</f>
        <v>0</v>
      </c>
      <c r="N102" s="174">
        <v>1.1000000000000001E-3</v>
      </c>
      <c r="O102" s="174">
        <f>ROUND(E102*N102,2)</f>
        <v>0</v>
      </c>
      <c r="P102" s="174">
        <v>0</v>
      </c>
      <c r="Q102" s="174">
        <f>ROUND(E102*P102,2)</f>
        <v>0</v>
      </c>
      <c r="R102" s="176"/>
      <c r="S102" s="176" t="s">
        <v>167</v>
      </c>
      <c r="T102" s="177" t="s">
        <v>168</v>
      </c>
      <c r="U102" s="157">
        <v>0</v>
      </c>
      <c r="V102" s="157">
        <f>ROUND(E102*U102,2)</f>
        <v>0</v>
      </c>
      <c r="W102" s="157"/>
      <c r="X102" s="157" t="s">
        <v>290</v>
      </c>
      <c r="Y102" s="157" t="s">
        <v>170</v>
      </c>
      <c r="Z102" s="147"/>
      <c r="AA102" s="147"/>
      <c r="AB102" s="147"/>
      <c r="AC102" s="147"/>
      <c r="AD102" s="147"/>
      <c r="AE102" s="147"/>
      <c r="AF102" s="147"/>
      <c r="AG102" s="147" t="s">
        <v>291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250" t="s">
        <v>645</v>
      </c>
      <c r="D103" s="251"/>
      <c r="E103" s="251"/>
      <c r="F103" s="251"/>
      <c r="G103" s="251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199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71">
        <v>54</v>
      </c>
      <c r="B104" s="172" t="s">
        <v>646</v>
      </c>
      <c r="C104" s="187" t="s">
        <v>647</v>
      </c>
      <c r="D104" s="173" t="s">
        <v>179</v>
      </c>
      <c r="E104" s="174">
        <v>1</v>
      </c>
      <c r="F104" s="175"/>
      <c r="G104" s="176">
        <f>ROUND(E104*F104,2)</f>
        <v>0</v>
      </c>
      <c r="H104" s="175"/>
      <c r="I104" s="176">
        <f>ROUND(E104*H104,2)</f>
        <v>0</v>
      </c>
      <c r="J104" s="175"/>
      <c r="K104" s="176">
        <f>ROUND(E104*J104,2)</f>
        <v>0</v>
      </c>
      <c r="L104" s="176">
        <v>12</v>
      </c>
      <c r="M104" s="176">
        <f>G104*(1+L104/100)</f>
        <v>0</v>
      </c>
      <c r="N104" s="174">
        <v>8.4999999999999995E-4</v>
      </c>
      <c r="O104" s="174">
        <f>ROUND(E104*N104,2)</f>
        <v>0</v>
      </c>
      <c r="P104" s="174">
        <v>0</v>
      </c>
      <c r="Q104" s="174">
        <f>ROUND(E104*P104,2)</f>
        <v>0</v>
      </c>
      <c r="R104" s="176"/>
      <c r="S104" s="176" t="s">
        <v>167</v>
      </c>
      <c r="T104" s="177" t="s">
        <v>168</v>
      </c>
      <c r="U104" s="157">
        <v>0</v>
      </c>
      <c r="V104" s="157">
        <f>ROUND(E104*U104,2)</f>
        <v>0</v>
      </c>
      <c r="W104" s="157"/>
      <c r="X104" s="157" t="s">
        <v>290</v>
      </c>
      <c r="Y104" s="157" t="s">
        <v>170</v>
      </c>
      <c r="Z104" s="147"/>
      <c r="AA104" s="147"/>
      <c r="AB104" s="147"/>
      <c r="AC104" s="147"/>
      <c r="AD104" s="147"/>
      <c r="AE104" s="147"/>
      <c r="AF104" s="147"/>
      <c r="AG104" s="147" t="s">
        <v>291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50" t="s">
        <v>431</v>
      </c>
      <c r="D105" s="251"/>
      <c r="E105" s="251"/>
      <c r="F105" s="251"/>
      <c r="G105" s="251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7"/>
      <c r="AA105" s="147"/>
      <c r="AB105" s="147"/>
      <c r="AC105" s="147"/>
      <c r="AD105" s="147"/>
      <c r="AE105" s="147"/>
      <c r="AF105" s="147"/>
      <c r="AG105" s="147" t="s">
        <v>199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71">
        <v>55</v>
      </c>
      <c r="B106" s="172" t="s">
        <v>648</v>
      </c>
      <c r="C106" s="187" t="s">
        <v>649</v>
      </c>
      <c r="D106" s="173" t="s">
        <v>179</v>
      </c>
      <c r="E106" s="174">
        <v>1</v>
      </c>
      <c r="F106" s="175"/>
      <c r="G106" s="176">
        <f>ROUND(E106*F106,2)</f>
        <v>0</v>
      </c>
      <c r="H106" s="175"/>
      <c r="I106" s="176">
        <f>ROUND(E106*H106,2)</f>
        <v>0</v>
      </c>
      <c r="J106" s="175"/>
      <c r="K106" s="176">
        <f>ROUND(E106*J106,2)</f>
        <v>0</v>
      </c>
      <c r="L106" s="176">
        <v>12</v>
      </c>
      <c r="M106" s="176">
        <f>G106*(1+L106/100)</f>
        <v>0</v>
      </c>
      <c r="N106" s="174">
        <v>2.5000000000000001E-3</v>
      </c>
      <c r="O106" s="174">
        <f>ROUND(E106*N106,2)</f>
        <v>0</v>
      </c>
      <c r="P106" s="174">
        <v>0</v>
      </c>
      <c r="Q106" s="174">
        <f>ROUND(E106*P106,2)</f>
        <v>0</v>
      </c>
      <c r="R106" s="176" t="s">
        <v>294</v>
      </c>
      <c r="S106" s="176" t="s">
        <v>275</v>
      </c>
      <c r="T106" s="177" t="s">
        <v>275</v>
      </c>
      <c r="U106" s="157">
        <v>0</v>
      </c>
      <c r="V106" s="157">
        <f>ROUND(E106*U106,2)</f>
        <v>0</v>
      </c>
      <c r="W106" s="157"/>
      <c r="X106" s="157" t="s">
        <v>290</v>
      </c>
      <c r="Y106" s="157" t="s">
        <v>170</v>
      </c>
      <c r="Z106" s="147"/>
      <c r="AA106" s="147"/>
      <c r="AB106" s="147"/>
      <c r="AC106" s="147"/>
      <c r="AD106" s="147"/>
      <c r="AE106" s="147"/>
      <c r="AF106" s="147"/>
      <c r="AG106" s="147" t="s">
        <v>291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250" t="s">
        <v>650</v>
      </c>
      <c r="D107" s="251"/>
      <c r="E107" s="251"/>
      <c r="F107" s="251"/>
      <c r="G107" s="251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199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71">
        <v>56</v>
      </c>
      <c r="B108" s="172" t="s">
        <v>651</v>
      </c>
      <c r="C108" s="187" t="s">
        <v>652</v>
      </c>
      <c r="D108" s="173" t="s">
        <v>179</v>
      </c>
      <c r="E108" s="174">
        <v>1</v>
      </c>
      <c r="F108" s="175"/>
      <c r="G108" s="176">
        <f>ROUND(E108*F108,2)</f>
        <v>0</v>
      </c>
      <c r="H108" s="175"/>
      <c r="I108" s="176">
        <f>ROUND(E108*H108,2)</f>
        <v>0</v>
      </c>
      <c r="J108" s="175"/>
      <c r="K108" s="176">
        <f>ROUND(E108*J108,2)</f>
        <v>0</v>
      </c>
      <c r="L108" s="176">
        <v>12</v>
      </c>
      <c r="M108" s="176">
        <f>G108*(1+L108/100)</f>
        <v>0</v>
      </c>
      <c r="N108" s="174">
        <v>5.1799999999999997E-3</v>
      </c>
      <c r="O108" s="174">
        <f>ROUND(E108*N108,2)</f>
        <v>0.01</v>
      </c>
      <c r="P108" s="174">
        <v>0</v>
      </c>
      <c r="Q108" s="174">
        <f>ROUND(E108*P108,2)</f>
        <v>0</v>
      </c>
      <c r="R108" s="176"/>
      <c r="S108" s="176" t="s">
        <v>167</v>
      </c>
      <c r="T108" s="177" t="s">
        <v>168</v>
      </c>
      <c r="U108" s="157">
        <v>0</v>
      </c>
      <c r="V108" s="157">
        <f>ROUND(E108*U108,2)</f>
        <v>0</v>
      </c>
      <c r="W108" s="157"/>
      <c r="X108" s="157" t="s">
        <v>290</v>
      </c>
      <c r="Y108" s="157" t="s">
        <v>170</v>
      </c>
      <c r="Z108" s="147"/>
      <c r="AA108" s="147"/>
      <c r="AB108" s="147"/>
      <c r="AC108" s="147"/>
      <c r="AD108" s="147"/>
      <c r="AE108" s="147"/>
      <c r="AF108" s="147"/>
      <c r="AG108" s="147" t="s">
        <v>291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250" t="s">
        <v>431</v>
      </c>
      <c r="D109" s="251"/>
      <c r="E109" s="251"/>
      <c r="F109" s="251"/>
      <c r="G109" s="251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7"/>
      <c r="AA109" s="147"/>
      <c r="AB109" s="147"/>
      <c r="AC109" s="147"/>
      <c r="AD109" s="147"/>
      <c r="AE109" s="147"/>
      <c r="AF109" s="147"/>
      <c r="AG109" s="147" t="s">
        <v>199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3" x14ac:dyDescent="0.2">
      <c r="A110" s="154"/>
      <c r="B110" s="155"/>
      <c r="C110" s="252" t="s">
        <v>653</v>
      </c>
      <c r="D110" s="253"/>
      <c r="E110" s="253"/>
      <c r="F110" s="253"/>
      <c r="G110" s="253"/>
      <c r="H110" s="157"/>
      <c r="I110" s="157"/>
      <c r="J110" s="157"/>
      <c r="K110" s="157"/>
      <c r="L110" s="157"/>
      <c r="M110" s="157"/>
      <c r="N110" s="156"/>
      <c r="O110" s="156"/>
      <c r="P110" s="156"/>
      <c r="Q110" s="156"/>
      <c r="R110" s="157"/>
      <c r="S110" s="157"/>
      <c r="T110" s="157"/>
      <c r="U110" s="157"/>
      <c r="V110" s="157"/>
      <c r="W110" s="157"/>
      <c r="X110" s="157"/>
      <c r="Y110" s="157"/>
      <c r="Z110" s="147"/>
      <c r="AA110" s="147"/>
      <c r="AB110" s="147"/>
      <c r="AC110" s="147"/>
      <c r="AD110" s="147"/>
      <c r="AE110" s="147"/>
      <c r="AF110" s="147"/>
      <c r="AG110" s="147" t="s">
        <v>199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78">
        <v>57</v>
      </c>
      <c r="B111" s="179" t="s">
        <v>654</v>
      </c>
      <c r="C111" s="189" t="s">
        <v>655</v>
      </c>
      <c r="D111" s="180" t="s">
        <v>179</v>
      </c>
      <c r="E111" s="181">
        <v>1</v>
      </c>
      <c r="F111" s="182"/>
      <c r="G111" s="183">
        <f>ROUND(E111*F111,2)</f>
        <v>0</v>
      </c>
      <c r="H111" s="182"/>
      <c r="I111" s="183">
        <f>ROUND(E111*H111,2)</f>
        <v>0</v>
      </c>
      <c r="J111" s="182"/>
      <c r="K111" s="183">
        <f>ROUND(E111*J111,2)</f>
        <v>0</v>
      </c>
      <c r="L111" s="183">
        <v>12</v>
      </c>
      <c r="M111" s="183">
        <f>G111*(1+L111/100)</f>
        <v>0</v>
      </c>
      <c r="N111" s="181">
        <v>4.7E-2</v>
      </c>
      <c r="O111" s="181">
        <f>ROUND(E111*N111,2)</f>
        <v>0.05</v>
      </c>
      <c r="P111" s="181">
        <v>0</v>
      </c>
      <c r="Q111" s="181">
        <f>ROUND(E111*P111,2)</f>
        <v>0</v>
      </c>
      <c r="R111" s="183"/>
      <c r="S111" s="183" t="s">
        <v>167</v>
      </c>
      <c r="T111" s="184" t="s">
        <v>168</v>
      </c>
      <c r="U111" s="157">
        <v>0</v>
      </c>
      <c r="V111" s="157">
        <f>ROUND(E111*U111,2)</f>
        <v>0</v>
      </c>
      <c r="W111" s="157"/>
      <c r="X111" s="157" t="s">
        <v>290</v>
      </c>
      <c r="Y111" s="157" t="s">
        <v>170</v>
      </c>
      <c r="Z111" s="147"/>
      <c r="AA111" s="147"/>
      <c r="AB111" s="147"/>
      <c r="AC111" s="147"/>
      <c r="AD111" s="147"/>
      <c r="AE111" s="147"/>
      <c r="AF111" s="147"/>
      <c r="AG111" s="147" t="s">
        <v>291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71">
        <v>58</v>
      </c>
      <c r="B112" s="172" t="s">
        <v>656</v>
      </c>
      <c r="C112" s="187" t="s">
        <v>657</v>
      </c>
      <c r="D112" s="173" t="s">
        <v>179</v>
      </c>
      <c r="E112" s="174">
        <v>1</v>
      </c>
      <c r="F112" s="175"/>
      <c r="G112" s="176">
        <f>ROUND(E112*F112,2)</f>
        <v>0</v>
      </c>
      <c r="H112" s="175"/>
      <c r="I112" s="176">
        <f>ROUND(E112*H112,2)</f>
        <v>0</v>
      </c>
      <c r="J112" s="175"/>
      <c r="K112" s="176">
        <f>ROUND(E112*J112,2)</f>
        <v>0</v>
      </c>
      <c r="L112" s="176">
        <v>12</v>
      </c>
      <c r="M112" s="176">
        <f>G112*(1+L112/100)</f>
        <v>0</v>
      </c>
      <c r="N112" s="174">
        <v>1.17E-2</v>
      </c>
      <c r="O112" s="174">
        <f>ROUND(E112*N112,2)</f>
        <v>0.01</v>
      </c>
      <c r="P112" s="174">
        <v>0</v>
      </c>
      <c r="Q112" s="174">
        <f>ROUND(E112*P112,2)</f>
        <v>0</v>
      </c>
      <c r="R112" s="176" t="s">
        <v>294</v>
      </c>
      <c r="S112" s="176" t="s">
        <v>658</v>
      </c>
      <c r="T112" s="177" t="s">
        <v>658</v>
      </c>
      <c r="U112" s="157">
        <v>0</v>
      </c>
      <c r="V112" s="157">
        <f>ROUND(E112*U112,2)</f>
        <v>0</v>
      </c>
      <c r="W112" s="157"/>
      <c r="X112" s="157" t="s">
        <v>290</v>
      </c>
      <c r="Y112" s="157" t="s">
        <v>170</v>
      </c>
      <c r="Z112" s="147"/>
      <c r="AA112" s="147"/>
      <c r="AB112" s="147"/>
      <c r="AC112" s="147"/>
      <c r="AD112" s="147"/>
      <c r="AE112" s="147"/>
      <c r="AF112" s="147"/>
      <c r="AG112" s="147" t="s">
        <v>291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2" x14ac:dyDescent="0.2">
      <c r="A113" s="154"/>
      <c r="B113" s="155"/>
      <c r="C113" s="250" t="s">
        <v>431</v>
      </c>
      <c r="D113" s="251"/>
      <c r="E113" s="251"/>
      <c r="F113" s="251"/>
      <c r="G113" s="251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7"/>
      <c r="AA113" s="147"/>
      <c r="AB113" s="147"/>
      <c r="AC113" s="147"/>
      <c r="AD113" s="147"/>
      <c r="AE113" s="147"/>
      <c r="AF113" s="147"/>
      <c r="AG113" s="147" t="s">
        <v>199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71">
        <v>59</v>
      </c>
      <c r="B114" s="172" t="s">
        <v>659</v>
      </c>
      <c r="C114" s="187" t="s">
        <v>660</v>
      </c>
      <c r="D114" s="173" t="s">
        <v>179</v>
      </c>
      <c r="E114" s="174">
        <v>1</v>
      </c>
      <c r="F114" s="175"/>
      <c r="G114" s="176">
        <f>ROUND(E114*F114,2)</f>
        <v>0</v>
      </c>
      <c r="H114" s="175"/>
      <c r="I114" s="176">
        <f>ROUND(E114*H114,2)</f>
        <v>0</v>
      </c>
      <c r="J114" s="175"/>
      <c r="K114" s="176">
        <f>ROUND(E114*J114,2)</f>
        <v>0</v>
      </c>
      <c r="L114" s="176">
        <v>12</v>
      </c>
      <c r="M114" s="176">
        <f>G114*(1+L114/100)</f>
        <v>0</v>
      </c>
      <c r="N114" s="174">
        <v>0.02</v>
      </c>
      <c r="O114" s="174">
        <f>ROUND(E114*N114,2)</f>
        <v>0.02</v>
      </c>
      <c r="P114" s="174">
        <v>0</v>
      </c>
      <c r="Q114" s="174">
        <f>ROUND(E114*P114,2)</f>
        <v>0</v>
      </c>
      <c r="R114" s="176" t="s">
        <v>294</v>
      </c>
      <c r="S114" s="176" t="s">
        <v>661</v>
      </c>
      <c r="T114" s="177" t="s">
        <v>661</v>
      </c>
      <c r="U114" s="157">
        <v>0</v>
      </c>
      <c r="V114" s="157">
        <f>ROUND(E114*U114,2)</f>
        <v>0</v>
      </c>
      <c r="W114" s="157"/>
      <c r="X114" s="157" t="s">
        <v>290</v>
      </c>
      <c r="Y114" s="157" t="s">
        <v>170</v>
      </c>
      <c r="Z114" s="147"/>
      <c r="AA114" s="147"/>
      <c r="AB114" s="147"/>
      <c r="AC114" s="147"/>
      <c r="AD114" s="147"/>
      <c r="AE114" s="147"/>
      <c r="AF114" s="147"/>
      <c r="AG114" s="147" t="s">
        <v>291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2" x14ac:dyDescent="0.2">
      <c r="A115" s="154"/>
      <c r="B115" s="155"/>
      <c r="C115" s="250" t="s">
        <v>431</v>
      </c>
      <c r="D115" s="251"/>
      <c r="E115" s="251"/>
      <c r="F115" s="251"/>
      <c r="G115" s="251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7"/>
      <c r="AA115" s="147"/>
      <c r="AB115" s="147"/>
      <c r="AC115" s="147"/>
      <c r="AD115" s="147"/>
      <c r="AE115" s="147"/>
      <c r="AF115" s="147"/>
      <c r="AG115" s="147" t="s">
        <v>199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71">
        <v>60</v>
      </c>
      <c r="B116" s="172" t="s">
        <v>662</v>
      </c>
      <c r="C116" s="187" t="s">
        <v>663</v>
      </c>
      <c r="D116" s="173" t="s">
        <v>664</v>
      </c>
      <c r="E116" s="174">
        <v>1</v>
      </c>
      <c r="F116" s="175"/>
      <c r="G116" s="176">
        <f>ROUND(E116*F116,2)</f>
        <v>0</v>
      </c>
      <c r="H116" s="175"/>
      <c r="I116" s="176">
        <f>ROUND(E116*H116,2)</f>
        <v>0</v>
      </c>
      <c r="J116" s="175"/>
      <c r="K116" s="176">
        <f>ROUND(E116*J116,2)</f>
        <v>0</v>
      </c>
      <c r="L116" s="176">
        <v>12</v>
      </c>
      <c r="M116" s="176">
        <f>G116*(1+L116/100)</f>
        <v>0</v>
      </c>
      <c r="N116" s="174">
        <v>5.0000000000000001E-4</v>
      </c>
      <c r="O116" s="174">
        <f>ROUND(E116*N116,2)</f>
        <v>0</v>
      </c>
      <c r="P116" s="174">
        <v>0</v>
      </c>
      <c r="Q116" s="174">
        <f>ROUND(E116*P116,2)</f>
        <v>0</v>
      </c>
      <c r="R116" s="176" t="s">
        <v>294</v>
      </c>
      <c r="S116" s="176" t="s">
        <v>180</v>
      </c>
      <c r="T116" s="177" t="s">
        <v>180</v>
      </c>
      <c r="U116" s="157">
        <v>0</v>
      </c>
      <c r="V116" s="157">
        <f>ROUND(E116*U116,2)</f>
        <v>0</v>
      </c>
      <c r="W116" s="157"/>
      <c r="X116" s="157" t="s">
        <v>290</v>
      </c>
      <c r="Y116" s="157" t="s">
        <v>170</v>
      </c>
      <c r="Z116" s="147"/>
      <c r="AA116" s="147"/>
      <c r="AB116" s="147"/>
      <c r="AC116" s="147"/>
      <c r="AD116" s="147"/>
      <c r="AE116" s="147"/>
      <c r="AF116" s="147"/>
      <c r="AG116" s="147" t="s">
        <v>291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">
      <c r="A117" s="154"/>
      <c r="B117" s="155"/>
      <c r="C117" s="250" t="s">
        <v>431</v>
      </c>
      <c r="D117" s="251"/>
      <c r="E117" s="251"/>
      <c r="F117" s="251"/>
      <c r="G117" s="251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7"/>
      <c r="AA117" s="147"/>
      <c r="AB117" s="147"/>
      <c r="AC117" s="147"/>
      <c r="AD117" s="147"/>
      <c r="AE117" s="147"/>
      <c r="AF117" s="147"/>
      <c r="AG117" s="147" t="s">
        <v>199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71">
        <v>61</v>
      </c>
      <c r="B118" s="172" t="s">
        <v>665</v>
      </c>
      <c r="C118" s="187" t="s">
        <v>666</v>
      </c>
      <c r="D118" s="173" t="s">
        <v>179</v>
      </c>
      <c r="E118" s="174">
        <v>1</v>
      </c>
      <c r="F118" s="175"/>
      <c r="G118" s="176">
        <f>ROUND(E118*F118,2)</f>
        <v>0</v>
      </c>
      <c r="H118" s="175"/>
      <c r="I118" s="176">
        <f>ROUND(E118*H118,2)</f>
        <v>0</v>
      </c>
      <c r="J118" s="175"/>
      <c r="K118" s="176">
        <f>ROUND(E118*J118,2)</f>
        <v>0</v>
      </c>
      <c r="L118" s="176">
        <v>12</v>
      </c>
      <c r="M118" s="176">
        <f>G118*(1+L118/100)</f>
        <v>0</v>
      </c>
      <c r="N118" s="174">
        <v>5.5999999999999999E-3</v>
      </c>
      <c r="O118" s="174">
        <f>ROUND(E118*N118,2)</f>
        <v>0.01</v>
      </c>
      <c r="P118" s="174">
        <v>0</v>
      </c>
      <c r="Q118" s="174">
        <f>ROUND(E118*P118,2)</f>
        <v>0</v>
      </c>
      <c r="R118" s="176"/>
      <c r="S118" s="176" t="s">
        <v>167</v>
      </c>
      <c r="T118" s="177" t="s">
        <v>168</v>
      </c>
      <c r="U118" s="157">
        <v>0</v>
      </c>
      <c r="V118" s="157">
        <f>ROUND(E118*U118,2)</f>
        <v>0</v>
      </c>
      <c r="W118" s="157"/>
      <c r="X118" s="157" t="s">
        <v>290</v>
      </c>
      <c r="Y118" s="157" t="s">
        <v>170</v>
      </c>
      <c r="Z118" s="147"/>
      <c r="AA118" s="147"/>
      <c r="AB118" s="147"/>
      <c r="AC118" s="147"/>
      <c r="AD118" s="147"/>
      <c r="AE118" s="147"/>
      <c r="AF118" s="147"/>
      <c r="AG118" s="147" t="s">
        <v>291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2" x14ac:dyDescent="0.2">
      <c r="A119" s="154"/>
      <c r="B119" s="155"/>
      <c r="C119" s="250" t="s">
        <v>431</v>
      </c>
      <c r="D119" s="251"/>
      <c r="E119" s="251"/>
      <c r="F119" s="251"/>
      <c r="G119" s="251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7"/>
      <c r="AA119" s="147"/>
      <c r="AB119" s="147"/>
      <c r="AC119" s="147"/>
      <c r="AD119" s="147"/>
      <c r="AE119" s="147"/>
      <c r="AF119" s="147"/>
      <c r="AG119" s="147" t="s">
        <v>199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x14ac:dyDescent="0.2">
      <c r="A120" s="164" t="s">
        <v>162</v>
      </c>
      <c r="B120" s="165" t="s">
        <v>104</v>
      </c>
      <c r="C120" s="186" t="s">
        <v>105</v>
      </c>
      <c r="D120" s="166"/>
      <c r="E120" s="167"/>
      <c r="F120" s="168"/>
      <c r="G120" s="168">
        <f>SUMIF(AG121:AG124,"&lt;&gt;NOR",G121:G124)</f>
        <v>0</v>
      </c>
      <c r="H120" s="168"/>
      <c r="I120" s="168">
        <f>SUM(I121:I124)</f>
        <v>0</v>
      </c>
      <c r="J120" s="168"/>
      <c r="K120" s="168">
        <f>SUM(K121:K124)</f>
        <v>0</v>
      </c>
      <c r="L120" s="168"/>
      <c r="M120" s="168">
        <f>SUM(M121:M124)</f>
        <v>0</v>
      </c>
      <c r="N120" s="167"/>
      <c r="O120" s="167">
        <f>SUM(O121:O124)</f>
        <v>0</v>
      </c>
      <c r="P120" s="167"/>
      <c r="Q120" s="167">
        <f>SUM(Q121:Q124)</f>
        <v>0</v>
      </c>
      <c r="R120" s="168"/>
      <c r="S120" s="168"/>
      <c r="T120" s="169"/>
      <c r="U120" s="163"/>
      <c r="V120" s="163">
        <f>SUM(V121:V124)</f>
        <v>0</v>
      </c>
      <c r="W120" s="163"/>
      <c r="X120" s="163"/>
      <c r="Y120" s="163"/>
      <c r="AG120" t="s">
        <v>163</v>
      </c>
    </row>
    <row r="121" spans="1:60" outlineLevel="1" x14ac:dyDescent="0.2">
      <c r="A121" s="178">
        <v>62</v>
      </c>
      <c r="B121" s="179" t="s">
        <v>667</v>
      </c>
      <c r="C121" s="189" t="s">
        <v>668</v>
      </c>
      <c r="D121" s="180" t="s">
        <v>179</v>
      </c>
      <c r="E121" s="181">
        <v>4</v>
      </c>
      <c r="F121" s="182"/>
      <c r="G121" s="183">
        <f>ROUND(E121*F121,2)</f>
        <v>0</v>
      </c>
      <c r="H121" s="182"/>
      <c r="I121" s="183">
        <f>ROUND(E121*H121,2)</f>
        <v>0</v>
      </c>
      <c r="J121" s="182"/>
      <c r="K121" s="183">
        <f>ROUND(E121*J121,2)</f>
        <v>0</v>
      </c>
      <c r="L121" s="183">
        <v>12</v>
      </c>
      <c r="M121" s="183">
        <f>G121*(1+L121/100)</f>
        <v>0</v>
      </c>
      <c r="N121" s="181">
        <v>0</v>
      </c>
      <c r="O121" s="181">
        <f>ROUND(E121*N121,2)</f>
        <v>0</v>
      </c>
      <c r="P121" s="181">
        <v>0</v>
      </c>
      <c r="Q121" s="181">
        <f>ROUND(E121*P121,2)</f>
        <v>0</v>
      </c>
      <c r="R121" s="183"/>
      <c r="S121" s="183" t="s">
        <v>180</v>
      </c>
      <c r="T121" s="184" t="s">
        <v>180</v>
      </c>
      <c r="U121" s="157">
        <v>0</v>
      </c>
      <c r="V121" s="157">
        <f>ROUND(E121*U121,2)</f>
        <v>0</v>
      </c>
      <c r="W121" s="157"/>
      <c r="X121" s="157" t="s">
        <v>169</v>
      </c>
      <c r="Y121" s="157" t="s">
        <v>170</v>
      </c>
      <c r="Z121" s="147"/>
      <c r="AA121" s="147"/>
      <c r="AB121" s="147"/>
      <c r="AC121" s="147"/>
      <c r="AD121" s="147"/>
      <c r="AE121" s="147"/>
      <c r="AF121" s="147"/>
      <c r="AG121" s="147" t="s">
        <v>270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71">
        <v>63</v>
      </c>
      <c r="B122" s="172" t="s">
        <v>669</v>
      </c>
      <c r="C122" s="187" t="s">
        <v>670</v>
      </c>
      <c r="D122" s="173" t="s">
        <v>0</v>
      </c>
      <c r="E122" s="174">
        <v>14.872</v>
      </c>
      <c r="F122" s="175"/>
      <c r="G122" s="176">
        <f>ROUND(E122*F122,2)</f>
        <v>0</v>
      </c>
      <c r="H122" s="175"/>
      <c r="I122" s="176">
        <f>ROUND(E122*H122,2)</f>
        <v>0</v>
      </c>
      <c r="J122" s="175"/>
      <c r="K122" s="176">
        <f>ROUND(E122*J122,2)</f>
        <v>0</v>
      </c>
      <c r="L122" s="176">
        <v>12</v>
      </c>
      <c r="M122" s="176">
        <f>G122*(1+L122/100)</f>
        <v>0</v>
      </c>
      <c r="N122" s="174">
        <v>0</v>
      </c>
      <c r="O122" s="174">
        <f>ROUND(E122*N122,2)</f>
        <v>0</v>
      </c>
      <c r="P122" s="174">
        <v>0</v>
      </c>
      <c r="Q122" s="174">
        <f>ROUND(E122*P122,2)</f>
        <v>0</v>
      </c>
      <c r="R122" s="176"/>
      <c r="S122" s="176" t="s">
        <v>180</v>
      </c>
      <c r="T122" s="177" t="s">
        <v>180</v>
      </c>
      <c r="U122" s="157">
        <v>0</v>
      </c>
      <c r="V122" s="157">
        <f>ROUND(E122*U122,2)</f>
        <v>0</v>
      </c>
      <c r="W122" s="157"/>
      <c r="X122" s="157" t="s">
        <v>169</v>
      </c>
      <c r="Y122" s="157" t="s">
        <v>170</v>
      </c>
      <c r="Z122" s="147"/>
      <c r="AA122" s="147"/>
      <c r="AB122" s="147"/>
      <c r="AC122" s="147"/>
      <c r="AD122" s="147"/>
      <c r="AE122" s="147"/>
      <c r="AF122" s="147"/>
      <c r="AG122" s="147" t="s">
        <v>279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">
      <c r="A123" s="154"/>
      <c r="B123" s="155"/>
      <c r="C123" s="250" t="s">
        <v>431</v>
      </c>
      <c r="D123" s="251"/>
      <c r="E123" s="251"/>
      <c r="F123" s="251"/>
      <c r="G123" s="251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57"/>
      <c r="Z123" s="147"/>
      <c r="AA123" s="147"/>
      <c r="AB123" s="147"/>
      <c r="AC123" s="147"/>
      <c r="AD123" s="147"/>
      <c r="AE123" s="147"/>
      <c r="AF123" s="147"/>
      <c r="AG123" s="147" t="s">
        <v>199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78">
        <v>64</v>
      </c>
      <c r="B124" s="179" t="s">
        <v>671</v>
      </c>
      <c r="C124" s="189" t="s">
        <v>672</v>
      </c>
      <c r="D124" s="180" t="s">
        <v>179</v>
      </c>
      <c r="E124" s="181">
        <v>4</v>
      </c>
      <c r="F124" s="182"/>
      <c r="G124" s="183">
        <f>ROUND(E124*F124,2)</f>
        <v>0</v>
      </c>
      <c r="H124" s="182"/>
      <c r="I124" s="183">
        <f>ROUND(E124*H124,2)</f>
        <v>0</v>
      </c>
      <c r="J124" s="182"/>
      <c r="K124" s="183">
        <f>ROUND(E124*J124,2)</f>
        <v>0</v>
      </c>
      <c r="L124" s="183">
        <v>12</v>
      </c>
      <c r="M124" s="183">
        <f>G124*(1+L124/100)</f>
        <v>0</v>
      </c>
      <c r="N124" s="181">
        <v>1.9000000000000001E-4</v>
      </c>
      <c r="O124" s="181">
        <f>ROUND(E124*N124,2)</f>
        <v>0</v>
      </c>
      <c r="P124" s="181">
        <v>0</v>
      </c>
      <c r="Q124" s="181">
        <f>ROUND(E124*P124,2)</f>
        <v>0</v>
      </c>
      <c r="R124" s="183" t="s">
        <v>294</v>
      </c>
      <c r="S124" s="183" t="s">
        <v>180</v>
      </c>
      <c r="T124" s="184" t="s">
        <v>180</v>
      </c>
      <c r="U124" s="157">
        <v>0</v>
      </c>
      <c r="V124" s="157">
        <f>ROUND(E124*U124,2)</f>
        <v>0</v>
      </c>
      <c r="W124" s="157"/>
      <c r="X124" s="157" t="s">
        <v>290</v>
      </c>
      <c r="Y124" s="157" t="s">
        <v>170</v>
      </c>
      <c r="Z124" s="147"/>
      <c r="AA124" s="147"/>
      <c r="AB124" s="147"/>
      <c r="AC124" s="147"/>
      <c r="AD124" s="147"/>
      <c r="AE124" s="147"/>
      <c r="AF124" s="147"/>
      <c r="AG124" s="147" t="s">
        <v>291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x14ac:dyDescent="0.2">
      <c r="A125" s="164" t="s">
        <v>162</v>
      </c>
      <c r="B125" s="165" t="s">
        <v>130</v>
      </c>
      <c r="C125" s="186" t="s">
        <v>131</v>
      </c>
      <c r="D125" s="166"/>
      <c r="E125" s="167"/>
      <c r="F125" s="168"/>
      <c r="G125" s="168">
        <f>SUMIF(AG126:AG140,"&lt;&gt;NOR",G126:G140)</f>
        <v>0</v>
      </c>
      <c r="H125" s="168"/>
      <c r="I125" s="168">
        <f>SUM(I126:I140)</f>
        <v>0</v>
      </c>
      <c r="J125" s="168"/>
      <c r="K125" s="168">
        <f>SUM(K126:K140)</f>
        <v>0</v>
      </c>
      <c r="L125" s="168"/>
      <c r="M125" s="168">
        <f>SUM(M126:M140)</f>
        <v>0</v>
      </c>
      <c r="N125" s="167"/>
      <c r="O125" s="167">
        <f>SUM(O126:O140)</f>
        <v>0</v>
      </c>
      <c r="P125" s="167"/>
      <c r="Q125" s="167">
        <f>SUM(Q126:Q140)</f>
        <v>0</v>
      </c>
      <c r="R125" s="168"/>
      <c r="S125" s="168"/>
      <c r="T125" s="169"/>
      <c r="U125" s="163"/>
      <c r="V125" s="163">
        <f>SUM(V126:V140)</f>
        <v>0</v>
      </c>
      <c r="W125" s="163"/>
      <c r="X125" s="163"/>
      <c r="Y125" s="163"/>
      <c r="AG125" t="s">
        <v>163</v>
      </c>
    </row>
    <row r="126" spans="1:60" outlineLevel="1" x14ac:dyDescent="0.2">
      <c r="A126" s="171">
        <v>65</v>
      </c>
      <c r="B126" s="172" t="s">
        <v>429</v>
      </c>
      <c r="C126" s="187" t="s">
        <v>430</v>
      </c>
      <c r="D126" s="173" t="s">
        <v>228</v>
      </c>
      <c r="E126" s="174">
        <v>0.37272</v>
      </c>
      <c r="F126" s="175"/>
      <c r="G126" s="176">
        <f>ROUND(E126*F126,2)</f>
        <v>0</v>
      </c>
      <c r="H126" s="175"/>
      <c r="I126" s="176">
        <f>ROUND(E126*H126,2)</f>
        <v>0</v>
      </c>
      <c r="J126" s="175"/>
      <c r="K126" s="176">
        <f>ROUND(E126*J126,2)</f>
        <v>0</v>
      </c>
      <c r="L126" s="176">
        <v>12</v>
      </c>
      <c r="M126" s="176">
        <f>G126*(1+L126/100)</f>
        <v>0</v>
      </c>
      <c r="N126" s="174">
        <v>0</v>
      </c>
      <c r="O126" s="174">
        <f>ROUND(E126*N126,2)</f>
        <v>0</v>
      </c>
      <c r="P126" s="174">
        <v>0</v>
      </c>
      <c r="Q126" s="174">
        <f>ROUND(E126*P126,2)</f>
        <v>0</v>
      </c>
      <c r="R126" s="176"/>
      <c r="S126" s="176" t="s">
        <v>180</v>
      </c>
      <c r="T126" s="177" t="s">
        <v>180</v>
      </c>
      <c r="U126" s="157">
        <v>0</v>
      </c>
      <c r="V126" s="157">
        <f>ROUND(E126*U126,2)</f>
        <v>0</v>
      </c>
      <c r="W126" s="157"/>
      <c r="X126" s="157" t="s">
        <v>169</v>
      </c>
      <c r="Y126" s="157" t="s">
        <v>170</v>
      </c>
      <c r="Z126" s="147"/>
      <c r="AA126" s="147"/>
      <c r="AB126" s="147"/>
      <c r="AC126" s="147"/>
      <c r="AD126" s="147"/>
      <c r="AE126" s="147"/>
      <c r="AF126" s="147"/>
      <c r="AG126" s="147" t="s">
        <v>181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2" x14ac:dyDescent="0.2">
      <c r="A127" s="154"/>
      <c r="B127" s="155"/>
      <c r="C127" s="250" t="s">
        <v>431</v>
      </c>
      <c r="D127" s="251"/>
      <c r="E127" s="251"/>
      <c r="F127" s="251"/>
      <c r="G127" s="251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7"/>
      <c r="AA127" s="147"/>
      <c r="AB127" s="147"/>
      <c r="AC127" s="147"/>
      <c r="AD127" s="147"/>
      <c r="AE127" s="147"/>
      <c r="AF127" s="147"/>
      <c r="AG127" s="147" t="s">
        <v>199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71">
        <v>66</v>
      </c>
      <c r="B128" s="172" t="s">
        <v>432</v>
      </c>
      <c r="C128" s="187" t="s">
        <v>433</v>
      </c>
      <c r="D128" s="173" t="s">
        <v>228</v>
      </c>
      <c r="E128" s="174">
        <v>0.74543999999999999</v>
      </c>
      <c r="F128" s="175"/>
      <c r="G128" s="176">
        <f>ROUND(E128*F128,2)</f>
        <v>0</v>
      </c>
      <c r="H128" s="175"/>
      <c r="I128" s="176">
        <f>ROUND(E128*H128,2)</f>
        <v>0</v>
      </c>
      <c r="J128" s="175"/>
      <c r="K128" s="176">
        <f>ROUND(E128*J128,2)</f>
        <v>0</v>
      </c>
      <c r="L128" s="176">
        <v>12</v>
      </c>
      <c r="M128" s="176">
        <f>G128*(1+L128/100)</f>
        <v>0</v>
      </c>
      <c r="N128" s="174">
        <v>0</v>
      </c>
      <c r="O128" s="174">
        <f>ROUND(E128*N128,2)</f>
        <v>0</v>
      </c>
      <c r="P128" s="174">
        <v>0</v>
      </c>
      <c r="Q128" s="174">
        <f>ROUND(E128*P128,2)</f>
        <v>0</v>
      </c>
      <c r="R128" s="176"/>
      <c r="S128" s="176" t="s">
        <v>180</v>
      </c>
      <c r="T128" s="177" t="s">
        <v>180</v>
      </c>
      <c r="U128" s="157">
        <v>0</v>
      </c>
      <c r="V128" s="157">
        <f>ROUND(E128*U128,2)</f>
        <v>0</v>
      </c>
      <c r="W128" s="157"/>
      <c r="X128" s="157" t="s">
        <v>169</v>
      </c>
      <c r="Y128" s="157" t="s">
        <v>170</v>
      </c>
      <c r="Z128" s="147"/>
      <c r="AA128" s="147"/>
      <c r="AB128" s="147"/>
      <c r="AC128" s="147"/>
      <c r="AD128" s="147"/>
      <c r="AE128" s="147"/>
      <c r="AF128" s="147"/>
      <c r="AG128" s="147" t="s">
        <v>181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250" t="s">
        <v>431</v>
      </c>
      <c r="D129" s="251"/>
      <c r="E129" s="251"/>
      <c r="F129" s="251"/>
      <c r="G129" s="251"/>
      <c r="H129" s="157"/>
      <c r="I129" s="157"/>
      <c r="J129" s="157"/>
      <c r="K129" s="157"/>
      <c r="L129" s="157"/>
      <c r="M129" s="157"/>
      <c r="N129" s="156"/>
      <c r="O129" s="156"/>
      <c r="P129" s="156"/>
      <c r="Q129" s="156"/>
      <c r="R129" s="157"/>
      <c r="S129" s="157"/>
      <c r="T129" s="157"/>
      <c r="U129" s="157"/>
      <c r="V129" s="157"/>
      <c r="W129" s="157"/>
      <c r="X129" s="157"/>
      <c r="Y129" s="157"/>
      <c r="Z129" s="147"/>
      <c r="AA129" s="147"/>
      <c r="AB129" s="147"/>
      <c r="AC129" s="147"/>
      <c r="AD129" s="147"/>
      <c r="AE129" s="147"/>
      <c r="AF129" s="147"/>
      <c r="AG129" s="147" t="s">
        <v>199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71">
        <v>67</v>
      </c>
      <c r="B130" s="172" t="s">
        <v>434</v>
      </c>
      <c r="C130" s="187" t="s">
        <v>435</v>
      </c>
      <c r="D130" s="173" t="s">
        <v>228</v>
      </c>
      <c r="E130" s="174">
        <v>0.37272</v>
      </c>
      <c r="F130" s="175"/>
      <c r="G130" s="176">
        <f>ROUND(E130*F130,2)</f>
        <v>0</v>
      </c>
      <c r="H130" s="175"/>
      <c r="I130" s="176">
        <f>ROUND(E130*H130,2)</f>
        <v>0</v>
      </c>
      <c r="J130" s="175"/>
      <c r="K130" s="176">
        <f>ROUND(E130*J130,2)</f>
        <v>0</v>
      </c>
      <c r="L130" s="176">
        <v>12</v>
      </c>
      <c r="M130" s="176">
        <f>G130*(1+L130/100)</f>
        <v>0</v>
      </c>
      <c r="N130" s="174">
        <v>0</v>
      </c>
      <c r="O130" s="174">
        <f>ROUND(E130*N130,2)</f>
        <v>0</v>
      </c>
      <c r="P130" s="174">
        <v>0</v>
      </c>
      <c r="Q130" s="174">
        <f>ROUND(E130*P130,2)</f>
        <v>0</v>
      </c>
      <c r="R130" s="176"/>
      <c r="S130" s="176" t="s">
        <v>180</v>
      </c>
      <c r="T130" s="177" t="s">
        <v>180</v>
      </c>
      <c r="U130" s="157">
        <v>0</v>
      </c>
      <c r="V130" s="157">
        <f>ROUND(E130*U130,2)</f>
        <v>0</v>
      </c>
      <c r="W130" s="157"/>
      <c r="X130" s="157" t="s">
        <v>169</v>
      </c>
      <c r="Y130" s="157" t="s">
        <v>170</v>
      </c>
      <c r="Z130" s="147"/>
      <c r="AA130" s="147"/>
      <c r="AB130" s="147"/>
      <c r="AC130" s="147"/>
      <c r="AD130" s="147"/>
      <c r="AE130" s="147"/>
      <c r="AF130" s="147"/>
      <c r="AG130" s="147" t="s">
        <v>181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2" x14ac:dyDescent="0.2">
      <c r="A131" s="154"/>
      <c r="B131" s="155"/>
      <c r="C131" s="250" t="s">
        <v>431</v>
      </c>
      <c r="D131" s="251"/>
      <c r="E131" s="251"/>
      <c r="F131" s="251"/>
      <c r="G131" s="251"/>
      <c r="H131" s="157"/>
      <c r="I131" s="157"/>
      <c r="J131" s="157"/>
      <c r="K131" s="157"/>
      <c r="L131" s="157"/>
      <c r="M131" s="157"/>
      <c r="N131" s="156"/>
      <c r="O131" s="156"/>
      <c r="P131" s="156"/>
      <c r="Q131" s="156"/>
      <c r="R131" s="157"/>
      <c r="S131" s="157"/>
      <c r="T131" s="157"/>
      <c r="U131" s="157"/>
      <c r="V131" s="157"/>
      <c r="W131" s="157"/>
      <c r="X131" s="157"/>
      <c r="Y131" s="157"/>
      <c r="Z131" s="147"/>
      <c r="AA131" s="147"/>
      <c r="AB131" s="147"/>
      <c r="AC131" s="147"/>
      <c r="AD131" s="147"/>
      <c r="AE131" s="147"/>
      <c r="AF131" s="147"/>
      <c r="AG131" s="147" t="s">
        <v>199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71">
        <v>68</v>
      </c>
      <c r="B132" s="172" t="s">
        <v>436</v>
      </c>
      <c r="C132" s="187" t="s">
        <v>437</v>
      </c>
      <c r="D132" s="173" t="s">
        <v>228</v>
      </c>
      <c r="E132" s="174">
        <v>7.0816800000000004</v>
      </c>
      <c r="F132" s="175"/>
      <c r="G132" s="176">
        <f>ROUND(E132*F132,2)</f>
        <v>0</v>
      </c>
      <c r="H132" s="175"/>
      <c r="I132" s="176">
        <f>ROUND(E132*H132,2)</f>
        <v>0</v>
      </c>
      <c r="J132" s="175"/>
      <c r="K132" s="176">
        <f>ROUND(E132*J132,2)</f>
        <v>0</v>
      </c>
      <c r="L132" s="176">
        <v>12</v>
      </c>
      <c r="M132" s="176">
        <f>G132*(1+L132/100)</f>
        <v>0</v>
      </c>
      <c r="N132" s="174">
        <v>0</v>
      </c>
      <c r="O132" s="174">
        <f>ROUND(E132*N132,2)</f>
        <v>0</v>
      </c>
      <c r="P132" s="174">
        <v>0</v>
      </c>
      <c r="Q132" s="174">
        <f>ROUND(E132*P132,2)</f>
        <v>0</v>
      </c>
      <c r="R132" s="176"/>
      <c r="S132" s="176" t="s">
        <v>180</v>
      </c>
      <c r="T132" s="177" t="s">
        <v>180</v>
      </c>
      <c r="U132" s="157">
        <v>0</v>
      </c>
      <c r="V132" s="157">
        <f>ROUND(E132*U132,2)</f>
        <v>0</v>
      </c>
      <c r="W132" s="157"/>
      <c r="X132" s="157" t="s">
        <v>169</v>
      </c>
      <c r="Y132" s="157" t="s">
        <v>170</v>
      </c>
      <c r="Z132" s="147"/>
      <c r="AA132" s="147"/>
      <c r="AB132" s="147"/>
      <c r="AC132" s="147"/>
      <c r="AD132" s="147"/>
      <c r="AE132" s="147"/>
      <c r="AF132" s="147"/>
      <c r="AG132" s="147" t="s">
        <v>181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">
      <c r="A133" s="154"/>
      <c r="B133" s="155"/>
      <c r="C133" s="250" t="s">
        <v>431</v>
      </c>
      <c r="D133" s="251"/>
      <c r="E133" s="251"/>
      <c r="F133" s="251"/>
      <c r="G133" s="251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57"/>
      <c r="Z133" s="147"/>
      <c r="AA133" s="147"/>
      <c r="AB133" s="147"/>
      <c r="AC133" s="147"/>
      <c r="AD133" s="147"/>
      <c r="AE133" s="147"/>
      <c r="AF133" s="147"/>
      <c r="AG133" s="147" t="s">
        <v>199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">
      <c r="A134" s="171">
        <v>69</v>
      </c>
      <c r="B134" s="172" t="s">
        <v>438</v>
      </c>
      <c r="C134" s="187" t="s">
        <v>439</v>
      </c>
      <c r="D134" s="173" t="s">
        <v>228</v>
      </c>
      <c r="E134" s="174">
        <v>0.37272</v>
      </c>
      <c r="F134" s="175"/>
      <c r="G134" s="176">
        <f>ROUND(E134*F134,2)</f>
        <v>0</v>
      </c>
      <c r="H134" s="175"/>
      <c r="I134" s="176">
        <f>ROUND(E134*H134,2)</f>
        <v>0</v>
      </c>
      <c r="J134" s="175"/>
      <c r="K134" s="176">
        <f>ROUND(E134*J134,2)</f>
        <v>0</v>
      </c>
      <c r="L134" s="176">
        <v>12</v>
      </c>
      <c r="M134" s="176">
        <f>G134*(1+L134/100)</f>
        <v>0</v>
      </c>
      <c r="N134" s="174">
        <v>0</v>
      </c>
      <c r="O134" s="174">
        <f>ROUND(E134*N134,2)</f>
        <v>0</v>
      </c>
      <c r="P134" s="174">
        <v>0</v>
      </c>
      <c r="Q134" s="174">
        <f>ROUND(E134*P134,2)</f>
        <v>0</v>
      </c>
      <c r="R134" s="176"/>
      <c r="S134" s="176" t="s">
        <v>180</v>
      </c>
      <c r="T134" s="177" t="s">
        <v>180</v>
      </c>
      <c r="U134" s="157">
        <v>0</v>
      </c>
      <c r="V134" s="157">
        <f>ROUND(E134*U134,2)</f>
        <v>0</v>
      </c>
      <c r="W134" s="157"/>
      <c r="X134" s="157" t="s">
        <v>169</v>
      </c>
      <c r="Y134" s="157" t="s">
        <v>170</v>
      </c>
      <c r="Z134" s="147"/>
      <c r="AA134" s="147"/>
      <c r="AB134" s="147"/>
      <c r="AC134" s="147"/>
      <c r="AD134" s="147"/>
      <c r="AE134" s="147"/>
      <c r="AF134" s="147"/>
      <c r="AG134" s="147" t="s">
        <v>181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2" x14ac:dyDescent="0.2">
      <c r="A135" s="154"/>
      <c r="B135" s="155"/>
      <c r="C135" s="250" t="s">
        <v>431</v>
      </c>
      <c r="D135" s="251"/>
      <c r="E135" s="251"/>
      <c r="F135" s="251"/>
      <c r="G135" s="251"/>
      <c r="H135" s="157"/>
      <c r="I135" s="157"/>
      <c r="J135" s="157"/>
      <c r="K135" s="157"/>
      <c r="L135" s="157"/>
      <c r="M135" s="157"/>
      <c r="N135" s="156"/>
      <c r="O135" s="156"/>
      <c r="P135" s="156"/>
      <c r="Q135" s="156"/>
      <c r="R135" s="157"/>
      <c r="S135" s="157"/>
      <c r="T135" s="157"/>
      <c r="U135" s="157"/>
      <c r="V135" s="157"/>
      <c r="W135" s="157"/>
      <c r="X135" s="157"/>
      <c r="Y135" s="157"/>
      <c r="Z135" s="147"/>
      <c r="AA135" s="147"/>
      <c r="AB135" s="147"/>
      <c r="AC135" s="147"/>
      <c r="AD135" s="147"/>
      <c r="AE135" s="147"/>
      <c r="AF135" s="147"/>
      <c r="AG135" s="147" t="s">
        <v>199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71">
        <v>70</v>
      </c>
      <c r="B136" s="172" t="s">
        <v>440</v>
      </c>
      <c r="C136" s="187" t="s">
        <v>441</v>
      </c>
      <c r="D136" s="173" t="s">
        <v>228</v>
      </c>
      <c r="E136" s="174">
        <v>2.2363200000000001</v>
      </c>
      <c r="F136" s="175"/>
      <c r="G136" s="176">
        <f>ROUND(E136*F136,2)</f>
        <v>0</v>
      </c>
      <c r="H136" s="175"/>
      <c r="I136" s="176">
        <f>ROUND(E136*H136,2)</f>
        <v>0</v>
      </c>
      <c r="J136" s="175"/>
      <c r="K136" s="176">
        <f>ROUND(E136*J136,2)</f>
        <v>0</v>
      </c>
      <c r="L136" s="176">
        <v>12</v>
      </c>
      <c r="M136" s="176">
        <f>G136*(1+L136/100)</f>
        <v>0</v>
      </c>
      <c r="N136" s="174">
        <v>0</v>
      </c>
      <c r="O136" s="174">
        <f>ROUND(E136*N136,2)</f>
        <v>0</v>
      </c>
      <c r="P136" s="174">
        <v>0</v>
      </c>
      <c r="Q136" s="174">
        <f>ROUND(E136*P136,2)</f>
        <v>0</v>
      </c>
      <c r="R136" s="176"/>
      <c r="S136" s="176" t="s">
        <v>180</v>
      </c>
      <c r="T136" s="177" t="s">
        <v>180</v>
      </c>
      <c r="U136" s="157">
        <v>0</v>
      </c>
      <c r="V136" s="157">
        <f>ROUND(E136*U136,2)</f>
        <v>0</v>
      </c>
      <c r="W136" s="157"/>
      <c r="X136" s="157" t="s">
        <v>169</v>
      </c>
      <c r="Y136" s="157" t="s">
        <v>170</v>
      </c>
      <c r="Z136" s="147"/>
      <c r="AA136" s="147"/>
      <c r="AB136" s="147"/>
      <c r="AC136" s="147"/>
      <c r="AD136" s="147"/>
      <c r="AE136" s="147"/>
      <c r="AF136" s="147"/>
      <c r="AG136" s="147" t="s">
        <v>181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2" x14ac:dyDescent="0.2">
      <c r="A137" s="154"/>
      <c r="B137" s="155"/>
      <c r="C137" s="250" t="s">
        <v>431</v>
      </c>
      <c r="D137" s="251"/>
      <c r="E137" s="251"/>
      <c r="F137" s="251"/>
      <c r="G137" s="251"/>
      <c r="H137" s="157"/>
      <c r="I137" s="157"/>
      <c r="J137" s="157"/>
      <c r="K137" s="157"/>
      <c r="L137" s="157"/>
      <c r="M137" s="157"/>
      <c r="N137" s="156"/>
      <c r="O137" s="156"/>
      <c r="P137" s="156"/>
      <c r="Q137" s="156"/>
      <c r="R137" s="157"/>
      <c r="S137" s="157"/>
      <c r="T137" s="157"/>
      <c r="U137" s="157"/>
      <c r="V137" s="157"/>
      <c r="W137" s="157"/>
      <c r="X137" s="157"/>
      <c r="Y137" s="157"/>
      <c r="Z137" s="147"/>
      <c r="AA137" s="147"/>
      <c r="AB137" s="147"/>
      <c r="AC137" s="147"/>
      <c r="AD137" s="147"/>
      <c r="AE137" s="147"/>
      <c r="AF137" s="147"/>
      <c r="AG137" s="147" t="s">
        <v>199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71">
        <v>71</v>
      </c>
      <c r="B138" s="172" t="s">
        <v>442</v>
      </c>
      <c r="C138" s="187" t="s">
        <v>443</v>
      </c>
      <c r="D138" s="173" t="s">
        <v>228</v>
      </c>
      <c r="E138" s="174">
        <v>0.37272</v>
      </c>
      <c r="F138" s="175"/>
      <c r="G138" s="176">
        <f>ROUND(E138*F138,2)</f>
        <v>0</v>
      </c>
      <c r="H138" s="175"/>
      <c r="I138" s="176">
        <f>ROUND(E138*H138,2)</f>
        <v>0</v>
      </c>
      <c r="J138" s="175"/>
      <c r="K138" s="176">
        <f>ROUND(E138*J138,2)</f>
        <v>0</v>
      </c>
      <c r="L138" s="176">
        <v>12</v>
      </c>
      <c r="M138" s="176">
        <f>G138*(1+L138/100)</f>
        <v>0</v>
      </c>
      <c r="N138" s="174">
        <v>0</v>
      </c>
      <c r="O138" s="174">
        <f>ROUND(E138*N138,2)</f>
        <v>0</v>
      </c>
      <c r="P138" s="174">
        <v>0</v>
      </c>
      <c r="Q138" s="174">
        <f>ROUND(E138*P138,2)</f>
        <v>0</v>
      </c>
      <c r="R138" s="176"/>
      <c r="S138" s="176" t="s">
        <v>180</v>
      </c>
      <c r="T138" s="177" t="s">
        <v>180</v>
      </c>
      <c r="U138" s="157">
        <v>0</v>
      </c>
      <c r="V138" s="157">
        <f>ROUND(E138*U138,2)</f>
        <v>0</v>
      </c>
      <c r="W138" s="157"/>
      <c r="X138" s="157" t="s">
        <v>169</v>
      </c>
      <c r="Y138" s="157" t="s">
        <v>170</v>
      </c>
      <c r="Z138" s="147"/>
      <c r="AA138" s="147"/>
      <c r="AB138" s="147"/>
      <c r="AC138" s="147"/>
      <c r="AD138" s="147"/>
      <c r="AE138" s="147"/>
      <c r="AF138" s="147"/>
      <c r="AG138" s="147" t="s">
        <v>181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250" t="s">
        <v>431</v>
      </c>
      <c r="D139" s="251"/>
      <c r="E139" s="251"/>
      <c r="F139" s="251"/>
      <c r="G139" s="251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7"/>
      <c r="AA139" s="147"/>
      <c r="AB139" s="147"/>
      <c r="AC139" s="147"/>
      <c r="AD139" s="147"/>
      <c r="AE139" s="147"/>
      <c r="AF139" s="147"/>
      <c r="AG139" s="147" t="s">
        <v>199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71">
        <v>72</v>
      </c>
      <c r="B140" s="172" t="s">
        <v>444</v>
      </c>
      <c r="C140" s="187" t="s">
        <v>445</v>
      </c>
      <c r="D140" s="173" t="s">
        <v>228</v>
      </c>
      <c r="E140" s="174">
        <v>0.37272</v>
      </c>
      <c r="F140" s="175"/>
      <c r="G140" s="176">
        <f>ROUND(E140*F140,2)</f>
        <v>0</v>
      </c>
      <c r="H140" s="175"/>
      <c r="I140" s="176">
        <f>ROUND(E140*H140,2)</f>
        <v>0</v>
      </c>
      <c r="J140" s="175"/>
      <c r="K140" s="176">
        <f>ROUND(E140*J140,2)</f>
        <v>0</v>
      </c>
      <c r="L140" s="176">
        <v>12</v>
      </c>
      <c r="M140" s="176">
        <f>G140*(1+L140/100)</f>
        <v>0</v>
      </c>
      <c r="N140" s="174">
        <v>0</v>
      </c>
      <c r="O140" s="174">
        <f>ROUND(E140*N140,2)</f>
        <v>0</v>
      </c>
      <c r="P140" s="174">
        <v>0</v>
      </c>
      <c r="Q140" s="174">
        <f>ROUND(E140*P140,2)</f>
        <v>0</v>
      </c>
      <c r="R140" s="176"/>
      <c r="S140" s="176" t="s">
        <v>446</v>
      </c>
      <c r="T140" s="177" t="s">
        <v>446</v>
      </c>
      <c r="U140" s="157">
        <v>0</v>
      </c>
      <c r="V140" s="157">
        <f>ROUND(E140*U140,2)</f>
        <v>0</v>
      </c>
      <c r="W140" s="157"/>
      <c r="X140" s="157" t="s">
        <v>169</v>
      </c>
      <c r="Y140" s="157" t="s">
        <v>170</v>
      </c>
      <c r="Z140" s="147"/>
      <c r="AA140" s="147"/>
      <c r="AB140" s="147"/>
      <c r="AC140" s="147"/>
      <c r="AD140" s="147"/>
      <c r="AE140" s="147"/>
      <c r="AF140" s="147"/>
      <c r="AG140" s="147" t="s">
        <v>181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x14ac:dyDescent="0.2">
      <c r="A141" s="3"/>
      <c r="B141" s="4"/>
      <c r="C141" s="191"/>
      <c r="D141" s="6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AE141">
        <v>12</v>
      </c>
      <c r="AF141">
        <v>21</v>
      </c>
      <c r="AG141" t="s">
        <v>148</v>
      </c>
    </row>
    <row r="142" spans="1:60" x14ac:dyDescent="0.2">
      <c r="A142" s="150"/>
      <c r="B142" s="151" t="s">
        <v>29</v>
      </c>
      <c r="C142" s="192"/>
      <c r="D142" s="152"/>
      <c r="E142" s="153"/>
      <c r="F142" s="153"/>
      <c r="G142" s="170">
        <f>G8+G10+G12+G16+G18+G25+G27+G34+G59+G75+G120+G125</f>
        <v>0</v>
      </c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AE142">
        <f>SUMIF(L7:L140,AE141,G7:G140)</f>
        <v>0</v>
      </c>
      <c r="AF142">
        <f>SUMIF(L7:L140,AF141,G7:G140)</f>
        <v>0</v>
      </c>
      <c r="AG142" t="s">
        <v>447</v>
      </c>
    </row>
    <row r="143" spans="1:60" x14ac:dyDescent="0.2">
      <c r="C143" s="193"/>
      <c r="D143" s="10"/>
      <c r="AG143" t="s">
        <v>448</v>
      </c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8EpGa1NIbOO31S5hWJDVzuDxhJTu+Q85QJfnjGUodbrjKFrrInGrrzmU5zx8rGs0W1Iaw3T5jhIRVxgMkujKQ==" saltValue="NRkqnbZL4lAxulO9KJCigA==" spinCount="100000" sheet="1" formatRows="0"/>
  <mergeCells count="52">
    <mergeCell ref="C22:G22"/>
    <mergeCell ref="A1:G1"/>
    <mergeCell ref="C2:G2"/>
    <mergeCell ref="C3:G3"/>
    <mergeCell ref="C4:G4"/>
    <mergeCell ref="C14:G14"/>
    <mergeCell ref="C53:G53"/>
    <mergeCell ref="C24:G24"/>
    <mergeCell ref="C29:G29"/>
    <mergeCell ref="C33:G33"/>
    <mergeCell ref="C36:G36"/>
    <mergeCell ref="C38:G38"/>
    <mergeCell ref="C40:G40"/>
    <mergeCell ref="C42:G42"/>
    <mergeCell ref="C45:G45"/>
    <mergeCell ref="C47:G47"/>
    <mergeCell ref="C49:G49"/>
    <mergeCell ref="C51:G51"/>
    <mergeCell ref="C88:G88"/>
    <mergeCell ref="C55:G55"/>
    <mergeCell ref="C58:G58"/>
    <mergeCell ref="C64:G64"/>
    <mergeCell ref="C66:G66"/>
    <mergeCell ref="C69:G69"/>
    <mergeCell ref="C71:G71"/>
    <mergeCell ref="C73:G73"/>
    <mergeCell ref="C78:G78"/>
    <mergeCell ref="C82:G82"/>
    <mergeCell ref="C84:G84"/>
    <mergeCell ref="C86:G86"/>
    <mergeCell ref="C115:G115"/>
    <mergeCell ref="C90:G90"/>
    <mergeCell ref="C94:G94"/>
    <mergeCell ref="C96:G96"/>
    <mergeCell ref="C99:G99"/>
    <mergeCell ref="C101:G101"/>
    <mergeCell ref="C103:G103"/>
    <mergeCell ref="C105:G105"/>
    <mergeCell ref="C107:G107"/>
    <mergeCell ref="C109:G109"/>
    <mergeCell ref="C110:G110"/>
    <mergeCell ref="C113:G113"/>
    <mergeCell ref="C133:G133"/>
    <mergeCell ref="C135:G135"/>
    <mergeCell ref="C137:G137"/>
    <mergeCell ref="C139:G139"/>
    <mergeCell ref="C117:G117"/>
    <mergeCell ref="C119:G119"/>
    <mergeCell ref="C123:G123"/>
    <mergeCell ref="C127:G127"/>
    <mergeCell ref="C129:G129"/>
    <mergeCell ref="C131:G13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281FA-D7FD-4D90-A854-4176171B821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4" t="s">
        <v>135</v>
      </c>
      <c r="B1" s="254"/>
      <c r="C1" s="254"/>
      <c r="D1" s="254"/>
      <c r="E1" s="254"/>
      <c r="F1" s="254"/>
      <c r="G1" s="254"/>
      <c r="AG1" t="s">
        <v>136</v>
      </c>
    </row>
    <row r="2" spans="1:60" ht="24.95" customHeight="1" x14ac:dyDescent="0.2">
      <c r="A2" s="139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137</v>
      </c>
    </row>
    <row r="3" spans="1:60" ht="24.95" customHeight="1" x14ac:dyDescent="0.2">
      <c r="A3" s="139" t="s">
        <v>8</v>
      </c>
      <c r="B3" s="49" t="s">
        <v>47</v>
      </c>
      <c r="C3" s="255" t="s">
        <v>48</v>
      </c>
      <c r="D3" s="256"/>
      <c r="E3" s="256"/>
      <c r="F3" s="256"/>
      <c r="G3" s="257"/>
      <c r="AC3" s="120" t="s">
        <v>137</v>
      </c>
      <c r="AG3" t="s">
        <v>138</v>
      </c>
    </row>
    <row r="4" spans="1:60" ht="24.95" customHeight="1" x14ac:dyDescent="0.2">
      <c r="A4" s="140" t="s">
        <v>9</v>
      </c>
      <c r="B4" s="141" t="s">
        <v>54</v>
      </c>
      <c r="C4" s="258" t="s">
        <v>48</v>
      </c>
      <c r="D4" s="259"/>
      <c r="E4" s="259"/>
      <c r="F4" s="259"/>
      <c r="G4" s="260"/>
      <c r="AG4" t="s">
        <v>139</v>
      </c>
    </row>
    <row r="5" spans="1:60" x14ac:dyDescent="0.2">
      <c r="D5" s="10"/>
    </row>
    <row r="6" spans="1:60" ht="38.25" x14ac:dyDescent="0.2">
      <c r="A6" s="143" t="s">
        <v>140</v>
      </c>
      <c r="B6" s="145" t="s">
        <v>141</v>
      </c>
      <c r="C6" s="145" t="s">
        <v>142</v>
      </c>
      <c r="D6" s="144" t="s">
        <v>143</v>
      </c>
      <c r="E6" s="143" t="s">
        <v>144</v>
      </c>
      <c r="F6" s="142" t="s">
        <v>145</v>
      </c>
      <c r="G6" s="143" t="s">
        <v>29</v>
      </c>
      <c r="H6" s="146" t="s">
        <v>30</v>
      </c>
      <c r="I6" s="146" t="s">
        <v>146</v>
      </c>
      <c r="J6" s="146" t="s">
        <v>31</v>
      </c>
      <c r="K6" s="146" t="s">
        <v>147</v>
      </c>
      <c r="L6" s="146" t="s">
        <v>148</v>
      </c>
      <c r="M6" s="146" t="s">
        <v>149</v>
      </c>
      <c r="N6" s="146" t="s">
        <v>150</v>
      </c>
      <c r="O6" s="146" t="s">
        <v>151</v>
      </c>
      <c r="P6" s="146" t="s">
        <v>152</v>
      </c>
      <c r="Q6" s="146" t="s">
        <v>153</v>
      </c>
      <c r="R6" s="146" t="s">
        <v>154</v>
      </c>
      <c r="S6" s="146" t="s">
        <v>155</v>
      </c>
      <c r="T6" s="146" t="s">
        <v>156</v>
      </c>
      <c r="U6" s="146" t="s">
        <v>157</v>
      </c>
      <c r="V6" s="146" t="s">
        <v>158</v>
      </c>
      <c r="W6" s="146" t="s">
        <v>159</v>
      </c>
      <c r="X6" s="146" t="s">
        <v>160</v>
      </c>
      <c r="Y6" s="146" t="s">
        <v>161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4" t="s">
        <v>162</v>
      </c>
      <c r="B8" s="165" t="s">
        <v>72</v>
      </c>
      <c r="C8" s="186" t="s">
        <v>73</v>
      </c>
      <c r="D8" s="166"/>
      <c r="E8" s="167"/>
      <c r="F8" s="168"/>
      <c r="G8" s="168">
        <f>SUMIF(AG9:AG16,"&lt;&gt;NOR",G9:G16)</f>
        <v>0</v>
      </c>
      <c r="H8" s="168"/>
      <c r="I8" s="168">
        <f>SUM(I9:I16)</f>
        <v>0</v>
      </c>
      <c r="J8" s="168"/>
      <c r="K8" s="168">
        <f>SUM(K9:K16)</f>
        <v>0</v>
      </c>
      <c r="L8" s="168"/>
      <c r="M8" s="168">
        <f>SUM(M9:M16)</f>
        <v>0</v>
      </c>
      <c r="N8" s="167"/>
      <c r="O8" s="167">
        <f>SUM(O9:O16)</f>
        <v>2.0699999999999998</v>
      </c>
      <c r="P8" s="167"/>
      <c r="Q8" s="167">
        <f>SUM(Q9:Q16)</f>
        <v>0</v>
      </c>
      <c r="R8" s="168"/>
      <c r="S8" s="168"/>
      <c r="T8" s="169"/>
      <c r="U8" s="163"/>
      <c r="V8" s="163">
        <f>SUM(V9:V16)</f>
        <v>0</v>
      </c>
      <c r="W8" s="163"/>
      <c r="X8" s="163"/>
      <c r="Y8" s="163"/>
      <c r="AG8" t="s">
        <v>163</v>
      </c>
    </row>
    <row r="9" spans="1:60" ht="45" outlineLevel="1" x14ac:dyDescent="0.2">
      <c r="A9" s="171">
        <v>1</v>
      </c>
      <c r="B9" s="172" t="s">
        <v>184</v>
      </c>
      <c r="C9" s="187" t="s">
        <v>673</v>
      </c>
      <c r="D9" s="173" t="s">
        <v>166</v>
      </c>
      <c r="E9" s="174">
        <v>8.1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12</v>
      </c>
      <c r="M9" s="176">
        <f>G9*(1+L9/100)</f>
        <v>0</v>
      </c>
      <c r="N9" s="174">
        <v>1.3690000000000001E-2</v>
      </c>
      <c r="O9" s="174">
        <f>ROUND(E9*N9,2)</f>
        <v>0.11</v>
      </c>
      <c r="P9" s="174">
        <v>0</v>
      </c>
      <c r="Q9" s="174">
        <f>ROUND(E9*P9,2)</f>
        <v>0</v>
      </c>
      <c r="R9" s="176" t="s">
        <v>674</v>
      </c>
      <c r="S9" s="176" t="s">
        <v>180</v>
      </c>
      <c r="T9" s="177" t="s">
        <v>180</v>
      </c>
      <c r="U9" s="157">
        <v>0</v>
      </c>
      <c r="V9" s="157">
        <f>ROUND(E9*U9,2)</f>
        <v>0</v>
      </c>
      <c r="W9" s="157"/>
      <c r="X9" s="157" t="s">
        <v>169</v>
      </c>
      <c r="Y9" s="157" t="s">
        <v>170</v>
      </c>
      <c r="Z9" s="147"/>
      <c r="AA9" s="147"/>
      <c r="AB9" s="147"/>
      <c r="AC9" s="147"/>
      <c r="AD9" s="147"/>
      <c r="AE9" s="147"/>
      <c r="AF9" s="147"/>
      <c r="AG9" s="147" t="s">
        <v>171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8" t="s">
        <v>186</v>
      </c>
      <c r="D10" s="158"/>
      <c r="E10" s="159">
        <v>8.1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173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outlineLevel="1" x14ac:dyDescent="0.2">
      <c r="A11" s="178">
        <v>2</v>
      </c>
      <c r="B11" s="179" t="s">
        <v>177</v>
      </c>
      <c r="C11" s="189" t="s">
        <v>675</v>
      </c>
      <c r="D11" s="180" t="s">
        <v>179</v>
      </c>
      <c r="E11" s="181">
        <v>2</v>
      </c>
      <c r="F11" s="182"/>
      <c r="G11" s="183">
        <f>ROUND(E11*F11,2)</f>
        <v>0</v>
      </c>
      <c r="H11" s="182"/>
      <c r="I11" s="183">
        <f>ROUND(E11*H11,2)</f>
        <v>0</v>
      </c>
      <c r="J11" s="182"/>
      <c r="K11" s="183">
        <f>ROUND(E11*J11,2)</f>
        <v>0</v>
      </c>
      <c r="L11" s="183">
        <v>12</v>
      </c>
      <c r="M11" s="183">
        <f>G11*(1+L11/100)</f>
        <v>0</v>
      </c>
      <c r="N11" s="181">
        <v>1.6000000000000001E-4</v>
      </c>
      <c r="O11" s="181">
        <f>ROUND(E11*N11,2)</f>
        <v>0</v>
      </c>
      <c r="P11" s="181">
        <v>0</v>
      </c>
      <c r="Q11" s="181">
        <f>ROUND(E11*P11,2)</f>
        <v>0</v>
      </c>
      <c r="R11" s="183" t="s">
        <v>674</v>
      </c>
      <c r="S11" s="183" t="s">
        <v>180</v>
      </c>
      <c r="T11" s="184" t="s">
        <v>180</v>
      </c>
      <c r="U11" s="157">
        <v>0</v>
      </c>
      <c r="V11" s="157">
        <f>ROUND(E11*U11,2)</f>
        <v>0</v>
      </c>
      <c r="W11" s="157"/>
      <c r="X11" s="157" t="s">
        <v>169</v>
      </c>
      <c r="Y11" s="157" t="s">
        <v>170</v>
      </c>
      <c r="Z11" s="147"/>
      <c r="AA11" s="147"/>
      <c r="AB11" s="147"/>
      <c r="AC11" s="147"/>
      <c r="AD11" s="147"/>
      <c r="AE11" s="147"/>
      <c r="AF11" s="147"/>
      <c r="AG11" s="147" t="s">
        <v>181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1">
        <v>3</v>
      </c>
      <c r="B12" s="172" t="s">
        <v>164</v>
      </c>
      <c r="C12" s="187" t="s">
        <v>165</v>
      </c>
      <c r="D12" s="173" t="s">
        <v>166</v>
      </c>
      <c r="E12" s="174">
        <v>10.8</v>
      </c>
      <c r="F12" s="175"/>
      <c r="G12" s="176">
        <f>ROUND(E12*F12,2)</f>
        <v>0</v>
      </c>
      <c r="H12" s="175"/>
      <c r="I12" s="176">
        <f>ROUND(E12*H12,2)</f>
        <v>0</v>
      </c>
      <c r="J12" s="175"/>
      <c r="K12" s="176">
        <f>ROUND(E12*J12,2)</f>
        <v>0</v>
      </c>
      <c r="L12" s="176">
        <v>12</v>
      </c>
      <c r="M12" s="176">
        <f>G12*(1+L12/100)</f>
        <v>0</v>
      </c>
      <c r="N12" s="174">
        <v>4.6460000000000001E-2</v>
      </c>
      <c r="O12" s="174">
        <f>ROUND(E12*N12,2)</f>
        <v>0.5</v>
      </c>
      <c r="P12" s="174">
        <v>0</v>
      </c>
      <c r="Q12" s="174">
        <f>ROUND(E12*P12,2)</f>
        <v>0</v>
      </c>
      <c r="R12" s="176"/>
      <c r="S12" s="176" t="s">
        <v>167</v>
      </c>
      <c r="T12" s="177" t="s">
        <v>168</v>
      </c>
      <c r="U12" s="157">
        <v>0</v>
      </c>
      <c r="V12" s="157">
        <f>ROUND(E12*U12,2)</f>
        <v>0</v>
      </c>
      <c r="W12" s="157"/>
      <c r="X12" s="157" t="s">
        <v>169</v>
      </c>
      <c r="Y12" s="157" t="s">
        <v>170</v>
      </c>
      <c r="Z12" s="147"/>
      <c r="AA12" s="147"/>
      <c r="AB12" s="147"/>
      <c r="AC12" s="147"/>
      <c r="AD12" s="147"/>
      <c r="AE12" s="147"/>
      <c r="AF12" s="147"/>
      <c r="AG12" s="147" t="s">
        <v>171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188" t="s">
        <v>172</v>
      </c>
      <c r="D13" s="158"/>
      <c r="E13" s="159">
        <v>10.8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173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1">
        <v>4</v>
      </c>
      <c r="B14" s="172" t="s">
        <v>174</v>
      </c>
      <c r="C14" s="187" t="s">
        <v>175</v>
      </c>
      <c r="D14" s="173" t="s">
        <v>166</v>
      </c>
      <c r="E14" s="174">
        <v>19.440000000000001</v>
      </c>
      <c r="F14" s="175"/>
      <c r="G14" s="176">
        <f>ROUND(E14*F14,2)</f>
        <v>0</v>
      </c>
      <c r="H14" s="175"/>
      <c r="I14" s="176">
        <f>ROUND(E14*H14,2)</f>
        <v>0</v>
      </c>
      <c r="J14" s="175"/>
      <c r="K14" s="176">
        <f>ROUND(E14*J14,2)</f>
        <v>0</v>
      </c>
      <c r="L14" s="176">
        <v>12</v>
      </c>
      <c r="M14" s="176">
        <f>G14*(1+L14/100)</f>
        <v>0</v>
      </c>
      <c r="N14" s="174">
        <v>7.4709999999999999E-2</v>
      </c>
      <c r="O14" s="174">
        <f>ROUND(E14*N14,2)</f>
        <v>1.45</v>
      </c>
      <c r="P14" s="174">
        <v>0</v>
      </c>
      <c r="Q14" s="174">
        <f>ROUND(E14*P14,2)</f>
        <v>0</v>
      </c>
      <c r="R14" s="176"/>
      <c r="S14" s="176" t="s">
        <v>167</v>
      </c>
      <c r="T14" s="177" t="s">
        <v>168</v>
      </c>
      <c r="U14" s="157">
        <v>0</v>
      </c>
      <c r="V14" s="157">
        <f>ROUND(E14*U14,2)</f>
        <v>0</v>
      </c>
      <c r="W14" s="157"/>
      <c r="X14" s="157" t="s">
        <v>169</v>
      </c>
      <c r="Y14" s="157" t="s">
        <v>170</v>
      </c>
      <c r="Z14" s="147"/>
      <c r="AA14" s="147"/>
      <c r="AB14" s="147"/>
      <c r="AC14" s="147"/>
      <c r="AD14" s="147"/>
      <c r="AE14" s="147"/>
      <c r="AF14" s="147"/>
      <c r="AG14" s="147" t="s">
        <v>171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188" t="s">
        <v>176</v>
      </c>
      <c r="D15" s="158"/>
      <c r="E15" s="159">
        <v>19.440000000000001</v>
      </c>
      <c r="F15" s="15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173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8">
        <v>5</v>
      </c>
      <c r="B16" s="179" t="s">
        <v>182</v>
      </c>
      <c r="C16" s="189" t="s">
        <v>183</v>
      </c>
      <c r="D16" s="180" t="s">
        <v>179</v>
      </c>
      <c r="E16" s="181">
        <v>2</v>
      </c>
      <c r="F16" s="182"/>
      <c r="G16" s="183">
        <f>ROUND(E16*F16,2)</f>
        <v>0</v>
      </c>
      <c r="H16" s="182"/>
      <c r="I16" s="183">
        <f>ROUND(E16*H16,2)</f>
        <v>0</v>
      </c>
      <c r="J16" s="182"/>
      <c r="K16" s="183">
        <f>ROUND(E16*J16,2)</f>
        <v>0</v>
      </c>
      <c r="L16" s="183">
        <v>12</v>
      </c>
      <c r="M16" s="183">
        <f>G16*(1+L16/100)</f>
        <v>0</v>
      </c>
      <c r="N16" s="181">
        <v>7.1199999999999996E-3</v>
      </c>
      <c r="O16" s="181">
        <f>ROUND(E16*N16,2)</f>
        <v>0.01</v>
      </c>
      <c r="P16" s="181">
        <v>0</v>
      </c>
      <c r="Q16" s="181">
        <f>ROUND(E16*P16,2)</f>
        <v>0</v>
      </c>
      <c r="R16" s="183"/>
      <c r="S16" s="183" t="s">
        <v>167</v>
      </c>
      <c r="T16" s="184" t="s">
        <v>168</v>
      </c>
      <c r="U16" s="157">
        <v>0</v>
      </c>
      <c r="V16" s="157">
        <f>ROUND(E16*U16,2)</f>
        <v>0</v>
      </c>
      <c r="W16" s="157"/>
      <c r="X16" s="157" t="s">
        <v>169</v>
      </c>
      <c r="Y16" s="157" t="s">
        <v>170</v>
      </c>
      <c r="Z16" s="147"/>
      <c r="AA16" s="147"/>
      <c r="AB16" s="147"/>
      <c r="AC16" s="147"/>
      <c r="AD16" s="147"/>
      <c r="AE16" s="147"/>
      <c r="AF16" s="147"/>
      <c r="AG16" s="147" t="s">
        <v>181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">
      <c r="A17" s="164" t="s">
        <v>162</v>
      </c>
      <c r="B17" s="165" t="s">
        <v>74</v>
      </c>
      <c r="C17" s="186" t="s">
        <v>75</v>
      </c>
      <c r="D17" s="166"/>
      <c r="E17" s="167"/>
      <c r="F17" s="168"/>
      <c r="G17" s="168">
        <f>SUMIF(AG18:AG18,"&lt;&gt;NOR",G18:G18)</f>
        <v>0</v>
      </c>
      <c r="H17" s="168"/>
      <c r="I17" s="168">
        <f>SUM(I18:I18)</f>
        <v>0</v>
      </c>
      <c r="J17" s="168"/>
      <c r="K17" s="168">
        <f>SUM(K18:K18)</f>
        <v>0</v>
      </c>
      <c r="L17" s="168"/>
      <c r="M17" s="168">
        <f>SUM(M18:M18)</f>
        <v>0</v>
      </c>
      <c r="N17" s="167"/>
      <c r="O17" s="167">
        <f>SUM(O18:O18)</f>
        <v>7.0000000000000007E-2</v>
      </c>
      <c r="P17" s="167"/>
      <c r="Q17" s="167">
        <f>SUM(Q18:Q18)</f>
        <v>0</v>
      </c>
      <c r="R17" s="168"/>
      <c r="S17" s="168"/>
      <c r="T17" s="169"/>
      <c r="U17" s="163"/>
      <c r="V17" s="163">
        <f>SUM(V18:V18)</f>
        <v>0</v>
      </c>
      <c r="W17" s="163"/>
      <c r="X17" s="163"/>
      <c r="Y17" s="163"/>
      <c r="AG17" t="s">
        <v>163</v>
      </c>
    </row>
    <row r="18" spans="1:60" ht="33.75" outlineLevel="1" x14ac:dyDescent="0.2">
      <c r="A18" s="178">
        <v>6</v>
      </c>
      <c r="B18" s="179" t="s">
        <v>187</v>
      </c>
      <c r="C18" s="189" t="s">
        <v>676</v>
      </c>
      <c r="D18" s="180" t="s">
        <v>166</v>
      </c>
      <c r="E18" s="181">
        <v>6</v>
      </c>
      <c r="F18" s="182"/>
      <c r="G18" s="183">
        <f>ROUND(E18*F18,2)</f>
        <v>0</v>
      </c>
      <c r="H18" s="182"/>
      <c r="I18" s="183">
        <f>ROUND(E18*H18,2)</f>
        <v>0</v>
      </c>
      <c r="J18" s="182"/>
      <c r="K18" s="183">
        <f>ROUND(E18*J18,2)</f>
        <v>0</v>
      </c>
      <c r="L18" s="183">
        <v>12</v>
      </c>
      <c r="M18" s="183">
        <f>G18*(1+L18/100)</f>
        <v>0</v>
      </c>
      <c r="N18" s="181">
        <v>1.201E-2</v>
      </c>
      <c r="O18" s="181">
        <f>ROUND(E18*N18,2)</f>
        <v>7.0000000000000007E-2</v>
      </c>
      <c r="P18" s="181">
        <v>0</v>
      </c>
      <c r="Q18" s="181">
        <f>ROUND(E18*P18,2)</f>
        <v>0</v>
      </c>
      <c r="R18" s="183" t="s">
        <v>674</v>
      </c>
      <c r="S18" s="183" t="s">
        <v>180</v>
      </c>
      <c r="T18" s="184" t="s">
        <v>180</v>
      </c>
      <c r="U18" s="157">
        <v>0</v>
      </c>
      <c r="V18" s="157">
        <f>ROUND(E18*U18,2)</f>
        <v>0</v>
      </c>
      <c r="W18" s="157"/>
      <c r="X18" s="157" t="s">
        <v>169</v>
      </c>
      <c r="Y18" s="157" t="s">
        <v>170</v>
      </c>
      <c r="Z18" s="147"/>
      <c r="AA18" s="147"/>
      <c r="AB18" s="147"/>
      <c r="AC18" s="147"/>
      <c r="AD18" s="147"/>
      <c r="AE18" s="147"/>
      <c r="AF18" s="147"/>
      <c r="AG18" s="147" t="s">
        <v>171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x14ac:dyDescent="0.2">
      <c r="A19" s="164" t="s">
        <v>162</v>
      </c>
      <c r="B19" s="165" t="s">
        <v>76</v>
      </c>
      <c r="C19" s="186" t="s">
        <v>77</v>
      </c>
      <c r="D19" s="166"/>
      <c r="E19" s="167"/>
      <c r="F19" s="168"/>
      <c r="G19" s="168">
        <f>SUMIF(AG20:AG35,"&lt;&gt;NOR",G20:G35)</f>
        <v>0</v>
      </c>
      <c r="H19" s="168"/>
      <c r="I19" s="168">
        <f>SUM(I20:I35)</f>
        <v>0</v>
      </c>
      <c r="J19" s="168"/>
      <c r="K19" s="168">
        <f>SUM(K20:K35)</f>
        <v>0</v>
      </c>
      <c r="L19" s="168"/>
      <c r="M19" s="168">
        <f>SUM(M20:M35)</f>
        <v>0</v>
      </c>
      <c r="N19" s="167"/>
      <c r="O19" s="167">
        <f>SUM(O20:O35)</f>
        <v>2.3400000000000003</v>
      </c>
      <c r="P19" s="167"/>
      <c r="Q19" s="167">
        <f>SUM(Q20:Q35)</f>
        <v>0.01</v>
      </c>
      <c r="R19" s="168"/>
      <c r="S19" s="168"/>
      <c r="T19" s="169"/>
      <c r="U19" s="163"/>
      <c r="V19" s="163">
        <f>SUM(V20:V35)</f>
        <v>0</v>
      </c>
      <c r="W19" s="163"/>
      <c r="X19" s="163"/>
      <c r="Y19" s="163"/>
      <c r="AG19" t="s">
        <v>163</v>
      </c>
    </row>
    <row r="20" spans="1:60" ht="22.5" outlineLevel="1" x14ac:dyDescent="0.2">
      <c r="A20" s="178">
        <v>7</v>
      </c>
      <c r="B20" s="179" t="s">
        <v>189</v>
      </c>
      <c r="C20" s="189" t="s">
        <v>677</v>
      </c>
      <c r="D20" s="180" t="s">
        <v>166</v>
      </c>
      <c r="E20" s="181">
        <v>44</v>
      </c>
      <c r="F20" s="182"/>
      <c r="G20" s="183">
        <f>ROUND(E20*F20,2)</f>
        <v>0</v>
      </c>
      <c r="H20" s="182"/>
      <c r="I20" s="183">
        <f>ROUND(E20*H20,2)</f>
        <v>0</v>
      </c>
      <c r="J20" s="182"/>
      <c r="K20" s="183">
        <f>ROUND(E20*J20,2)</f>
        <v>0</v>
      </c>
      <c r="L20" s="183">
        <v>12</v>
      </c>
      <c r="M20" s="183">
        <f>G20*(1+L20/100)</f>
        <v>0</v>
      </c>
      <c r="N20" s="181">
        <v>5.6899999999999997E-3</v>
      </c>
      <c r="O20" s="181">
        <f>ROUND(E20*N20,2)</f>
        <v>0.25</v>
      </c>
      <c r="P20" s="181">
        <v>0</v>
      </c>
      <c r="Q20" s="181">
        <f>ROUND(E20*P20,2)</f>
        <v>0</v>
      </c>
      <c r="R20" s="183" t="s">
        <v>674</v>
      </c>
      <c r="S20" s="183" t="s">
        <v>191</v>
      </c>
      <c r="T20" s="184" t="s">
        <v>191</v>
      </c>
      <c r="U20" s="157">
        <v>0</v>
      </c>
      <c r="V20" s="157">
        <f>ROUND(E20*U20,2)</f>
        <v>0</v>
      </c>
      <c r="W20" s="157"/>
      <c r="X20" s="157" t="s">
        <v>169</v>
      </c>
      <c r="Y20" s="157" t="s">
        <v>170</v>
      </c>
      <c r="Z20" s="147"/>
      <c r="AA20" s="147"/>
      <c r="AB20" s="147"/>
      <c r="AC20" s="147"/>
      <c r="AD20" s="147"/>
      <c r="AE20" s="147"/>
      <c r="AF20" s="147"/>
      <c r="AG20" s="147" t="s">
        <v>171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1">
        <v>8</v>
      </c>
      <c r="B21" s="172" t="s">
        <v>192</v>
      </c>
      <c r="C21" s="187" t="s">
        <v>678</v>
      </c>
      <c r="D21" s="173" t="s">
        <v>166</v>
      </c>
      <c r="E21" s="174">
        <v>61</v>
      </c>
      <c r="F21" s="175"/>
      <c r="G21" s="176">
        <f>ROUND(E21*F21,2)</f>
        <v>0</v>
      </c>
      <c r="H21" s="175"/>
      <c r="I21" s="176">
        <f>ROUND(E21*H21,2)</f>
        <v>0</v>
      </c>
      <c r="J21" s="175"/>
      <c r="K21" s="176">
        <f>ROUND(E21*J21,2)</f>
        <v>0</v>
      </c>
      <c r="L21" s="176">
        <v>12</v>
      </c>
      <c r="M21" s="176">
        <f>G21*(1+L21/100)</f>
        <v>0</v>
      </c>
      <c r="N21" s="174">
        <v>5.2399999999999999E-3</v>
      </c>
      <c r="O21" s="174">
        <f>ROUND(E21*N21,2)</f>
        <v>0.32</v>
      </c>
      <c r="P21" s="174">
        <v>0</v>
      </c>
      <c r="Q21" s="174">
        <f>ROUND(E21*P21,2)</f>
        <v>0</v>
      </c>
      <c r="R21" s="176" t="s">
        <v>674</v>
      </c>
      <c r="S21" s="176" t="s">
        <v>191</v>
      </c>
      <c r="T21" s="177" t="s">
        <v>191</v>
      </c>
      <c r="U21" s="157">
        <v>0</v>
      </c>
      <c r="V21" s="157">
        <f>ROUND(E21*U21,2)</f>
        <v>0</v>
      </c>
      <c r="W21" s="157"/>
      <c r="X21" s="157" t="s">
        <v>169</v>
      </c>
      <c r="Y21" s="157" t="s">
        <v>170</v>
      </c>
      <c r="Z21" s="147"/>
      <c r="AA21" s="147"/>
      <c r="AB21" s="147"/>
      <c r="AC21" s="147"/>
      <c r="AD21" s="147"/>
      <c r="AE21" s="147"/>
      <c r="AF21" s="147"/>
      <c r="AG21" s="147" t="s">
        <v>171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61" t="s">
        <v>679</v>
      </c>
      <c r="D22" s="262"/>
      <c r="E22" s="262"/>
      <c r="F22" s="262"/>
      <c r="G22" s="262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453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45" outlineLevel="1" x14ac:dyDescent="0.2">
      <c r="A23" s="178">
        <v>9</v>
      </c>
      <c r="B23" s="179" t="s">
        <v>200</v>
      </c>
      <c r="C23" s="189" t="s">
        <v>680</v>
      </c>
      <c r="D23" s="180" t="s">
        <v>166</v>
      </c>
      <c r="E23" s="181">
        <v>44</v>
      </c>
      <c r="F23" s="182"/>
      <c r="G23" s="183">
        <f>ROUND(E23*F23,2)</f>
        <v>0</v>
      </c>
      <c r="H23" s="182"/>
      <c r="I23" s="183">
        <f>ROUND(E23*H23,2)</f>
        <v>0</v>
      </c>
      <c r="J23" s="182"/>
      <c r="K23" s="183">
        <f>ROUND(E23*J23,2)</f>
        <v>0</v>
      </c>
      <c r="L23" s="183">
        <v>12</v>
      </c>
      <c r="M23" s="183">
        <f>G23*(1+L23/100)</f>
        <v>0</v>
      </c>
      <c r="N23" s="181">
        <v>5.7400000000000003E-3</v>
      </c>
      <c r="O23" s="181">
        <f>ROUND(E23*N23,2)</f>
        <v>0.25</v>
      </c>
      <c r="P23" s="181">
        <v>0</v>
      </c>
      <c r="Q23" s="181">
        <f>ROUND(E23*P23,2)</f>
        <v>0</v>
      </c>
      <c r="R23" s="183" t="s">
        <v>451</v>
      </c>
      <c r="S23" s="183" t="s">
        <v>180</v>
      </c>
      <c r="T23" s="184" t="s">
        <v>180</v>
      </c>
      <c r="U23" s="157">
        <v>0</v>
      </c>
      <c r="V23" s="157">
        <f>ROUND(E23*U23,2)</f>
        <v>0</v>
      </c>
      <c r="W23" s="157"/>
      <c r="X23" s="157" t="s">
        <v>169</v>
      </c>
      <c r="Y23" s="157" t="s">
        <v>170</v>
      </c>
      <c r="Z23" s="147"/>
      <c r="AA23" s="147"/>
      <c r="AB23" s="147"/>
      <c r="AC23" s="147"/>
      <c r="AD23" s="147"/>
      <c r="AE23" s="147"/>
      <c r="AF23" s="147"/>
      <c r="AG23" s="147" t="s">
        <v>171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2.5" outlineLevel="1" x14ac:dyDescent="0.2">
      <c r="A24" s="171">
        <v>10</v>
      </c>
      <c r="B24" s="172" t="s">
        <v>202</v>
      </c>
      <c r="C24" s="187" t="s">
        <v>681</v>
      </c>
      <c r="D24" s="173" t="s">
        <v>204</v>
      </c>
      <c r="E24" s="174">
        <v>16</v>
      </c>
      <c r="F24" s="175"/>
      <c r="G24" s="176">
        <f>ROUND(E24*F24,2)</f>
        <v>0</v>
      </c>
      <c r="H24" s="175"/>
      <c r="I24" s="176">
        <f>ROUND(E24*H24,2)</f>
        <v>0</v>
      </c>
      <c r="J24" s="175"/>
      <c r="K24" s="176">
        <f>ROUND(E24*J24,2)</f>
        <v>0</v>
      </c>
      <c r="L24" s="176">
        <v>12</v>
      </c>
      <c r="M24" s="176">
        <f>G24*(1+L24/100)</f>
        <v>0</v>
      </c>
      <c r="N24" s="174">
        <v>4.3099999999999996E-3</v>
      </c>
      <c r="O24" s="174">
        <f>ROUND(E24*N24,2)</f>
        <v>7.0000000000000007E-2</v>
      </c>
      <c r="P24" s="174">
        <v>0</v>
      </c>
      <c r="Q24" s="174">
        <f>ROUND(E24*P24,2)</f>
        <v>0</v>
      </c>
      <c r="R24" s="176" t="s">
        <v>451</v>
      </c>
      <c r="S24" s="176" t="s">
        <v>180</v>
      </c>
      <c r="T24" s="177" t="s">
        <v>180</v>
      </c>
      <c r="U24" s="157">
        <v>0</v>
      </c>
      <c r="V24" s="157">
        <f>ROUND(E24*U24,2)</f>
        <v>0</v>
      </c>
      <c r="W24" s="157"/>
      <c r="X24" s="157" t="s">
        <v>169</v>
      </c>
      <c r="Y24" s="157" t="s">
        <v>170</v>
      </c>
      <c r="Z24" s="147"/>
      <c r="AA24" s="147"/>
      <c r="AB24" s="147"/>
      <c r="AC24" s="147"/>
      <c r="AD24" s="147"/>
      <c r="AE24" s="147"/>
      <c r="AF24" s="147"/>
      <c r="AG24" s="147" t="s">
        <v>181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188" t="s">
        <v>205</v>
      </c>
      <c r="D25" s="158"/>
      <c r="E25" s="159">
        <v>16</v>
      </c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173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33.75" outlineLevel="1" x14ac:dyDescent="0.2">
      <c r="A26" s="171">
        <v>11</v>
      </c>
      <c r="B26" s="172" t="s">
        <v>208</v>
      </c>
      <c r="C26" s="187" t="s">
        <v>682</v>
      </c>
      <c r="D26" s="173" t="s">
        <v>166</v>
      </c>
      <c r="E26" s="174">
        <v>17.399999999999999</v>
      </c>
      <c r="F26" s="175"/>
      <c r="G26" s="176">
        <f>ROUND(E26*F26,2)</f>
        <v>0</v>
      </c>
      <c r="H26" s="175"/>
      <c r="I26" s="176">
        <f>ROUND(E26*H26,2)</f>
        <v>0</v>
      </c>
      <c r="J26" s="175"/>
      <c r="K26" s="176">
        <f>ROUND(E26*J26,2)</f>
        <v>0</v>
      </c>
      <c r="L26" s="176">
        <v>12</v>
      </c>
      <c r="M26" s="176">
        <f>G26*(1+L26/100)</f>
        <v>0</v>
      </c>
      <c r="N26" s="174">
        <v>3.9210000000000002E-2</v>
      </c>
      <c r="O26" s="174">
        <f>ROUND(E26*N26,2)</f>
        <v>0.68</v>
      </c>
      <c r="P26" s="174">
        <v>0</v>
      </c>
      <c r="Q26" s="174">
        <f>ROUND(E26*P26,2)</f>
        <v>0</v>
      </c>
      <c r="R26" s="176" t="s">
        <v>674</v>
      </c>
      <c r="S26" s="176" t="s">
        <v>180</v>
      </c>
      <c r="T26" s="177" t="s">
        <v>180</v>
      </c>
      <c r="U26" s="157">
        <v>0</v>
      </c>
      <c r="V26" s="157">
        <f>ROUND(E26*U26,2)</f>
        <v>0</v>
      </c>
      <c r="W26" s="157"/>
      <c r="X26" s="157" t="s">
        <v>169</v>
      </c>
      <c r="Y26" s="157" t="s">
        <v>170</v>
      </c>
      <c r="Z26" s="147"/>
      <c r="AA26" s="147"/>
      <c r="AB26" s="147"/>
      <c r="AC26" s="147"/>
      <c r="AD26" s="147"/>
      <c r="AE26" s="147"/>
      <c r="AF26" s="147"/>
      <c r="AG26" s="147" t="s">
        <v>171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50" t="s">
        <v>210</v>
      </c>
      <c r="D27" s="251"/>
      <c r="E27" s="251"/>
      <c r="F27" s="251"/>
      <c r="G27" s="251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199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33.75" outlineLevel="1" x14ac:dyDescent="0.2">
      <c r="A28" s="171">
        <v>12</v>
      </c>
      <c r="B28" s="172" t="s">
        <v>211</v>
      </c>
      <c r="C28" s="187" t="s">
        <v>683</v>
      </c>
      <c r="D28" s="173" t="s">
        <v>166</v>
      </c>
      <c r="E28" s="174">
        <v>8.1</v>
      </c>
      <c r="F28" s="175"/>
      <c r="G28" s="176">
        <f>ROUND(E28*F28,2)</f>
        <v>0</v>
      </c>
      <c r="H28" s="175"/>
      <c r="I28" s="176">
        <f>ROUND(E28*H28,2)</f>
        <v>0</v>
      </c>
      <c r="J28" s="175"/>
      <c r="K28" s="176">
        <f>ROUND(E28*J28,2)</f>
        <v>0</v>
      </c>
      <c r="L28" s="176">
        <v>12</v>
      </c>
      <c r="M28" s="176">
        <f>G28*(1+L28/100)</f>
        <v>0</v>
      </c>
      <c r="N28" s="174">
        <v>4.7660000000000001E-2</v>
      </c>
      <c r="O28" s="174">
        <f>ROUND(E28*N28,2)</f>
        <v>0.39</v>
      </c>
      <c r="P28" s="174">
        <v>0</v>
      </c>
      <c r="Q28" s="174">
        <f>ROUND(E28*P28,2)</f>
        <v>0</v>
      </c>
      <c r="R28" s="176" t="s">
        <v>674</v>
      </c>
      <c r="S28" s="176" t="s">
        <v>180</v>
      </c>
      <c r="T28" s="177" t="s">
        <v>180</v>
      </c>
      <c r="U28" s="157">
        <v>0</v>
      </c>
      <c r="V28" s="157">
        <f>ROUND(E28*U28,2)</f>
        <v>0</v>
      </c>
      <c r="W28" s="157"/>
      <c r="X28" s="157" t="s">
        <v>169</v>
      </c>
      <c r="Y28" s="157" t="s">
        <v>170</v>
      </c>
      <c r="Z28" s="147"/>
      <c r="AA28" s="147"/>
      <c r="AB28" s="147"/>
      <c r="AC28" s="147"/>
      <c r="AD28" s="147"/>
      <c r="AE28" s="147"/>
      <c r="AF28" s="147"/>
      <c r="AG28" s="147" t="s">
        <v>171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88" t="s">
        <v>186</v>
      </c>
      <c r="D29" s="158"/>
      <c r="E29" s="159">
        <v>8.1</v>
      </c>
      <c r="F29" s="15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173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33.75" outlineLevel="1" x14ac:dyDescent="0.2">
      <c r="A30" s="178">
        <v>13</v>
      </c>
      <c r="B30" s="179" t="s">
        <v>206</v>
      </c>
      <c r="C30" s="189" t="s">
        <v>684</v>
      </c>
      <c r="D30" s="180" t="s">
        <v>166</v>
      </c>
      <c r="E30" s="181">
        <v>61</v>
      </c>
      <c r="F30" s="182"/>
      <c r="G30" s="183">
        <f>ROUND(E30*F30,2)</f>
        <v>0</v>
      </c>
      <c r="H30" s="182"/>
      <c r="I30" s="183">
        <f>ROUND(E30*H30,2)</f>
        <v>0</v>
      </c>
      <c r="J30" s="182"/>
      <c r="K30" s="183">
        <f>ROUND(E30*J30,2)</f>
        <v>0</v>
      </c>
      <c r="L30" s="183">
        <v>12</v>
      </c>
      <c r="M30" s="183">
        <f>G30*(1+L30/100)</f>
        <v>0</v>
      </c>
      <c r="N30" s="181">
        <v>5.3400000000000001E-3</v>
      </c>
      <c r="O30" s="181">
        <f>ROUND(E30*N30,2)</f>
        <v>0.33</v>
      </c>
      <c r="P30" s="181">
        <v>0</v>
      </c>
      <c r="Q30" s="181">
        <f>ROUND(E30*P30,2)</f>
        <v>0</v>
      </c>
      <c r="R30" s="183" t="s">
        <v>451</v>
      </c>
      <c r="S30" s="183" t="s">
        <v>180</v>
      </c>
      <c r="T30" s="184" t="s">
        <v>180</v>
      </c>
      <c r="U30" s="157">
        <v>0</v>
      </c>
      <c r="V30" s="157">
        <f>ROUND(E30*U30,2)</f>
        <v>0</v>
      </c>
      <c r="W30" s="157"/>
      <c r="X30" s="157" t="s">
        <v>169</v>
      </c>
      <c r="Y30" s="157" t="s">
        <v>170</v>
      </c>
      <c r="Z30" s="147"/>
      <c r="AA30" s="147"/>
      <c r="AB30" s="147"/>
      <c r="AC30" s="147"/>
      <c r="AD30" s="147"/>
      <c r="AE30" s="147"/>
      <c r="AF30" s="147"/>
      <c r="AG30" s="147" t="s">
        <v>171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8">
        <v>14</v>
      </c>
      <c r="B31" s="179" t="s">
        <v>194</v>
      </c>
      <c r="C31" s="189" t="s">
        <v>195</v>
      </c>
      <c r="D31" s="180" t="s">
        <v>166</v>
      </c>
      <c r="E31" s="181">
        <v>105</v>
      </c>
      <c r="F31" s="182"/>
      <c r="G31" s="183">
        <f>ROUND(E31*F31,2)</f>
        <v>0</v>
      </c>
      <c r="H31" s="182"/>
      <c r="I31" s="183">
        <f>ROUND(E31*H31,2)</f>
        <v>0</v>
      </c>
      <c r="J31" s="182"/>
      <c r="K31" s="183">
        <f>ROUND(E31*J31,2)</f>
        <v>0</v>
      </c>
      <c r="L31" s="183">
        <v>12</v>
      </c>
      <c r="M31" s="183">
        <f>G31*(1+L31/100)</f>
        <v>0</v>
      </c>
      <c r="N31" s="181">
        <v>0</v>
      </c>
      <c r="O31" s="181">
        <f>ROUND(E31*N31,2)</f>
        <v>0</v>
      </c>
      <c r="P31" s="181">
        <v>0</v>
      </c>
      <c r="Q31" s="181">
        <f>ROUND(E31*P31,2)</f>
        <v>0</v>
      </c>
      <c r="R31" s="183"/>
      <c r="S31" s="183" t="s">
        <v>167</v>
      </c>
      <c r="T31" s="184" t="s">
        <v>168</v>
      </c>
      <c r="U31" s="157">
        <v>0</v>
      </c>
      <c r="V31" s="157">
        <f>ROUND(E31*U31,2)</f>
        <v>0</v>
      </c>
      <c r="W31" s="157"/>
      <c r="X31" s="157" t="s">
        <v>169</v>
      </c>
      <c r="Y31" s="157" t="s">
        <v>170</v>
      </c>
      <c r="Z31" s="147"/>
      <c r="AA31" s="147"/>
      <c r="AB31" s="147"/>
      <c r="AC31" s="147"/>
      <c r="AD31" s="147"/>
      <c r="AE31" s="147"/>
      <c r="AF31" s="147"/>
      <c r="AG31" s="147" t="s">
        <v>181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1">
        <v>15</v>
      </c>
      <c r="B32" s="172" t="s">
        <v>196</v>
      </c>
      <c r="C32" s="187" t="s">
        <v>197</v>
      </c>
      <c r="D32" s="173" t="s">
        <v>166</v>
      </c>
      <c r="E32" s="174">
        <v>105</v>
      </c>
      <c r="F32" s="175"/>
      <c r="G32" s="176">
        <f>ROUND(E32*F32,2)</f>
        <v>0</v>
      </c>
      <c r="H32" s="175"/>
      <c r="I32" s="176">
        <f>ROUND(E32*H32,2)</f>
        <v>0</v>
      </c>
      <c r="J32" s="175"/>
      <c r="K32" s="176">
        <f>ROUND(E32*J32,2)</f>
        <v>0</v>
      </c>
      <c r="L32" s="176">
        <v>12</v>
      </c>
      <c r="M32" s="176">
        <f>G32*(1+L32/100)</f>
        <v>0</v>
      </c>
      <c r="N32" s="174">
        <v>3.5E-4</v>
      </c>
      <c r="O32" s="174">
        <f>ROUND(E32*N32,2)</f>
        <v>0.04</v>
      </c>
      <c r="P32" s="174">
        <v>0</v>
      </c>
      <c r="Q32" s="174">
        <f>ROUND(E32*P32,2)</f>
        <v>0</v>
      </c>
      <c r="R32" s="176"/>
      <c r="S32" s="176" t="s">
        <v>167</v>
      </c>
      <c r="T32" s="177" t="s">
        <v>168</v>
      </c>
      <c r="U32" s="157">
        <v>0</v>
      </c>
      <c r="V32" s="157">
        <f>ROUND(E32*U32,2)</f>
        <v>0</v>
      </c>
      <c r="W32" s="157"/>
      <c r="X32" s="157" t="s">
        <v>169</v>
      </c>
      <c r="Y32" s="157" t="s">
        <v>170</v>
      </c>
      <c r="Z32" s="147"/>
      <c r="AA32" s="147"/>
      <c r="AB32" s="147"/>
      <c r="AC32" s="147"/>
      <c r="AD32" s="147"/>
      <c r="AE32" s="147"/>
      <c r="AF32" s="147"/>
      <c r="AG32" s="147" t="s">
        <v>181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250" t="s">
        <v>198</v>
      </c>
      <c r="D33" s="251"/>
      <c r="E33" s="251"/>
      <c r="F33" s="251"/>
      <c r="G33" s="251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7"/>
      <c r="AA33" s="147"/>
      <c r="AB33" s="147"/>
      <c r="AC33" s="147"/>
      <c r="AD33" s="147"/>
      <c r="AE33" s="147"/>
      <c r="AF33" s="147"/>
      <c r="AG33" s="147" t="s">
        <v>199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1">
        <v>16</v>
      </c>
      <c r="B34" s="172" t="s">
        <v>213</v>
      </c>
      <c r="C34" s="187" t="s">
        <v>214</v>
      </c>
      <c r="D34" s="173" t="s">
        <v>166</v>
      </c>
      <c r="E34" s="174">
        <v>60</v>
      </c>
      <c r="F34" s="175"/>
      <c r="G34" s="176">
        <f>ROUND(E34*F34,2)</f>
        <v>0</v>
      </c>
      <c r="H34" s="175"/>
      <c r="I34" s="176">
        <f>ROUND(E34*H34,2)</f>
        <v>0</v>
      </c>
      <c r="J34" s="175"/>
      <c r="K34" s="176">
        <f>ROUND(E34*J34,2)</f>
        <v>0</v>
      </c>
      <c r="L34" s="176">
        <v>12</v>
      </c>
      <c r="M34" s="176">
        <f>G34*(1+L34/100)</f>
        <v>0</v>
      </c>
      <c r="N34" s="174">
        <v>1.2E-4</v>
      </c>
      <c r="O34" s="174">
        <f>ROUND(E34*N34,2)</f>
        <v>0.01</v>
      </c>
      <c r="P34" s="174">
        <v>1.2E-4</v>
      </c>
      <c r="Q34" s="174">
        <f>ROUND(E34*P34,2)</f>
        <v>0.01</v>
      </c>
      <c r="R34" s="176"/>
      <c r="S34" s="176" t="s">
        <v>167</v>
      </c>
      <c r="T34" s="177" t="s">
        <v>168</v>
      </c>
      <c r="U34" s="157">
        <v>0</v>
      </c>
      <c r="V34" s="157">
        <f>ROUND(E34*U34,2)</f>
        <v>0</v>
      </c>
      <c r="W34" s="157"/>
      <c r="X34" s="157" t="s">
        <v>169</v>
      </c>
      <c r="Y34" s="157" t="s">
        <v>170</v>
      </c>
      <c r="Z34" s="147"/>
      <c r="AA34" s="147"/>
      <c r="AB34" s="147"/>
      <c r="AC34" s="147"/>
      <c r="AD34" s="147"/>
      <c r="AE34" s="147"/>
      <c r="AF34" s="147"/>
      <c r="AG34" s="147" t="s">
        <v>181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250" t="s">
        <v>215</v>
      </c>
      <c r="D35" s="251"/>
      <c r="E35" s="251"/>
      <c r="F35" s="251"/>
      <c r="G35" s="251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199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">
      <c r="A36" s="164" t="s">
        <v>162</v>
      </c>
      <c r="B36" s="165" t="s">
        <v>80</v>
      </c>
      <c r="C36" s="186" t="s">
        <v>81</v>
      </c>
      <c r="D36" s="166"/>
      <c r="E36" s="167"/>
      <c r="F36" s="168"/>
      <c r="G36" s="168">
        <f>SUMIF(AG37:AG47,"&lt;&gt;NOR",G37:G47)</f>
        <v>0</v>
      </c>
      <c r="H36" s="168"/>
      <c r="I36" s="168">
        <f>SUM(I37:I47)</f>
        <v>0</v>
      </c>
      <c r="J36" s="168"/>
      <c r="K36" s="168">
        <f>SUM(K37:K47)</f>
        <v>0</v>
      </c>
      <c r="L36" s="168"/>
      <c r="M36" s="168">
        <f>SUM(M37:M47)</f>
        <v>0</v>
      </c>
      <c r="N36" s="167"/>
      <c r="O36" s="167">
        <f>SUM(O37:O47)</f>
        <v>0.96000000000000008</v>
      </c>
      <c r="P36" s="167"/>
      <c r="Q36" s="167">
        <f>SUM(Q37:Q47)</f>
        <v>0</v>
      </c>
      <c r="R36" s="168"/>
      <c r="S36" s="168"/>
      <c r="T36" s="169"/>
      <c r="U36" s="163"/>
      <c r="V36" s="163">
        <f>SUM(V37:V47)</f>
        <v>0</v>
      </c>
      <c r="W36" s="163"/>
      <c r="X36" s="163"/>
      <c r="Y36" s="163"/>
      <c r="AG36" t="s">
        <v>163</v>
      </c>
    </row>
    <row r="37" spans="1:60" outlineLevel="1" x14ac:dyDescent="0.2">
      <c r="A37" s="171">
        <v>17</v>
      </c>
      <c r="B37" s="172" t="s">
        <v>216</v>
      </c>
      <c r="C37" s="187" t="s">
        <v>685</v>
      </c>
      <c r="D37" s="173" t="s">
        <v>218</v>
      </c>
      <c r="E37" s="174">
        <v>0.36</v>
      </c>
      <c r="F37" s="175"/>
      <c r="G37" s="176">
        <f>ROUND(E37*F37,2)</f>
        <v>0</v>
      </c>
      <c r="H37" s="175"/>
      <c r="I37" s="176">
        <f>ROUND(E37*H37,2)</f>
        <v>0</v>
      </c>
      <c r="J37" s="175"/>
      <c r="K37" s="176">
        <f>ROUND(E37*J37,2)</f>
        <v>0</v>
      </c>
      <c r="L37" s="176">
        <v>12</v>
      </c>
      <c r="M37" s="176">
        <f>G37*(1+L37/100)</f>
        <v>0</v>
      </c>
      <c r="N37" s="174">
        <v>2.5249999999999999</v>
      </c>
      <c r="O37" s="174">
        <f>ROUND(E37*N37,2)</f>
        <v>0.91</v>
      </c>
      <c r="P37" s="174">
        <v>0</v>
      </c>
      <c r="Q37" s="174">
        <f>ROUND(E37*P37,2)</f>
        <v>0</v>
      </c>
      <c r="R37" s="176" t="s">
        <v>674</v>
      </c>
      <c r="S37" s="176" t="s">
        <v>180</v>
      </c>
      <c r="T37" s="177" t="s">
        <v>180</v>
      </c>
      <c r="U37" s="157">
        <v>0</v>
      </c>
      <c r="V37" s="157">
        <f>ROUND(E37*U37,2)</f>
        <v>0</v>
      </c>
      <c r="W37" s="157"/>
      <c r="X37" s="157" t="s">
        <v>169</v>
      </c>
      <c r="Y37" s="157" t="s">
        <v>170</v>
      </c>
      <c r="Z37" s="147"/>
      <c r="AA37" s="147"/>
      <c r="AB37" s="147"/>
      <c r="AC37" s="147"/>
      <c r="AD37" s="147"/>
      <c r="AE37" s="147"/>
      <c r="AF37" s="147"/>
      <c r="AG37" s="147" t="s">
        <v>171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61" t="s">
        <v>686</v>
      </c>
      <c r="D38" s="262"/>
      <c r="E38" s="262"/>
      <c r="F38" s="262"/>
      <c r="G38" s="262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453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8" t="s">
        <v>219</v>
      </c>
      <c r="D39" s="158"/>
      <c r="E39" s="159">
        <v>0.36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173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1">
        <v>18</v>
      </c>
      <c r="B40" s="172" t="s">
        <v>220</v>
      </c>
      <c r="C40" s="187" t="s">
        <v>221</v>
      </c>
      <c r="D40" s="173" t="s">
        <v>218</v>
      </c>
      <c r="E40" s="174">
        <v>0.36</v>
      </c>
      <c r="F40" s="175"/>
      <c r="G40" s="176">
        <f>ROUND(E40*F40,2)</f>
        <v>0</v>
      </c>
      <c r="H40" s="175"/>
      <c r="I40" s="176">
        <f>ROUND(E40*H40,2)</f>
        <v>0</v>
      </c>
      <c r="J40" s="175"/>
      <c r="K40" s="176">
        <f>ROUND(E40*J40,2)</f>
        <v>0</v>
      </c>
      <c r="L40" s="176">
        <v>12</v>
      </c>
      <c r="M40" s="176">
        <f>G40*(1+L40/100)</f>
        <v>0</v>
      </c>
      <c r="N40" s="174">
        <v>2.5000000000000001E-2</v>
      </c>
      <c r="O40" s="174">
        <f>ROUND(E40*N40,2)</f>
        <v>0.01</v>
      </c>
      <c r="P40" s="174">
        <v>0</v>
      </c>
      <c r="Q40" s="174">
        <f>ROUND(E40*P40,2)</f>
        <v>0</v>
      </c>
      <c r="R40" s="176"/>
      <c r="S40" s="176" t="s">
        <v>222</v>
      </c>
      <c r="T40" s="177" t="s">
        <v>222</v>
      </c>
      <c r="U40" s="157">
        <v>0</v>
      </c>
      <c r="V40" s="157">
        <f>ROUND(E40*U40,2)</f>
        <v>0</v>
      </c>
      <c r="W40" s="157"/>
      <c r="X40" s="157" t="s">
        <v>169</v>
      </c>
      <c r="Y40" s="157" t="s">
        <v>170</v>
      </c>
      <c r="Z40" s="147"/>
      <c r="AA40" s="147"/>
      <c r="AB40" s="147"/>
      <c r="AC40" s="147"/>
      <c r="AD40" s="147"/>
      <c r="AE40" s="147"/>
      <c r="AF40" s="147"/>
      <c r="AG40" s="147" t="s">
        <v>171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188" t="s">
        <v>219</v>
      </c>
      <c r="D41" s="158"/>
      <c r="E41" s="159">
        <v>0.36</v>
      </c>
      <c r="F41" s="15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173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1">
        <v>19</v>
      </c>
      <c r="B42" s="172" t="s">
        <v>223</v>
      </c>
      <c r="C42" s="187" t="s">
        <v>224</v>
      </c>
      <c r="D42" s="173" t="s">
        <v>218</v>
      </c>
      <c r="E42" s="174">
        <v>60.06</v>
      </c>
      <c r="F42" s="175"/>
      <c r="G42" s="176">
        <f>ROUND(E42*F42,2)</f>
        <v>0</v>
      </c>
      <c r="H42" s="175"/>
      <c r="I42" s="176">
        <f>ROUND(E42*H42,2)</f>
        <v>0</v>
      </c>
      <c r="J42" s="175"/>
      <c r="K42" s="176">
        <f>ROUND(E42*J42,2)</f>
        <v>0</v>
      </c>
      <c r="L42" s="176">
        <v>12</v>
      </c>
      <c r="M42" s="176">
        <f>G42*(1+L42/100)</f>
        <v>0</v>
      </c>
      <c r="N42" s="174">
        <v>0</v>
      </c>
      <c r="O42" s="174">
        <f>ROUND(E42*N42,2)</f>
        <v>0</v>
      </c>
      <c r="P42" s="174">
        <v>0</v>
      </c>
      <c r="Q42" s="174">
        <f>ROUND(E42*P42,2)</f>
        <v>0</v>
      </c>
      <c r="R42" s="176"/>
      <c r="S42" s="176" t="s">
        <v>222</v>
      </c>
      <c r="T42" s="177" t="s">
        <v>222</v>
      </c>
      <c r="U42" s="157">
        <v>0</v>
      </c>
      <c r="V42" s="157">
        <f>ROUND(E42*U42,2)</f>
        <v>0</v>
      </c>
      <c r="W42" s="157"/>
      <c r="X42" s="157" t="s">
        <v>169</v>
      </c>
      <c r="Y42" s="157" t="s">
        <v>170</v>
      </c>
      <c r="Z42" s="147"/>
      <c r="AA42" s="147"/>
      <c r="AB42" s="147"/>
      <c r="AC42" s="147"/>
      <c r="AD42" s="147"/>
      <c r="AE42" s="147"/>
      <c r="AF42" s="147"/>
      <c r="AG42" s="147" t="s">
        <v>171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188" t="s">
        <v>225</v>
      </c>
      <c r="D43" s="158"/>
      <c r="E43" s="159">
        <v>60.06</v>
      </c>
      <c r="F43" s="157"/>
      <c r="G43" s="157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173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71">
        <v>20</v>
      </c>
      <c r="B44" s="172" t="s">
        <v>226</v>
      </c>
      <c r="C44" s="187" t="s">
        <v>687</v>
      </c>
      <c r="D44" s="173" t="s">
        <v>228</v>
      </c>
      <c r="E44" s="174">
        <v>3.4299999999999997E-2</v>
      </c>
      <c r="F44" s="175"/>
      <c r="G44" s="176">
        <f>ROUND(E44*F44,2)</f>
        <v>0</v>
      </c>
      <c r="H44" s="175"/>
      <c r="I44" s="176">
        <f>ROUND(E44*H44,2)</f>
        <v>0</v>
      </c>
      <c r="J44" s="175"/>
      <c r="K44" s="176">
        <f>ROUND(E44*J44,2)</f>
        <v>0</v>
      </c>
      <c r="L44" s="176">
        <v>12</v>
      </c>
      <c r="M44" s="176">
        <f>G44*(1+L44/100)</f>
        <v>0</v>
      </c>
      <c r="N44" s="174">
        <v>1.0662499999999999</v>
      </c>
      <c r="O44" s="174">
        <f>ROUND(E44*N44,2)</f>
        <v>0.04</v>
      </c>
      <c r="P44" s="174">
        <v>0</v>
      </c>
      <c r="Q44" s="174">
        <f>ROUND(E44*P44,2)</f>
        <v>0</v>
      </c>
      <c r="R44" s="176" t="s">
        <v>674</v>
      </c>
      <c r="S44" s="176" t="s">
        <v>180</v>
      </c>
      <c r="T44" s="177" t="s">
        <v>180</v>
      </c>
      <c r="U44" s="157">
        <v>0</v>
      </c>
      <c r="V44" s="157">
        <f>ROUND(E44*U44,2)</f>
        <v>0</v>
      </c>
      <c r="W44" s="157"/>
      <c r="X44" s="157" t="s">
        <v>169</v>
      </c>
      <c r="Y44" s="157" t="s">
        <v>170</v>
      </c>
      <c r="Z44" s="147"/>
      <c r="AA44" s="147"/>
      <c r="AB44" s="147"/>
      <c r="AC44" s="147"/>
      <c r="AD44" s="147"/>
      <c r="AE44" s="147"/>
      <c r="AF44" s="147"/>
      <c r="AG44" s="147" t="s">
        <v>181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261" t="s">
        <v>688</v>
      </c>
      <c r="D45" s="262"/>
      <c r="E45" s="262"/>
      <c r="F45" s="262"/>
      <c r="G45" s="262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7"/>
      <c r="AA45" s="147"/>
      <c r="AB45" s="147"/>
      <c r="AC45" s="147"/>
      <c r="AD45" s="147"/>
      <c r="AE45" s="147"/>
      <c r="AF45" s="147"/>
      <c r="AG45" s="147" t="s">
        <v>453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52" t="s">
        <v>229</v>
      </c>
      <c r="D46" s="253"/>
      <c r="E46" s="253"/>
      <c r="F46" s="253"/>
      <c r="G46" s="253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199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2" x14ac:dyDescent="0.2">
      <c r="A47" s="154"/>
      <c r="B47" s="155"/>
      <c r="C47" s="188" t="s">
        <v>230</v>
      </c>
      <c r="D47" s="158"/>
      <c r="E47" s="159">
        <v>0.03</v>
      </c>
      <c r="F47" s="15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173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x14ac:dyDescent="0.2">
      <c r="A48" s="164" t="s">
        <v>162</v>
      </c>
      <c r="B48" s="165" t="s">
        <v>82</v>
      </c>
      <c r="C48" s="186" t="s">
        <v>83</v>
      </c>
      <c r="D48" s="166"/>
      <c r="E48" s="167"/>
      <c r="F48" s="168"/>
      <c r="G48" s="168">
        <f>SUMIF(AG49:AG50,"&lt;&gt;NOR",G49:G50)</f>
        <v>0</v>
      </c>
      <c r="H48" s="168"/>
      <c r="I48" s="168">
        <f>SUM(I49:I50)</f>
        <v>0</v>
      </c>
      <c r="J48" s="168"/>
      <c r="K48" s="168">
        <f>SUM(K49:K50)</f>
        <v>0</v>
      </c>
      <c r="L48" s="168"/>
      <c r="M48" s="168">
        <f>SUM(M49:M50)</f>
        <v>0</v>
      </c>
      <c r="N48" s="167"/>
      <c r="O48" s="167">
        <f>SUM(O49:O50)</f>
        <v>0.09</v>
      </c>
      <c r="P48" s="167"/>
      <c r="Q48" s="167">
        <f>SUM(Q49:Q50)</f>
        <v>0</v>
      </c>
      <c r="R48" s="168"/>
      <c r="S48" s="168"/>
      <c r="T48" s="169"/>
      <c r="U48" s="163"/>
      <c r="V48" s="163">
        <f>SUM(V49:V50)</f>
        <v>0</v>
      </c>
      <c r="W48" s="163"/>
      <c r="X48" s="163"/>
      <c r="Y48" s="163"/>
      <c r="AG48" t="s">
        <v>163</v>
      </c>
    </row>
    <row r="49" spans="1:60" ht="56.25" outlineLevel="1" x14ac:dyDescent="0.2">
      <c r="A49" s="178">
        <v>21</v>
      </c>
      <c r="B49" s="179" t="s">
        <v>231</v>
      </c>
      <c r="C49" s="189" t="s">
        <v>689</v>
      </c>
      <c r="D49" s="180" t="s">
        <v>179</v>
      </c>
      <c r="E49" s="181">
        <v>2</v>
      </c>
      <c r="F49" s="182"/>
      <c r="G49" s="183">
        <f>ROUND(E49*F49,2)</f>
        <v>0</v>
      </c>
      <c r="H49" s="182"/>
      <c r="I49" s="183">
        <f>ROUND(E49*H49,2)</f>
        <v>0</v>
      </c>
      <c r="J49" s="182"/>
      <c r="K49" s="183">
        <f>ROUND(E49*J49,2)</f>
        <v>0</v>
      </c>
      <c r="L49" s="183">
        <v>12</v>
      </c>
      <c r="M49" s="183">
        <f>G49*(1+L49/100)</f>
        <v>0</v>
      </c>
      <c r="N49" s="181">
        <v>3.0269999999999998E-2</v>
      </c>
      <c r="O49" s="181">
        <f>ROUND(E49*N49,2)</f>
        <v>0.06</v>
      </c>
      <c r="P49" s="181">
        <v>0</v>
      </c>
      <c r="Q49" s="181">
        <f>ROUND(E49*P49,2)</f>
        <v>0</v>
      </c>
      <c r="R49" s="183" t="s">
        <v>674</v>
      </c>
      <c r="S49" s="183" t="s">
        <v>180</v>
      </c>
      <c r="T49" s="184" t="s">
        <v>180</v>
      </c>
      <c r="U49" s="157">
        <v>0</v>
      </c>
      <c r="V49" s="157">
        <f>ROUND(E49*U49,2)</f>
        <v>0</v>
      </c>
      <c r="W49" s="157"/>
      <c r="X49" s="157" t="s">
        <v>169</v>
      </c>
      <c r="Y49" s="157" t="s">
        <v>170</v>
      </c>
      <c r="Z49" s="147"/>
      <c r="AA49" s="147"/>
      <c r="AB49" s="147"/>
      <c r="AC49" s="147"/>
      <c r="AD49" s="147"/>
      <c r="AE49" s="147"/>
      <c r="AF49" s="147"/>
      <c r="AG49" s="147" t="s">
        <v>171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56.25" outlineLevel="1" x14ac:dyDescent="0.2">
      <c r="A50" s="178">
        <v>22</v>
      </c>
      <c r="B50" s="179" t="s">
        <v>233</v>
      </c>
      <c r="C50" s="189" t="s">
        <v>690</v>
      </c>
      <c r="D50" s="180" t="s">
        <v>179</v>
      </c>
      <c r="E50" s="181">
        <v>1</v>
      </c>
      <c r="F50" s="182"/>
      <c r="G50" s="183">
        <f>ROUND(E50*F50,2)</f>
        <v>0</v>
      </c>
      <c r="H50" s="182"/>
      <c r="I50" s="183">
        <f>ROUND(E50*H50,2)</f>
        <v>0</v>
      </c>
      <c r="J50" s="182"/>
      <c r="K50" s="183">
        <f>ROUND(E50*J50,2)</f>
        <v>0</v>
      </c>
      <c r="L50" s="183">
        <v>12</v>
      </c>
      <c r="M50" s="183">
        <f>G50*(1+L50/100)</f>
        <v>0</v>
      </c>
      <c r="N50" s="181">
        <v>3.083E-2</v>
      </c>
      <c r="O50" s="181">
        <f>ROUND(E50*N50,2)</f>
        <v>0.03</v>
      </c>
      <c r="P50" s="181">
        <v>0</v>
      </c>
      <c r="Q50" s="181">
        <f>ROUND(E50*P50,2)</f>
        <v>0</v>
      </c>
      <c r="R50" s="183" t="s">
        <v>674</v>
      </c>
      <c r="S50" s="183" t="s">
        <v>180</v>
      </c>
      <c r="T50" s="184" t="s">
        <v>180</v>
      </c>
      <c r="U50" s="157">
        <v>0</v>
      </c>
      <c r="V50" s="157">
        <f>ROUND(E50*U50,2)</f>
        <v>0</v>
      </c>
      <c r="W50" s="157"/>
      <c r="X50" s="157" t="s">
        <v>169</v>
      </c>
      <c r="Y50" s="157" t="s">
        <v>170</v>
      </c>
      <c r="Z50" s="147"/>
      <c r="AA50" s="147"/>
      <c r="AB50" s="147"/>
      <c r="AC50" s="147"/>
      <c r="AD50" s="147"/>
      <c r="AE50" s="147"/>
      <c r="AF50" s="147"/>
      <c r="AG50" s="147" t="s">
        <v>171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x14ac:dyDescent="0.2">
      <c r="A51" s="164" t="s">
        <v>162</v>
      </c>
      <c r="B51" s="165" t="s">
        <v>84</v>
      </c>
      <c r="C51" s="186" t="s">
        <v>85</v>
      </c>
      <c r="D51" s="166"/>
      <c r="E51" s="167"/>
      <c r="F51" s="168"/>
      <c r="G51" s="168">
        <f>SUMIF(AG52:AG52,"&lt;&gt;NOR",G52:G52)</f>
        <v>0</v>
      </c>
      <c r="H51" s="168"/>
      <c r="I51" s="168">
        <f>SUM(I52:I52)</f>
        <v>0</v>
      </c>
      <c r="J51" s="168"/>
      <c r="K51" s="168">
        <f>SUM(K52:K52)</f>
        <v>0</v>
      </c>
      <c r="L51" s="168"/>
      <c r="M51" s="168">
        <f>SUM(M52:M52)</f>
        <v>0</v>
      </c>
      <c r="N51" s="167"/>
      <c r="O51" s="167">
        <f>SUM(O52:O52)</f>
        <v>7.0000000000000007E-2</v>
      </c>
      <c r="P51" s="167"/>
      <c r="Q51" s="167">
        <f>SUM(Q52:Q52)</f>
        <v>0</v>
      </c>
      <c r="R51" s="168"/>
      <c r="S51" s="168"/>
      <c r="T51" s="169"/>
      <c r="U51" s="163"/>
      <c r="V51" s="163">
        <f>SUM(V52:V52)</f>
        <v>0</v>
      </c>
      <c r="W51" s="163"/>
      <c r="X51" s="163"/>
      <c r="Y51" s="163"/>
      <c r="AG51" t="s">
        <v>163</v>
      </c>
    </row>
    <row r="52" spans="1:60" outlineLevel="1" x14ac:dyDescent="0.2">
      <c r="A52" s="178">
        <v>23</v>
      </c>
      <c r="B52" s="179" t="s">
        <v>235</v>
      </c>
      <c r="C52" s="189" t="s">
        <v>691</v>
      </c>
      <c r="D52" s="180" t="s">
        <v>166</v>
      </c>
      <c r="E52" s="181">
        <v>60</v>
      </c>
      <c r="F52" s="182"/>
      <c r="G52" s="183">
        <f>ROUND(E52*F52,2)</f>
        <v>0</v>
      </c>
      <c r="H52" s="182"/>
      <c r="I52" s="183">
        <f>ROUND(E52*H52,2)</f>
        <v>0</v>
      </c>
      <c r="J52" s="182"/>
      <c r="K52" s="183">
        <f>ROUND(E52*J52,2)</f>
        <v>0</v>
      </c>
      <c r="L52" s="183">
        <v>12</v>
      </c>
      <c r="M52" s="183">
        <f>G52*(1+L52/100)</f>
        <v>0</v>
      </c>
      <c r="N52" s="181">
        <v>1.2099999999999999E-3</v>
      </c>
      <c r="O52" s="181">
        <f>ROUND(E52*N52,2)</f>
        <v>7.0000000000000007E-2</v>
      </c>
      <c r="P52" s="181">
        <v>0</v>
      </c>
      <c r="Q52" s="181">
        <f>ROUND(E52*P52,2)</f>
        <v>0</v>
      </c>
      <c r="R52" s="183" t="s">
        <v>692</v>
      </c>
      <c r="S52" s="183" t="s">
        <v>180</v>
      </c>
      <c r="T52" s="184" t="s">
        <v>180</v>
      </c>
      <c r="U52" s="157">
        <v>0</v>
      </c>
      <c r="V52" s="157">
        <f>ROUND(E52*U52,2)</f>
        <v>0</v>
      </c>
      <c r="W52" s="157"/>
      <c r="X52" s="157" t="s">
        <v>169</v>
      </c>
      <c r="Y52" s="157" t="s">
        <v>170</v>
      </c>
      <c r="Z52" s="147"/>
      <c r="AA52" s="147"/>
      <c r="AB52" s="147"/>
      <c r="AC52" s="147"/>
      <c r="AD52" s="147"/>
      <c r="AE52" s="147"/>
      <c r="AF52" s="147"/>
      <c r="AG52" s="147" t="s">
        <v>171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x14ac:dyDescent="0.2">
      <c r="A53" s="164" t="s">
        <v>162</v>
      </c>
      <c r="B53" s="165" t="s">
        <v>86</v>
      </c>
      <c r="C53" s="186" t="s">
        <v>87</v>
      </c>
      <c r="D53" s="166"/>
      <c r="E53" s="167"/>
      <c r="F53" s="168"/>
      <c r="G53" s="168">
        <f>SUMIF(AG54:AG57,"&lt;&gt;NOR",G54:G57)</f>
        <v>0</v>
      </c>
      <c r="H53" s="168"/>
      <c r="I53" s="168">
        <f>SUM(I54:I57)</f>
        <v>0</v>
      </c>
      <c r="J53" s="168"/>
      <c r="K53" s="168">
        <f>SUM(K54:K57)</f>
        <v>0</v>
      </c>
      <c r="L53" s="168"/>
      <c r="M53" s="168">
        <f>SUM(M54:M57)</f>
        <v>0</v>
      </c>
      <c r="N53" s="167"/>
      <c r="O53" s="167">
        <f>SUM(O54:O57)</f>
        <v>0</v>
      </c>
      <c r="P53" s="167"/>
      <c r="Q53" s="167">
        <f>SUM(Q54:Q57)</f>
        <v>0</v>
      </c>
      <c r="R53" s="168"/>
      <c r="S53" s="168"/>
      <c r="T53" s="169"/>
      <c r="U53" s="163"/>
      <c r="V53" s="163">
        <f>SUM(V54:V57)</f>
        <v>0</v>
      </c>
      <c r="W53" s="163"/>
      <c r="X53" s="163"/>
      <c r="Y53" s="163"/>
      <c r="AG53" t="s">
        <v>163</v>
      </c>
    </row>
    <row r="54" spans="1:60" ht="56.25" outlineLevel="1" x14ac:dyDescent="0.2">
      <c r="A54" s="171">
        <v>24</v>
      </c>
      <c r="B54" s="172" t="s">
        <v>237</v>
      </c>
      <c r="C54" s="187" t="s">
        <v>693</v>
      </c>
      <c r="D54" s="173" t="s">
        <v>166</v>
      </c>
      <c r="E54" s="174">
        <v>60</v>
      </c>
      <c r="F54" s="175"/>
      <c r="G54" s="176">
        <f>ROUND(E54*F54,2)</f>
        <v>0</v>
      </c>
      <c r="H54" s="175"/>
      <c r="I54" s="176">
        <f>ROUND(E54*H54,2)</f>
        <v>0</v>
      </c>
      <c r="J54" s="175"/>
      <c r="K54" s="176">
        <f>ROUND(E54*J54,2)</f>
        <v>0</v>
      </c>
      <c r="L54" s="176">
        <v>12</v>
      </c>
      <c r="M54" s="176">
        <f>G54*(1+L54/100)</f>
        <v>0</v>
      </c>
      <c r="N54" s="174">
        <v>4.0000000000000003E-5</v>
      </c>
      <c r="O54" s="174">
        <f>ROUND(E54*N54,2)</f>
        <v>0</v>
      </c>
      <c r="P54" s="174">
        <v>0</v>
      </c>
      <c r="Q54" s="174">
        <f>ROUND(E54*P54,2)</f>
        <v>0</v>
      </c>
      <c r="R54" s="176" t="s">
        <v>674</v>
      </c>
      <c r="S54" s="176" t="s">
        <v>180</v>
      </c>
      <c r="T54" s="177" t="s">
        <v>180</v>
      </c>
      <c r="U54" s="157">
        <v>0</v>
      </c>
      <c r="V54" s="157">
        <f>ROUND(E54*U54,2)</f>
        <v>0</v>
      </c>
      <c r="W54" s="157"/>
      <c r="X54" s="157" t="s">
        <v>169</v>
      </c>
      <c r="Y54" s="157" t="s">
        <v>170</v>
      </c>
      <c r="Z54" s="147"/>
      <c r="AA54" s="147"/>
      <c r="AB54" s="147"/>
      <c r="AC54" s="147"/>
      <c r="AD54" s="147"/>
      <c r="AE54" s="147"/>
      <c r="AF54" s="147"/>
      <c r="AG54" s="147" t="s">
        <v>171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33.75" outlineLevel="2" x14ac:dyDescent="0.2">
      <c r="A55" s="154"/>
      <c r="B55" s="155"/>
      <c r="C55" s="250" t="s">
        <v>239</v>
      </c>
      <c r="D55" s="251"/>
      <c r="E55" s="251"/>
      <c r="F55" s="251"/>
      <c r="G55" s="251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7"/>
      <c r="AA55" s="147"/>
      <c r="AB55" s="147"/>
      <c r="AC55" s="147"/>
      <c r="AD55" s="147"/>
      <c r="AE55" s="147"/>
      <c r="AF55" s="147"/>
      <c r="AG55" s="147" t="s">
        <v>199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85" t="str">
        <f>C55</f>
        <v>Položka je určena pro vyčištění budov bytové nebo občanské výstavby - zametení a umytí podlah, dlažeb, obkladů, schodů v místnostech, chodbách a schodištích, vyčištění a umytí oken, dveří s rámy, zárubněmi, umytí a vyčistění jiných zasklených a natíraných ploch a zařizovacích předmětů před předáním do užívání.</v>
      </c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190" t="s">
        <v>240</v>
      </c>
      <c r="D56" s="160"/>
      <c r="E56" s="161"/>
      <c r="F56" s="162"/>
      <c r="G56" s="162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7"/>
      <c r="AA56" s="147"/>
      <c r="AB56" s="147"/>
      <c r="AC56" s="147"/>
      <c r="AD56" s="147"/>
      <c r="AE56" s="147"/>
      <c r="AF56" s="147"/>
      <c r="AG56" s="147" t="s">
        <v>199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">
      <c r="A57" s="154"/>
      <c r="B57" s="155"/>
      <c r="C57" s="252" t="s">
        <v>241</v>
      </c>
      <c r="D57" s="253"/>
      <c r="E57" s="253"/>
      <c r="F57" s="253"/>
      <c r="G57" s="253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7"/>
      <c r="AA57" s="147"/>
      <c r="AB57" s="147"/>
      <c r="AC57" s="147"/>
      <c r="AD57" s="147"/>
      <c r="AE57" s="147"/>
      <c r="AF57" s="147"/>
      <c r="AG57" s="147" t="s">
        <v>199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x14ac:dyDescent="0.2">
      <c r="A58" s="164" t="s">
        <v>162</v>
      </c>
      <c r="B58" s="165" t="s">
        <v>88</v>
      </c>
      <c r="C58" s="186" t="s">
        <v>89</v>
      </c>
      <c r="D58" s="166"/>
      <c r="E58" s="167"/>
      <c r="F58" s="168"/>
      <c r="G58" s="168">
        <f>SUMIF(AG59:AG71,"&lt;&gt;NOR",G59:G71)</f>
        <v>0</v>
      </c>
      <c r="H58" s="168"/>
      <c r="I58" s="168">
        <f>SUM(I59:I71)</f>
        <v>0</v>
      </c>
      <c r="J58" s="168"/>
      <c r="K58" s="168">
        <f>SUM(K59:K71)</f>
        <v>0</v>
      </c>
      <c r="L58" s="168"/>
      <c r="M58" s="168">
        <f>SUM(M59:M71)</f>
        <v>0</v>
      </c>
      <c r="N58" s="167"/>
      <c r="O58" s="167">
        <f>SUM(O59:O71)</f>
        <v>0.02</v>
      </c>
      <c r="P58" s="167"/>
      <c r="Q58" s="167">
        <f>SUM(Q59:Q71)</f>
        <v>5.16</v>
      </c>
      <c r="R58" s="168"/>
      <c r="S58" s="168"/>
      <c r="T58" s="169"/>
      <c r="U58" s="163"/>
      <c r="V58" s="163">
        <f>SUM(V59:V71)</f>
        <v>0</v>
      </c>
      <c r="W58" s="163"/>
      <c r="X58" s="163"/>
      <c r="Y58" s="163"/>
      <c r="AG58" t="s">
        <v>163</v>
      </c>
    </row>
    <row r="59" spans="1:60" outlineLevel="1" x14ac:dyDescent="0.2">
      <c r="A59" s="171">
        <v>25</v>
      </c>
      <c r="B59" s="172" t="s">
        <v>242</v>
      </c>
      <c r="C59" s="187" t="s">
        <v>694</v>
      </c>
      <c r="D59" s="173" t="s">
        <v>166</v>
      </c>
      <c r="E59" s="174">
        <v>10</v>
      </c>
      <c r="F59" s="175"/>
      <c r="G59" s="176">
        <f>ROUND(E59*F59,2)</f>
        <v>0</v>
      </c>
      <c r="H59" s="175"/>
      <c r="I59" s="176">
        <f>ROUND(E59*H59,2)</f>
        <v>0</v>
      </c>
      <c r="J59" s="175"/>
      <c r="K59" s="176">
        <f>ROUND(E59*J59,2)</f>
        <v>0</v>
      </c>
      <c r="L59" s="176">
        <v>12</v>
      </c>
      <c r="M59" s="176">
        <f>G59*(1+L59/100)</f>
        <v>0</v>
      </c>
      <c r="N59" s="174">
        <v>6.7000000000000002E-4</v>
      </c>
      <c r="O59" s="174">
        <f>ROUND(E59*N59,2)</f>
        <v>0.01</v>
      </c>
      <c r="P59" s="174">
        <v>0.13100000000000001</v>
      </c>
      <c r="Q59" s="174">
        <f>ROUND(E59*P59,2)</f>
        <v>1.31</v>
      </c>
      <c r="R59" s="176" t="s">
        <v>469</v>
      </c>
      <c r="S59" s="176" t="s">
        <v>191</v>
      </c>
      <c r="T59" s="177" t="s">
        <v>191</v>
      </c>
      <c r="U59" s="157">
        <v>0</v>
      </c>
      <c r="V59" s="157">
        <f>ROUND(E59*U59,2)</f>
        <v>0</v>
      </c>
      <c r="W59" s="157"/>
      <c r="X59" s="157" t="s">
        <v>169</v>
      </c>
      <c r="Y59" s="157" t="s">
        <v>170</v>
      </c>
      <c r="Z59" s="147"/>
      <c r="AA59" s="147"/>
      <c r="AB59" s="147"/>
      <c r="AC59" s="147"/>
      <c r="AD59" s="147"/>
      <c r="AE59" s="147"/>
      <c r="AF59" s="147"/>
      <c r="AG59" s="147" t="s">
        <v>171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outlineLevel="2" x14ac:dyDescent="0.2">
      <c r="A60" s="154"/>
      <c r="B60" s="155"/>
      <c r="C60" s="261" t="s">
        <v>695</v>
      </c>
      <c r="D60" s="262"/>
      <c r="E60" s="262"/>
      <c r="F60" s="262"/>
      <c r="G60" s="262"/>
      <c r="H60" s="157"/>
      <c r="I60" s="157"/>
      <c r="J60" s="157"/>
      <c r="K60" s="157"/>
      <c r="L60" s="157"/>
      <c r="M60" s="157"/>
      <c r="N60" s="156"/>
      <c r="O60" s="156"/>
      <c r="P60" s="156"/>
      <c r="Q60" s="156"/>
      <c r="R60" s="157"/>
      <c r="S60" s="157"/>
      <c r="T60" s="157"/>
      <c r="U60" s="157"/>
      <c r="V60" s="157"/>
      <c r="W60" s="157"/>
      <c r="X60" s="157"/>
      <c r="Y60" s="157"/>
      <c r="Z60" s="147"/>
      <c r="AA60" s="147"/>
      <c r="AB60" s="147"/>
      <c r="AC60" s="147"/>
      <c r="AD60" s="147"/>
      <c r="AE60" s="147"/>
      <c r="AF60" s="147"/>
      <c r="AG60" s="147" t="s">
        <v>453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85" t="str">
        <f>C60</f>
        <v>nebo vybourání otvorů průřezové plochy přes 4 m2 v příčkách, včetně pomocného lešení o výšce podlahy do 1900 mm a pro zatížení do 1,5 kPa  (150 kg/m2),</v>
      </c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1">
        <v>26</v>
      </c>
      <c r="B61" s="172" t="s">
        <v>244</v>
      </c>
      <c r="C61" s="187" t="s">
        <v>694</v>
      </c>
      <c r="D61" s="173" t="s">
        <v>166</v>
      </c>
      <c r="E61" s="174">
        <v>20</v>
      </c>
      <c r="F61" s="175"/>
      <c r="G61" s="176">
        <f>ROUND(E61*F61,2)</f>
        <v>0</v>
      </c>
      <c r="H61" s="175"/>
      <c r="I61" s="176">
        <f>ROUND(E61*H61,2)</f>
        <v>0</v>
      </c>
      <c r="J61" s="175"/>
      <c r="K61" s="176">
        <f>ROUND(E61*J61,2)</f>
        <v>0</v>
      </c>
      <c r="L61" s="176">
        <v>12</v>
      </c>
      <c r="M61" s="176">
        <f>G61*(1+L61/100)</f>
        <v>0</v>
      </c>
      <c r="N61" s="174">
        <v>6.7000000000000002E-4</v>
      </c>
      <c r="O61" s="174">
        <f>ROUND(E61*N61,2)</f>
        <v>0.01</v>
      </c>
      <c r="P61" s="174">
        <v>0.113</v>
      </c>
      <c r="Q61" s="174">
        <f>ROUND(E61*P61,2)</f>
        <v>2.2599999999999998</v>
      </c>
      <c r="R61" s="176" t="s">
        <v>469</v>
      </c>
      <c r="S61" s="176" t="s">
        <v>191</v>
      </c>
      <c r="T61" s="177" t="s">
        <v>191</v>
      </c>
      <c r="U61" s="157">
        <v>0</v>
      </c>
      <c r="V61" s="157">
        <f>ROUND(E61*U61,2)</f>
        <v>0</v>
      </c>
      <c r="W61" s="157"/>
      <c r="X61" s="157" t="s">
        <v>169</v>
      </c>
      <c r="Y61" s="157" t="s">
        <v>170</v>
      </c>
      <c r="Z61" s="147"/>
      <c r="AA61" s="147"/>
      <c r="AB61" s="147"/>
      <c r="AC61" s="147"/>
      <c r="AD61" s="147"/>
      <c r="AE61" s="147"/>
      <c r="AF61" s="147"/>
      <c r="AG61" s="147" t="s">
        <v>171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outlineLevel="2" x14ac:dyDescent="0.2">
      <c r="A62" s="154"/>
      <c r="B62" s="155"/>
      <c r="C62" s="261" t="s">
        <v>695</v>
      </c>
      <c r="D62" s="262"/>
      <c r="E62" s="262"/>
      <c r="F62" s="262"/>
      <c r="G62" s="262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453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85" t="str">
        <f>C62</f>
        <v>nebo vybourání otvorů průřezové plochy přes 4 m2 v příčkách, včetně pomocného lešení o výšce podlahy do 1900 mm a pro zatížení do 1,5 kPa  (150 kg/m2),</v>
      </c>
      <c r="BB62" s="147"/>
      <c r="BC62" s="147"/>
      <c r="BD62" s="147"/>
      <c r="BE62" s="147"/>
      <c r="BF62" s="147"/>
      <c r="BG62" s="147"/>
      <c r="BH62" s="147"/>
    </row>
    <row r="63" spans="1:60" ht="22.5" outlineLevel="1" x14ac:dyDescent="0.2">
      <c r="A63" s="171">
        <v>27</v>
      </c>
      <c r="B63" s="172" t="s">
        <v>246</v>
      </c>
      <c r="C63" s="187" t="s">
        <v>696</v>
      </c>
      <c r="D63" s="173" t="s">
        <v>218</v>
      </c>
      <c r="E63" s="174">
        <v>0.6</v>
      </c>
      <c r="F63" s="175"/>
      <c r="G63" s="176">
        <f>ROUND(E63*F63,2)</f>
        <v>0</v>
      </c>
      <c r="H63" s="175"/>
      <c r="I63" s="176">
        <f>ROUND(E63*H63,2)</f>
        <v>0</v>
      </c>
      <c r="J63" s="175"/>
      <c r="K63" s="176">
        <f>ROUND(E63*J63,2)</f>
        <v>0</v>
      </c>
      <c r="L63" s="176">
        <v>12</v>
      </c>
      <c r="M63" s="176">
        <f>G63*(1+L63/100)</f>
        <v>0</v>
      </c>
      <c r="N63" s="174">
        <v>0</v>
      </c>
      <c r="O63" s="174">
        <f>ROUND(E63*N63,2)</f>
        <v>0</v>
      </c>
      <c r="P63" s="174">
        <v>2.2000000000000002</v>
      </c>
      <c r="Q63" s="174">
        <f>ROUND(E63*P63,2)</f>
        <v>1.32</v>
      </c>
      <c r="R63" s="176" t="s">
        <v>469</v>
      </c>
      <c r="S63" s="176" t="s">
        <v>180</v>
      </c>
      <c r="T63" s="177" t="s">
        <v>180</v>
      </c>
      <c r="U63" s="157">
        <v>0</v>
      </c>
      <c r="V63" s="157">
        <f>ROUND(E63*U63,2)</f>
        <v>0</v>
      </c>
      <c r="W63" s="157"/>
      <c r="X63" s="157" t="s">
        <v>169</v>
      </c>
      <c r="Y63" s="157" t="s">
        <v>170</v>
      </c>
      <c r="Z63" s="147"/>
      <c r="AA63" s="147"/>
      <c r="AB63" s="147"/>
      <c r="AC63" s="147"/>
      <c r="AD63" s="147"/>
      <c r="AE63" s="147"/>
      <c r="AF63" s="147"/>
      <c r="AG63" s="147" t="s">
        <v>171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188" t="s">
        <v>248</v>
      </c>
      <c r="D64" s="158"/>
      <c r="E64" s="159">
        <v>0.6</v>
      </c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173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1">
        <v>28</v>
      </c>
      <c r="B65" s="172" t="s">
        <v>249</v>
      </c>
      <c r="C65" s="187" t="s">
        <v>697</v>
      </c>
      <c r="D65" s="173" t="s">
        <v>166</v>
      </c>
      <c r="E65" s="174">
        <v>6</v>
      </c>
      <c r="F65" s="175"/>
      <c r="G65" s="176">
        <f>ROUND(E65*F65,2)</f>
        <v>0</v>
      </c>
      <c r="H65" s="175"/>
      <c r="I65" s="176">
        <f>ROUND(E65*H65,2)</f>
        <v>0</v>
      </c>
      <c r="J65" s="175"/>
      <c r="K65" s="176">
        <f>ROUND(E65*J65,2)</f>
        <v>0</v>
      </c>
      <c r="L65" s="176">
        <v>12</v>
      </c>
      <c r="M65" s="176">
        <f>G65*(1+L65/100)</f>
        <v>0</v>
      </c>
      <c r="N65" s="174">
        <v>0</v>
      </c>
      <c r="O65" s="174">
        <f>ROUND(E65*N65,2)</f>
        <v>0</v>
      </c>
      <c r="P65" s="174">
        <v>0.02</v>
      </c>
      <c r="Q65" s="174">
        <f>ROUND(E65*P65,2)</f>
        <v>0.12</v>
      </c>
      <c r="R65" s="176" t="s">
        <v>469</v>
      </c>
      <c r="S65" s="176" t="s">
        <v>180</v>
      </c>
      <c r="T65" s="177" t="s">
        <v>180</v>
      </c>
      <c r="U65" s="157">
        <v>0</v>
      </c>
      <c r="V65" s="157">
        <f>ROUND(E65*U65,2)</f>
        <v>0</v>
      </c>
      <c r="W65" s="157"/>
      <c r="X65" s="157" t="s">
        <v>169</v>
      </c>
      <c r="Y65" s="157" t="s">
        <v>170</v>
      </c>
      <c r="Z65" s="147"/>
      <c r="AA65" s="147"/>
      <c r="AB65" s="147"/>
      <c r="AC65" s="147"/>
      <c r="AD65" s="147"/>
      <c r="AE65" s="147"/>
      <c r="AF65" s="147"/>
      <c r="AG65" s="147" t="s">
        <v>171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61" t="s">
        <v>698</v>
      </c>
      <c r="D66" s="262"/>
      <c r="E66" s="262"/>
      <c r="F66" s="262"/>
      <c r="G66" s="262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453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1">
        <v>29</v>
      </c>
      <c r="B67" s="172" t="s">
        <v>251</v>
      </c>
      <c r="C67" s="187" t="s">
        <v>699</v>
      </c>
      <c r="D67" s="173" t="s">
        <v>179</v>
      </c>
      <c r="E67" s="174">
        <v>12</v>
      </c>
      <c r="F67" s="175"/>
      <c r="G67" s="176">
        <f>ROUND(E67*F67,2)</f>
        <v>0</v>
      </c>
      <c r="H67" s="175"/>
      <c r="I67" s="176">
        <f>ROUND(E67*H67,2)</f>
        <v>0</v>
      </c>
      <c r="J67" s="175"/>
      <c r="K67" s="176">
        <f>ROUND(E67*J67,2)</f>
        <v>0</v>
      </c>
      <c r="L67" s="176">
        <v>12</v>
      </c>
      <c r="M67" s="176">
        <f>G67*(1+L67/100)</f>
        <v>0</v>
      </c>
      <c r="N67" s="174">
        <v>0</v>
      </c>
      <c r="O67" s="174">
        <f>ROUND(E67*N67,2)</f>
        <v>0</v>
      </c>
      <c r="P67" s="174">
        <v>0</v>
      </c>
      <c r="Q67" s="174">
        <f>ROUND(E67*P67,2)</f>
        <v>0</v>
      </c>
      <c r="R67" s="176" t="s">
        <v>469</v>
      </c>
      <c r="S67" s="176" t="s">
        <v>180</v>
      </c>
      <c r="T67" s="177" t="s">
        <v>180</v>
      </c>
      <c r="U67" s="157">
        <v>0</v>
      </c>
      <c r="V67" s="157">
        <f>ROUND(E67*U67,2)</f>
        <v>0</v>
      </c>
      <c r="W67" s="157"/>
      <c r="X67" s="157" t="s">
        <v>169</v>
      </c>
      <c r="Y67" s="157" t="s">
        <v>170</v>
      </c>
      <c r="Z67" s="147"/>
      <c r="AA67" s="147"/>
      <c r="AB67" s="147"/>
      <c r="AC67" s="147"/>
      <c r="AD67" s="147"/>
      <c r="AE67" s="147"/>
      <c r="AF67" s="147"/>
      <c r="AG67" s="147" t="s">
        <v>171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261" t="s">
        <v>700</v>
      </c>
      <c r="D68" s="262"/>
      <c r="E68" s="262"/>
      <c r="F68" s="262"/>
      <c r="G68" s="262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7"/>
      <c r="AA68" s="147"/>
      <c r="AB68" s="147"/>
      <c r="AC68" s="147"/>
      <c r="AD68" s="147"/>
      <c r="AE68" s="147"/>
      <c r="AF68" s="147"/>
      <c r="AG68" s="147" t="s">
        <v>453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188" t="s">
        <v>253</v>
      </c>
      <c r="D69" s="158"/>
      <c r="E69" s="159">
        <v>12</v>
      </c>
      <c r="F69" s="157"/>
      <c r="G69" s="157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173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33.75" outlineLevel="1" x14ac:dyDescent="0.2">
      <c r="A70" s="171">
        <v>30</v>
      </c>
      <c r="B70" s="172" t="s">
        <v>254</v>
      </c>
      <c r="C70" s="187" t="s">
        <v>701</v>
      </c>
      <c r="D70" s="173" t="s">
        <v>166</v>
      </c>
      <c r="E70" s="174">
        <v>2</v>
      </c>
      <c r="F70" s="175"/>
      <c r="G70" s="176">
        <f>ROUND(E70*F70,2)</f>
        <v>0</v>
      </c>
      <c r="H70" s="175"/>
      <c r="I70" s="176">
        <f>ROUND(E70*H70,2)</f>
        <v>0</v>
      </c>
      <c r="J70" s="175"/>
      <c r="K70" s="176">
        <f>ROUND(E70*J70,2)</f>
        <v>0</v>
      </c>
      <c r="L70" s="176">
        <v>12</v>
      </c>
      <c r="M70" s="176">
        <f>G70*(1+L70/100)</f>
        <v>0</v>
      </c>
      <c r="N70" s="174">
        <v>1.17E-3</v>
      </c>
      <c r="O70" s="174">
        <f>ROUND(E70*N70,2)</f>
        <v>0</v>
      </c>
      <c r="P70" s="174">
        <v>7.5999999999999998E-2</v>
      </c>
      <c r="Q70" s="174">
        <f>ROUND(E70*P70,2)</f>
        <v>0.15</v>
      </c>
      <c r="R70" s="176" t="s">
        <v>469</v>
      </c>
      <c r="S70" s="176" t="s">
        <v>180</v>
      </c>
      <c r="T70" s="177" t="s">
        <v>180</v>
      </c>
      <c r="U70" s="157">
        <v>0</v>
      </c>
      <c r="V70" s="157">
        <f>ROUND(E70*U70,2)</f>
        <v>0</v>
      </c>
      <c r="W70" s="157"/>
      <c r="X70" s="157" t="s">
        <v>169</v>
      </c>
      <c r="Y70" s="157" t="s">
        <v>170</v>
      </c>
      <c r="Z70" s="147"/>
      <c r="AA70" s="147"/>
      <c r="AB70" s="147"/>
      <c r="AC70" s="147"/>
      <c r="AD70" s="147"/>
      <c r="AE70" s="147"/>
      <c r="AF70" s="147"/>
      <c r="AG70" s="147" t="s">
        <v>171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188" t="s">
        <v>256</v>
      </c>
      <c r="D71" s="158"/>
      <c r="E71" s="159">
        <v>2</v>
      </c>
      <c r="F71" s="157"/>
      <c r="G71" s="157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7"/>
      <c r="AA71" s="147"/>
      <c r="AB71" s="147"/>
      <c r="AC71" s="147"/>
      <c r="AD71" s="147"/>
      <c r="AE71" s="147"/>
      <c r="AF71" s="147"/>
      <c r="AG71" s="147" t="s">
        <v>173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x14ac:dyDescent="0.2">
      <c r="A72" s="164" t="s">
        <v>162</v>
      </c>
      <c r="B72" s="165" t="s">
        <v>90</v>
      </c>
      <c r="C72" s="186" t="s">
        <v>91</v>
      </c>
      <c r="D72" s="166"/>
      <c r="E72" s="167"/>
      <c r="F72" s="168"/>
      <c r="G72" s="168">
        <f>SUMIF(AG73:AG78,"&lt;&gt;NOR",G73:G78)</f>
        <v>0</v>
      </c>
      <c r="H72" s="168"/>
      <c r="I72" s="168">
        <f>SUM(I73:I78)</f>
        <v>0</v>
      </c>
      <c r="J72" s="168"/>
      <c r="K72" s="168">
        <f>SUM(K73:K78)</f>
        <v>0</v>
      </c>
      <c r="L72" s="168"/>
      <c r="M72" s="168">
        <f>SUM(M73:M78)</f>
        <v>0</v>
      </c>
      <c r="N72" s="167"/>
      <c r="O72" s="167">
        <f>SUM(O73:O78)</f>
        <v>0</v>
      </c>
      <c r="P72" s="167"/>
      <c r="Q72" s="167">
        <f>SUM(Q73:Q78)</f>
        <v>1.71</v>
      </c>
      <c r="R72" s="168"/>
      <c r="S72" s="168"/>
      <c r="T72" s="169"/>
      <c r="U72" s="163"/>
      <c r="V72" s="163">
        <f>SUM(V73:V78)</f>
        <v>0</v>
      </c>
      <c r="W72" s="163"/>
      <c r="X72" s="163"/>
      <c r="Y72" s="163"/>
      <c r="AG72" t="s">
        <v>163</v>
      </c>
    </row>
    <row r="73" spans="1:60" ht="22.5" outlineLevel="1" x14ac:dyDescent="0.2">
      <c r="A73" s="171">
        <v>31</v>
      </c>
      <c r="B73" s="172" t="s">
        <v>257</v>
      </c>
      <c r="C73" s="187" t="s">
        <v>702</v>
      </c>
      <c r="D73" s="173" t="s">
        <v>166</v>
      </c>
      <c r="E73" s="174">
        <v>44</v>
      </c>
      <c r="F73" s="175"/>
      <c r="G73" s="176">
        <f>ROUND(E73*F73,2)</f>
        <v>0</v>
      </c>
      <c r="H73" s="175"/>
      <c r="I73" s="176">
        <f>ROUND(E73*H73,2)</f>
        <v>0</v>
      </c>
      <c r="J73" s="175"/>
      <c r="K73" s="176">
        <f>ROUND(E73*J73,2)</f>
        <v>0</v>
      </c>
      <c r="L73" s="176">
        <v>12</v>
      </c>
      <c r="M73" s="176">
        <f>G73*(1+L73/100)</f>
        <v>0</v>
      </c>
      <c r="N73" s="174">
        <v>0</v>
      </c>
      <c r="O73" s="174">
        <f>ROUND(E73*N73,2)</f>
        <v>0</v>
      </c>
      <c r="P73" s="174">
        <v>4.0000000000000001E-3</v>
      </c>
      <c r="Q73" s="174">
        <f>ROUND(E73*P73,2)</f>
        <v>0.18</v>
      </c>
      <c r="R73" s="176" t="s">
        <v>469</v>
      </c>
      <c r="S73" s="176" t="s">
        <v>180</v>
      </c>
      <c r="T73" s="177" t="s">
        <v>180</v>
      </c>
      <c r="U73" s="157">
        <v>0</v>
      </c>
      <c r="V73" s="157">
        <f>ROUND(E73*U73,2)</f>
        <v>0</v>
      </c>
      <c r="W73" s="157"/>
      <c r="X73" s="157" t="s">
        <v>169</v>
      </c>
      <c r="Y73" s="157" t="s">
        <v>170</v>
      </c>
      <c r="Z73" s="147"/>
      <c r="AA73" s="147"/>
      <c r="AB73" s="147"/>
      <c r="AC73" s="147"/>
      <c r="AD73" s="147"/>
      <c r="AE73" s="147"/>
      <c r="AF73" s="147"/>
      <c r="AG73" s="147" t="s">
        <v>171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50" t="s">
        <v>259</v>
      </c>
      <c r="D74" s="251"/>
      <c r="E74" s="251"/>
      <c r="F74" s="251"/>
      <c r="G74" s="251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7"/>
      <c r="AA74" s="147"/>
      <c r="AB74" s="147"/>
      <c r="AC74" s="147"/>
      <c r="AD74" s="147"/>
      <c r="AE74" s="147"/>
      <c r="AF74" s="147"/>
      <c r="AG74" s="147" t="s">
        <v>199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ht="22.5" outlineLevel="1" x14ac:dyDescent="0.2">
      <c r="A75" s="178">
        <v>32</v>
      </c>
      <c r="B75" s="179" t="s">
        <v>260</v>
      </c>
      <c r="C75" s="189" t="s">
        <v>703</v>
      </c>
      <c r="D75" s="180" t="s">
        <v>166</v>
      </c>
      <c r="E75" s="181">
        <v>61</v>
      </c>
      <c r="F75" s="182"/>
      <c r="G75" s="183">
        <f>ROUND(E75*F75,2)</f>
        <v>0</v>
      </c>
      <c r="H75" s="182"/>
      <c r="I75" s="183">
        <f>ROUND(E75*H75,2)</f>
        <v>0</v>
      </c>
      <c r="J75" s="182"/>
      <c r="K75" s="183">
        <f>ROUND(E75*J75,2)</f>
        <v>0</v>
      </c>
      <c r="L75" s="183">
        <v>12</v>
      </c>
      <c r="M75" s="183">
        <f>G75*(1+L75/100)</f>
        <v>0</v>
      </c>
      <c r="N75" s="181">
        <v>0</v>
      </c>
      <c r="O75" s="181">
        <f>ROUND(E75*N75,2)</f>
        <v>0</v>
      </c>
      <c r="P75" s="181">
        <v>4.0000000000000001E-3</v>
      </c>
      <c r="Q75" s="181">
        <f>ROUND(E75*P75,2)</f>
        <v>0.24</v>
      </c>
      <c r="R75" s="183" t="s">
        <v>469</v>
      </c>
      <c r="S75" s="183" t="s">
        <v>180</v>
      </c>
      <c r="T75" s="184" t="s">
        <v>180</v>
      </c>
      <c r="U75" s="157">
        <v>0</v>
      </c>
      <c r="V75" s="157">
        <f>ROUND(E75*U75,2)</f>
        <v>0</v>
      </c>
      <c r="W75" s="157"/>
      <c r="X75" s="157" t="s">
        <v>169</v>
      </c>
      <c r="Y75" s="157" t="s">
        <v>170</v>
      </c>
      <c r="Z75" s="147"/>
      <c r="AA75" s="147"/>
      <c r="AB75" s="147"/>
      <c r="AC75" s="147"/>
      <c r="AD75" s="147"/>
      <c r="AE75" s="147"/>
      <c r="AF75" s="147"/>
      <c r="AG75" s="147" t="s">
        <v>171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78">
        <v>33</v>
      </c>
      <c r="B76" s="179" t="s">
        <v>262</v>
      </c>
      <c r="C76" s="189" t="s">
        <v>704</v>
      </c>
      <c r="D76" s="180" t="s">
        <v>166</v>
      </c>
      <c r="E76" s="181">
        <v>17.399999999999999</v>
      </c>
      <c r="F76" s="182"/>
      <c r="G76" s="183">
        <f>ROUND(E76*F76,2)</f>
        <v>0</v>
      </c>
      <c r="H76" s="182"/>
      <c r="I76" s="183">
        <f>ROUND(E76*H76,2)</f>
        <v>0</v>
      </c>
      <c r="J76" s="182"/>
      <c r="K76" s="183">
        <f>ROUND(E76*J76,2)</f>
        <v>0</v>
      </c>
      <c r="L76" s="183">
        <v>12</v>
      </c>
      <c r="M76" s="183">
        <f>G76*(1+L76/100)</f>
        <v>0</v>
      </c>
      <c r="N76" s="181">
        <v>0</v>
      </c>
      <c r="O76" s="181">
        <f>ROUND(E76*N76,2)</f>
        <v>0</v>
      </c>
      <c r="P76" s="181">
        <v>4.5999999999999999E-2</v>
      </c>
      <c r="Q76" s="181">
        <f>ROUND(E76*P76,2)</f>
        <v>0.8</v>
      </c>
      <c r="R76" s="183" t="s">
        <v>469</v>
      </c>
      <c r="S76" s="183" t="s">
        <v>180</v>
      </c>
      <c r="T76" s="184" t="s">
        <v>180</v>
      </c>
      <c r="U76" s="157">
        <v>0</v>
      </c>
      <c r="V76" s="157">
        <f>ROUND(E76*U76,2)</f>
        <v>0</v>
      </c>
      <c r="W76" s="157"/>
      <c r="X76" s="157" t="s">
        <v>169</v>
      </c>
      <c r="Y76" s="157" t="s">
        <v>170</v>
      </c>
      <c r="Z76" s="147"/>
      <c r="AA76" s="147"/>
      <c r="AB76" s="147"/>
      <c r="AC76" s="147"/>
      <c r="AD76" s="147"/>
      <c r="AE76" s="147"/>
      <c r="AF76" s="147"/>
      <c r="AG76" s="147" t="s">
        <v>171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2.5" outlineLevel="1" x14ac:dyDescent="0.2">
      <c r="A77" s="171">
        <v>34</v>
      </c>
      <c r="B77" s="172" t="s">
        <v>264</v>
      </c>
      <c r="C77" s="187" t="s">
        <v>705</v>
      </c>
      <c r="D77" s="173" t="s">
        <v>166</v>
      </c>
      <c r="E77" s="174">
        <v>7.2</v>
      </c>
      <c r="F77" s="175"/>
      <c r="G77" s="176">
        <f>ROUND(E77*F77,2)</f>
        <v>0</v>
      </c>
      <c r="H77" s="175"/>
      <c r="I77" s="176">
        <f>ROUND(E77*H77,2)</f>
        <v>0</v>
      </c>
      <c r="J77" s="175"/>
      <c r="K77" s="176">
        <f>ROUND(E77*J77,2)</f>
        <v>0</v>
      </c>
      <c r="L77" s="176">
        <v>12</v>
      </c>
      <c r="M77" s="176">
        <f>G77*(1+L77/100)</f>
        <v>0</v>
      </c>
      <c r="N77" s="174">
        <v>0</v>
      </c>
      <c r="O77" s="174">
        <f>ROUND(E77*N77,2)</f>
        <v>0</v>
      </c>
      <c r="P77" s="174">
        <v>6.8000000000000005E-2</v>
      </c>
      <c r="Q77" s="174">
        <f>ROUND(E77*P77,2)</f>
        <v>0.49</v>
      </c>
      <c r="R77" s="176" t="s">
        <v>469</v>
      </c>
      <c r="S77" s="176" t="s">
        <v>180</v>
      </c>
      <c r="T77" s="177" t="s">
        <v>180</v>
      </c>
      <c r="U77" s="157">
        <v>0</v>
      </c>
      <c r="V77" s="157">
        <f>ROUND(E77*U77,2)</f>
        <v>0</v>
      </c>
      <c r="W77" s="157"/>
      <c r="X77" s="157" t="s">
        <v>169</v>
      </c>
      <c r="Y77" s="157" t="s">
        <v>170</v>
      </c>
      <c r="Z77" s="147"/>
      <c r="AA77" s="147"/>
      <c r="AB77" s="147"/>
      <c r="AC77" s="147"/>
      <c r="AD77" s="147"/>
      <c r="AE77" s="147"/>
      <c r="AF77" s="147"/>
      <c r="AG77" s="147" t="s">
        <v>171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61" t="s">
        <v>706</v>
      </c>
      <c r="D78" s="262"/>
      <c r="E78" s="262"/>
      <c r="F78" s="262"/>
      <c r="G78" s="262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7"/>
      <c r="AA78" s="147"/>
      <c r="AB78" s="147"/>
      <c r="AC78" s="147"/>
      <c r="AD78" s="147"/>
      <c r="AE78" s="147"/>
      <c r="AF78" s="147"/>
      <c r="AG78" s="147" t="s">
        <v>453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x14ac:dyDescent="0.2">
      <c r="A79" s="164" t="s">
        <v>162</v>
      </c>
      <c r="B79" s="165" t="s">
        <v>92</v>
      </c>
      <c r="C79" s="186" t="s">
        <v>93</v>
      </c>
      <c r="D79" s="166"/>
      <c r="E79" s="167"/>
      <c r="F79" s="168"/>
      <c r="G79" s="168">
        <f>SUMIF(AG80:AG81,"&lt;&gt;NOR",G80:G81)</f>
        <v>0</v>
      </c>
      <c r="H79" s="168"/>
      <c r="I79" s="168">
        <f>SUM(I80:I81)</f>
        <v>0</v>
      </c>
      <c r="J79" s="168"/>
      <c r="K79" s="168">
        <f>SUM(K80:K81)</f>
        <v>0</v>
      </c>
      <c r="L79" s="168"/>
      <c r="M79" s="168">
        <f>SUM(M80:M81)</f>
        <v>0</v>
      </c>
      <c r="N79" s="167"/>
      <c r="O79" s="167">
        <f>SUM(O80:O81)</f>
        <v>0</v>
      </c>
      <c r="P79" s="167"/>
      <c r="Q79" s="167">
        <f>SUM(Q80:Q81)</f>
        <v>0</v>
      </c>
      <c r="R79" s="168"/>
      <c r="S79" s="168"/>
      <c r="T79" s="169"/>
      <c r="U79" s="163"/>
      <c r="V79" s="163">
        <f>SUM(V80:V81)</f>
        <v>0</v>
      </c>
      <c r="W79" s="163"/>
      <c r="X79" s="163"/>
      <c r="Y79" s="163"/>
      <c r="AG79" t="s">
        <v>163</v>
      </c>
    </row>
    <row r="80" spans="1:60" ht="22.5" outlineLevel="1" x14ac:dyDescent="0.2">
      <c r="A80" s="171">
        <v>35</v>
      </c>
      <c r="B80" s="172" t="s">
        <v>266</v>
      </c>
      <c r="C80" s="187" t="s">
        <v>707</v>
      </c>
      <c r="D80" s="173" t="s">
        <v>228</v>
      </c>
      <c r="E80" s="174">
        <v>5.62453</v>
      </c>
      <c r="F80" s="175"/>
      <c r="G80" s="176">
        <f>ROUND(E80*F80,2)</f>
        <v>0</v>
      </c>
      <c r="H80" s="175"/>
      <c r="I80" s="176">
        <f>ROUND(E80*H80,2)</f>
        <v>0</v>
      </c>
      <c r="J80" s="175"/>
      <c r="K80" s="176">
        <f>ROUND(E80*J80,2)</f>
        <v>0</v>
      </c>
      <c r="L80" s="176">
        <v>12</v>
      </c>
      <c r="M80" s="176">
        <f>G80*(1+L80/100)</f>
        <v>0</v>
      </c>
      <c r="N80" s="174">
        <v>0</v>
      </c>
      <c r="O80" s="174">
        <f>ROUND(E80*N80,2)</f>
        <v>0</v>
      </c>
      <c r="P80" s="174">
        <v>0</v>
      </c>
      <c r="Q80" s="174">
        <f>ROUND(E80*P80,2)</f>
        <v>0</v>
      </c>
      <c r="R80" s="176" t="s">
        <v>451</v>
      </c>
      <c r="S80" s="176" t="s">
        <v>180</v>
      </c>
      <c r="T80" s="177" t="s">
        <v>180</v>
      </c>
      <c r="U80" s="157">
        <v>0</v>
      </c>
      <c r="V80" s="157">
        <f>ROUND(E80*U80,2)</f>
        <v>0</v>
      </c>
      <c r="W80" s="157"/>
      <c r="X80" s="157" t="s">
        <v>169</v>
      </c>
      <c r="Y80" s="157" t="s">
        <v>170</v>
      </c>
      <c r="Z80" s="147"/>
      <c r="AA80" s="147"/>
      <c r="AB80" s="147"/>
      <c r="AC80" s="147"/>
      <c r="AD80" s="147"/>
      <c r="AE80" s="147"/>
      <c r="AF80" s="147"/>
      <c r="AG80" s="147" t="s">
        <v>171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61" t="s">
        <v>476</v>
      </c>
      <c r="D81" s="262"/>
      <c r="E81" s="262"/>
      <c r="F81" s="262"/>
      <c r="G81" s="262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7"/>
      <c r="AA81" s="147"/>
      <c r="AB81" s="147"/>
      <c r="AC81" s="147"/>
      <c r="AD81" s="147"/>
      <c r="AE81" s="147"/>
      <c r="AF81" s="147"/>
      <c r="AG81" s="147" t="s">
        <v>453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x14ac:dyDescent="0.2">
      <c r="A82" s="164" t="s">
        <v>162</v>
      </c>
      <c r="B82" s="165" t="s">
        <v>94</v>
      </c>
      <c r="C82" s="186" t="s">
        <v>95</v>
      </c>
      <c r="D82" s="166"/>
      <c r="E82" s="167"/>
      <c r="F82" s="168"/>
      <c r="G82" s="168">
        <f>SUMIF(AG83:AG90,"&lt;&gt;NOR",G83:G90)</f>
        <v>0</v>
      </c>
      <c r="H82" s="168"/>
      <c r="I82" s="168">
        <f>SUM(I83:I90)</f>
        <v>0</v>
      </c>
      <c r="J82" s="168"/>
      <c r="K82" s="168">
        <f>SUM(K83:K90)</f>
        <v>0</v>
      </c>
      <c r="L82" s="168"/>
      <c r="M82" s="168">
        <f>SUM(M83:M90)</f>
        <v>0</v>
      </c>
      <c r="N82" s="167"/>
      <c r="O82" s="167">
        <f>SUM(O83:O90)</f>
        <v>7.0000000000000007E-2</v>
      </c>
      <c r="P82" s="167"/>
      <c r="Q82" s="167">
        <f>SUM(Q83:Q90)</f>
        <v>0</v>
      </c>
      <c r="R82" s="168"/>
      <c r="S82" s="168"/>
      <c r="T82" s="169"/>
      <c r="U82" s="163"/>
      <c r="V82" s="163">
        <f>SUM(V83:V90)</f>
        <v>0</v>
      </c>
      <c r="W82" s="163"/>
      <c r="X82" s="163"/>
      <c r="Y82" s="163"/>
      <c r="AG82" t="s">
        <v>163</v>
      </c>
    </row>
    <row r="83" spans="1:60" outlineLevel="1" x14ac:dyDescent="0.2">
      <c r="A83" s="171">
        <v>36</v>
      </c>
      <c r="B83" s="172" t="s">
        <v>268</v>
      </c>
      <c r="C83" s="187" t="s">
        <v>708</v>
      </c>
      <c r="D83" s="173" t="s">
        <v>166</v>
      </c>
      <c r="E83" s="174">
        <v>23.4</v>
      </c>
      <c r="F83" s="175"/>
      <c r="G83" s="176">
        <f>ROUND(E83*F83,2)</f>
        <v>0</v>
      </c>
      <c r="H83" s="175"/>
      <c r="I83" s="176">
        <f>ROUND(E83*H83,2)</f>
        <v>0</v>
      </c>
      <c r="J83" s="175"/>
      <c r="K83" s="176">
        <f>ROUND(E83*J83,2)</f>
        <v>0</v>
      </c>
      <c r="L83" s="176">
        <v>12</v>
      </c>
      <c r="M83" s="176">
        <f>G83*(1+L83/100)</f>
        <v>0</v>
      </c>
      <c r="N83" s="174">
        <v>2.1000000000000001E-4</v>
      </c>
      <c r="O83" s="174">
        <f>ROUND(E83*N83,2)</f>
        <v>0</v>
      </c>
      <c r="P83" s="174">
        <v>0</v>
      </c>
      <c r="Q83" s="174">
        <f>ROUND(E83*P83,2)</f>
        <v>0</v>
      </c>
      <c r="R83" s="176" t="s">
        <v>709</v>
      </c>
      <c r="S83" s="176" t="s">
        <v>180</v>
      </c>
      <c r="T83" s="177" t="s">
        <v>180</v>
      </c>
      <c r="U83" s="157">
        <v>0</v>
      </c>
      <c r="V83" s="157">
        <f>ROUND(E83*U83,2)</f>
        <v>0</v>
      </c>
      <c r="W83" s="157"/>
      <c r="X83" s="157" t="s">
        <v>169</v>
      </c>
      <c r="Y83" s="157" t="s">
        <v>170</v>
      </c>
      <c r="Z83" s="147"/>
      <c r="AA83" s="147"/>
      <c r="AB83" s="147"/>
      <c r="AC83" s="147"/>
      <c r="AD83" s="147"/>
      <c r="AE83" s="147"/>
      <c r="AF83" s="147"/>
      <c r="AG83" s="147" t="s">
        <v>270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250" t="s">
        <v>271</v>
      </c>
      <c r="D84" s="251"/>
      <c r="E84" s="251"/>
      <c r="F84" s="251"/>
      <c r="G84" s="251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199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188" t="s">
        <v>272</v>
      </c>
      <c r="D85" s="158"/>
      <c r="E85" s="159">
        <v>23.4</v>
      </c>
      <c r="F85" s="157"/>
      <c r="G85" s="157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7"/>
      <c r="AA85" s="147"/>
      <c r="AB85" s="147"/>
      <c r="AC85" s="147"/>
      <c r="AD85" s="147"/>
      <c r="AE85" s="147"/>
      <c r="AF85" s="147"/>
      <c r="AG85" s="147" t="s">
        <v>173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71">
        <v>37</v>
      </c>
      <c r="B86" s="172" t="s">
        <v>273</v>
      </c>
      <c r="C86" s="187" t="s">
        <v>710</v>
      </c>
      <c r="D86" s="173" t="s">
        <v>166</v>
      </c>
      <c r="E86" s="174">
        <v>23.4</v>
      </c>
      <c r="F86" s="175"/>
      <c r="G86" s="176">
        <f>ROUND(E86*F86,2)</f>
        <v>0</v>
      </c>
      <c r="H86" s="175"/>
      <c r="I86" s="176">
        <f>ROUND(E86*H86,2)</f>
        <v>0</v>
      </c>
      <c r="J86" s="175"/>
      <c r="K86" s="176">
        <f>ROUND(E86*J86,2)</f>
        <v>0</v>
      </c>
      <c r="L86" s="176">
        <v>12</v>
      </c>
      <c r="M86" s="176">
        <f>G86*(1+L86/100)</f>
        <v>0</v>
      </c>
      <c r="N86" s="174">
        <v>3.0599999999999998E-3</v>
      </c>
      <c r="O86" s="174">
        <f>ROUND(E86*N86,2)</f>
        <v>7.0000000000000007E-2</v>
      </c>
      <c r="P86" s="174">
        <v>0</v>
      </c>
      <c r="Q86" s="174">
        <f>ROUND(E86*P86,2)</f>
        <v>0</v>
      </c>
      <c r="R86" s="176" t="s">
        <v>709</v>
      </c>
      <c r="S86" s="176" t="s">
        <v>275</v>
      </c>
      <c r="T86" s="177" t="s">
        <v>275</v>
      </c>
      <c r="U86" s="157">
        <v>0</v>
      </c>
      <c r="V86" s="157">
        <f>ROUND(E86*U86,2)</f>
        <v>0</v>
      </c>
      <c r="W86" s="157"/>
      <c r="X86" s="157" t="s">
        <v>169</v>
      </c>
      <c r="Y86" s="157" t="s">
        <v>170</v>
      </c>
      <c r="Z86" s="147"/>
      <c r="AA86" s="147"/>
      <c r="AB86" s="147"/>
      <c r="AC86" s="147"/>
      <c r="AD86" s="147"/>
      <c r="AE86" s="147"/>
      <c r="AF86" s="147"/>
      <c r="AG86" s="147" t="s">
        <v>270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50" t="s">
        <v>276</v>
      </c>
      <c r="D87" s="251"/>
      <c r="E87" s="251"/>
      <c r="F87" s="251"/>
      <c r="G87" s="251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7"/>
      <c r="AA87" s="147"/>
      <c r="AB87" s="147"/>
      <c r="AC87" s="147"/>
      <c r="AD87" s="147"/>
      <c r="AE87" s="147"/>
      <c r="AF87" s="147"/>
      <c r="AG87" s="147" t="s">
        <v>199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188" t="s">
        <v>272</v>
      </c>
      <c r="D88" s="158"/>
      <c r="E88" s="159">
        <v>23.4</v>
      </c>
      <c r="F88" s="157"/>
      <c r="G88" s="157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173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71">
        <v>38</v>
      </c>
      <c r="B89" s="172" t="s">
        <v>277</v>
      </c>
      <c r="C89" s="187" t="s">
        <v>711</v>
      </c>
      <c r="D89" s="173" t="s">
        <v>0</v>
      </c>
      <c r="E89" s="174">
        <v>102.4686</v>
      </c>
      <c r="F89" s="175"/>
      <c r="G89" s="176">
        <f>ROUND(E89*F89,2)</f>
        <v>0</v>
      </c>
      <c r="H89" s="175"/>
      <c r="I89" s="176">
        <f>ROUND(E89*H89,2)</f>
        <v>0</v>
      </c>
      <c r="J89" s="175"/>
      <c r="K89" s="176">
        <f>ROUND(E89*J89,2)</f>
        <v>0</v>
      </c>
      <c r="L89" s="176">
        <v>12</v>
      </c>
      <c r="M89" s="176">
        <f>G89*(1+L89/100)</f>
        <v>0</v>
      </c>
      <c r="N89" s="174">
        <v>0</v>
      </c>
      <c r="O89" s="174">
        <f>ROUND(E89*N89,2)</f>
        <v>0</v>
      </c>
      <c r="P89" s="174">
        <v>0</v>
      </c>
      <c r="Q89" s="174">
        <f>ROUND(E89*P89,2)</f>
        <v>0</v>
      </c>
      <c r="R89" s="176" t="s">
        <v>709</v>
      </c>
      <c r="S89" s="176" t="s">
        <v>180</v>
      </c>
      <c r="T89" s="177" t="s">
        <v>180</v>
      </c>
      <c r="U89" s="157">
        <v>0</v>
      </c>
      <c r="V89" s="157">
        <f>ROUND(E89*U89,2)</f>
        <v>0</v>
      </c>
      <c r="W89" s="157"/>
      <c r="X89" s="157" t="s">
        <v>169</v>
      </c>
      <c r="Y89" s="157" t="s">
        <v>170</v>
      </c>
      <c r="Z89" s="147"/>
      <c r="AA89" s="147"/>
      <c r="AB89" s="147"/>
      <c r="AC89" s="147"/>
      <c r="AD89" s="147"/>
      <c r="AE89" s="147"/>
      <c r="AF89" s="147"/>
      <c r="AG89" s="147" t="s">
        <v>279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261" t="s">
        <v>712</v>
      </c>
      <c r="D90" s="262"/>
      <c r="E90" s="262"/>
      <c r="F90" s="262"/>
      <c r="G90" s="262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453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x14ac:dyDescent="0.2">
      <c r="A91" s="164" t="s">
        <v>162</v>
      </c>
      <c r="B91" s="165" t="s">
        <v>96</v>
      </c>
      <c r="C91" s="186" t="s">
        <v>97</v>
      </c>
      <c r="D91" s="166"/>
      <c r="E91" s="167"/>
      <c r="F91" s="168"/>
      <c r="G91" s="168">
        <f>SUMIF(AG92:AG99,"&lt;&gt;NOR",G92:G99)</f>
        <v>0</v>
      </c>
      <c r="H91" s="168"/>
      <c r="I91" s="168">
        <f>SUM(I92:I99)</f>
        <v>0</v>
      </c>
      <c r="J91" s="168"/>
      <c r="K91" s="168">
        <f>SUM(K92:K99)</f>
        <v>0</v>
      </c>
      <c r="L91" s="168"/>
      <c r="M91" s="168">
        <f>SUM(M92:M99)</f>
        <v>0</v>
      </c>
      <c r="N91" s="167"/>
      <c r="O91" s="167">
        <f>SUM(O92:O99)</f>
        <v>0.01</v>
      </c>
      <c r="P91" s="167"/>
      <c r="Q91" s="167">
        <f>SUM(Q92:Q99)</f>
        <v>0</v>
      </c>
      <c r="R91" s="168"/>
      <c r="S91" s="168"/>
      <c r="T91" s="169"/>
      <c r="U91" s="163"/>
      <c r="V91" s="163">
        <f>SUM(V92:V99)</f>
        <v>0</v>
      </c>
      <c r="W91" s="163"/>
      <c r="X91" s="163"/>
      <c r="Y91" s="163"/>
      <c r="AG91" t="s">
        <v>163</v>
      </c>
    </row>
    <row r="92" spans="1:60" outlineLevel="1" x14ac:dyDescent="0.2">
      <c r="A92" s="178">
        <v>39</v>
      </c>
      <c r="B92" s="179" t="s">
        <v>280</v>
      </c>
      <c r="C92" s="189" t="s">
        <v>713</v>
      </c>
      <c r="D92" s="180" t="s">
        <v>166</v>
      </c>
      <c r="E92" s="181">
        <v>6</v>
      </c>
      <c r="F92" s="182"/>
      <c r="G92" s="183">
        <f>ROUND(E92*F92,2)</f>
        <v>0</v>
      </c>
      <c r="H92" s="182"/>
      <c r="I92" s="183">
        <f>ROUND(E92*H92,2)</f>
        <v>0</v>
      </c>
      <c r="J92" s="182"/>
      <c r="K92" s="183">
        <f>ROUND(E92*J92,2)</f>
        <v>0</v>
      </c>
      <c r="L92" s="183">
        <v>12</v>
      </c>
      <c r="M92" s="183">
        <f>G92*(1+L92/100)</f>
        <v>0</v>
      </c>
      <c r="N92" s="181">
        <v>9.0000000000000006E-5</v>
      </c>
      <c r="O92" s="181">
        <f>ROUND(E92*N92,2)</f>
        <v>0</v>
      </c>
      <c r="P92" s="181">
        <v>0</v>
      </c>
      <c r="Q92" s="181">
        <f>ROUND(E92*P92,2)</f>
        <v>0</v>
      </c>
      <c r="R92" s="183" t="s">
        <v>714</v>
      </c>
      <c r="S92" s="183" t="s">
        <v>180</v>
      </c>
      <c r="T92" s="184" t="s">
        <v>180</v>
      </c>
      <c r="U92" s="157">
        <v>0</v>
      </c>
      <c r="V92" s="157">
        <f>ROUND(E92*U92,2)</f>
        <v>0</v>
      </c>
      <c r="W92" s="157"/>
      <c r="X92" s="157" t="s">
        <v>169</v>
      </c>
      <c r="Y92" s="157" t="s">
        <v>170</v>
      </c>
      <c r="Z92" s="147"/>
      <c r="AA92" s="147"/>
      <c r="AB92" s="147"/>
      <c r="AC92" s="147"/>
      <c r="AD92" s="147"/>
      <c r="AE92" s="147"/>
      <c r="AF92" s="147"/>
      <c r="AG92" s="147" t="s">
        <v>270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ht="22.5" outlineLevel="1" x14ac:dyDescent="0.2">
      <c r="A93" s="178">
        <v>40</v>
      </c>
      <c r="B93" s="179" t="s">
        <v>282</v>
      </c>
      <c r="C93" s="189" t="s">
        <v>715</v>
      </c>
      <c r="D93" s="180" t="s">
        <v>204</v>
      </c>
      <c r="E93" s="181">
        <v>8</v>
      </c>
      <c r="F93" s="182"/>
      <c r="G93" s="183">
        <f>ROUND(E93*F93,2)</f>
        <v>0</v>
      </c>
      <c r="H93" s="182"/>
      <c r="I93" s="183">
        <f>ROUND(E93*H93,2)</f>
        <v>0</v>
      </c>
      <c r="J93" s="182"/>
      <c r="K93" s="183">
        <f>ROUND(E93*J93,2)</f>
        <v>0</v>
      </c>
      <c r="L93" s="183">
        <v>12</v>
      </c>
      <c r="M93" s="183">
        <f>G93*(1+L93/100)</f>
        <v>0</v>
      </c>
      <c r="N93" s="181">
        <v>0</v>
      </c>
      <c r="O93" s="181">
        <f>ROUND(E93*N93,2)</f>
        <v>0</v>
      </c>
      <c r="P93" s="181">
        <v>0</v>
      </c>
      <c r="Q93" s="181">
        <f>ROUND(E93*P93,2)</f>
        <v>0</v>
      </c>
      <c r="R93" s="183" t="s">
        <v>714</v>
      </c>
      <c r="S93" s="183" t="s">
        <v>180</v>
      </c>
      <c r="T93" s="184" t="s">
        <v>180</v>
      </c>
      <c r="U93" s="157">
        <v>0</v>
      </c>
      <c r="V93" s="157">
        <f>ROUND(E93*U93,2)</f>
        <v>0</v>
      </c>
      <c r="W93" s="157"/>
      <c r="X93" s="157" t="s">
        <v>169</v>
      </c>
      <c r="Y93" s="157" t="s">
        <v>170</v>
      </c>
      <c r="Z93" s="147"/>
      <c r="AA93" s="147"/>
      <c r="AB93" s="147"/>
      <c r="AC93" s="147"/>
      <c r="AD93" s="147"/>
      <c r="AE93" s="147"/>
      <c r="AF93" s="147"/>
      <c r="AG93" s="147" t="s">
        <v>270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outlineLevel="1" x14ac:dyDescent="0.2">
      <c r="A94" s="178">
        <v>41</v>
      </c>
      <c r="B94" s="179" t="s">
        <v>284</v>
      </c>
      <c r="C94" s="189" t="s">
        <v>716</v>
      </c>
      <c r="D94" s="180" t="s">
        <v>166</v>
      </c>
      <c r="E94" s="181">
        <v>6</v>
      </c>
      <c r="F94" s="182"/>
      <c r="G94" s="183">
        <f>ROUND(E94*F94,2)</f>
        <v>0</v>
      </c>
      <c r="H94" s="182"/>
      <c r="I94" s="183">
        <f>ROUND(E94*H94,2)</f>
        <v>0</v>
      </c>
      <c r="J94" s="182"/>
      <c r="K94" s="183">
        <f>ROUND(E94*J94,2)</f>
        <v>0</v>
      </c>
      <c r="L94" s="183">
        <v>12</v>
      </c>
      <c r="M94" s="183">
        <f>G94*(1+L94/100)</f>
        <v>0</v>
      </c>
      <c r="N94" s="181">
        <v>1.0000000000000001E-5</v>
      </c>
      <c r="O94" s="181">
        <f>ROUND(E94*N94,2)</f>
        <v>0</v>
      </c>
      <c r="P94" s="181">
        <v>0</v>
      </c>
      <c r="Q94" s="181">
        <f>ROUND(E94*P94,2)</f>
        <v>0</v>
      </c>
      <c r="R94" s="183" t="s">
        <v>714</v>
      </c>
      <c r="S94" s="183" t="s">
        <v>180</v>
      </c>
      <c r="T94" s="184" t="s">
        <v>180</v>
      </c>
      <c r="U94" s="157">
        <v>0</v>
      </c>
      <c r="V94" s="157">
        <f>ROUND(E94*U94,2)</f>
        <v>0</v>
      </c>
      <c r="W94" s="157"/>
      <c r="X94" s="157" t="s">
        <v>169</v>
      </c>
      <c r="Y94" s="157" t="s">
        <v>170</v>
      </c>
      <c r="Z94" s="147"/>
      <c r="AA94" s="147"/>
      <c r="AB94" s="147"/>
      <c r="AC94" s="147"/>
      <c r="AD94" s="147"/>
      <c r="AE94" s="147"/>
      <c r="AF94" s="147"/>
      <c r="AG94" s="147" t="s">
        <v>270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71">
        <v>42</v>
      </c>
      <c r="B95" s="172" t="s">
        <v>286</v>
      </c>
      <c r="C95" s="187" t="s">
        <v>717</v>
      </c>
      <c r="D95" s="173" t="s">
        <v>0</v>
      </c>
      <c r="E95" s="174">
        <v>11.010820000000001</v>
      </c>
      <c r="F95" s="175"/>
      <c r="G95" s="176">
        <f>ROUND(E95*F95,2)</f>
        <v>0</v>
      </c>
      <c r="H95" s="175"/>
      <c r="I95" s="176">
        <f>ROUND(E95*H95,2)</f>
        <v>0</v>
      </c>
      <c r="J95" s="175"/>
      <c r="K95" s="176">
        <f>ROUND(E95*J95,2)</f>
        <v>0</v>
      </c>
      <c r="L95" s="176">
        <v>12</v>
      </c>
      <c r="M95" s="176">
        <f>G95*(1+L95/100)</f>
        <v>0</v>
      </c>
      <c r="N95" s="174">
        <v>0</v>
      </c>
      <c r="O95" s="174">
        <f>ROUND(E95*N95,2)</f>
        <v>0</v>
      </c>
      <c r="P95" s="174">
        <v>0</v>
      </c>
      <c r="Q95" s="174">
        <f>ROUND(E95*P95,2)</f>
        <v>0</v>
      </c>
      <c r="R95" s="176" t="s">
        <v>714</v>
      </c>
      <c r="S95" s="176" t="s">
        <v>180</v>
      </c>
      <c r="T95" s="177" t="s">
        <v>180</v>
      </c>
      <c r="U95" s="157">
        <v>0</v>
      </c>
      <c r="V95" s="157">
        <f>ROUND(E95*U95,2)</f>
        <v>0</v>
      </c>
      <c r="W95" s="157"/>
      <c r="X95" s="157" t="s">
        <v>169</v>
      </c>
      <c r="Y95" s="157" t="s">
        <v>170</v>
      </c>
      <c r="Z95" s="147"/>
      <c r="AA95" s="147"/>
      <c r="AB95" s="147"/>
      <c r="AC95" s="147"/>
      <c r="AD95" s="147"/>
      <c r="AE95" s="147"/>
      <c r="AF95" s="147"/>
      <c r="AG95" s="147" t="s">
        <v>279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261" t="s">
        <v>718</v>
      </c>
      <c r="D96" s="262"/>
      <c r="E96" s="262"/>
      <c r="F96" s="262"/>
      <c r="G96" s="262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7"/>
      <c r="AA96" s="147"/>
      <c r="AB96" s="147"/>
      <c r="AC96" s="147"/>
      <c r="AD96" s="147"/>
      <c r="AE96" s="147"/>
      <c r="AF96" s="147"/>
      <c r="AG96" s="147" t="s">
        <v>453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78">
        <v>43</v>
      </c>
      <c r="B97" s="179" t="s">
        <v>288</v>
      </c>
      <c r="C97" s="189" t="s">
        <v>289</v>
      </c>
      <c r="D97" s="180" t="s">
        <v>204</v>
      </c>
      <c r="E97" s="181">
        <v>8</v>
      </c>
      <c r="F97" s="182"/>
      <c r="G97" s="183">
        <f>ROUND(E97*F97,2)</f>
        <v>0</v>
      </c>
      <c r="H97" s="182"/>
      <c r="I97" s="183">
        <f>ROUND(E97*H97,2)</f>
        <v>0</v>
      </c>
      <c r="J97" s="182"/>
      <c r="K97" s="183">
        <f>ROUND(E97*J97,2)</f>
        <v>0</v>
      </c>
      <c r="L97" s="183">
        <v>12</v>
      </c>
      <c r="M97" s="183">
        <f>G97*(1+L97/100)</f>
        <v>0</v>
      </c>
      <c r="N97" s="181">
        <v>0</v>
      </c>
      <c r="O97" s="181">
        <f>ROUND(E97*N97,2)</f>
        <v>0</v>
      </c>
      <c r="P97" s="181">
        <v>0</v>
      </c>
      <c r="Q97" s="181">
        <f>ROUND(E97*P97,2)</f>
        <v>0</v>
      </c>
      <c r="R97" s="183"/>
      <c r="S97" s="183" t="s">
        <v>167</v>
      </c>
      <c r="T97" s="184" t="s">
        <v>168</v>
      </c>
      <c r="U97" s="157">
        <v>0</v>
      </c>
      <c r="V97" s="157">
        <f>ROUND(E97*U97,2)</f>
        <v>0</v>
      </c>
      <c r="W97" s="157"/>
      <c r="X97" s="157" t="s">
        <v>290</v>
      </c>
      <c r="Y97" s="157" t="s">
        <v>170</v>
      </c>
      <c r="Z97" s="147"/>
      <c r="AA97" s="147"/>
      <c r="AB97" s="147"/>
      <c r="AC97" s="147"/>
      <c r="AD97" s="147"/>
      <c r="AE97" s="147"/>
      <c r="AF97" s="147"/>
      <c r="AG97" s="147" t="s">
        <v>291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ht="22.5" outlineLevel="1" x14ac:dyDescent="0.2">
      <c r="A98" s="171">
        <v>44</v>
      </c>
      <c r="B98" s="172" t="s">
        <v>292</v>
      </c>
      <c r="C98" s="187" t="s">
        <v>719</v>
      </c>
      <c r="D98" s="173" t="s">
        <v>166</v>
      </c>
      <c r="E98" s="174">
        <v>6.3</v>
      </c>
      <c r="F98" s="175"/>
      <c r="G98" s="176">
        <f>ROUND(E98*F98,2)</f>
        <v>0</v>
      </c>
      <c r="H98" s="175"/>
      <c r="I98" s="176">
        <f>ROUND(E98*H98,2)</f>
        <v>0</v>
      </c>
      <c r="J98" s="175"/>
      <c r="K98" s="176">
        <f>ROUND(E98*J98,2)</f>
        <v>0</v>
      </c>
      <c r="L98" s="176">
        <v>12</v>
      </c>
      <c r="M98" s="176">
        <f>G98*(1+L98/100)</f>
        <v>0</v>
      </c>
      <c r="N98" s="174">
        <v>8.0000000000000004E-4</v>
      </c>
      <c r="O98" s="174">
        <f>ROUND(E98*N98,2)</f>
        <v>0.01</v>
      </c>
      <c r="P98" s="174">
        <v>0</v>
      </c>
      <c r="Q98" s="174">
        <f>ROUND(E98*P98,2)</f>
        <v>0</v>
      </c>
      <c r="R98" s="176" t="s">
        <v>294</v>
      </c>
      <c r="S98" s="176" t="s">
        <v>180</v>
      </c>
      <c r="T98" s="177" t="s">
        <v>180</v>
      </c>
      <c r="U98" s="157">
        <v>0</v>
      </c>
      <c r="V98" s="157">
        <f>ROUND(E98*U98,2)</f>
        <v>0</v>
      </c>
      <c r="W98" s="157"/>
      <c r="X98" s="157" t="s">
        <v>290</v>
      </c>
      <c r="Y98" s="157" t="s">
        <v>170</v>
      </c>
      <c r="Z98" s="147"/>
      <c r="AA98" s="147"/>
      <c r="AB98" s="147"/>
      <c r="AC98" s="147"/>
      <c r="AD98" s="147"/>
      <c r="AE98" s="147"/>
      <c r="AF98" s="147"/>
      <c r="AG98" s="147" t="s">
        <v>291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188" t="s">
        <v>295</v>
      </c>
      <c r="D99" s="158"/>
      <c r="E99" s="159">
        <v>6.3</v>
      </c>
      <c r="F99" s="157"/>
      <c r="G99" s="157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7"/>
      <c r="AA99" s="147"/>
      <c r="AB99" s="147"/>
      <c r="AC99" s="147"/>
      <c r="AD99" s="147"/>
      <c r="AE99" s="147"/>
      <c r="AF99" s="147"/>
      <c r="AG99" s="147" t="s">
        <v>173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x14ac:dyDescent="0.2">
      <c r="A100" s="164" t="s">
        <v>162</v>
      </c>
      <c r="B100" s="165" t="s">
        <v>106</v>
      </c>
      <c r="C100" s="186" t="s">
        <v>107</v>
      </c>
      <c r="D100" s="166"/>
      <c r="E100" s="167"/>
      <c r="F100" s="168"/>
      <c r="G100" s="168">
        <f>SUMIF(AG101:AG105,"&lt;&gt;NOR",G101:G105)</f>
        <v>0</v>
      </c>
      <c r="H100" s="168"/>
      <c r="I100" s="168">
        <f>SUM(I101:I105)</f>
        <v>0</v>
      </c>
      <c r="J100" s="168"/>
      <c r="K100" s="168">
        <f>SUM(K101:K105)</f>
        <v>0</v>
      </c>
      <c r="L100" s="168"/>
      <c r="M100" s="168">
        <f>SUM(M101:M105)</f>
        <v>0</v>
      </c>
      <c r="N100" s="167"/>
      <c r="O100" s="167">
        <f>SUM(O101:O105)</f>
        <v>0.8</v>
      </c>
      <c r="P100" s="167"/>
      <c r="Q100" s="167">
        <f>SUM(Q101:Q105)</f>
        <v>0</v>
      </c>
      <c r="R100" s="168"/>
      <c r="S100" s="168"/>
      <c r="T100" s="169"/>
      <c r="U100" s="163"/>
      <c r="V100" s="163">
        <f>SUM(V101:V105)</f>
        <v>0</v>
      </c>
      <c r="W100" s="163"/>
      <c r="X100" s="163"/>
      <c r="Y100" s="163"/>
      <c r="AG100" t="s">
        <v>163</v>
      </c>
    </row>
    <row r="101" spans="1:60" ht="22.5" outlineLevel="1" x14ac:dyDescent="0.2">
      <c r="A101" s="171">
        <v>45</v>
      </c>
      <c r="B101" s="172" t="s">
        <v>296</v>
      </c>
      <c r="C101" s="187" t="s">
        <v>720</v>
      </c>
      <c r="D101" s="173" t="s">
        <v>166</v>
      </c>
      <c r="E101" s="174">
        <v>44.7</v>
      </c>
      <c r="F101" s="175"/>
      <c r="G101" s="176">
        <f>ROUND(E101*F101,2)</f>
        <v>0</v>
      </c>
      <c r="H101" s="175"/>
      <c r="I101" s="176">
        <f>ROUND(E101*H101,2)</f>
        <v>0</v>
      </c>
      <c r="J101" s="175"/>
      <c r="K101" s="176">
        <f>ROUND(E101*J101,2)</f>
        <v>0</v>
      </c>
      <c r="L101" s="176">
        <v>12</v>
      </c>
      <c r="M101" s="176">
        <f>G101*(1+L101/100)</f>
        <v>0</v>
      </c>
      <c r="N101" s="174">
        <v>1.7819999999999999E-2</v>
      </c>
      <c r="O101" s="174">
        <f>ROUND(E101*N101,2)</f>
        <v>0.8</v>
      </c>
      <c r="P101" s="174">
        <v>0</v>
      </c>
      <c r="Q101" s="174">
        <f>ROUND(E101*P101,2)</f>
        <v>0</v>
      </c>
      <c r="R101" s="176" t="s">
        <v>721</v>
      </c>
      <c r="S101" s="176" t="s">
        <v>180</v>
      </c>
      <c r="T101" s="177" t="s">
        <v>180</v>
      </c>
      <c r="U101" s="157">
        <v>0</v>
      </c>
      <c r="V101" s="157">
        <f>ROUND(E101*U101,2)</f>
        <v>0</v>
      </c>
      <c r="W101" s="157"/>
      <c r="X101" s="157" t="s">
        <v>169</v>
      </c>
      <c r="Y101" s="157" t="s">
        <v>170</v>
      </c>
      <c r="Z101" s="147"/>
      <c r="AA101" s="147"/>
      <c r="AB101" s="147"/>
      <c r="AC101" s="147"/>
      <c r="AD101" s="147"/>
      <c r="AE101" s="147"/>
      <c r="AF101" s="147"/>
      <c r="AG101" s="147" t="s">
        <v>181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2" x14ac:dyDescent="0.2">
      <c r="A102" s="154"/>
      <c r="B102" s="155"/>
      <c r="C102" s="250" t="s">
        <v>298</v>
      </c>
      <c r="D102" s="251"/>
      <c r="E102" s="251"/>
      <c r="F102" s="251"/>
      <c r="G102" s="251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7"/>
      <c r="AA102" s="147"/>
      <c r="AB102" s="147"/>
      <c r="AC102" s="147"/>
      <c r="AD102" s="147"/>
      <c r="AE102" s="147"/>
      <c r="AF102" s="147"/>
      <c r="AG102" s="147" t="s">
        <v>199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188" t="s">
        <v>299</v>
      </c>
      <c r="D103" s="158"/>
      <c r="E103" s="159">
        <v>44.7</v>
      </c>
      <c r="F103" s="157"/>
      <c r="G103" s="157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173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71">
        <v>46</v>
      </c>
      <c r="B104" s="172" t="s">
        <v>300</v>
      </c>
      <c r="C104" s="187" t="s">
        <v>722</v>
      </c>
      <c r="D104" s="173" t="s">
        <v>0</v>
      </c>
      <c r="E104" s="174">
        <v>225.51150000000001</v>
      </c>
      <c r="F104" s="175"/>
      <c r="G104" s="176">
        <f>ROUND(E104*F104,2)</f>
        <v>0</v>
      </c>
      <c r="H104" s="175"/>
      <c r="I104" s="176">
        <f>ROUND(E104*H104,2)</f>
        <v>0</v>
      </c>
      <c r="J104" s="175"/>
      <c r="K104" s="176">
        <f>ROUND(E104*J104,2)</f>
        <v>0</v>
      </c>
      <c r="L104" s="176">
        <v>12</v>
      </c>
      <c r="M104" s="176">
        <f>G104*(1+L104/100)</f>
        <v>0</v>
      </c>
      <c r="N104" s="174">
        <v>0</v>
      </c>
      <c r="O104" s="174">
        <f>ROUND(E104*N104,2)</f>
        <v>0</v>
      </c>
      <c r="P104" s="174">
        <v>0</v>
      </c>
      <c r="Q104" s="174">
        <f>ROUND(E104*P104,2)</f>
        <v>0</v>
      </c>
      <c r="R104" s="176" t="s">
        <v>721</v>
      </c>
      <c r="S104" s="176" t="s">
        <v>180</v>
      </c>
      <c r="T104" s="177" t="s">
        <v>180</v>
      </c>
      <c r="U104" s="157">
        <v>0</v>
      </c>
      <c r="V104" s="157">
        <f>ROUND(E104*U104,2)</f>
        <v>0</v>
      </c>
      <c r="W104" s="157"/>
      <c r="X104" s="157" t="s">
        <v>169</v>
      </c>
      <c r="Y104" s="157" t="s">
        <v>170</v>
      </c>
      <c r="Z104" s="147"/>
      <c r="AA104" s="147"/>
      <c r="AB104" s="147"/>
      <c r="AC104" s="147"/>
      <c r="AD104" s="147"/>
      <c r="AE104" s="147"/>
      <c r="AF104" s="147"/>
      <c r="AG104" s="147" t="s">
        <v>279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61" t="s">
        <v>718</v>
      </c>
      <c r="D105" s="262"/>
      <c r="E105" s="262"/>
      <c r="F105" s="262"/>
      <c r="G105" s="262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7"/>
      <c r="AA105" s="147"/>
      <c r="AB105" s="147"/>
      <c r="AC105" s="147"/>
      <c r="AD105" s="147"/>
      <c r="AE105" s="147"/>
      <c r="AF105" s="147"/>
      <c r="AG105" s="147" t="s">
        <v>453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x14ac:dyDescent="0.2">
      <c r="A106" s="164" t="s">
        <v>162</v>
      </c>
      <c r="B106" s="165" t="s">
        <v>108</v>
      </c>
      <c r="C106" s="186" t="s">
        <v>109</v>
      </c>
      <c r="D106" s="166"/>
      <c r="E106" s="167"/>
      <c r="F106" s="168"/>
      <c r="G106" s="168">
        <f>SUMIF(AG107:AG111,"&lt;&gt;NOR",G107:G111)</f>
        <v>0</v>
      </c>
      <c r="H106" s="168"/>
      <c r="I106" s="168">
        <f>SUM(I107:I111)</f>
        <v>0</v>
      </c>
      <c r="J106" s="168"/>
      <c r="K106" s="168">
        <f>SUM(K107:K111)</f>
        <v>0</v>
      </c>
      <c r="L106" s="168"/>
      <c r="M106" s="168">
        <f>SUM(M107:M111)</f>
        <v>0</v>
      </c>
      <c r="N106" s="167"/>
      <c r="O106" s="167">
        <f>SUM(O107:O111)</f>
        <v>0.05</v>
      </c>
      <c r="P106" s="167"/>
      <c r="Q106" s="167">
        <f>SUM(Q107:Q111)</f>
        <v>0</v>
      </c>
      <c r="R106" s="168"/>
      <c r="S106" s="168"/>
      <c r="T106" s="169"/>
      <c r="U106" s="163"/>
      <c r="V106" s="163">
        <f>SUM(V107:V111)</f>
        <v>0</v>
      </c>
      <c r="W106" s="163"/>
      <c r="X106" s="163"/>
      <c r="Y106" s="163"/>
      <c r="AG106" t="s">
        <v>163</v>
      </c>
    </row>
    <row r="107" spans="1:60" ht="22.5" outlineLevel="1" x14ac:dyDescent="0.2">
      <c r="A107" s="178">
        <v>47</v>
      </c>
      <c r="B107" s="179" t="s">
        <v>302</v>
      </c>
      <c r="C107" s="189" t="s">
        <v>723</v>
      </c>
      <c r="D107" s="180" t="s">
        <v>179</v>
      </c>
      <c r="E107" s="181">
        <v>3</v>
      </c>
      <c r="F107" s="182"/>
      <c r="G107" s="183">
        <f>ROUND(E107*F107,2)</f>
        <v>0</v>
      </c>
      <c r="H107" s="182"/>
      <c r="I107" s="183">
        <f>ROUND(E107*H107,2)</f>
        <v>0</v>
      </c>
      <c r="J107" s="182"/>
      <c r="K107" s="183">
        <f>ROUND(E107*J107,2)</f>
        <v>0</v>
      </c>
      <c r="L107" s="183">
        <v>12</v>
      </c>
      <c r="M107" s="183">
        <f>G107*(1+L107/100)</f>
        <v>0</v>
      </c>
      <c r="N107" s="181">
        <v>0</v>
      </c>
      <c r="O107" s="181">
        <f>ROUND(E107*N107,2)</f>
        <v>0</v>
      </c>
      <c r="P107" s="181">
        <v>0</v>
      </c>
      <c r="Q107" s="181">
        <f>ROUND(E107*P107,2)</f>
        <v>0</v>
      </c>
      <c r="R107" s="183" t="s">
        <v>724</v>
      </c>
      <c r="S107" s="183" t="s">
        <v>180</v>
      </c>
      <c r="T107" s="184" t="s">
        <v>180</v>
      </c>
      <c r="U107" s="157">
        <v>0</v>
      </c>
      <c r="V107" s="157">
        <f>ROUND(E107*U107,2)</f>
        <v>0</v>
      </c>
      <c r="W107" s="157"/>
      <c r="X107" s="157" t="s">
        <v>169</v>
      </c>
      <c r="Y107" s="157" t="s">
        <v>170</v>
      </c>
      <c r="Z107" s="147"/>
      <c r="AA107" s="147"/>
      <c r="AB107" s="147"/>
      <c r="AC107" s="147"/>
      <c r="AD107" s="147"/>
      <c r="AE107" s="147"/>
      <c r="AF107" s="147"/>
      <c r="AG107" s="147" t="s">
        <v>270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71">
        <v>48</v>
      </c>
      <c r="B108" s="172" t="s">
        <v>304</v>
      </c>
      <c r="C108" s="187" t="s">
        <v>725</v>
      </c>
      <c r="D108" s="173" t="s">
        <v>0</v>
      </c>
      <c r="E108" s="174">
        <v>77.222099999999998</v>
      </c>
      <c r="F108" s="175"/>
      <c r="G108" s="176">
        <f>ROUND(E108*F108,2)</f>
        <v>0</v>
      </c>
      <c r="H108" s="175"/>
      <c r="I108" s="176">
        <f>ROUND(E108*H108,2)</f>
        <v>0</v>
      </c>
      <c r="J108" s="175"/>
      <c r="K108" s="176">
        <f>ROUND(E108*J108,2)</f>
        <v>0</v>
      </c>
      <c r="L108" s="176">
        <v>12</v>
      </c>
      <c r="M108" s="176">
        <f>G108*(1+L108/100)</f>
        <v>0</v>
      </c>
      <c r="N108" s="174">
        <v>0</v>
      </c>
      <c r="O108" s="174">
        <f>ROUND(E108*N108,2)</f>
        <v>0</v>
      </c>
      <c r="P108" s="174">
        <v>0</v>
      </c>
      <c r="Q108" s="174">
        <f>ROUND(E108*P108,2)</f>
        <v>0</v>
      </c>
      <c r="R108" s="176" t="s">
        <v>724</v>
      </c>
      <c r="S108" s="176" t="s">
        <v>180</v>
      </c>
      <c r="T108" s="177" t="s">
        <v>180</v>
      </c>
      <c r="U108" s="157">
        <v>0</v>
      </c>
      <c r="V108" s="157">
        <f>ROUND(E108*U108,2)</f>
        <v>0</v>
      </c>
      <c r="W108" s="157"/>
      <c r="X108" s="157" t="s">
        <v>169</v>
      </c>
      <c r="Y108" s="157" t="s">
        <v>170</v>
      </c>
      <c r="Z108" s="147"/>
      <c r="AA108" s="147"/>
      <c r="AB108" s="147"/>
      <c r="AC108" s="147"/>
      <c r="AD108" s="147"/>
      <c r="AE108" s="147"/>
      <c r="AF108" s="147"/>
      <c r="AG108" s="147" t="s">
        <v>279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261" t="s">
        <v>718</v>
      </c>
      <c r="D109" s="262"/>
      <c r="E109" s="262"/>
      <c r="F109" s="262"/>
      <c r="G109" s="262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7"/>
      <c r="AA109" s="147"/>
      <c r="AB109" s="147"/>
      <c r="AC109" s="147"/>
      <c r="AD109" s="147"/>
      <c r="AE109" s="147"/>
      <c r="AF109" s="147"/>
      <c r="AG109" s="147" t="s">
        <v>453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ht="33.75" outlineLevel="1" x14ac:dyDescent="0.2">
      <c r="A110" s="178">
        <v>49</v>
      </c>
      <c r="B110" s="179" t="s">
        <v>306</v>
      </c>
      <c r="C110" s="189" t="s">
        <v>726</v>
      </c>
      <c r="D110" s="180" t="s">
        <v>179</v>
      </c>
      <c r="E110" s="181">
        <v>2</v>
      </c>
      <c r="F110" s="182"/>
      <c r="G110" s="183">
        <f>ROUND(E110*F110,2)</f>
        <v>0</v>
      </c>
      <c r="H110" s="182"/>
      <c r="I110" s="183">
        <f>ROUND(E110*H110,2)</f>
        <v>0</v>
      </c>
      <c r="J110" s="182"/>
      <c r="K110" s="183">
        <f>ROUND(E110*J110,2)</f>
        <v>0</v>
      </c>
      <c r="L110" s="183">
        <v>12</v>
      </c>
      <c r="M110" s="183">
        <f>G110*(1+L110/100)</f>
        <v>0</v>
      </c>
      <c r="N110" s="181">
        <v>1.4999999999999999E-2</v>
      </c>
      <c r="O110" s="181">
        <f>ROUND(E110*N110,2)</f>
        <v>0.03</v>
      </c>
      <c r="P110" s="181">
        <v>0</v>
      </c>
      <c r="Q110" s="181">
        <f>ROUND(E110*P110,2)</f>
        <v>0</v>
      </c>
      <c r="R110" s="183" t="s">
        <v>294</v>
      </c>
      <c r="S110" s="183" t="s">
        <v>180</v>
      </c>
      <c r="T110" s="184" t="s">
        <v>180</v>
      </c>
      <c r="U110" s="157">
        <v>0</v>
      </c>
      <c r="V110" s="157">
        <f>ROUND(E110*U110,2)</f>
        <v>0</v>
      </c>
      <c r="W110" s="157"/>
      <c r="X110" s="157" t="s">
        <v>290</v>
      </c>
      <c r="Y110" s="157" t="s">
        <v>170</v>
      </c>
      <c r="Z110" s="147"/>
      <c r="AA110" s="147"/>
      <c r="AB110" s="147"/>
      <c r="AC110" s="147"/>
      <c r="AD110" s="147"/>
      <c r="AE110" s="147"/>
      <c r="AF110" s="147"/>
      <c r="AG110" s="147" t="s">
        <v>291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ht="33.75" outlineLevel="1" x14ac:dyDescent="0.2">
      <c r="A111" s="178">
        <v>50</v>
      </c>
      <c r="B111" s="179" t="s">
        <v>308</v>
      </c>
      <c r="C111" s="189" t="s">
        <v>727</v>
      </c>
      <c r="D111" s="180" t="s">
        <v>179</v>
      </c>
      <c r="E111" s="181">
        <v>1</v>
      </c>
      <c r="F111" s="182"/>
      <c r="G111" s="183">
        <f>ROUND(E111*F111,2)</f>
        <v>0</v>
      </c>
      <c r="H111" s="182"/>
      <c r="I111" s="183">
        <f>ROUND(E111*H111,2)</f>
        <v>0</v>
      </c>
      <c r="J111" s="182"/>
      <c r="K111" s="183">
        <f>ROUND(E111*J111,2)</f>
        <v>0</v>
      </c>
      <c r="L111" s="183">
        <v>12</v>
      </c>
      <c r="M111" s="183">
        <f>G111*(1+L111/100)</f>
        <v>0</v>
      </c>
      <c r="N111" s="181">
        <v>1.9E-2</v>
      </c>
      <c r="O111" s="181">
        <f>ROUND(E111*N111,2)</f>
        <v>0.02</v>
      </c>
      <c r="P111" s="181">
        <v>0</v>
      </c>
      <c r="Q111" s="181">
        <f>ROUND(E111*P111,2)</f>
        <v>0</v>
      </c>
      <c r="R111" s="183" t="s">
        <v>294</v>
      </c>
      <c r="S111" s="183" t="s">
        <v>180</v>
      </c>
      <c r="T111" s="184" t="s">
        <v>180</v>
      </c>
      <c r="U111" s="157">
        <v>0</v>
      </c>
      <c r="V111" s="157">
        <f>ROUND(E111*U111,2)</f>
        <v>0</v>
      </c>
      <c r="W111" s="157"/>
      <c r="X111" s="157" t="s">
        <v>290</v>
      </c>
      <c r="Y111" s="157" t="s">
        <v>170</v>
      </c>
      <c r="Z111" s="147"/>
      <c r="AA111" s="147"/>
      <c r="AB111" s="147"/>
      <c r="AC111" s="147"/>
      <c r="AD111" s="147"/>
      <c r="AE111" s="147"/>
      <c r="AF111" s="147"/>
      <c r="AG111" s="147" t="s">
        <v>291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x14ac:dyDescent="0.2">
      <c r="A112" s="164" t="s">
        <v>162</v>
      </c>
      <c r="B112" s="165" t="s">
        <v>110</v>
      </c>
      <c r="C112" s="186" t="s">
        <v>111</v>
      </c>
      <c r="D112" s="166"/>
      <c r="E112" s="167"/>
      <c r="F112" s="168"/>
      <c r="G112" s="168">
        <f>SUMIF(AG113:AG121,"&lt;&gt;NOR",G113:G121)</f>
        <v>0</v>
      </c>
      <c r="H112" s="168"/>
      <c r="I112" s="168">
        <f>SUM(I113:I121)</f>
        <v>0</v>
      </c>
      <c r="J112" s="168"/>
      <c r="K112" s="168">
        <f>SUM(K113:K121)</f>
        <v>0</v>
      </c>
      <c r="L112" s="168"/>
      <c r="M112" s="168">
        <f>SUM(M113:M121)</f>
        <v>0</v>
      </c>
      <c r="N112" s="167"/>
      <c r="O112" s="167">
        <f>SUM(O113:O121)</f>
        <v>0</v>
      </c>
      <c r="P112" s="167"/>
      <c r="Q112" s="167">
        <f>SUM(Q113:Q121)</f>
        <v>0.02</v>
      </c>
      <c r="R112" s="168"/>
      <c r="S112" s="168"/>
      <c r="T112" s="169"/>
      <c r="U112" s="163"/>
      <c r="V112" s="163">
        <f>SUM(V113:V121)</f>
        <v>0</v>
      </c>
      <c r="W112" s="163"/>
      <c r="X112" s="163"/>
      <c r="Y112" s="163"/>
      <c r="AG112" t="s">
        <v>163</v>
      </c>
    </row>
    <row r="113" spans="1:60" outlineLevel="1" x14ac:dyDescent="0.2">
      <c r="A113" s="171">
        <v>51</v>
      </c>
      <c r="B113" s="172" t="s">
        <v>315</v>
      </c>
      <c r="C113" s="187" t="s">
        <v>728</v>
      </c>
      <c r="D113" s="173" t="s">
        <v>317</v>
      </c>
      <c r="E113" s="174">
        <v>20</v>
      </c>
      <c r="F113" s="175"/>
      <c r="G113" s="176">
        <f>ROUND(E113*F113,2)</f>
        <v>0</v>
      </c>
      <c r="H113" s="175"/>
      <c r="I113" s="176">
        <f>ROUND(E113*H113,2)</f>
        <v>0</v>
      </c>
      <c r="J113" s="175"/>
      <c r="K113" s="176">
        <f>ROUND(E113*J113,2)</f>
        <v>0</v>
      </c>
      <c r="L113" s="176">
        <v>12</v>
      </c>
      <c r="M113" s="176">
        <f>G113*(1+L113/100)</f>
        <v>0</v>
      </c>
      <c r="N113" s="174">
        <v>6.0000000000000002E-5</v>
      </c>
      <c r="O113" s="174">
        <f>ROUND(E113*N113,2)</f>
        <v>0</v>
      </c>
      <c r="P113" s="174">
        <v>0</v>
      </c>
      <c r="Q113" s="174">
        <f>ROUND(E113*P113,2)</f>
        <v>0</v>
      </c>
      <c r="R113" s="176" t="s">
        <v>729</v>
      </c>
      <c r="S113" s="176" t="s">
        <v>180</v>
      </c>
      <c r="T113" s="177" t="s">
        <v>180</v>
      </c>
      <c r="U113" s="157">
        <v>0</v>
      </c>
      <c r="V113" s="157">
        <f>ROUND(E113*U113,2)</f>
        <v>0</v>
      </c>
      <c r="W113" s="157"/>
      <c r="X113" s="157" t="s">
        <v>169</v>
      </c>
      <c r="Y113" s="157" t="s">
        <v>170</v>
      </c>
      <c r="Z113" s="147"/>
      <c r="AA113" s="147"/>
      <c r="AB113" s="147"/>
      <c r="AC113" s="147"/>
      <c r="AD113" s="147"/>
      <c r="AE113" s="147"/>
      <c r="AF113" s="147"/>
      <c r="AG113" s="147" t="s">
        <v>270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2" x14ac:dyDescent="0.2">
      <c r="A114" s="154"/>
      <c r="B114" s="155"/>
      <c r="C114" s="250" t="s">
        <v>318</v>
      </c>
      <c r="D114" s="251"/>
      <c r="E114" s="251"/>
      <c r="F114" s="251"/>
      <c r="G114" s="251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7"/>
      <c r="AA114" s="147"/>
      <c r="AB114" s="147"/>
      <c r="AC114" s="147"/>
      <c r="AD114" s="147"/>
      <c r="AE114" s="147"/>
      <c r="AF114" s="147"/>
      <c r="AG114" s="147" t="s">
        <v>199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1">
        <v>52</v>
      </c>
      <c r="B115" s="172" t="s">
        <v>319</v>
      </c>
      <c r="C115" s="187" t="s">
        <v>730</v>
      </c>
      <c r="D115" s="173" t="s">
        <v>317</v>
      </c>
      <c r="E115" s="174">
        <v>20</v>
      </c>
      <c r="F115" s="175"/>
      <c r="G115" s="176">
        <f>ROUND(E115*F115,2)</f>
        <v>0</v>
      </c>
      <c r="H115" s="175"/>
      <c r="I115" s="176">
        <f>ROUND(E115*H115,2)</f>
        <v>0</v>
      </c>
      <c r="J115" s="175"/>
      <c r="K115" s="176">
        <f>ROUND(E115*J115,2)</f>
        <v>0</v>
      </c>
      <c r="L115" s="176">
        <v>12</v>
      </c>
      <c r="M115" s="176">
        <f>G115*(1+L115/100)</f>
        <v>0</v>
      </c>
      <c r="N115" s="174">
        <v>6.0000000000000002E-5</v>
      </c>
      <c r="O115" s="174">
        <f>ROUND(E115*N115,2)</f>
        <v>0</v>
      </c>
      <c r="P115" s="174">
        <v>1E-3</v>
      </c>
      <c r="Q115" s="174">
        <f>ROUND(E115*P115,2)</f>
        <v>0.02</v>
      </c>
      <c r="R115" s="176" t="s">
        <v>729</v>
      </c>
      <c r="S115" s="176" t="s">
        <v>180</v>
      </c>
      <c r="T115" s="177" t="s">
        <v>180</v>
      </c>
      <c r="U115" s="157">
        <v>0</v>
      </c>
      <c r="V115" s="157">
        <f>ROUND(E115*U115,2)</f>
        <v>0</v>
      </c>
      <c r="W115" s="157"/>
      <c r="X115" s="157" t="s">
        <v>169</v>
      </c>
      <c r="Y115" s="157" t="s">
        <v>170</v>
      </c>
      <c r="Z115" s="147"/>
      <c r="AA115" s="147"/>
      <c r="AB115" s="147"/>
      <c r="AC115" s="147"/>
      <c r="AD115" s="147"/>
      <c r="AE115" s="147"/>
      <c r="AF115" s="147"/>
      <c r="AG115" s="147" t="s">
        <v>270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2" x14ac:dyDescent="0.2">
      <c r="A116" s="154"/>
      <c r="B116" s="155"/>
      <c r="C116" s="250" t="s">
        <v>318</v>
      </c>
      <c r="D116" s="251"/>
      <c r="E116" s="251"/>
      <c r="F116" s="251"/>
      <c r="G116" s="251"/>
      <c r="H116" s="157"/>
      <c r="I116" s="157"/>
      <c r="J116" s="157"/>
      <c r="K116" s="157"/>
      <c r="L116" s="157"/>
      <c r="M116" s="157"/>
      <c r="N116" s="156"/>
      <c r="O116" s="156"/>
      <c r="P116" s="156"/>
      <c r="Q116" s="156"/>
      <c r="R116" s="157"/>
      <c r="S116" s="157"/>
      <c r="T116" s="157"/>
      <c r="U116" s="157"/>
      <c r="V116" s="157"/>
      <c r="W116" s="157"/>
      <c r="X116" s="157"/>
      <c r="Y116" s="157"/>
      <c r="Z116" s="147"/>
      <c r="AA116" s="147"/>
      <c r="AB116" s="147"/>
      <c r="AC116" s="147"/>
      <c r="AD116" s="147"/>
      <c r="AE116" s="147"/>
      <c r="AF116" s="147"/>
      <c r="AG116" s="147" t="s">
        <v>199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71">
        <v>53</v>
      </c>
      <c r="B117" s="172" t="s">
        <v>321</v>
      </c>
      <c r="C117" s="187" t="s">
        <v>731</v>
      </c>
      <c r="D117" s="173" t="s">
        <v>0</v>
      </c>
      <c r="E117" s="174">
        <v>68.055000000000007</v>
      </c>
      <c r="F117" s="175"/>
      <c r="G117" s="176">
        <f>ROUND(E117*F117,2)</f>
        <v>0</v>
      </c>
      <c r="H117" s="175"/>
      <c r="I117" s="176">
        <f>ROUND(E117*H117,2)</f>
        <v>0</v>
      </c>
      <c r="J117" s="175"/>
      <c r="K117" s="176">
        <f>ROUND(E117*J117,2)</f>
        <v>0</v>
      </c>
      <c r="L117" s="176">
        <v>12</v>
      </c>
      <c r="M117" s="176">
        <f>G117*(1+L117/100)</f>
        <v>0</v>
      </c>
      <c r="N117" s="174">
        <v>0</v>
      </c>
      <c r="O117" s="174">
        <f>ROUND(E117*N117,2)</f>
        <v>0</v>
      </c>
      <c r="P117" s="174">
        <v>0</v>
      </c>
      <c r="Q117" s="174">
        <f>ROUND(E117*P117,2)</f>
        <v>0</v>
      </c>
      <c r="R117" s="176" t="s">
        <v>729</v>
      </c>
      <c r="S117" s="176" t="s">
        <v>180</v>
      </c>
      <c r="T117" s="177" t="s">
        <v>180</v>
      </c>
      <c r="U117" s="157">
        <v>0</v>
      </c>
      <c r="V117" s="157">
        <f>ROUND(E117*U117,2)</f>
        <v>0</v>
      </c>
      <c r="W117" s="157"/>
      <c r="X117" s="157" t="s">
        <v>169</v>
      </c>
      <c r="Y117" s="157" t="s">
        <v>170</v>
      </c>
      <c r="Z117" s="147"/>
      <c r="AA117" s="147"/>
      <c r="AB117" s="147"/>
      <c r="AC117" s="147"/>
      <c r="AD117" s="147"/>
      <c r="AE117" s="147"/>
      <c r="AF117" s="147"/>
      <c r="AG117" s="147" t="s">
        <v>279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2" x14ac:dyDescent="0.2">
      <c r="A118" s="154"/>
      <c r="B118" s="155"/>
      <c r="C118" s="261" t="s">
        <v>718</v>
      </c>
      <c r="D118" s="262"/>
      <c r="E118" s="262"/>
      <c r="F118" s="262"/>
      <c r="G118" s="262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7"/>
      <c r="AA118" s="147"/>
      <c r="AB118" s="147"/>
      <c r="AC118" s="147"/>
      <c r="AD118" s="147"/>
      <c r="AE118" s="147"/>
      <c r="AF118" s="147"/>
      <c r="AG118" s="147" t="s">
        <v>453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78">
        <v>54</v>
      </c>
      <c r="B119" s="179" t="s">
        <v>310</v>
      </c>
      <c r="C119" s="189" t="s">
        <v>311</v>
      </c>
      <c r="D119" s="180" t="s">
        <v>179</v>
      </c>
      <c r="E119" s="181">
        <v>3</v>
      </c>
      <c r="F119" s="182"/>
      <c r="G119" s="183">
        <f>ROUND(E119*F119,2)</f>
        <v>0</v>
      </c>
      <c r="H119" s="182"/>
      <c r="I119" s="183">
        <f>ROUND(E119*H119,2)</f>
        <v>0</v>
      </c>
      <c r="J119" s="182"/>
      <c r="K119" s="183">
        <f>ROUND(E119*J119,2)</f>
        <v>0</v>
      </c>
      <c r="L119" s="183">
        <v>12</v>
      </c>
      <c r="M119" s="183">
        <f>G119*(1+L119/100)</f>
        <v>0</v>
      </c>
      <c r="N119" s="181">
        <v>5.0000000000000001E-4</v>
      </c>
      <c r="O119" s="181">
        <f>ROUND(E119*N119,2)</f>
        <v>0</v>
      </c>
      <c r="P119" s="181">
        <v>0</v>
      </c>
      <c r="Q119" s="181">
        <f>ROUND(E119*P119,2)</f>
        <v>0</v>
      </c>
      <c r="R119" s="183"/>
      <c r="S119" s="183" t="s">
        <v>167</v>
      </c>
      <c r="T119" s="184" t="s">
        <v>168</v>
      </c>
      <c r="U119" s="157">
        <v>0</v>
      </c>
      <c r="V119" s="157">
        <f>ROUND(E119*U119,2)</f>
        <v>0</v>
      </c>
      <c r="W119" s="157"/>
      <c r="X119" s="157" t="s">
        <v>169</v>
      </c>
      <c r="Y119" s="157" t="s">
        <v>170</v>
      </c>
      <c r="Z119" s="147"/>
      <c r="AA119" s="147"/>
      <c r="AB119" s="147"/>
      <c r="AC119" s="147"/>
      <c r="AD119" s="147"/>
      <c r="AE119" s="147"/>
      <c r="AF119" s="147"/>
      <c r="AG119" s="147" t="s">
        <v>270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71">
        <v>55</v>
      </c>
      <c r="B120" s="172" t="s">
        <v>312</v>
      </c>
      <c r="C120" s="187" t="s">
        <v>313</v>
      </c>
      <c r="D120" s="173" t="s">
        <v>179</v>
      </c>
      <c r="E120" s="174">
        <v>3</v>
      </c>
      <c r="F120" s="175"/>
      <c r="G120" s="176">
        <f>ROUND(E120*F120,2)</f>
        <v>0</v>
      </c>
      <c r="H120" s="175"/>
      <c r="I120" s="176">
        <f>ROUND(E120*H120,2)</f>
        <v>0</v>
      </c>
      <c r="J120" s="175"/>
      <c r="K120" s="176">
        <f>ROUND(E120*J120,2)</f>
        <v>0</v>
      </c>
      <c r="L120" s="176">
        <v>12</v>
      </c>
      <c r="M120" s="176">
        <f>G120*(1+L120/100)</f>
        <v>0</v>
      </c>
      <c r="N120" s="174">
        <v>1E-4</v>
      </c>
      <c r="O120" s="174">
        <f>ROUND(E120*N120,2)</f>
        <v>0</v>
      </c>
      <c r="P120" s="174">
        <v>0</v>
      </c>
      <c r="Q120" s="174">
        <f>ROUND(E120*P120,2)</f>
        <v>0</v>
      </c>
      <c r="R120" s="176"/>
      <c r="S120" s="176" t="s">
        <v>167</v>
      </c>
      <c r="T120" s="177" t="s">
        <v>168</v>
      </c>
      <c r="U120" s="157">
        <v>0</v>
      </c>
      <c r="V120" s="157">
        <f>ROUND(E120*U120,2)</f>
        <v>0</v>
      </c>
      <c r="W120" s="157"/>
      <c r="X120" s="157" t="s">
        <v>169</v>
      </c>
      <c r="Y120" s="157" t="s">
        <v>170</v>
      </c>
      <c r="Z120" s="147"/>
      <c r="AA120" s="147"/>
      <c r="AB120" s="147"/>
      <c r="AC120" s="147"/>
      <c r="AD120" s="147"/>
      <c r="AE120" s="147"/>
      <c r="AF120" s="147"/>
      <c r="AG120" s="147" t="s">
        <v>270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2" x14ac:dyDescent="0.2">
      <c r="A121" s="154"/>
      <c r="B121" s="155"/>
      <c r="C121" s="250" t="s">
        <v>314</v>
      </c>
      <c r="D121" s="251"/>
      <c r="E121" s="251"/>
      <c r="F121" s="251"/>
      <c r="G121" s="251"/>
      <c r="H121" s="157"/>
      <c r="I121" s="157"/>
      <c r="J121" s="157"/>
      <c r="K121" s="157"/>
      <c r="L121" s="157"/>
      <c r="M121" s="157"/>
      <c r="N121" s="156"/>
      <c r="O121" s="156"/>
      <c r="P121" s="156"/>
      <c r="Q121" s="156"/>
      <c r="R121" s="157"/>
      <c r="S121" s="157"/>
      <c r="T121" s="157"/>
      <c r="U121" s="157"/>
      <c r="V121" s="157"/>
      <c r="W121" s="157"/>
      <c r="X121" s="157"/>
      <c r="Y121" s="157"/>
      <c r="Z121" s="147"/>
      <c r="AA121" s="147"/>
      <c r="AB121" s="147"/>
      <c r="AC121" s="147"/>
      <c r="AD121" s="147"/>
      <c r="AE121" s="147"/>
      <c r="AF121" s="147"/>
      <c r="AG121" s="147" t="s">
        <v>199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x14ac:dyDescent="0.2">
      <c r="A122" s="164" t="s">
        <v>162</v>
      </c>
      <c r="B122" s="165" t="s">
        <v>112</v>
      </c>
      <c r="C122" s="186" t="s">
        <v>113</v>
      </c>
      <c r="D122" s="166"/>
      <c r="E122" s="167"/>
      <c r="F122" s="168"/>
      <c r="G122" s="168">
        <f>SUMIF(AG123:AG135,"&lt;&gt;NOR",G123:G135)</f>
        <v>0</v>
      </c>
      <c r="H122" s="168"/>
      <c r="I122" s="168">
        <f>SUM(I123:I135)</f>
        <v>0</v>
      </c>
      <c r="J122" s="168"/>
      <c r="K122" s="168">
        <f>SUM(K123:K135)</f>
        <v>0</v>
      </c>
      <c r="L122" s="168"/>
      <c r="M122" s="168">
        <f>SUM(M123:M135)</f>
        <v>0</v>
      </c>
      <c r="N122" s="167"/>
      <c r="O122" s="167">
        <f>SUM(O123:O135)</f>
        <v>0.17</v>
      </c>
      <c r="P122" s="167"/>
      <c r="Q122" s="167">
        <f>SUM(Q123:Q135)</f>
        <v>0</v>
      </c>
      <c r="R122" s="168"/>
      <c r="S122" s="168"/>
      <c r="T122" s="169"/>
      <c r="U122" s="163"/>
      <c r="V122" s="163">
        <f>SUM(V123:V135)</f>
        <v>0</v>
      </c>
      <c r="W122" s="163"/>
      <c r="X122" s="163"/>
      <c r="Y122" s="163"/>
      <c r="AG122" t="s">
        <v>163</v>
      </c>
    </row>
    <row r="123" spans="1:60" ht="22.5" outlineLevel="1" x14ac:dyDescent="0.2">
      <c r="A123" s="178">
        <v>56</v>
      </c>
      <c r="B123" s="179" t="s">
        <v>323</v>
      </c>
      <c r="C123" s="189" t="s">
        <v>732</v>
      </c>
      <c r="D123" s="180" t="s">
        <v>166</v>
      </c>
      <c r="E123" s="181">
        <v>6</v>
      </c>
      <c r="F123" s="182"/>
      <c r="G123" s="183">
        <f t="shared" ref="G123:G128" si="0">ROUND(E123*F123,2)</f>
        <v>0</v>
      </c>
      <c r="H123" s="182"/>
      <c r="I123" s="183">
        <f t="shared" ref="I123:I128" si="1">ROUND(E123*H123,2)</f>
        <v>0</v>
      </c>
      <c r="J123" s="182"/>
      <c r="K123" s="183">
        <f t="shared" ref="K123:K128" si="2">ROUND(E123*J123,2)</f>
        <v>0</v>
      </c>
      <c r="L123" s="183">
        <v>12</v>
      </c>
      <c r="M123" s="183">
        <f t="shared" ref="M123:M128" si="3">G123*(1+L123/100)</f>
        <v>0</v>
      </c>
      <c r="N123" s="181">
        <v>6.9300000000000004E-3</v>
      </c>
      <c r="O123" s="181">
        <f t="shared" ref="O123:O128" si="4">ROUND(E123*N123,2)</f>
        <v>0.04</v>
      </c>
      <c r="P123" s="181">
        <v>0</v>
      </c>
      <c r="Q123" s="181">
        <f t="shared" ref="Q123:Q128" si="5">ROUND(E123*P123,2)</f>
        <v>0</v>
      </c>
      <c r="R123" s="183" t="s">
        <v>733</v>
      </c>
      <c r="S123" s="183" t="s">
        <v>180</v>
      </c>
      <c r="T123" s="184" t="s">
        <v>180</v>
      </c>
      <c r="U123" s="157">
        <v>0</v>
      </c>
      <c r="V123" s="157">
        <f t="shared" ref="V123:V128" si="6">ROUND(E123*U123,2)</f>
        <v>0</v>
      </c>
      <c r="W123" s="157"/>
      <c r="X123" s="157" t="s">
        <v>169</v>
      </c>
      <c r="Y123" s="157" t="s">
        <v>170</v>
      </c>
      <c r="Z123" s="147"/>
      <c r="AA123" s="147"/>
      <c r="AB123" s="147"/>
      <c r="AC123" s="147"/>
      <c r="AD123" s="147"/>
      <c r="AE123" s="147"/>
      <c r="AF123" s="147"/>
      <c r="AG123" s="147" t="s">
        <v>270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78">
        <v>57</v>
      </c>
      <c r="B124" s="179" t="s">
        <v>325</v>
      </c>
      <c r="C124" s="189" t="s">
        <v>734</v>
      </c>
      <c r="D124" s="180" t="s">
        <v>204</v>
      </c>
      <c r="E124" s="181">
        <v>8</v>
      </c>
      <c r="F124" s="182"/>
      <c r="G124" s="183">
        <f t="shared" si="0"/>
        <v>0</v>
      </c>
      <c r="H124" s="182"/>
      <c r="I124" s="183">
        <f t="shared" si="1"/>
        <v>0</v>
      </c>
      <c r="J124" s="182"/>
      <c r="K124" s="183">
        <f t="shared" si="2"/>
        <v>0</v>
      </c>
      <c r="L124" s="183">
        <v>12</v>
      </c>
      <c r="M124" s="183">
        <f t="shared" si="3"/>
        <v>0</v>
      </c>
      <c r="N124" s="181">
        <v>4.0000000000000003E-5</v>
      </c>
      <c r="O124" s="181">
        <f t="shared" si="4"/>
        <v>0</v>
      </c>
      <c r="P124" s="181">
        <v>0</v>
      </c>
      <c r="Q124" s="181">
        <f t="shared" si="5"/>
        <v>0</v>
      </c>
      <c r="R124" s="183" t="s">
        <v>733</v>
      </c>
      <c r="S124" s="183" t="s">
        <v>180</v>
      </c>
      <c r="T124" s="184" t="s">
        <v>180</v>
      </c>
      <c r="U124" s="157">
        <v>0</v>
      </c>
      <c r="V124" s="157">
        <f t="shared" si="6"/>
        <v>0</v>
      </c>
      <c r="W124" s="157"/>
      <c r="X124" s="157" t="s">
        <v>169</v>
      </c>
      <c r="Y124" s="157" t="s">
        <v>170</v>
      </c>
      <c r="Z124" s="147"/>
      <c r="AA124" s="147"/>
      <c r="AB124" s="147"/>
      <c r="AC124" s="147"/>
      <c r="AD124" s="147"/>
      <c r="AE124" s="147"/>
      <c r="AF124" s="147"/>
      <c r="AG124" s="147" t="s">
        <v>270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ht="22.5" outlineLevel="1" x14ac:dyDescent="0.2">
      <c r="A125" s="178">
        <v>58</v>
      </c>
      <c r="B125" s="179" t="s">
        <v>327</v>
      </c>
      <c r="C125" s="189" t="s">
        <v>735</v>
      </c>
      <c r="D125" s="180" t="s">
        <v>166</v>
      </c>
      <c r="E125" s="181">
        <v>6</v>
      </c>
      <c r="F125" s="182"/>
      <c r="G125" s="183">
        <f t="shared" si="0"/>
        <v>0</v>
      </c>
      <c r="H125" s="182"/>
      <c r="I125" s="183">
        <f t="shared" si="1"/>
        <v>0</v>
      </c>
      <c r="J125" s="182"/>
      <c r="K125" s="183">
        <f t="shared" si="2"/>
        <v>0</v>
      </c>
      <c r="L125" s="183">
        <v>12</v>
      </c>
      <c r="M125" s="183">
        <f t="shared" si="3"/>
        <v>0</v>
      </c>
      <c r="N125" s="181">
        <v>0</v>
      </c>
      <c r="O125" s="181">
        <f t="shared" si="4"/>
        <v>0</v>
      </c>
      <c r="P125" s="181">
        <v>0</v>
      </c>
      <c r="Q125" s="181">
        <f t="shared" si="5"/>
        <v>0</v>
      </c>
      <c r="R125" s="183" t="s">
        <v>733</v>
      </c>
      <c r="S125" s="183" t="s">
        <v>180</v>
      </c>
      <c r="T125" s="184" t="s">
        <v>180</v>
      </c>
      <c r="U125" s="157">
        <v>0</v>
      </c>
      <c r="V125" s="157">
        <f t="shared" si="6"/>
        <v>0</v>
      </c>
      <c r="W125" s="157"/>
      <c r="X125" s="157" t="s">
        <v>169</v>
      </c>
      <c r="Y125" s="157" t="s">
        <v>170</v>
      </c>
      <c r="Z125" s="147"/>
      <c r="AA125" s="147"/>
      <c r="AB125" s="147"/>
      <c r="AC125" s="147"/>
      <c r="AD125" s="147"/>
      <c r="AE125" s="147"/>
      <c r="AF125" s="147"/>
      <c r="AG125" s="147" t="s">
        <v>270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ht="22.5" outlineLevel="1" x14ac:dyDescent="0.2">
      <c r="A126" s="178">
        <v>59</v>
      </c>
      <c r="B126" s="179" t="s">
        <v>329</v>
      </c>
      <c r="C126" s="189" t="s">
        <v>736</v>
      </c>
      <c r="D126" s="180" t="s">
        <v>166</v>
      </c>
      <c r="E126" s="181">
        <v>6</v>
      </c>
      <c r="F126" s="182"/>
      <c r="G126" s="183">
        <f t="shared" si="0"/>
        <v>0</v>
      </c>
      <c r="H126" s="182"/>
      <c r="I126" s="183">
        <f t="shared" si="1"/>
        <v>0</v>
      </c>
      <c r="J126" s="182"/>
      <c r="K126" s="183">
        <f t="shared" si="2"/>
        <v>0</v>
      </c>
      <c r="L126" s="183">
        <v>12</v>
      </c>
      <c r="M126" s="183">
        <f t="shared" si="3"/>
        <v>0</v>
      </c>
      <c r="N126" s="181">
        <v>0</v>
      </c>
      <c r="O126" s="181">
        <f t="shared" si="4"/>
        <v>0</v>
      </c>
      <c r="P126" s="181">
        <v>0</v>
      </c>
      <c r="Q126" s="181">
        <f t="shared" si="5"/>
        <v>0</v>
      </c>
      <c r="R126" s="183" t="s">
        <v>733</v>
      </c>
      <c r="S126" s="183" t="s">
        <v>180</v>
      </c>
      <c r="T126" s="184" t="s">
        <v>180</v>
      </c>
      <c r="U126" s="157">
        <v>0</v>
      </c>
      <c r="V126" s="157">
        <f t="shared" si="6"/>
        <v>0</v>
      </c>
      <c r="W126" s="157"/>
      <c r="X126" s="157" t="s">
        <v>169</v>
      </c>
      <c r="Y126" s="157" t="s">
        <v>170</v>
      </c>
      <c r="Z126" s="147"/>
      <c r="AA126" s="147"/>
      <c r="AB126" s="147"/>
      <c r="AC126" s="147"/>
      <c r="AD126" s="147"/>
      <c r="AE126" s="147"/>
      <c r="AF126" s="147"/>
      <c r="AG126" s="147" t="s">
        <v>181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2.5" outlineLevel="1" x14ac:dyDescent="0.2">
      <c r="A127" s="178">
        <v>60</v>
      </c>
      <c r="B127" s="179" t="s">
        <v>331</v>
      </c>
      <c r="C127" s="189" t="s">
        <v>737</v>
      </c>
      <c r="D127" s="180" t="s">
        <v>166</v>
      </c>
      <c r="E127" s="181">
        <v>6</v>
      </c>
      <c r="F127" s="182"/>
      <c r="G127" s="183">
        <f t="shared" si="0"/>
        <v>0</v>
      </c>
      <c r="H127" s="182"/>
      <c r="I127" s="183">
        <f t="shared" si="1"/>
        <v>0</v>
      </c>
      <c r="J127" s="182"/>
      <c r="K127" s="183">
        <f t="shared" si="2"/>
        <v>0</v>
      </c>
      <c r="L127" s="183">
        <v>12</v>
      </c>
      <c r="M127" s="183">
        <f t="shared" si="3"/>
        <v>0</v>
      </c>
      <c r="N127" s="181">
        <v>8.0000000000000004E-4</v>
      </c>
      <c r="O127" s="181">
        <f t="shared" si="4"/>
        <v>0</v>
      </c>
      <c r="P127" s="181">
        <v>0</v>
      </c>
      <c r="Q127" s="181">
        <f t="shared" si="5"/>
        <v>0</v>
      </c>
      <c r="R127" s="183" t="s">
        <v>733</v>
      </c>
      <c r="S127" s="183" t="s">
        <v>333</v>
      </c>
      <c r="T127" s="184" t="s">
        <v>333</v>
      </c>
      <c r="U127" s="157">
        <v>0</v>
      </c>
      <c r="V127" s="157">
        <f t="shared" si="6"/>
        <v>0</v>
      </c>
      <c r="W127" s="157"/>
      <c r="X127" s="157" t="s">
        <v>169</v>
      </c>
      <c r="Y127" s="157" t="s">
        <v>170</v>
      </c>
      <c r="Z127" s="147"/>
      <c r="AA127" s="147"/>
      <c r="AB127" s="147"/>
      <c r="AC127" s="147"/>
      <c r="AD127" s="147"/>
      <c r="AE127" s="147"/>
      <c r="AF127" s="147"/>
      <c r="AG127" s="147" t="s">
        <v>270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71">
        <v>61</v>
      </c>
      <c r="B128" s="172" t="s">
        <v>339</v>
      </c>
      <c r="C128" s="187" t="s">
        <v>738</v>
      </c>
      <c r="D128" s="173" t="s">
        <v>0</v>
      </c>
      <c r="E128" s="174">
        <v>92.345650000000006</v>
      </c>
      <c r="F128" s="175"/>
      <c r="G128" s="176">
        <f t="shared" si="0"/>
        <v>0</v>
      </c>
      <c r="H128" s="175"/>
      <c r="I128" s="176">
        <f t="shared" si="1"/>
        <v>0</v>
      </c>
      <c r="J128" s="175"/>
      <c r="K128" s="176">
        <f t="shared" si="2"/>
        <v>0</v>
      </c>
      <c r="L128" s="176">
        <v>12</v>
      </c>
      <c r="M128" s="176">
        <f t="shared" si="3"/>
        <v>0</v>
      </c>
      <c r="N128" s="174">
        <v>0</v>
      </c>
      <c r="O128" s="174">
        <f t="shared" si="4"/>
        <v>0</v>
      </c>
      <c r="P128" s="174">
        <v>0</v>
      </c>
      <c r="Q128" s="174">
        <f t="shared" si="5"/>
        <v>0</v>
      </c>
      <c r="R128" s="176" t="s">
        <v>733</v>
      </c>
      <c r="S128" s="176" t="s">
        <v>180</v>
      </c>
      <c r="T128" s="177" t="s">
        <v>180</v>
      </c>
      <c r="U128" s="157">
        <v>0</v>
      </c>
      <c r="V128" s="157">
        <f t="shared" si="6"/>
        <v>0</v>
      </c>
      <c r="W128" s="157"/>
      <c r="X128" s="157" t="s">
        <v>169</v>
      </c>
      <c r="Y128" s="157" t="s">
        <v>170</v>
      </c>
      <c r="Z128" s="147"/>
      <c r="AA128" s="147"/>
      <c r="AB128" s="147"/>
      <c r="AC128" s="147"/>
      <c r="AD128" s="147"/>
      <c r="AE128" s="147"/>
      <c r="AF128" s="147"/>
      <c r="AG128" s="147" t="s">
        <v>279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261" t="s">
        <v>718</v>
      </c>
      <c r="D129" s="262"/>
      <c r="E129" s="262"/>
      <c r="F129" s="262"/>
      <c r="G129" s="262"/>
      <c r="H129" s="157"/>
      <c r="I129" s="157"/>
      <c r="J129" s="157"/>
      <c r="K129" s="157"/>
      <c r="L129" s="157"/>
      <c r="M129" s="157"/>
      <c r="N129" s="156"/>
      <c r="O129" s="156"/>
      <c r="P129" s="156"/>
      <c r="Q129" s="156"/>
      <c r="R129" s="157"/>
      <c r="S129" s="157"/>
      <c r="T129" s="157"/>
      <c r="U129" s="157"/>
      <c r="V129" s="157"/>
      <c r="W129" s="157"/>
      <c r="X129" s="157"/>
      <c r="Y129" s="157"/>
      <c r="Z129" s="147"/>
      <c r="AA129" s="147"/>
      <c r="AB129" s="147"/>
      <c r="AC129" s="147"/>
      <c r="AD129" s="147"/>
      <c r="AE129" s="147"/>
      <c r="AF129" s="147"/>
      <c r="AG129" s="147" t="s">
        <v>453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78">
        <v>62</v>
      </c>
      <c r="B130" s="179" t="s">
        <v>334</v>
      </c>
      <c r="C130" s="189" t="s">
        <v>335</v>
      </c>
      <c r="D130" s="180" t="s">
        <v>166</v>
      </c>
      <c r="E130" s="181">
        <v>6</v>
      </c>
      <c r="F130" s="182"/>
      <c r="G130" s="183">
        <f>ROUND(E130*F130,2)</f>
        <v>0</v>
      </c>
      <c r="H130" s="182"/>
      <c r="I130" s="183">
        <f>ROUND(E130*H130,2)</f>
        <v>0</v>
      </c>
      <c r="J130" s="182"/>
      <c r="K130" s="183">
        <f>ROUND(E130*J130,2)</f>
        <v>0</v>
      </c>
      <c r="L130" s="183">
        <v>12</v>
      </c>
      <c r="M130" s="183">
        <f>G130*(1+L130/100)</f>
        <v>0</v>
      </c>
      <c r="N130" s="181">
        <v>0</v>
      </c>
      <c r="O130" s="181">
        <f>ROUND(E130*N130,2)</f>
        <v>0</v>
      </c>
      <c r="P130" s="181">
        <v>0</v>
      </c>
      <c r="Q130" s="181">
        <f>ROUND(E130*P130,2)</f>
        <v>0</v>
      </c>
      <c r="R130" s="183"/>
      <c r="S130" s="183" t="s">
        <v>167</v>
      </c>
      <c r="T130" s="184" t="s">
        <v>168</v>
      </c>
      <c r="U130" s="157">
        <v>0</v>
      </c>
      <c r="V130" s="157">
        <f>ROUND(E130*U130,2)</f>
        <v>0</v>
      </c>
      <c r="W130" s="157"/>
      <c r="X130" s="157" t="s">
        <v>169</v>
      </c>
      <c r="Y130" s="157" t="s">
        <v>170</v>
      </c>
      <c r="Z130" s="147"/>
      <c r="AA130" s="147"/>
      <c r="AB130" s="147"/>
      <c r="AC130" s="147"/>
      <c r="AD130" s="147"/>
      <c r="AE130" s="147"/>
      <c r="AF130" s="147"/>
      <c r="AG130" s="147" t="s">
        <v>181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71">
        <v>63</v>
      </c>
      <c r="B131" s="172" t="s">
        <v>336</v>
      </c>
      <c r="C131" s="187" t="s">
        <v>337</v>
      </c>
      <c r="D131" s="173" t="s">
        <v>204</v>
      </c>
      <c r="E131" s="174">
        <v>0.7</v>
      </c>
      <c r="F131" s="175"/>
      <c r="G131" s="176">
        <f>ROUND(E131*F131,2)</f>
        <v>0</v>
      </c>
      <c r="H131" s="175"/>
      <c r="I131" s="176">
        <f>ROUND(E131*H131,2)</f>
        <v>0</v>
      </c>
      <c r="J131" s="175"/>
      <c r="K131" s="176">
        <f>ROUND(E131*J131,2)</f>
        <v>0</v>
      </c>
      <c r="L131" s="176">
        <v>12</v>
      </c>
      <c r="M131" s="176">
        <f>G131*(1+L131/100)</f>
        <v>0</v>
      </c>
      <c r="N131" s="174">
        <v>2.0000000000000001E-4</v>
      </c>
      <c r="O131" s="174">
        <f>ROUND(E131*N131,2)</f>
        <v>0</v>
      </c>
      <c r="P131" s="174">
        <v>0</v>
      </c>
      <c r="Q131" s="174">
        <f>ROUND(E131*P131,2)</f>
        <v>0</v>
      </c>
      <c r="R131" s="176"/>
      <c r="S131" s="176" t="s">
        <v>167</v>
      </c>
      <c r="T131" s="177" t="s">
        <v>168</v>
      </c>
      <c r="U131" s="157">
        <v>0</v>
      </c>
      <c r="V131" s="157">
        <f>ROUND(E131*U131,2)</f>
        <v>0</v>
      </c>
      <c r="W131" s="157"/>
      <c r="X131" s="157" t="s">
        <v>169</v>
      </c>
      <c r="Y131" s="157" t="s">
        <v>170</v>
      </c>
      <c r="Z131" s="147"/>
      <c r="AA131" s="147"/>
      <c r="AB131" s="147"/>
      <c r="AC131" s="147"/>
      <c r="AD131" s="147"/>
      <c r="AE131" s="147"/>
      <c r="AF131" s="147"/>
      <c r="AG131" s="147" t="s">
        <v>181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2" x14ac:dyDescent="0.2">
      <c r="A132" s="154"/>
      <c r="B132" s="155"/>
      <c r="C132" s="250" t="s">
        <v>338</v>
      </c>
      <c r="D132" s="251"/>
      <c r="E132" s="251"/>
      <c r="F132" s="251"/>
      <c r="G132" s="251"/>
      <c r="H132" s="157"/>
      <c r="I132" s="157"/>
      <c r="J132" s="157"/>
      <c r="K132" s="157"/>
      <c r="L132" s="157"/>
      <c r="M132" s="157"/>
      <c r="N132" s="156"/>
      <c r="O132" s="156"/>
      <c r="P132" s="156"/>
      <c r="Q132" s="156"/>
      <c r="R132" s="157"/>
      <c r="S132" s="157"/>
      <c r="T132" s="157"/>
      <c r="U132" s="157"/>
      <c r="V132" s="157"/>
      <c r="W132" s="157"/>
      <c r="X132" s="157"/>
      <c r="Y132" s="157"/>
      <c r="Z132" s="147"/>
      <c r="AA132" s="147"/>
      <c r="AB132" s="147"/>
      <c r="AC132" s="147"/>
      <c r="AD132" s="147"/>
      <c r="AE132" s="147"/>
      <c r="AF132" s="147"/>
      <c r="AG132" s="147" t="s">
        <v>199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ht="22.5" outlineLevel="1" x14ac:dyDescent="0.2">
      <c r="A133" s="171">
        <v>64</v>
      </c>
      <c r="B133" s="172" t="s">
        <v>341</v>
      </c>
      <c r="C133" s="187" t="s">
        <v>739</v>
      </c>
      <c r="D133" s="173" t="s">
        <v>166</v>
      </c>
      <c r="E133" s="174">
        <v>6.9</v>
      </c>
      <c r="F133" s="175"/>
      <c r="G133" s="176">
        <f>ROUND(E133*F133,2)</f>
        <v>0</v>
      </c>
      <c r="H133" s="175"/>
      <c r="I133" s="176">
        <f>ROUND(E133*H133,2)</f>
        <v>0</v>
      </c>
      <c r="J133" s="175"/>
      <c r="K133" s="176">
        <f>ROUND(E133*J133,2)</f>
        <v>0</v>
      </c>
      <c r="L133" s="176">
        <v>12</v>
      </c>
      <c r="M133" s="176">
        <f>G133*(1+L133/100)</f>
        <v>0</v>
      </c>
      <c r="N133" s="174">
        <v>1.9199999999999998E-2</v>
      </c>
      <c r="O133" s="174">
        <f>ROUND(E133*N133,2)</f>
        <v>0.13</v>
      </c>
      <c r="P133" s="174">
        <v>0</v>
      </c>
      <c r="Q133" s="174">
        <f>ROUND(E133*P133,2)</f>
        <v>0</v>
      </c>
      <c r="R133" s="176" t="s">
        <v>294</v>
      </c>
      <c r="S133" s="176" t="s">
        <v>180</v>
      </c>
      <c r="T133" s="177" t="s">
        <v>180</v>
      </c>
      <c r="U133" s="157">
        <v>0</v>
      </c>
      <c r="V133" s="157">
        <f>ROUND(E133*U133,2)</f>
        <v>0</v>
      </c>
      <c r="W133" s="157"/>
      <c r="X133" s="157" t="s">
        <v>290</v>
      </c>
      <c r="Y133" s="157" t="s">
        <v>170</v>
      </c>
      <c r="Z133" s="147"/>
      <c r="AA133" s="147"/>
      <c r="AB133" s="147"/>
      <c r="AC133" s="147"/>
      <c r="AD133" s="147"/>
      <c r="AE133" s="147"/>
      <c r="AF133" s="147"/>
      <c r="AG133" s="147" t="s">
        <v>291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2" x14ac:dyDescent="0.2">
      <c r="A134" s="154"/>
      <c r="B134" s="155"/>
      <c r="C134" s="250" t="s">
        <v>343</v>
      </c>
      <c r="D134" s="251"/>
      <c r="E134" s="251"/>
      <c r="F134" s="251"/>
      <c r="G134" s="251"/>
      <c r="H134" s="157"/>
      <c r="I134" s="157"/>
      <c r="J134" s="157"/>
      <c r="K134" s="157"/>
      <c r="L134" s="157"/>
      <c r="M134" s="157"/>
      <c r="N134" s="156"/>
      <c r="O134" s="156"/>
      <c r="P134" s="156"/>
      <c r="Q134" s="156"/>
      <c r="R134" s="157"/>
      <c r="S134" s="157"/>
      <c r="T134" s="157"/>
      <c r="U134" s="157"/>
      <c r="V134" s="157"/>
      <c r="W134" s="157"/>
      <c r="X134" s="157"/>
      <c r="Y134" s="157"/>
      <c r="Z134" s="147"/>
      <c r="AA134" s="147"/>
      <c r="AB134" s="147"/>
      <c r="AC134" s="147"/>
      <c r="AD134" s="147"/>
      <c r="AE134" s="147"/>
      <c r="AF134" s="147"/>
      <c r="AG134" s="147" t="s">
        <v>199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2" x14ac:dyDescent="0.2">
      <c r="A135" s="154"/>
      <c r="B135" s="155"/>
      <c r="C135" s="188" t="s">
        <v>344</v>
      </c>
      <c r="D135" s="158"/>
      <c r="E135" s="159">
        <v>6.9</v>
      </c>
      <c r="F135" s="157"/>
      <c r="G135" s="157"/>
      <c r="H135" s="157"/>
      <c r="I135" s="157"/>
      <c r="J135" s="157"/>
      <c r="K135" s="157"/>
      <c r="L135" s="157"/>
      <c r="M135" s="157"/>
      <c r="N135" s="156"/>
      <c r="O135" s="156"/>
      <c r="P135" s="156"/>
      <c r="Q135" s="156"/>
      <c r="R135" s="157"/>
      <c r="S135" s="157"/>
      <c r="T135" s="157"/>
      <c r="U135" s="157"/>
      <c r="V135" s="157"/>
      <c r="W135" s="157"/>
      <c r="X135" s="157"/>
      <c r="Y135" s="157"/>
      <c r="Z135" s="147"/>
      <c r="AA135" s="147"/>
      <c r="AB135" s="147"/>
      <c r="AC135" s="147"/>
      <c r="AD135" s="147"/>
      <c r="AE135" s="147"/>
      <c r="AF135" s="147"/>
      <c r="AG135" s="147" t="s">
        <v>173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x14ac:dyDescent="0.2">
      <c r="A136" s="164" t="s">
        <v>162</v>
      </c>
      <c r="B136" s="165" t="s">
        <v>114</v>
      </c>
      <c r="C136" s="186" t="s">
        <v>115</v>
      </c>
      <c r="D136" s="166"/>
      <c r="E136" s="167"/>
      <c r="F136" s="168"/>
      <c r="G136" s="168">
        <f>SUMIF(AG137:AG141,"&lt;&gt;NOR",G137:G141)</f>
        <v>0</v>
      </c>
      <c r="H136" s="168"/>
      <c r="I136" s="168">
        <f>SUM(I137:I141)</f>
        <v>0</v>
      </c>
      <c r="J136" s="168"/>
      <c r="K136" s="168">
        <f>SUM(K137:K141)</f>
        <v>0</v>
      </c>
      <c r="L136" s="168"/>
      <c r="M136" s="168">
        <f>SUM(M137:M141)</f>
        <v>0</v>
      </c>
      <c r="N136" s="167"/>
      <c r="O136" s="167">
        <f>SUM(O137:O141)</f>
        <v>0</v>
      </c>
      <c r="P136" s="167"/>
      <c r="Q136" s="167">
        <f>SUM(Q137:Q141)</f>
        <v>0.89</v>
      </c>
      <c r="R136" s="168"/>
      <c r="S136" s="168"/>
      <c r="T136" s="169"/>
      <c r="U136" s="163"/>
      <c r="V136" s="163">
        <f>SUM(V137:V141)</f>
        <v>0</v>
      </c>
      <c r="W136" s="163"/>
      <c r="X136" s="163"/>
      <c r="Y136" s="163"/>
      <c r="AG136" t="s">
        <v>163</v>
      </c>
    </row>
    <row r="137" spans="1:60" outlineLevel="1" x14ac:dyDescent="0.2">
      <c r="A137" s="178">
        <v>65</v>
      </c>
      <c r="B137" s="179" t="s">
        <v>345</v>
      </c>
      <c r="C137" s="189" t="s">
        <v>346</v>
      </c>
      <c r="D137" s="180" t="s">
        <v>166</v>
      </c>
      <c r="E137" s="181">
        <v>44.7</v>
      </c>
      <c r="F137" s="182"/>
      <c r="G137" s="183">
        <f>ROUND(E137*F137,2)</f>
        <v>0</v>
      </c>
      <c r="H137" s="182"/>
      <c r="I137" s="183">
        <f>ROUND(E137*H137,2)</f>
        <v>0</v>
      </c>
      <c r="J137" s="182"/>
      <c r="K137" s="183">
        <f>ROUND(E137*J137,2)</f>
        <v>0</v>
      </c>
      <c r="L137" s="183">
        <v>12</v>
      </c>
      <c r="M137" s="183">
        <f>G137*(1+L137/100)</f>
        <v>0</v>
      </c>
      <c r="N137" s="181">
        <v>0</v>
      </c>
      <c r="O137" s="181">
        <f>ROUND(E137*N137,2)</f>
        <v>0</v>
      </c>
      <c r="P137" s="181">
        <v>0.02</v>
      </c>
      <c r="Q137" s="181">
        <f>ROUND(E137*P137,2)</f>
        <v>0.89</v>
      </c>
      <c r="R137" s="183" t="s">
        <v>740</v>
      </c>
      <c r="S137" s="183" t="s">
        <v>180</v>
      </c>
      <c r="T137" s="184" t="s">
        <v>180</v>
      </c>
      <c r="U137" s="157">
        <v>0</v>
      </c>
      <c r="V137" s="157">
        <f>ROUND(E137*U137,2)</f>
        <v>0</v>
      </c>
      <c r="W137" s="157"/>
      <c r="X137" s="157" t="s">
        <v>169</v>
      </c>
      <c r="Y137" s="157" t="s">
        <v>170</v>
      </c>
      <c r="Z137" s="147"/>
      <c r="AA137" s="147"/>
      <c r="AB137" s="147"/>
      <c r="AC137" s="147"/>
      <c r="AD137" s="147"/>
      <c r="AE137" s="147"/>
      <c r="AF137" s="147"/>
      <c r="AG137" s="147" t="s">
        <v>270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71">
        <v>66</v>
      </c>
      <c r="B138" s="172" t="s">
        <v>350</v>
      </c>
      <c r="C138" s="187" t="s">
        <v>741</v>
      </c>
      <c r="D138" s="173" t="s">
        <v>0</v>
      </c>
      <c r="E138" s="174">
        <v>61.641300000000001</v>
      </c>
      <c r="F138" s="175"/>
      <c r="G138" s="176">
        <f>ROUND(E138*F138,2)</f>
        <v>0</v>
      </c>
      <c r="H138" s="175"/>
      <c r="I138" s="176">
        <f>ROUND(E138*H138,2)</f>
        <v>0</v>
      </c>
      <c r="J138" s="175"/>
      <c r="K138" s="176">
        <f>ROUND(E138*J138,2)</f>
        <v>0</v>
      </c>
      <c r="L138" s="176">
        <v>12</v>
      </c>
      <c r="M138" s="176">
        <f>G138*(1+L138/100)</f>
        <v>0</v>
      </c>
      <c r="N138" s="174">
        <v>0</v>
      </c>
      <c r="O138" s="174">
        <f>ROUND(E138*N138,2)</f>
        <v>0</v>
      </c>
      <c r="P138" s="174">
        <v>0</v>
      </c>
      <c r="Q138" s="174">
        <f>ROUND(E138*P138,2)</f>
        <v>0</v>
      </c>
      <c r="R138" s="176" t="s">
        <v>740</v>
      </c>
      <c r="S138" s="176" t="s">
        <v>180</v>
      </c>
      <c r="T138" s="177" t="s">
        <v>180</v>
      </c>
      <c r="U138" s="157">
        <v>0</v>
      </c>
      <c r="V138" s="157">
        <f>ROUND(E138*U138,2)</f>
        <v>0</v>
      </c>
      <c r="W138" s="157"/>
      <c r="X138" s="157" t="s">
        <v>169</v>
      </c>
      <c r="Y138" s="157" t="s">
        <v>170</v>
      </c>
      <c r="Z138" s="147"/>
      <c r="AA138" s="147"/>
      <c r="AB138" s="147"/>
      <c r="AC138" s="147"/>
      <c r="AD138" s="147"/>
      <c r="AE138" s="147"/>
      <c r="AF138" s="147"/>
      <c r="AG138" s="147" t="s">
        <v>279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261" t="s">
        <v>718</v>
      </c>
      <c r="D139" s="262"/>
      <c r="E139" s="262"/>
      <c r="F139" s="262"/>
      <c r="G139" s="262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7"/>
      <c r="AA139" s="147"/>
      <c r="AB139" s="147"/>
      <c r="AC139" s="147"/>
      <c r="AD139" s="147"/>
      <c r="AE139" s="147"/>
      <c r="AF139" s="147"/>
      <c r="AG139" s="147" t="s">
        <v>453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71">
        <v>67</v>
      </c>
      <c r="B140" s="172" t="s">
        <v>347</v>
      </c>
      <c r="C140" s="187" t="s">
        <v>348</v>
      </c>
      <c r="D140" s="173" t="s">
        <v>166</v>
      </c>
      <c r="E140" s="174">
        <v>44.7</v>
      </c>
      <c r="F140" s="175"/>
      <c r="G140" s="176">
        <f>ROUND(E140*F140,2)</f>
        <v>0</v>
      </c>
      <c r="H140" s="175"/>
      <c r="I140" s="176">
        <f>ROUND(E140*H140,2)</f>
        <v>0</v>
      </c>
      <c r="J140" s="175"/>
      <c r="K140" s="176">
        <f>ROUND(E140*J140,2)</f>
        <v>0</v>
      </c>
      <c r="L140" s="176">
        <v>12</v>
      </c>
      <c r="M140" s="176">
        <f>G140*(1+L140/100)</f>
        <v>0</v>
      </c>
      <c r="N140" s="174">
        <v>1.0000000000000001E-5</v>
      </c>
      <c r="O140" s="174">
        <f>ROUND(E140*N140,2)</f>
        <v>0</v>
      </c>
      <c r="P140" s="174">
        <v>0</v>
      </c>
      <c r="Q140" s="174">
        <f>ROUND(E140*P140,2)</f>
        <v>0</v>
      </c>
      <c r="R140" s="176"/>
      <c r="S140" s="176" t="s">
        <v>167</v>
      </c>
      <c r="T140" s="177" t="s">
        <v>168</v>
      </c>
      <c r="U140" s="157">
        <v>0</v>
      </c>
      <c r="V140" s="157">
        <f>ROUND(E140*U140,2)</f>
        <v>0</v>
      </c>
      <c r="W140" s="157"/>
      <c r="X140" s="157" t="s">
        <v>169</v>
      </c>
      <c r="Y140" s="157" t="s">
        <v>170</v>
      </c>
      <c r="Z140" s="147"/>
      <c r="AA140" s="147"/>
      <c r="AB140" s="147"/>
      <c r="AC140" s="147"/>
      <c r="AD140" s="147"/>
      <c r="AE140" s="147"/>
      <c r="AF140" s="147"/>
      <c r="AG140" s="147" t="s">
        <v>270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2" x14ac:dyDescent="0.2">
      <c r="A141" s="154"/>
      <c r="B141" s="155"/>
      <c r="C141" s="250" t="s">
        <v>349</v>
      </c>
      <c r="D141" s="251"/>
      <c r="E141" s="251"/>
      <c r="F141" s="251"/>
      <c r="G141" s="251"/>
      <c r="H141" s="157"/>
      <c r="I141" s="157"/>
      <c r="J141" s="157"/>
      <c r="K141" s="157"/>
      <c r="L141" s="157"/>
      <c r="M141" s="157"/>
      <c r="N141" s="156"/>
      <c r="O141" s="156"/>
      <c r="P141" s="156"/>
      <c r="Q141" s="156"/>
      <c r="R141" s="157"/>
      <c r="S141" s="157"/>
      <c r="T141" s="157"/>
      <c r="U141" s="157"/>
      <c r="V141" s="157"/>
      <c r="W141" s="157"/>
      <c r="X141" s="157"/>
      <c r="Y141" s="157"/>
      <c r="Z141" s="147"/>
      <c r="AA141" s="147"/>
      <c r="AB141" s="147"/>
      <c r="AC141" s="147"/>
      <c r="AD141" s="147"/>
      <c r="AE141" s="147"/>
      <c r="AF141" s="147"/>
      <c r="AG141" s="147" t="s">
        <v>199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x14ac:dyDescent="0.2">
      <c r="A142" s="164" t="s">
        <v>162</v>
      </c>
      <c r="B142" s="165" t="s">
        <v>116</v>
      </c>
      <c r="C142" s="186" t="s">
        <v>117</v>
      </c>
      <c r="D142" s="166"/>
      <c r="E142" s="167"/>
      <c r="F142" s="168"/>
      <c r="G142" s="168">
        <f>SUMIF(AG143:AG157,"&lt;&gt;NOR",G143:G157)</f>
        <v>0</v>
      </c>
      <c r="H142" s="168"/>
      <c r="I142" s="168">
        <f>SUM(I143:I157)</f>
        <v>0</v>
      </c>
      <c r="J142" s="168"/>
      <c r="K142" s="168">
        <f>SUM(K143:K157)</f>
        <v>0</v>
      </c>
      <c r="L142" s="168"/>
      <c r="M142" s="168">
        <f>SUM(M143:M157)</f>
        <v>0</v>
      </c>
      <c r="N142" s="167"/>
      <c r="O142" s="167">
        <f>SUM(O143:O157)</f>
        <v>0.22</v>
      </c>
      <c r="P142" s="167"/>
      <c r="Q142" s="167">
        <f>SUM(Q143:Q157)</f>
        <v>0.04</v>
      </c>
      <c r="R142" s="168"/>
      <c r="S142" s="168"/>
      <c r="T142" s="169"/>
      <c r="U142" s="163"/>
      <c r="V142" s="163">
        <f>SUM(V143:V157)</f>
        <v>0</v>
      </c>
      <c r="W142" s="163"/>
      <c r="X142" s="163"/>
      <c r="Y142" s="163"/>
      <c r="AG142" t="s">
        <v>163</v>
      </c>
    </row>
    <row r="143" spans="1:60" outlineLevel="1" x14ac:dyDescent="0.2">
      <c r="A143" s="178">
        <v>68</v>
      </c>
      <c r="B143" s="179" t="s">
        <v>355</v>
      </c>
      <c r="C143" s="189" t="s">
        <v>742</v>
      </c>
      <c r="D143" s="180" t="s">
        <v>204</v>
      </c>
      <c r="E143" s="181">
        <v>42</v>
      </c>
      <c r="F143" s="182"/>
      <c r="G143" s="183">
        <f>ROUND(E143*F143,2)</f>
        <v>0</v>
      </c>
      <c r="H143" s="182"/>
      <c r="I143" s="183">
        <f>ROUND(E143*H143,2)</f>
        <v>0</v>
      </c>
      <c r="J143" s="182"/>
      <c r="K143" s="183">
        <f>ROUND(E143*J143,2)</f>
        <v>0</v>
      </c>
      <c r="L143" s="183">
        <v>12</v>
      </c>
      <c r="M143" s="183">
        <f>G143*(1+L143/100)</f>
        <v>0</v>
      </c>
      <c r="N143" s="181">
        <v>0</v>
      </c>
      <c r="O143" s="181">
        <f>ROUND(E143*N143,2)</f>
        <v>0</v>
      </c>
      <c r="P143" s="181">
        <v>0</v>
      </c>
      <c r="Q143" s="181">
        <f>ROUND(E143*P143,2)</f>
        <v>0</v>
      </c>
      <c r="R143" s="183" t="s">
        <v>740</v>
      </c>
      <c r="S143" s="183" t="s">
        <v>180</v>
      </c>
      <c r="T143" s="184" t="s">
        <v>180</v>
      </c>
      <c r="U143" s="157">
        <v>0</v>
      </c>
      <c r="V143" s="157">
        <f>ROUND(E143*U143,2)</f>
        <v>0</v>
      </c>
      <c r="W143" s="157"/>
      <c r="X143" s="157" t="s">
        <v>169</v>
      </c>
      <c r="Y143" s="157" t="s">
        <v>170</v>
      </c>
      <c r="Z143" s="147"/>
      <c r="AA143" s="147"/>
      <c r="AB143" s="147"/>
      <c r="AC143" s="147"/>
      <c r="AD143" s="147"/>
      <c r="AE143" s="147"/>
      <c r="AF143" s="147"/>
      <c r="AG143" s="147" t="s">
        <v>270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ht="22.5" outlineLevel="1" x14ac:dyDescent="0.2">
      <c r="A144" s="178">
        <v>69</v>
      </c>
      <c r="B144" s="179" t="s">
        <v>359</v>
      </c>
      <c r="C144" s="189" t="s">
        <v>743</v>
      </c>
      <c r="D144" s="180" t="s">
        <v>166</v>
      </c>
      <c r="E144" s="181">
        <v>44.7</v>
      </c>
      <c r="F144" s="182"/>
      <c r="G144" s="183">
        <f>ROUND(E144*F144,2)</f>
        <v>0</v>
      </c>
      <c r="H144" s="182"/>
      <c r="I144" s="183">
        <f>ROUND(E144*H144,2)</f>
        <v>0</v>
      </c>
      <c r="J144" s="182"/>
      <c r="K144" s="183">
        <f>ROUND(E144*J144,2)</f>
        <v>0</v>
      </c>
      <c r="L144" s="183">
        <v>12</v>
      </c>
      <c r="M144" s="183">
        <f>G144*(1+L144/100)</f>
        <v>0</v>
      </c>
      <c r="N144" s="181">
        <v>0</v>
      </c>
      <c r="O144" s="181">
        <f>ROUND(E144*N144,2)</f>
        <v>0</v>
      </c>
      <c r="P144" s="181">
        <v>1E-3</v>
      </c>
      <c r="Q144" s="181">
        <f>ROUND(E144*P144,2)</f>
        <v>0.04</v>
      </c>
      <c r="R144" s="183" t="s">
        <v>740</v>
      </c>
      <c r="S144" s="183" t="s">
        <v>180</v>
      </c>
      <c r="T144" s="184" t="s">
        <v>180</v>
      </c>
      <c r="U144" s="157">
        <v>0</v>
      </c>
      <c r="V144" s="157">
        <f>ROUND(E144*U144,2)</f>
        <v>0</v>
      </c>
      <c r="W144" s="157"/>
      <c r="X144" s="157" t="s">
        <v>169</v>
      </c>
      <c r="Y144" s="157" t="s">
        <v>170</v>
      </c>
      <c r="Z144" s="147"/>
      <c r="AA144" s="147"/>
      <c r="AB144" s="147"/>
      <c r="AC144" s="147"/>
      <c r="AD144" s="147"/>
      <c r="AE144" s="147"/>
      <c r="AF144" s="147"/>
      <c r="AG144" s="147" t="s">
        <v>270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78">
        <v>70</v>
      </c>
      <c r="B145" s="179" t="s">
        <v>361</v>
      </c>
      <c r="C145" s="189" t="s">
        <v>744</v>
      </c>
      <c r="D145" s="180" t="s">
        <v>166</v>
      </c>
      <c r="E145" s="181">
        <v>44.7</v>
      </c>
      <c r="F145" s="182"/>
      <c r="G145" s="183">
        <f>ROUND(E145*F145,2)</f>
        <v>0</v>
      </c>
      <c r="H145" s="182"/>
      <c r="I145" s="183">
        <f>ROUND(E145*H145,2)</f>
        <v>0</v>
      </c>
      <c r="J145" s="182"/>
      <c r="K145" s="183">
        <f>ROUND(E145*J145,2)</f>
        <v>0</v>
      </c>
      <c r="L145" s="183">
        <v>12</v>
      </c>
      <c r="M145" s="183">
        <f>G145*(1+L145/100)</f>
        <v>0</v>
      </c>
      <c r="N145" s="181">
        <v>4.0000000000000002E-4</v>
      </c>
      <c r="O145" s="181">
        <f>ROUND(E145*N145,2)</f>
        <v>0.02</v>
      </c>
      <c r="P145" s="181">
        <v>0</v>
      </c>
      <c r="Q145" s="181">
        <f>ROUND(E145*P145,2)</f>
        <v>0</v>
      </c>
      <c r="R145" s="183" t="s">
        <v>740</v>
      </c>
      <c r="S145" s="183" t="s">
        <v>180</v>
      </c>
      <c r="T145" s="184" t="s">
        <v>180</v>
      </c>
      <c r="U145" s="157">
        <v>0</v>
      </c>
      <c r="V145" s="157">
        <f>ROUND(E145*U145,2)</f>
        <v>0</v>
      </c>
      <c r="W145" s="157"/>
      <c r="X145" s="157" t="s">
        <v>169</v>
      </c>
      <c r="Y145" s="157" t="s">
        <v>170</v>
      </c>
      <c r="Z145" s="147"/>
      <c r="AA145" s="147"/>
      <c r="AB145" s="147"/>
      <c r="AC145" s="147"/>
      <c r="AD145" s="147"/>
      <c r="AE145" s="147"/>
      <c r="AF145" s="147"/>
      <c r="AG145" s="147" t="s">
        <v>181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71">
        <v>71</v>
      </c>
      <c r="B146" s="172" t="s">
        <v>365</v>
      </c>
      <c r="C146" s="187" t="s">
        <v>745</v>
      </c>
      <c r="D146" s="173" t="s">
        <v>204</v>
      </c>
      <c r="E146" s="174">
        <v>26.82</v>
      </c>
      <c r="F146" s="175"/>
      <c r="G146" s="176">
        <f>ROUND(E146*F146,2)</f>
        <v>0</v>
      </c>
      <c r="H146" s="175"/>
      <c r="I146" s="176">
        <f>ROUND(E146*H146,2)</f>
        <v>0</v>
      </c>
      <c r="J146" s="175"/>
      <c r="K146" s="176">
        <f>ROUND(E146*J146,2)</f>
        <v>0</v>
      </c>
      <c r="L146" s="176">
        <v>12</v>
      </c>
      <c r="M146" s="176">
        <f>G146*(1+L146/100)</f>
        <v>0</v>
      </c>
      <c r="N146" s="174">
        <v>4.0000000000000003E-5</v>
      </c>
      <c r="O146" s="174">
        <f>ROUND(E146*N146,2)</f>
        <v>0</v>
      </c>
      <c r="P146" s="174">
        <v>0</v>
      </c>
      <c r="Q146" s="174">
        <f>ROUND(E146*P146,2)</f>
        <v>0</v>
      </c>
      <c r="R146" s="176" t="s">
        <v>740</v>
      </c>
      <c r="S146" s="176" t="s">
        <v>180</v>
      </c>
      <c r="T146" s="177" t="s">
        <v>180</v>
      </c>
      <c r="U146" s="157">
        <v>0</v>
      </c>
      <c r="V146" s="157">
        <f>ROUND(E146*U146,2)</f>
        <v>0</v>
      </c>
      <c r="W146" s="157"/>
      <c r="X146" s="157" t="s">
        <v>169</v>
      </c>
      <c r="Y146" s="157" t="s">
        <v>170</v>
      </c>
      <c r="Z146" s="147"/>
      <c r="AA146" s="147"/>
      <c r="AB146" s="147"/>
      <c r="AC146" s="147"/>
      <c r="AD146" s="147"/>
      <c r="AE146" s="147"/>
      <c r="AF146" s="147"/>
      <c r="AG146" s="147" t="s">
        <v>270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2" x14ac:dyDescent="0.2">
      <c r="A147" s="154"/>
      <c r="B147" s="155"/>
      <c r="C147" s="250" t="s">
        <v>367</v>
      </c>
      <c r="D147" s="251"/>
      <c r="E147" s="251"/>
      <c r="F147" s="251"/>
      <c r="G147" s="251"/>
      <c r="H147" s="157"/>
      <c r="I147" s="157"/>
      <c r="J147" s="157"/>
      <c r="K147" s="157"/>
      <c r="L147" s="157"/>
      <c r="M147" s="157"/>
      <c r="N147" s="156"/>
      <c r="O147" s="156"/>
      <c r="P147" s="156"/>
      <c r="Q147" s="156"/>
      <c r="R147" s="157"/>
      <c r="S147" s="157"/>
      <c r="T147" s="157"/>
      <c r="U147" s="157"/>
      <c r="V147" s="157"/>
      <c r="W147" s="157"/>
      <c r="X147" s="157"/>
      <c r="Y147" s="157"/>
      <c r="Z147" s="147"/>
      <c r="AA147" s="147"/>
      <c r="AB147" s="147"/>
      <c r="AC147" s="147"/>
      <c r="AD147" s="147"/>
      <c r="AE147" s="147"/>
      <c r="AF147" s="147"/>
      <c r="AG147" s="147" t="s">
        <v>199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2" x14ac:dyDescent="0.2">
      <c r="A148" s="154"/>
      <c r="B148" s="155"/>
      <c r="C148" s="188" t="s">
        <v>368</v>
      </c>
      <c r="D148" s="158"/>
      <c r="E148" s="159">
        <v>26.82</v>
      </c>
      <c r="F148" s="157"/>
      <c r="G148" s="157"/>
      <c r="H148" s="157"/>
      <c r="I148" s="157"/>
      <c r="J148" s="157"/>
      <c r="K148" s="157"/>
      <c r="L148" s="157"/>
      <c r="M148" s="157"/>
      <c r="N148" s="156"/>
      <c r="O148" s="156"/>
      <c r="P148" s="156"/>
      <c r="Q148" s="156"/>
      <c r="R148" s="157"/>
      <c r="S148" s="157"/>
      <c r="T148" s="157"/>
      <c r="U148" s="157"/>
      <c r="V148" s="157"/>
      <c r="W148" s="157"/>
      <c r="X148" s="157"/>
      <c r="Y148" s="157"/>
      <c r="Z148" s="147"/>
      <c r="AA148" s="147"/>
      <c r="AB148" s="147"/>
      <c r="AC148" s="147"/>
      <c r="AD148" s="147"/>
      <c r="AE148" s="147"/>
      <c r="AF148" s="147"/>
      <c r="AG148" s="147" t="s">
        <v>173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78">
        <v>72</v>
      </c>
      <c r="B149" s="179" t="s">
        <v>369</v>
      </c>
      <c r="C149" s="189" t="s">
        <v>746</v>
      </c>
      <c r="D149" s="180" t="s">
        <v>166</v>
      </c>
      <c r="E149" s="181">
        <v>44.7</v>
      </c>
      <c r="F149" s="182"/>
      <c r="G149" s="183">
        <f>ROUND(E149*F149,2)</f>
        <v>0</v>
      </c>
      <c r="H149" s="182"/>
      <c r="I149" s="183">
        <f>ROUND(E149*H149,2)</f>
        <v>0</v>
      </c>
      <c r="J149" s="182"/>
      <c r="K149" s="183">
        <f>ROUND(E149*J149,2)</f>
        <v>0</v>
      </c>
      <c r="L149" s="183">
        <v>12</v>
      </c>
      <c r="M149" s="183">
        <f>G149*(1+L149/100)</f>
        <v>0</v>
      </c>
      <c r="N149" s="181">
        <v>4.0000000000000003E-5</v>
      </c>
      <c r="O149" s="181">
        <f>ROUND(E149*N149,2)</f>
        <v>0</v>
      </c>
      <c r="P149" s="181">
        <v>0</v>
      </c>
      <c r="Q149" s="181">
        <f>ROUND(E149*P149,2)</f>
        <v>0</v>
      </c>
      <c r="R149" s="183" t="s">
        <v>740</v>
      </c>
      <c r="S149" s="183" t="s">
        <v>180</v>
      </c>
      <c r="T149" s="184" t="s">
        <v>180</v>
      </c>
      <c r="U149" s="157">
        <v>0</v>
      </c>
      <c r="V149" s="157">
        <f>ROUND(E149*U149,2)</f>
        <v>0</v>
      </c>
      <c r="W149" s="157"/>
      <c r="X149" s="157" t="s">
        <v>169</v>
      </c>
      <c r="Y149" s="157" t="s">
        <v>170</v>
      </c>
      <c r="Z149" s="147"/>
      <c r="AA149" s="147"/>
      <c r="AB149" s="147"/>
      <c r="AC149" s="147"/>
      <c r="AD149" s="147"/>
      <c r="AE149" s="147"/>
      <c r="AF149" s="147"/>
      <c r="AG149" s="147" t="s">
        <v>270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 x14ac:dyDescent="0.2">
      <c r="A150" s="171">
        <v>73</v>
      </c>
      <c r="B150" s="172" t="s">
        <v>371</v>
      </c>
      <c r="C150" s="187" t="s">
        <v>747</v>
      </c>
      <c r="D150" s="173" t="s">
        <v>0</v>
      </c>
      <c r="E150" s="174">
        <v>554.71762999999999</v>
      </c>
      <c r="F150" s="175"/>
      <c r="G150" s="176">
        <f>ROUND(E150*F150,2)</f>
        <v>0</v>
      </c>
      <c r="H150" s="175"/>
      <c r="I150" s="176">
        <f>ROUND(E150*H150,2)</f>
        <v>0</v>
      </c>
      <c r="J150" s="175"/>
      <c r="K150" s="176">
        <f>ROUND(E150*J150,2)</f>
        <v>0</v>
      </c>
      <c r="L150" s="176">
        <v>12</v>
      </c>
      <c r="M150" s="176">
        <f>G150*(1+L150/100)</f>
        <v>0</v>
      </c>
      <c r="N150" s="174">
        <v>0</v>
      </c>
      <c r="O150" s="174">
        <f>ROUND(E150*N150,2)</f>
        <v>0</v>
      </c>
      <c r="P150" s="174">
        <v>0</v>
      </c>
      <c r="Q150" s="174">
        <f>ROUND(E150*P150,2)</f>
        <v>0</v>
      </c>
      <c r="R150" s="176" t="s">
        <v>740</v>
      </c>
      <c r="S150" s="176" t="s">
        <v>180</v>
      </c>
      <c r="T150" s="177" t="s">
        <v>180</v>
      </c>
      <c r="U150" s="157">
        <v>0</v>
      </c>
      <c r="V150" s="157">
        <f>ROUND(E150*U150,2)</f>
        <v>0</v>
      </c>
      <c r="W150" s="157"/>
      <c r="X150" s="157" t="s">
        <v>169</v>
      </c>
      <c r="Y150" s="157" t="s">
        <v>170</v>
      </c>
      <c r="Z150" s="147"/>
      <c r="AA150" s="147"/>
      <c r="AB150" s="147"/>
      <c r="AC150" s="147"/>
      <c r="AD150" s="147"/>
      <c r="AE150" s="147"/>
      <c r="AF150" s="147"/>
      <c r="AG150" s="147" t="s">
        <v>279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2" x14ac:dyDescent="0.2">
      <c r="A151" s="154"/>
      <c r="B151" s="155"/>
      <c r="C151" s="261" t="s">
        <v>748</v>
      </c>
      <c r="D151" s="262"/>
      <c r="E151" s="262"/>
      <c r="F151" s="262"/>
      <c r="G151" s="262"/>
      <c r="H151" s="157"/>
      <c r="I151" s="157"/>
      <c r="J151" s="157"/>
      <c r="K151" s="157"/>
      <c r="L151" s="157"/>
      <c r="M151" s="157"/>
      <c r="N151" s="156"/>
      <c r="O151" s="156"/>
      <c r="P151" s="156"/>
      <c r="Q151" s="156"/>
      <c r="R151" s="157"/>
      <c r="S151" s="157"/>
      <c r="T151" s="157"/>
      <c r="U151" s="157"/>
      <c r="V151" s="157"/>
      <c r="W151" s="157"/>
      <c r="X151" s="157"/>
      <c r="Y151" s="157"/>
      <c r="Z151" s="147"/>
      <c r="AA151" s="147"/>
      <c r="AB151" s="147"/>
      <c r="AC151" s="147"/>
      <c r="AD151" s="147"/>
      <c r="AE151" s="147"/>
      <c r="AF151" s="147"/>
      <c r="AG151" s="147" t="s">
        <v>453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71">
        <v>74</v>
      </c>
      <c r="B152" s="172" t="s">
        <v>352</v>
      </c>
      <c r="C152" s="187" t="s">
        <v>353</v>
      </c>
      <c r="D152" s="173" t="s">
        <v>166</v>
      </c>
      <c r="E152" s="174">
        <v>50.7</v>
      </c>
      <c r="F152" s="175"/>
      <c r="G152" s="176">
        <f>ROUND(E152*F152,2)</f>
        <v>0</v>
      </c>
      <c r="H152" s="175"/>
      <c r="I152" s="176">
        <f>ROUND(E152*H152,2)</f>
        <v>0</v>
      </c>
      <c r="J152" s="175"/>
      <c r="K152" s="176">
        <f>ROUND(E152*J152,2)</f>
        <v>0</v>
      </c>
      <c r="L152" s="176">
        <v>12</v>
      </c>
      <c r="M152" s="176">
        <f>G152*(1+L152/100)</f>
        <v>0</v>
      </c>
      <c r="N152" s="174">
        <v>0</v>
      </c>
      <c r="O152" s="174">
        <f>ROUND(E152*N152,2)</f>
        <v>0</v>
      </c>
      <c r="P152" s="174">
        <v>0</v>
      </c>
      <c r="Q152" s="174">
        <f>ROUND(E152*P152,2)</f>
        <v>0</v>
      </c>
      <c r="R152" s="176"/>
      <c r="S152" s="176" t="s">
        <v>167</v>
      </c>
      <c r="T152" s="177" t="s">
        <v>168</v>
      </c>
      <c r="U152" s="157">
        <v>0</v>
      </c>
      <c r="V152" s="157">
        <f>ROUND(E152*U152,2)</f>
        <v>0</v>
      </c>
      <c r="W152" s="157"/>
      <c r="X152" s="157" t="s">
        <v>169</v>
      </c>
      <c r="Y152" s="157" t="s">
        <v>170</v>
      </c>
      <c r="Z152" s="147"/>
      <c r="AA152" s="147"/>
      <c r="AB152" s="147"/>
      <c r="AC152" s="147"/>
      <c r="AD152" s="147"/>
      <c r="AE152" s="147"/>
      <c r="AF152" s="147"/>
      <c r="AG152" s="147" t="s">
        <v>181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2" x14ac:dyDescent="0.2">
      <c r="A153" s="154"/>
      <c r="B153" s="155"/>
      <c r="C153" s="188" t="s">
        <v>354</v>
      </c>
      <c r="D153" s="158"/>
      <c r="E153" s="159">
        <v>50.7</v>
      </c>
      <c r="F153" s="157"/>
      <c r="G153" s="157"/>
      <c r="H153" s="157"/>
      <c r="I153" s="157"/>
      <c r="J153" s="157"/>
      <c r="K153" s="157"/>
      <c r="L153" s="157"/>
      <c r="M153" s="157"/>
      <c r="N153" s="156"/>
      <c r="O153" s="156"/>
      <c r="P153" s="156"/>
      <c r="Q153" s="156"/>
      <c r="R153" s="157"/>
      <c r="S153" s="157"/>
      <c r="T153" s="157"/>
      <c r="U153" s="157"/>
      <c r="V153" s="157"/>
      <c r="W153" s="157"/>
      <c r="X153" s="157"/>
      <c r="Y153" s="157"/>
      <c r="Z153" s="147"/>
      <c r="AA153" s="147"/>
      <c r="AB153" s="147"/>
      <c r="AC153" s="147"/>
      <c r="AD153" s="147"/>
      <c r="AE153" s="147"/>
      <c r="AF153" s="147"/>
      <c r="AG153" s="147" t="s">
        <v>173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ht="22.5" outlineLevel="1" x14ac:dyDescent="0.2">
      <c r="A154" s="178">
        <v>75</v>
      </c>
      <c r="B154" s="179" t="s">
        <v>357</v>
      </c>
      <c r="C154" s="189" t="s">
        <v>358</v>
      </c>
      <c r="D154" s="180" t="s">
        <v>204</v>
      </c>
      <c r="E154" s="181">
        <v>42</v>
      </c>
      <c r="F154" s="182"/>
      <c r="G154" s="183">
        <f>ROUND(E154*F154,2)</f>
        <v>0</v>
      </c>
      <c r="H154" s="182"/>
      <c r="I154" s="183">
        <f>ROUND(E154*H154,2)</f>
        <v>0</v>
      </c>
      <c r="J154" s="182"/>
      <c r="K154" s="183">
        <f>ROUND(E154*J154,2)</f>
        <v>0</v>
      </c>
      <c r="L154" s="183">
        <v>12</v>
      </c>
      <c r="M154" s="183">
        <f>G154*(1+L154/100)</f>
        <v>0</v>
      </c>
      <c r="N154" s="181">
        <v>5.9000000000000003E-4</v>
      </c>
      <c r="O154" s="181">
        <f>ROUND(E154*N154,2)</f>
        <v>0.02</v>
      </c>
      <c r="P154" s="181">
        <v>0</v>
      </c>
      <c r="Q154" s="181">
        <f>ROUND(E154*P154,2)</f>
        <v>0</v>
      </c>
      <c r="R154" s="183"/>
      <c r="S154" s="183" t="s">
        <v>167</v>
      </c>
      <c r="T154" s="184" t="s">
        <v>168</v>
      </c>
      <c r="U154" s="157">
        <v>0</v>
      </c>
      <c r="V154" s="157">
        <f>ROUND(E154*U154,2)</f>
        <v>0</v>
      </c>
      <c r="W154" s="157"/>
      <c r="X154" s="157" t="s">
        <v>169</v>
      </c>
      <c r="Y154" s="157" t="s">
        <v>170</v>
      </c>
      <c r="Z154" s="147"/>
      <c r="AA154" s="147"/>
      <c r="AB154" s="147"/>
      <c r="AC154" s="147"/>
      <c r="AD154" s="147"/>
      <c r="AE154" s="147"/>
      <c r="AF154" s="147"/>
      <c r="AG154" s="147" t="s">
        <v>270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78">
        <v>76</v>
      </c>
      <c r="B155" s="179" t="s">
        <v>363</v>
      </c>
      <c r="C155" s="189" t="s">
        <v>364</v>
      </c>
      <c r="D155" s="180" t="s">
        <v>166</v>
      </c>
      <c r="E155" s="181">
        <v>44.7</v>
      </c>
      <c r="F155" s="182"/>
      <c r="G155" s="183">
        <f>ROUND(E155*F155,2)</f>
        <v>0</v>
      </c>
      <c r="H155" s="182"/>
      <c r="I155" s="183">
        <f>ROUND(E155*H155,2)</f>
        <v>0</v>
      </c>
      <c r="J155" s="182"/>
      <c r="K155" s="183">
        <f>ROUND(E155*J155,2)</f>
        <v>0</v>
      </c>
      <c r="L155" s="183">
        <v>12</v>
      </c>
      <c r="M155" s="183">
        <f>G155*(1+L155/100)</f>
        <v>0</v>
      </c>
      <c r="N155" s="181">
        <v>0</v>
      </c>
      <c r="O155" s="181">
        <f>ROUND(E155*N155,2)</f>
        <v>0</v>
      </c>
      <c r="P155" s="181">
        <v>0</v>
      </c>
      <c r="Q155" s="181">
        <f>ROUND(E155*P155,2)</f>
        <v>0</v>
      </c>
      <c r="R155" s="183"/>
      <c r="S155" s="183" t="s">
        <v>167</v>
      </c>
      <c r="T155" s="184" t="s">
        <v>168</v>
      </c>
      <c r="U155" s="157">
        <v>0</v>
      </c>
      <c r="V155" s="157">
        <f>ROUND(E155*U155,2)</f>
        <v>0</v>
      </c>
      <c r="W155" s="157"/>
      <c r="X155" s="157" t="s">
        <v>169</v>
      </c>
      <c r="Y155" s="157" t="s">
        <v>170</v>
      </c>
      <c r="Z155" s="147"/>
      <c r="AA155" s="147"/>
      <c r="AB155" s="147"/>
      <c r="AC155" s="147"/>
      <c r="AD155" s="147"/>
      <c r="AE155" s="147"/>
      <c r="AF155" s="147"/>
      <c r="AG155" s="147" t="s">
        <v>181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ht="22.5" outlineLevel="1" x14ac:dyDescent="0.2">
      <c r="A156" s="171">
        <v>77</v>
      </c>
      <c r="B156" s="172" t="s">
        <v>373</v>
      </c>
      <c r="C156" s="187" t="s">
        <v>749</v>
      </c>
      <c r="D156" s="173" t="s">
        <v>166</v>
      </c>
      <c r="E156" s="174">
        <v>49.17</v>
      </c>
      <c r="F156" s="175"/>
      <c r="G156" s="176">
        <f>ROUND(E156*F156,2)</f>
        <v>0</v>
      </c>
      <c r="H156" s="175"/>
      <c r="I156" s="176">
        <f>ROUND(E156*H156,2)</f>
        <v>0</v>
      </c>
      <c r="J156" s="175"/>
      <c r="K156" s="176">
        <f>ROUND(E156*J156,2)</f>
        <v>0</v>
      </c>
      <c r="L156" s="176">
        <v>12</v>
      </c>
      <c r="M156" s="176">
        <f>G156*(1+L156/100)</f>
        <v>0</v>
      </c>
      <c r="N156" s="174">
        <v>3.65E-3</v>
      </c>
      <c r="O156" s="174">
        <f>ROUND(E156*N156,2)</f>
        <v>0.18</v>
      </c>
      <c r="P156" s="174">
        <v>0</v>
      </c>
      <c r="Q156" s="174">
        <f>ROUND(E156*P156,2)</f>
        <v>0</v>
      </c>
      <c r="R156" s="176" t="s">
        <v>294</v>
      </c>
      <c r="S156" s="176" t="s">
        <v>375</v>
      </c>
      <c r="T156" s="177" t="s">
        <v>375</v>
      </c>
      <c r="U156" s="157">
        <v>0</v>
      </c>
      <c r="V156" s="157">
        <f>ROUND(E156*U156,2)</f>
        <v>0</v>
      </c>
      <c r="W156" s="157"/>
      <c r="X156" s="157" t="s">
        <v>290</v>
      </c>
      <c r="Y156" s="157" t="s">
        <v>170</v>
      </c>
      <c r="Z156" s="147"/>
      <c r="AA156" s="147"/>
      <c r="AB156" s="147"/>
      <c r="AC156" s="147"/>
      <c r="AD156" s="147"/>
      <c r="AE156" s="147"/>
      <c r="AF156" s="147"/>
      <c r="AG156" s="147" t="s">
        <v>291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2" x14ac:dyDescent="0.2">
      <c r="A157" s="154"/>
      <c r="B157" s="155"/>
      <c r="C157" s="188" t="s">
        <v>376</v>
      </c>
      <c r="D157" s="158"/>
      <c r="E157" s="159">
        <v>49.17</v>
      </c>
      <c r="F157" s="157"/>
      <c r="G157" s="157"/>
      <c r="H157" s="157"/>
      <c r="I157" s="157"/>
      <c r="J157" s="157"/>
      <c r="K157" s="157"/>
      <c r="L157" s="157"/>
      <c r="M157" s="157"/>
      <c r="N157" s="156"/>
      <c r="O157" s="156"/>
      <c r="P157" s="156"/>
      <c r="Q157" s="156"/>
      <c r="R157" s="157"/>
      <c r="S157" s="157"/>
      <c r="T157" s="157"/>
      <c r="U157" s="157"/>
      <c r="V157" s="157"/>
      <c r="W157" s="157"/>
      <c r="X157" s="157"/>
      <c r="Y157" s="157"/>
      <c r="Z157" s="147"/>
      <c r="AA157" s="147"/>
      <c r="AB157" s="147"/>
      <c r="AC157" s="147"/>
      <c r="AD157" s="147"/>
      <c r="AE157" s="147"/>
      <c r="AF157" s="147"/>
      <c r="AG157" s="147" t="s">
        <v>173</v>
      </c>
      <c r="AH157" s="147">
        <v>0</v>
      </c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x14ac:dyDescent="0.2">
      <c r="A158" s="164" t="s">
        <v>162</v>
      </c>
      <c r="B158" s="165" t="s">
        <v>118</v>
      </c>
      <c r="C158" s="186" t="s">
        <v>119</v>
      </c>
      <c r="D158" s="166"/>
      <c r="E158" s="167"/>
      <c r="F158" s="168"/>
      <c r="G158" s="168">
        <f>SUMIF(AG159:AG166,"&lt;&gt;NOR",G159:G166)</f>
        <v>0</v>
      </c>
      <c r="H158" s="168"/>
      <c r="I158" s="168">
        <f>SUM(I159:I166)</f>
        <v>0</v>
      </c>
      <c r="J158" s="168"/>
      <c r="K158" s="168">
        <f>SUM(K159:K166)</f>
        <v>0</v>
      </c>
      <c r="L158" s="168"/>
      <c r="M158" s="168">
        <f>SUM(M159:M166)</f>
        <v>0</v>
      </c>
      <c r="N158" s="167"/>
      <c r="O158" s="167">
        <f>SUM(O159:O166)</f>
        <v>0.61</v>
      </c>
      <c r="P158" s="167"/>
      <c r="Q158" s="167">
        <f>SUM(Q159:Q166)</f>
        <v>0</v>
      </c>
      <c r="R158" s="168"/>
      <c r="S158" s="168"/>
      <c r="T158" s="169"/>
      <c r="U158" s="163"/>
      <c r="V158" s="163">
        <f>SUM(V159:V166)</f>
        <v>0</v>
      </c>
      <c r="W158" s="163"/>
      <c r="X158" s="163"/>
      <c r="Y158" s="163"/>
      <c r="AG158" t="s">
        <v>163</v>
      </c>
    </row>
    <row r="159" spans="1:60" ht="33.75" outlineLevel="1" x14ac:dyDescent="0.2">
      <c r="A159" s="171">
        <v>78</v>
      </c>
      <c r="B159" s="172" t="s">
        <v>377</v>
      </c>
      <c r="C159" s="187" t="s">
        <v>750</v>
      </c>
      <c r="D159" s="173" t="s">
        <v>166</v>
      </c>
      <c r="E159" s="174">
        <v>50.7</v>
      </c>
      <c r="F159" s="175"/>
      <c r="G159" s="176">
        <f>ROUND(E159*F159,2)</f>
        <v>0</v>
      </c>
      <c r="H159" s="175"/>
      <c r="I159" s="176">
        <f>ROUND(E159*H159,2)</f>
        <v>0</v>
      </c>
      <c r="J159" s="175"/>
      <c r="K159" s="176">
        <f>ROUND(E159*J159,2)</f>
        <v>0</v>
      </c>
      <c r="L159" s="176">
        <v>12</v>
      </c>
      <c r="M159" s="176">
        <f>G159*(1+L159/100)</f>
        <v>0</v>
      </c>
      <c r="N159" s="174">
        <v>5.0000000000000002E-5</v>
      </c>
      <c r="O159" s="174">
        <f>ROUND(E159*N159,2)</f>
        <v>0</v>
      </c>
      <c r="P159" s="174">
        <v>0</v>
      </c>
      <c r="Q159" s="174">
        <f>ROUND(E159*P159,2)</f>
        <v>0</v>
      </c>
      <c r="R159" s="176" t="s">
        <v>751</v>
      </c>
      <c r="S159" s="176" t="s">
        <v>180</v>
      </c>
      <c r="T159" s="177" t="s">
        <v>180</v>
      </c>
      <c r="U159" s="157">
        <v>0</v>
      </c>
      <c r="V159" s="157">
        <f>ROUND(E159*U159,2)</f>
        <v>0</v>
      </c>
      <c r="W159" s="157"/>
      <c r="X159" s="157" t="s">
        <v>169</v>
      </c>
      <c r="Y159" s="157" t="s">
        <v>170</v>
      </c>
      <c r="Z159" s="147"/>
      <c r="AA159" s="147"/>
      <c r="AB159" s="147"/>
      <c r="AC159" s="147"/>
      <c r="AD159" s="147"/>
      <c r="AE159" s="147"/>
      <c r="AF159" s="147"/>
      <c r="AG159" s="147" t="s">
        <v>270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2" x14ac:dyDescent="0.2">
      <c r="A160" s="154"/>
      <c r="B160" s="155"/>
      <c r="C160" s="188" t="s">
        <v>354</v>
      </c>
      <c r="D160" s="158"/>
      <c r="E160" s="159">
        <v>50.7</v>
      </c>
      <c r="F160" s="157"/>
      <c r="G160" s="157"/>
      <c r="H160" s="157"/>
      <c r="I160" s="157"/>
      <c r="J160" s="157"/>
      <c r="K160" s="157"/>
      <c r="L160" s="157"/>
      <c r="M160" s="157"/>
      <c r="N160" s="156"/>
      <c r="O160" s="156"/>
      <c r="P160" s="156"/>
      <c r="Q160" s="156"/>
      <c r="R160" s="157"/>
      <c r="S160" s="157"/>
      <c r="T160" s="157"/>
      <c r="U160" s="157"/>
      <c r="V160" s="157"/>
      <c r="W160" s="157"/>
      <c r="X160" s="157"/>
      <c r="Y160" s="157"/>
      <c r="Z160" s="147"/>
      <c r="AA160" s="147"/>
      <c r="AB160" s="147"/>
      <c r="AC160" s="147"/>
      <c r="AD160" s="147"/>
      <c r="AE160" s="147"/>
      <c r="AF160" s="147"/>
      <c r="AG160" s="147" t="s">
        <v>173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ht="22.5" outlineLevel="1" x14ac:dyDescent="0.2">
      <c r="A161" s="171">
        <v>79</v>
      </c>
      <c r="B161" s="172" t="s">
        <v>379</v>
      </c>
      <c r="C161" s="187" t="s">
        <v>752</v>
      </c>
      <c r="D161" s="173" t="s">
        <v>166</v>
      </c>
      <c r="E161" s="174">
        <v>50.7</v>
      </c>
      <c r="F161" s="175"/>
      <c r="G161" s="176">
        <f>ROUND(E161*F161,2)</f>
        <v>0</v>
      </c>
      <c r="H161" s="175"/>
      <c r="I161" s="176">
        <f>ROUND(E161*H161,2)</f>
        <v>0</v>
      </c>
      <c r="J161" s="175"/>
      <c r="K161" s="176">
        <f>ROUND(E161*J161,2)</f>
        <v>0</v>
      </c>
      <c r="L161" s="176">
        <v>12</v>
      </c>
      <c r="M161" s="176">
        <f>G161*(1+L161/100)</f>
        <v>0</v>
      </c>
      <c r="N161" s="174">
        <v>3.0000000000000001E-3</v>
      </c>
      <c r="O161" s="174">
        <f>ROUND(E161*N161,2)</f>
        <v>0.15</v>
      </c>
      <c r="P161" s="174">
        <v>0</v>
      </c>
      <c r="Q161" s="174">
        <f>ROUND(E161*P161,2)</f>
        <v>0</v>
      </c>
      <c r="R161" s="176" t="s">
        <v>751</v>
      </c>
      <c r="S161" s="176" t="s">
        <v>180</v>
      </c>
      <c r="T161" s="177" t="s">
        <v>180</v>
      </c>
      <c r="U161" s="157">
        <v>0</v>
      </c>
      <c r="V161" s="157">
        <f>ROUND(E161*U161,2)</f>
        <v>0</v>
      </c>
      <c r="W161" s="157"/>
      <c r="X161" s="157" t="s">
        <v>169</v>
      </c>
      <c r="Y161" s="157" t="s">
        <v>170</v>
      </c>
      <c r="Z161" s="147"/>
      <c r="AA161" s="147"/>
      <c r="AB161" s="147"/>
      <c r="AC161" s="147"/>
      <c r="AD161" s="147"/>
      <c r="AE161" s="147"/>
      <c r="AF161" s="147"/>
      <c r="AG161" s="147" t="s">
        <v>270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188" t="s">
        <v>381</v>
      </c>
      <c r="D162" s="158"/>
      <c r="E162" s="159">
        <v>50.7</v>
      </c>
      <c r="F162" s="157"/>
      <c r="G162" s="157"/>
      <c r="H162" s="157"/>
      <c r="I162" s="157"/>
      <c r="J162" s="157"/>
      <c r="K162" s="157"/>
      <c r="L162" s="157"/>
      <c r="M162" s="157"/>
      <c r="N162" s="156"/>
      <c r="O162" s="156"/>
      <c r="P162" s="156"/>
      <c r="Q162" s="156"/>
      <c r="R162" s="157"/>
      <c r="S162" s="157"/>
      <c r="T162" s="157"/>
      <c r="U162" s="157"/>
      <c r="V162" s="157"/>
      <c r="W162" s="157"/>
      <c r="X162" s="157"/>
      <c r="Y162" s="157"/>
      <c r="Z162" s="147"/>
      <c r="AA162" s="147"/>
      <c r="AB162" s="147"/>
      <c r="AC162" s="147"/>
      <c r="AD162" s="147"/>
      <c r="AE162" s="147"/>
      <c r="AF162" s="147"/>
      <c r="AG162" s="147" t="s">
        <v>173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ht="33.75" outlineLevel="1" x14ac:dyDescent="0.2">
      <c r="A163" s="171">
        <v>80</v>
      </c>
      <c r="B163" s="172" t="s">
        <v>382</v>
      </c>
      <c r="C163" s="187" t="s">
        <v>753</v>
      </c>
      <c r="D163" s="173" t="s">
        <v>166</v>
      </c>
      <c r="E163" s="174">
        <v>152.1</v>
      </c>
      <c r="F163" s="175"/>
      <c r="G163" s="176">
        <f>ROUND(E163*F163,2)</f>
        <v>0</v>
      </c>
      <c r="H163" s="175"/>
      <c r="I163" s="176">
        <f>ROUND(E163*H163,2)</f>
        <v>0</v>
      </c>
      <c r="J163" s="175"/>
      <c r="K163" s="176">
        <f>ROUND(E163*J163,2)</f>
        <v>0</v>
      </c>
      <c r="L163" s="176">
        <v>12</v>
      </c>
      <c r="M163" s="176">
        <f>G163*(1+L163/100)</f>
        <v>0</v>
      </c>
      <c r="N163" s="174">
        <v>3.0000000000000001E-3</v>
      </c>
      <c r="O163" s="174">
        <f>ROUND(E163*N163,2)</f>
        <v>0.46</v>
      </c>
      <c r="P163" s="174">
        <v>0</v>
      </c>
      <c r="Q163" s="174">
        <f>ROUND(E163*P163,2)</f>
        <v>0</v>
      </c>
      <c r="R163" s="176" t="s">
        <v>751</v>
      </c>
      <c r="S163" s="176" t="s">
        <v>180</v>
      </c>
      <c r="T163" s="177" t="s">
        <v>180</v>
      </c>
      <c r="U163" s="157">
        <v>0</v>
      </c>
      <c r="V163" s="157">
        <f>ROUND(E163*U163,2)</f>
        <v>0</v>
      </c>
      <c r="W163" s="157"/>
      <c r="X163" s="157" t="s">
        <v>169</v>
      </c>
      <c r="Y163" s="157" t="s">
        <v>170</v>
      </c>
      <c r="Z163" s="147"/>
      <c r="AA163" s="147"/>
      <c r="AB163" s="147"/>
      <c r="AC163" s="147"/>
      <c r="AD163" s="147"/>
      <c r="AE163" s="147"/>
      <c r="AF163" s="147"/>
      <c r="AG163" s="147" t="s">
        <v>181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2" x14ac:dyDescent="0.2">
      <c r="A164" s="154"/>
      <c r="B164" s="155"/>
      <c r="C164" s="188" t="s">
        <v>384</v>
      </c>
      <c r="D164" s="158"/>
      <c r="E164" s="159">
        <v>152.1</v>
      </c>
      <c r="F164" s="157"/>
      <c r="G164" s="157"/>
      <c r="H164" s="157"/>
      <c r="I164" s="157"/>
      <c r="J164" s="157"/>
      <c r="K164" s="157"/>
      <c r="L164" s="157"/>
      <c r="M164" s="157"/>
      <c r="N164" s="156"/>
      <c r="O164" s="156"/>
      <c r="P164" s="156"/>
      <c r="Q164" s="156"/>
      <c r="R164" s="157"/>
      <c r="S164" s="157"/>
      <c r="T164" s="157"/>
      <c r="U164" s="157"/>
      <c r="V164" s="157"/>
      <c r="W164" s="157"/>
      <c r="X164" s="157"/>
      <c r="Y164" s="157"/>
      <c r="Z164" s="147"/>
      <c r="AA164" s="147"/>
      <c r="AB164" s="147"/>
      <c r="AC164" s="147"/>
      <c r="AD164" s="147"/>
      <c r="AE164" s="147"/>
      <c r="AF164" s="147"/>
      <c r="AG164" s="147" t="s">
        <v>173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71">
        <v>81</v>
      </c>
      <c r="B165" s="172" t="s">
        <v>385</v>
      </c>
      <c r="C165" s="187" t="s">
        <v>754</v>
      </c>
      <c r="D165" s="173" t="s">
        <v>0</v>
      </c>
      <c r="E165" s="174">
        <v>194.02889999999999</v>
      </c>
      <c r="F165" s="175"/>
      <c r="G165" s="176">
        <f>ROUND(E165*F165,2)</f>
        <v>0</v>
      </c>
      <c r="H165" s="175"/>
      <c r="I165" s="176">
        <f>ROUND(E165*H165,2)</f>
        <v>0</v>
      </c>
      <c r="J165" s="175"/>
      <c r="K165" s="176">
        <f>ROUND(E165*J165,2)</f>
        <v>0</v>
      </c>
      <c r="L165" s="176">
        <v>12</v>
      </c>
      <c r="M165" s="176">
        <f>G165*(1+L165/100)</f>
        <v>0</v>
      </c>
      <c r="N165" s="174">
        <v>0</v>
      </c>
      <c r="O165" s="174">
        <f>ROUND(E165*N165,2)</f>
        <v>0</v>
      </c>
      <c r="P165" s="174">
        <v>0</v>
      </c>
      <c r="Q165" s="174">
        <f>ROUND(E165*P165,2)</f>
        <v>0</v>
      </c>
      <c r="R165" s="176" t="s">
        <v>751</v>
      </c>
      <c r="S165" s="176" t="s">
        <v>180</v>
      </c>
      <c r="T165" s="177" t="s">
        <v>180</v>
      </c>
      <c r="U165" s="157">
        <v>0</v>
      </c>
      <c r="V165" s="157">
        <f>ROUND(E165*U165,2)</f>
        <v>0</v>
      </c>
      <c r="W165" s="157"/>
      <c r="X165" s="157" t="s">
        <v>169</v>
      </c>
      <c r="Y165" s="157" t="s">
        <v>170</v>
      </c>
      <c r="Z165" s="147"/>
      <c r="AA165" s="147"/>
      <c r="AB165" s="147"/>
      <c r="AC165" s="147"/>
      <c r="AD165" s="147"/>
      <c r="AE165" s="147"/>
      <c r="AF165" s="147"/>
      <c r="AG165" s="147" t="s">
        <v>279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261" t="s">
        <v>718</v>
      </c>
      <c r="D166" s="262"/>
      <c r="E166" s="262"/>
      <c r="F166" s="262"/>
      <c r="G166" s="262"/>
      <c r="H166" s="157"/>
      <c r="I166" s="157"/>
      <c r="J166" s="157"/>
      <c r="K166" s="157"/>
      <c r="L166" s="157"/>
      <c r="M166" s="157"/>
      <c r="N166" s="156"/>
      <c r="O166" s="156"/>
      <c r="P166" s="156"/>
      <c r="Q166" s="156"/>
      <c r="R166" s="157"/>
      <c r="S166" s="157"/>
      <c r="T166" s="157"/>
      <c r="U166" s="157"/>
      <c r="V166" s="157"/>
      <c r="W166" s="157"/>
      <c r="X166" s="157"/>
      <c r="Y166" s="157"/>
      <c r="Z166" s="147"/>
      <c r="AA166" s="147"/>
      <c r="AB166" s="147"/>
      <c r="AC166" s="147"/>
      <c r="AD166" s="147"/>
      <c r="AE166" s="147"/>
      <c r="AF166" s="147"/>
      <c r="AG166" s="147" t="s">
        <v>453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x14ac:dyDescent="0.2">
      <c r="A167" s="164" t="s">
        <v>162</v>
      </c>
      <c r="B167" s="165" t="s">
        <v>120</v>
      </c>
      <c r="C167" s="186" t="s">
        <v>121</v>
      </c>
      <c r="D167" s="166"/>
      <c r="E167" s="167"/>
      <c r="F167" s="168"/>
      <c r="G167" s="168">
        <f>SUMIF(AG168:AG179,"&lt;&gt;NOR",G168:G179)</f>
        <v>0</v>
      </c>
      <c r="H167" s="168"/>
      <c r="I167" s="168">
        <f>SUM(I168:I179)</f>
        <v>0</v>
      </c>
      <c r="J167" s="168"/>
      <c r="K167" s="168">
        <f>SUM(K168:K179)</f>
        <v>0</v>
      </c>
      <c r="L167" s="168"/>
      <c r="M167" s="168">
        <f>SUM(M168:M179)</f>
        <v>0</v>
      </c>
      <c r="N167" s="167"/>
      <c r="O167" s="167">
        <f>SUM(O168:O179)</f>
        <v>0.49</v>
      </c>
      <c r="P167" s="167"/>
      <c r="Q167" s="167">
        <f>SUM(Q168:Q179)</f>
        <v>0</v>
      </c>
      <c r="R167" s="168"/>
      <c r="S167" s="168"/>
      <c r="T167" s="169"/>
      <c r="U167" s="163"/>
      <c r="V167" s="163">
        <f>SUM(V168:V179)</f>
        <v>0</v>
      </c>
      <c r="W167" s="163"/>
      <c r="X167" s="163"/>
      <c r="Y167" s="163"/>
      <c r="AG167" t="s">
        <v>163</v>
      </c>
    </row>
    <row r="168" spans="1:60" outlineLevel="1" x14ac:dyDescent="0.2">
      <c r="A168" s="178">
        <v>82</v>
      </c>
      <c r="B168" s="179" t="s">
        <v>387</v>
      </c>
      <c r="C168" s="189" t="s">
        <v>755</v>
      </c>
      <c r="D168" s="180" t="s">
        <v>166</v>
      </c>
      <c r="E168" s="181">
        <v>17.399999999999999</v>
      </c>
      <c r="F168" s="182"/>
      <c r="G168" s="183">
        <f t="shared" ref="G168:G173" si="7">ROUND(E168*F168,2)</f>
        <v>0</v>
      </c>
      <c r="H168" s="182"/>
      <c r="I168" s="183">
        <f t="shared" ref="I168:I173" si="8">ROUND(E168*H168,2)</f>
        <v>0</v>
      </c>
      <c r="J168" s="182"/>
      <c r="K168" s="183">
        <f t="shared" ref="K168:K173" si="9">ROUND(E168*J168,2)</f>
        <v>0</v>
      </c>
      <c r="L168" s="183">
        <v>12</v>
      </c>
      <c r="M168" s="183">
        <f t="shared" ref="M168:M173" si="10">G168*(1+L168/100)</f>
        <v>0</v>
      </c>
      <c r="N168" s="181">
        <v>2.1000000000000001E-4</v>
      </c>
      <c r="O168" s="181">
        <f t="shared" ref="O168:O173" si="11">ROUND(E168*N168,2)</f>
        <v>0</v>
      </c>
      <c r="P168" s="181">
        <v>0</v>
      </c>
      <c r="Q168" s="181">
        <f t="shared" ref="Q168:Q173" si="12">ROUND(E168*P168,2)</f>
        <v>0</v>
      </c>
      <c r="R168" s="183" t="s">
        <v>733</v>
      </c>
      <c r="S168" s="183" t="s">
        <v>180</v>
      </c>
      <c r="T168" s="184" t="s">
        <v>180</v>
      </c>
      <c r="U168" s="157">
        <v>0</v>
      </c>
      <c r="V168" s="157">
        <f t="shared" ref="V168:V173" si="13">ROUND(E168*U168,2)</f>
        <v>0</v>
      </c>
      <c r="W168" s="157"/>
      <c r="X168" s="157" t="s">
        <v>169</v>
      </c>
      <c r="Y168" s="157" t="s">
        <v>170</v>
      </c>
      <c r="Z168" s="147"/>
      <c r="AA168" s="147"/>
      <c r="AB168" s="147"/>
      <c r="AC168" s="147"/>
      <c r="AD168" s="147"/>
      <c r="AE168" s="147"/>
      <c r="AF168" s="147"/>
      <c r="AG168" s="147" t="s">
        <v>270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ht="22.5" outlineLevel="1" x14ac:dyDescent="0.2">
      <c r="A169" s="178">
        <v>83</v>
      </c>
      <c r="B169" s="179" t="s">
        <v>389</v>
      </c>
      <c r="C169" s="189" t="s">
        <v>756</v>
      </c>
      <c r="D169" s="180" t="s">
        <v>166</v>
      </c>
      <c r="E169" s="181">
        <v>17.399999999999999</v>
      </c>
      <c r="F169" s="182"/>
      <c r="G169" s="183">
        <f t="shared" si="7"/>
        <v>0</v>
      </c>
      <c r="H169" s="182"/>
      <c r="I169" s="183">
        <f t="shared" si="8"/>
        <v>0</v>
      </c>
      <c r="J169" s="182"/>
      <c r="K169" s="183">
        <f t="shared" si="9"/>
        <v>0</v>
      </c>
      <c r="L169" s="183">
        <v>12</v>
      </c>
      <c r="M169" s="183">
        <f t="shared" si="10"/>
        <v>0</v>
      </c>
      <c r="N169" s="181">
        <v>4.9699999999999996E-3</v>
      </c>
      <c r="O169" s="181">
        <f t="shared" si="11"/>
        <v>0.09</v>
      </c>
      <c r="P169" s="181">
        <v>0</v>
      </c>
      <c r="Q169" s="181">
        <f t="shared" si="12"/>
        <v>0</v>
      </c>
      <c r="R169" s="183" t="s">
        <v>733</v>
      </c>
      <c r="S169" s="183" t="s">
        <v>180</v>
      </c>
      <c r="T169" s="184" t="s">
        <v>180</v>
      </c>
      <c r="U169" s="157">
        <v>0</v>
      </c>
      <c r="V169" s="157">
        <f t="shared" si="13"/>
        <v>0</v>
      </c>
      <c r="W169" s="157"/>
      <c r="X169" s="157" t="s">
        <v>169</v>
      </c>
      <c r="Y169" s="157" t="s">
        <v>170</v>
      </c>
      <c r="Z169" s="147"/>
      <c r="AA169" s="147"/>
      <c r="AB169" s="147"/>
      <c r="AC169" s="147"/>
      <c r="AD169" s="147"/>
      <c r="AE169" s="147"/>
      <c r="AF169" s="147"/>
      <c r="AG169" s="147" t="s">
        <v>270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ht="22.5" outlineLevel="1" x14ac:dyDescent="0.2">
      <c r="A170" s="178">
        <v>84</v>
      </c>
      <c r="B170" s="179" t="s">
        <v>391</v>
      </c>
      <c r="C170" s="189" t="s">
        <v>757</v>
      </c>
      <c r="D170" s="180" t="s">
        <v>166</v>
      </c>
      <c r="E170" s="181">
        <v>17.399999999999999</v>
      </c>
      <c r="F170" s="182"/>
      <c r="G170" s="183">
        <f t="shared" si="7"/>
        <v>0</v>
      </c>
      <c r="H170" s="182"/>
      <c r="I170" s="183">
        <f t="shared" si="8"/>
        <v>0</v>
      </c>
      <c r="J170" s="182"/>
      <c r="K170" s="183">
        <f t="shared" si="9"/>
        <v>0</v>
      </c>
      <c r="L170" s="183">
        <v>12</v>
      </c>
      <c r="M170" s="183">
        <f t="shared" si="10"/>
        <v>0</v>
      </c>
      <c r="N170" s="181">
        <v>4.0000000000000002E-4</v>
      </c>
      <c r="O170" s="181">
        <f t="shared" si="11"/>
        <v>0.01</v>
      </c>
      <c r="P170" s="181">
        <v>0</v>
      </c>
      <c r="Q170" s="181">
        <f t="shared" si="12"/>
        <v>0</v>
      </c>
      <c r="R170" s="183" t="s">
        <v>733</v>
      </c>
      <c r="S170" s="183" t="s">
        <v>180</v>
      </c>
      <c r="T170" s="184" t="s">
        <v>180</v>
      </c>
      <c r="U170" s="157">
        <v>0</v>
      </c>
      <c r="V170" s="157">
        <f t="shared" si="13"/>
        <v>0</v>
      </c>
      <c r="W170" s="157"/>
      <c r="X170" s="157" t="s">
        <v>169</v>
      </c>
      <c r="Y170" s="157" t="s">
        <v>170</v>
      </c>
      <c r="Z170" s="147"/>
      <c r="AA170" s="147"/>
      <c r="AB170" s="147"/>
      <c r="AC170" s="147"/>
      <c r="AD170" s="147"/>
      <c r="AE170" s="147"/>
      <c r="AF170" s="147"/>
      <c r="AG170" s="147" t="s">
        <v>270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ht="33.75" outlineLevel="1" x14ac:dyDescent="0.2">
      <c r="A171" s="178">
        <v>85</v>
      </c>
      <c r="B171" s="179" t="s">
        <v>393</v>
      </c>
      <c r="C171" s="189" t="s">
        <v>758</v>
      </c>
      <c r="D171" s="180" t="s">
        <v>166</v>
      </c>
      <c r="E171" s="181">
        <v>17.399999999999999</v>
      </c>
      <c r="F171" s="182"/>
      <c r="G171" s="183">
        <f t="shared" si="7"/>
        <v>0</v>
      </c>
      <c r="H171" s="182"/>
      <c r="I171" s="183">
        <f t="shared" si="8"/>
        <v>0</v>
      </c>
      <c r="J171" s="182"/>
      <c r="K171" s="183">
        <f t="shared" si="9"/>
        <v>0</v>
      </c>
      <c r="L171" s="183">
        <v>12</v>
      </c>
      <c r="M171" s="183">
        <f t="shared" si="10"/>
        <v>0</v>
      </c>
      <c r="N171" s="181">
        <v>1.1E-4</v>
      </c>
      <c r="O171" s="181">
        <f t="shared" si="11"/>
        <v>0</v>
      </c>
      <c r="P171" s="181">
        <v>0</v>
      </c>
      <c r="Q171" s="181">
        <f t="shared" si="12"/>
        <v>0</v>
      </c>
      <c r="R171" s="183" t="s">
        <v>733</v>
      </c>
      <c r="S171" s="183" t="s">
        <v>180</v>
      </c>
      <c r="T171" s="184" t="s">
        <v>180</v>
      </c>
      <c r="U171" s="157">
        <v>0</v>
      </c>
      <c r="V171" s="157">
        <f t="shared" si="13"/>
        <v>0</v>
      </c>
      <c r="W171" s="157"/>
      <c r="X171" s="157" t="s">
        <v>169</v>
      </c>
      <c r="Y171" s="157" t="s">
        <v>170</v>
      </c>
      <c r="Z171" s="147"/>
      <c r="AA171" s="147"/>
      <c r="AB171" s="147"/>
      <c r="AC171" s="147"/>
      <c r="AD171" s="147"/>
      <c r="AE171" s="147"/>
      <c r="AF171" s="147"/>
      <c r="AG171" s="147" t="s">
        <v>270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ht="33.75" outlineLevel="1" x14ac:dyDescent="0.2">
      <c r="A172" s="178">
        <v>86</v>
      </c>
      <c r="B172" s="179" t="s">
        <v>395</v>
      </c>
      <c r="C172" s="189" t="s">
        <v>759</v>
      </c>
      <c r="D172" s="180" t="s">
        <v>166</v>
      </c>
      <c r="E172" s="181">
        <v>17.399999999999999</v>
      </c>
      <c r="F172" s="182"/>
      <c r="G172" s="183">
        <f t="shared" si="7"/>
        <v>0</v>
      </c>
      <c r="H172" s="182"/>
      <c r="I172" s="183">
        <f t="shared" si="8"/>
        <v>0</v>
      </c>
      <c r="J172" s="182"/>
      <c r="K172" s="183">
        <f t="shared" si="9"/>
        <v>0</v>
      </c>
      <c r="L172" s="183">
        <v>12</v>
      </c>
      <c r="M172" s="183">
        <f t="shared" si="10"/>
        <v>0</v>
      </c>
      <c r="N172" s="181">
        <v>0</v>
      </c>
      <c r="O172" s="181">
        <f t="shared" si="11"/>
        <v>0</v>
      </c>
      <c r="P172" s="181">
        <v>0</v>
      </c>
      <c r="Q172" s="181">
        <f t="shared" si="12"/>
        <v>0</v>
      </c>
      <c r="R172" s="183" t="s">
        <v>733</v>
      </c>
      <c r="S172" s="183" t="s">
        <v>180</v>
      </c>
      <c r="T172" s="184" t="s">
        <v>180</v>
      </c>
      <c r="U172" s="157">
        <v>0</v>
      </c>
      <c r="V172" s="157">
        <f t="shared" si="13"/>
        <v>0</v>
      </c>
      <c r="W172" s="157"/>
      <c r="X172" s="157" t="s">
        <v>169</v>
      </c>
      <c r="Y172" s="157" t="s">
        <v>170</v>
      </c>
      <c r="Z172" s="147"/>
      <c r="AA172" s="147"/>
      <c r="AB172" s="147"/>
      <c r="AC172" s="147"/>
      <c r="AD172" s="147"/>
      <c r="AE172" s="147"/>
      <c r="AF172" s="147"/>
      <c r="AG172" s="147" t="s">
        <v>270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71">
        <v>87</v>
      </c>
      <c r="B173" s="172" t="s">
        <v>397</v>
      </c>
      <c r="C173" s="187" t="s">
        <v>760</v>
      </c>
      <c r="D173" s="173" t="s">
        <v>204</v>
      </c>
      <c r="E173" s="174">
        <v>18</v>
      </c>
      <c r="F173" s="175"/>
      <c r="G173" s="176">
        <f t="shared" si="7"/>
        <v>0</v>
      </c>
      <c r="H173" s="175"/>
      <c r="I173" s="176">
        <f t="shared" si="8"/>
        <v>0</v>
      </c>
      <c r="J173" s="175"/>
      <c r="K173" s="176">
        <f t="shared" si="9"/>
        <v>0</v>
      </c>
      <c r="L173" s="176">
        <v>12</v>
      </c>
      <c r="M173" s="176">
        <f t="shared" si="10"/>
        <v>0</v>
      </c>
      <c r="N173" s="174">
        <v>0</v>
      </c>
      <c r="O173" s="174">
        <f t="shared" si="11"/>
        <v>0</v>
      </c>
      <c r="P173" s="174">
        <v>0</v>
      </c>
      <c r="Q173" s="174">
        <f t="shared" si="12"/>
        <v>0</v>
      </c>
      <c r="R173" s="176" t="s">
        <v>733</v>
      </c>
      <c r="S173" s="176" t="s">
        <v>180</v>
      </c>
      <c r="T173" s="177" t="s">
        <v>180</v>
      </c>
      <c r="U173" s="157">
        <v>0</v>
      </c>
      <c r="V173" s="157">
        <f t="shared" si="13"/>
        <v>0</v>
      </c>
      <c r="W173" s="157"/>
      <c r="X173" s="157" t="s">
        <v>169</v>
      </c>
      <c r="Y173" s="157" t="s">
        <v>170</v>
      </c>
      <c r="Z173" s="147"/>
      <c r="AA173" s="147"/>
      <c r="AB173" s="147"/>
      <c r="AC173" s="147"/>
      <c r="AD173" s="147"/>
      <c r="AE173" s="147"/>
      <c r="AF173" s="147"/>
      <c r="AG173" s="147" t="s">
        <v>270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2" x14ac:dyDescent="0.2">
      <c r="A174" s="154"/>
      <c r="B174" s="155"/>
      <c r="C174" s="250" t="s">
        <v>399</v>
      </c>
      <c r="D174" s="251"/>
      <c r="E174" s="251"/>
      <c r="F174" s="251"/>
      <c r="G174" s="251"/>
      <c r="H174" s="157"/>
      <c r="I174" s="157"/>
      <c r="J174" s="157"/>
      <c r="K174" s="157"/>
      <c r="L174" s="157"/>
      <c r="M174" s="157"/>
      <c r="N174" s="156"/>
      <c r="O174" s="156"/>
      <c r="P174" s="156"/>
      <c r="Q174" s="156"/>
      <c r="R174" s="157"/>
      <c r="S174" s="157"/>
      <c r="T174" s="157"/>
      <c r="U174" s="157"/>
      <c r="V174" s="157"/>
      <c r="W174" s="157"/>
      <c r="X174" s="157"/>
      <c r="Y174" s="157"/>
      <c r="Z174" s="147"/>
      <c r="AA174" s="147"/>
      <c r="AB174" s="147"/>
      <c r="AC174" s="147"/>
      <c r="AD174" s="147"/>
      <c r="AE174" s="147"/>
      <c r="AF174" s="147"/>
      <c r="AG174" s="147" t="s">
        <v>199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">
      <c r="A175" s="178">
        <v>88</v>
      </c>
      <c r="B175" s="179" t="s">
        <v>400</v>
      </c>
      <c r="C175" s="189" t="s">
        <v>761</v>
      </c>
      <c r="D175" s="180" t="s">
        <v>0</v>
      </c>
      <c r="E175" s="181">
        <v>230.94390999999999</v>
      </c>
      <c r="F175" s="182"/>
      <c r="G175" s="183">
        <f>ROUND(E175*F175,2)</f>
        <v>0</v>
      </c>
      <c r="H175" s="182"/>
      <c r="I175" s="183">
        <f>ROUND(E175*H175,2)</f>
        <v>0</v>
      </c>
      <c r="J175" s="182"/>
      <c r="K175" s="183">
        <f>ROUND(E175*J175,2)</f>
        <v>0</v>
      </c>
      <c r="L175" s="183">
        <v>12</v>
      </c>
      <c r="M175" s="183">
        <f>G175*(1+L175/100)</f>
        <v>0</v>
      </c>
      <c r="N175" s="181">
        <v>0</v>
      </c>
      <c r="O175" s="181">
        <f>ROUND(E175*N175,2)</f>
        <v>0</v>
      </c>
      <c r="P175" s="181">
        <v>0</v>
      </c>
      <c r="Q175" s="181">
        <f>ROUND(E175*P175,2)</f>
        <v>0</v>
      </c>
      <c r="R175" s="183" t="s">
        <v>733</v>
      </c>
      <c r="S175" s="183" t="s">
        <v>180</v>
      </c>
      <c r="T175" s="184" t="s">
        <v>180</v>
      </c>
      <c r="U175" s="157">
        <v>0</v>
      </c>
      <c r="V175" s="157">
        <f>ROUND(E175*U175,2)</f>
        <v>0</v>
      </c>
      <c r="W175" s="157"/>
      <c r="X175" s="157" t="s">
        <v>169</v>
      </c>
      <c r="Y175" s="157" t="s">
        <v>170</v>
      </c>
      <c r="Z175" s="147"/>
      <c r="AA175" s="147"/>
      <c r="AB175" s="147"/>
      <c r="AC175" s="147"/>
      <c r="AD175" s="147"/>
      <c r="AE175" s="147"/>
      <c r="AF175" s="147"/>
      <c r="AG175" s="147" t="s">
        <v>279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78">
        <v>89</v>
      </c>
      <c r="B176" s="179" t="s">
        <v>402</v>
      </c>
      <c r="C176" s="189" t="s">
        <v>403</v>
      </c>
      <c r="D176" s="180" t="s">
        <v>204</v>
      </c>
      <c r="E176" s="181">
        <v>18</v>
      </c>
      <c r="F176" s="182"/>
      <c r="G176" s="183">
        <f>ROUND(E176*F176,2)</f>
        <v>0</v>
      </c>
      <c r="H176" s="182"/>
      <c r="I176" s="183">
        <f>ROUND(E176*H176,2)</f>
        <v>0</v>
      </c>
      <c r="J176" s="182"/>
      <c r="K176" s="183">
        <f>ROUND(E176*J176,2)</f>
        <v>0</v>
      </c>
      <c r="L176" s="183">
        <v>12</v>
      </c>
      <c r="M176" s="183">
        <f>G176*(1+L176/100)</f>
        <v>0</v>
      </c>
      <c r="N176" s="181">
        <v>2.2000000000000001E-4</v>
      </c>
      <c r="O176" s="181">
        <f>ROUND(E176*N176,2)</f>
        <v>0</v>
      </c>
      <c r="P176" s="181">
        <v>0</v>
      </c>
      <c r="Q176" s="181">
        <f>ROUND(E176*P176,2)</f>
        <v>0</v>
      </c>
      <c r="R176" s="183"/>
      <c r="S176" s="183" t="s">
        <v>167</v>
      </c>
      <c r="T176" s="184" t="s">
        <v>168</v>
      </c>
      <c r="U176" s="157">
        <v>0</v>
      </c>
      <c r="V176" s="157">
        <f>ROUND(E176*U176,2)</f>
        <v>0</v>
      </c>
      <c r="W176" s="157"/>
      <c r="X176" s="157" t="s">
        <v>290</v>
      </c>
      <c r="Y176" s="157" t="s">
        <v>170</v>
      </c>
      <c r="Z176" s="147"/>
      <c r="AA176" s="147"/>
      <c r="AB176" s="147"/>
      <c r="AC176" s="147"/>
      <c r="AD176" s="147"/>
      <c r="AE176" s="147"/>
      <c r="AF176" s="147"/>
      <c r="AG176" s="147" t="s">
        <v>291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ht="22.5" outlineLevel="1" x14ac:dyDescent="0.2">
      <c r="A177" s="171">
        <v>90</v>
      </c>
      <c r="B177" s="172" t="s">
        <v>404</v>
      </c>
      <c r="C177" s="187" t="s">
        <v>762</v>
      </c>
      <c r="D177" s="173" t="s">
        <v>166</v>
      </c>
      <c r="E177" s="174">
        <v>20.010000000000002</v>
      </c>
      <c r="F177" s="175"/>
      <c r="G177" s="176">
        <f>ROUND(E177*F177,2)</f>
        <v>0</v>
      </c>
      <c r="H177" s="175"/>
      <c r="I177" s="176">
        <f>ROUND(E177*H177,2)</f>
        <v>0</v>
      </c>
      <c r="J177" s="175"/>
      <c r="K177" s="176">
        <f>ROUND(E177*J177,2)</f>
        <v>0</v>
      </c>
      <c r="L177" s="176">
        <v>12</v>
      </c>
      <c r="M177" s="176">
        <f>G177*(1+L177/100)</f>
        <v>0</v>
      </c>
      <c r="N177" s="174">
        <v>1.9429999999999999E-2</v>
      </c>
      <c r="O177" s="174">
        <f>ROUND(E177*N177,2)</f>
        <v>0.39</v>
      </c>
      <c r="P177" s="174">
        <v>0</v>
      </c>
      <c r="Q177" s="174">
        <f>ROUND(E177*P177,2)</f>
        <v>0</v>
      </c>
      <c r="R177" s="176" t="s">
        <v>294</v>
      </c>
      <c r="S177" s="176" t="s">
        <v>406</v>
      </c>
      <c r="T177" s="177" t="s">
        <v>406</v>
      </c>
      <c r="U177" s="157">
        <v>0</v>
      </c>
      <c r="V177" s="157">
        <f>ROUND(E177*U177,2)</f>
        <v>0</v>
      </c>
      <c r="W177" s="157"/>
      <c r="X177" s="157" t="s">
        <v>290</v>
      </c>
      <c r="Y177" s="157" t="s">
        <v>170</v>
      </c>
      <c r="Z177" s="147"/>
      <c r="AA177" s="147"/>
      <c r="AB177" s="147"/>
      <c r="AC177" s="147"/>
      <c r="AD177" s="147"/>
      <c r="AE177" s="147"/>
      <c r="AF177" s="147"/>
      <c r="AG177" s="147" t="s">
        <v>291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2" x14ac:dyDescent="0.2">
      <c r="A178" s="154"/>
      <c r="B178" s="155"/>
      <c r="C178" s="250" t="s">
        <v>407</v>
      </c>
      <c r="D178" s="251"/>
      <c r="E178" s="251"/>
      <c r="F178" s="251"/>
      <c r="G178" s="251"/>
      <c r="H178" s="157"/>
      <c r="I178" s="157"/>
      <c r="J178" s="157"/>
      <c r="K178" s="157"/>
      <c r="L178" s="157"/>
      <c r="M178" s="157"/>
      <c r="N178" s="156"/>
      <c r="O178" s="156"/>
      <c r="P178" s="156"/>
      <c r="Q178" s="156"/>
      <c r="R178" s="157"/>
      <c r="S178" s="157"/>
      <c r="T178" s="157"/>
      <c r="U178" s="157"/>
      <c r="V178" s="157"/>
      <c r="W178" s="157"/>
      <c r="X178" s="157"/>
      <c r="Y178" s="157"/>
      <c r="Z178" s="147"/>
      <c r="AA178" s="147"/>
      <c r="AB178" s="147"/>
      <c r="AC178" s="147"/>
      <c r="AD178" s="147"/>
      <c r="AE178" s="147"/>
      <c r="AF178" s="147"/>
      <c r="AG178" s="147" t="s">
        <v>199</v>
      </c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2" x14ac:dyDescent="0.2">
      <c r="A179" s="154"/>
      <c r="B179" s="155"/>
      <c r="C179" s="188" t="s">
        <v>408</v>
      </c>
      <c r="D179" s="158"/>
      <c r="E179" s="159">
        <v>20.010000000000002</v>
      </c>
      <c r="F179" s="157"/>
      <c r="G179" s="157"/>
      <c r="H179" s="157"/>
      <c r="I179" s="157"/>
      <c r="J179" s="157"/>
      <c r="K179" s="157"/>
      <c r="L179" s="157"/>
      <c r="M179" s="157"/>
      <c r="N179" s="156"/>
      <c r="O179" s="156"/>
      <c r="P179" s="156"/>
      <c r="Q179" s="156"/>
      <c r="R179" s="157"/>
      <c r="S179" s="157"/>
      <c r="T179" s="157"/>
      <c r="U179" s="157"/>
      <c r="V179" s="157"/>
      <c r="W179" s="157"/>
      <c r="X179" s="157"/>
      <c r="Y179" s="157"/>
      <c r="Z179" s="147"/>
      <c r="AA179" s="147"/>
      <c r="AB179" s="147"/>
      <c r="AC179" s="147"/>
      <c r="AD179" s="147"/>
      <c r="AE179" s="147"/>
      <c r="AF179" s="147"/>
      <c r="AG179" s="147" t="s">
        <v>173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x14ac:dyDescent="0.2">
      <c r="A180" s="164" t="s">
        <v>162</v>
      </c>
      <c r="B180" s="165" t="s">
        <v>122</v>
      </c>
      <c r="C180" s="186" t="s">
        <v>123</v>
      </c>
      <c r="D180" s="166"/>
      <c r="E180" s="167"/>
      <c r="F180" s="168"/>
      <c r="G180" s="168">
        <f>SUMIF(AG181:AG189,"&lt;&gt;NOR",G181:G189)</f>
        <v>0</v>
      </c>
      <c r="H180" s="168"/>
      <c r="I180" s="168">
        <f>SUM(I181:I189)</f>
        <v>0</v>
      </c>
      <c r="J180" s="168"/>
      <c r="K180" s="168">
        <f>SUM(K181:K189)</f>
        <v>0</v>
      </c>
      <c r="L180" s="168"/>
      <c r="M180" s="168">
        <f>SUM(M181:M189)</f>
        <v>0</v>
      </c>
      <c r="N180" s="167"/>
      <c r="O180" s="167">
        <f>SUM(O181:O189)</f>
        <v>0.03</v>
      </c>
      <c r="P180" s="167"/>
      <c r="Q180" s="167">
        <f>SUM(Q181:Q189)</f>
        <v>0</v>
      </c>
      <c r="R180" s="168"/>
      <c r="S180" s="168"/>
      <c r="T180" s="169"/>
      <c r="U180" s="163"/>
      <c r="V180" s="163">
        <f>SUM(V181:V189)</f>
        <v>0</v>
      </c>
      <c r="W180" s="163"/>
      <c r="X180" s="163"/>
      <c r="Y180" s="163"/>
      <c r="AG180" t="s">
        <v>163</v>
      </c>
    </row>
    <row r="181" spans="1:60" outlineLevel="1" x14ac:dyDescent="0.2">
      <c r="A181" s="171">
        <v>91</v>
      </c>
      <c r="B181" s="172" t="s">
        <v>409</v>
      </c>
      <c r="C181" s="187" t="s">
        <v>763</v>
      </c>
      <c r="D181" s="173" t="s">
        <v>166</v>
      </c>
      <c r="E181" s="174">
        <v>4.95</v>
      </c>
      <c r="F181" s="175"/>
      <c r="G181" s="176">
        <f>ROUND(E181*F181,2)</f>
        <v>0</v>
      </c>
      <c r="H181" s="175"/>
      <c r="I181" s="176">
        <f>ROUND(E181*H181,2)</f>
        <v>0</v>
      </c>
      <c r="J181" s="175"/>
      <c r="K181" s="176">
        <f>ROUND(E181*J181,2)</f>
        <v>0</v>
      </c>
      <c r="L181" s="176">
        <v>12</v>
      </c>
      <c r="M181" s="176">
        <f>G181*(1+L181/100)</f>
        <v>0</v>
      </c>
      <c r="N181" s="174">
        <v>2.5999999999999998E-4</v>
      </c>
      <c r="O181" s="174">
        <f>ROUND(E181*N181,2)</f>
        <v>0</v>
      </c>
      <c r="P181" s="174">
        <v>0</v>
      </c>
      <c r="Q181" s="174">
        <f>ROUND(E181*P181,2)</f>
        <v>0</v>
      </c>
      <c r="R181" s="176" t="s">
        <v>764</v>
      </c>
      <c r="S181" s="176" t="s">
        <v>180</v>
      </c>
      <c r="T181" s="177" t="s">
        <v>180</v>
      </c>
      <c r="U181" s="157">
        <v>0</v>
      </c>
      <c r="V181" s="157">
        <f>ROUND(E181*U181,2)</f>
        <v>0</v>
      </c>
      <c r="W181" s="157"/>
      <c r="X181" s="157" t="s">
        <v>169</v>
      </c>
      <c r="Y181" s="157" t="s">
        <v>170</v>
      </c>
      <c r="Z181" s="147"/>
      <c r="AA181" s="147"/>
      <c r="AB181" s="147"/>
      <c r="AC181" s="147"/>
      <c r="AD181" s="147"/>
      <c r="AE181" s="147"/>
      <c r="AF181" s="147"/>
      <c r="AG181" s="147" t="s">
        <v>270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2" x14ac:dyDescent="0.2">
      <c r="A182" s="154"/>
      <c r="B182" s="155"/>
      <c r="C182" s="250" t="s">
        <v>411</v>
      </c>
      <c r="D182" s="251"/>
      <c r="E182" s="251"/>
      <c r="F182" s="251"/>
      <c r="G182" s="251"/>
      <c r="H182" s="157"/>
      <c r="I182" s="157"/>
      <c r="J182" s="157"/>
      <c r="K182" s="157"/>
      <c r="L182" s="157"/>
      <c r="M182" s="157"/>
      <c r="N182" s="156"/>
      <c r="O182" s="156"/>
      <c r="P182" s="156"/>
      <c r="Q182" s="156"/>
      <c r="R182" s="157"/>
      <c r="S182" s="157"/>
      <c r="T182" s="157"/>
      <c r="U182" s="157"/>
      <c r="V182" s="157"/>
      <c r="W182" s="157"/>
      <c r="X182" s="157"/>
      <c r="Y182" s="157"/>
      <c r="Z182" s="147"/>
      <c r="AA182" s="147"/>
      <c r="AB182" s="147"/>
      <c r="AC182" s="147"/>
      <c r="AD182" s="147"/>
      <c r="AE182" s="147"/>
      <c r="AF182" s="147"/>
      <c r="AG182" s="147" t="s">
        <v>199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2" x14ac:dyDescent="0.2">
      <c r="A183" s="154"/>
      <c r="B183" s="155"/>
      <c r="C183" s="188" t="s">
        <v>412</v>
      </c>
      <c r="D183" s="158"/>
      <c r="E183" s="159">
        <v>2.0699999999999998</v>
      </c>
      <c r="F183" s="157"/>
      <c r="G183" s="157"/>
      <c r="H183" s="157"/>
      <c r="I183" s="157"/>
      <c r="J183" s="157"/>
      <c r="K183" s="157"/>
      <c r="L183" s="157"/>
      <c r="M183" s="157"/>
      <c r="N183" s="156"/>
      <c r="O183" s="156"/>
      <c r="P183" s="156"/>
      <c r="Q183" s="156"/>
      <c r="R183" s="157"/>
      <c r="S183" s="157"/>
      <c r="T183" s="157"/>
      <c r="U183" s="157"/>
      <c r="V183" s="157"/>
      <c r="W183" s="157"/>
      <c r="X183" s="157"/>
      <c r="Y183" s="157"/>
      <c r="Z183" s="147"/>
      <c r="AA183" s="147"/>
      <c r="AB183" s="147"/>
      <c r="AC183" s="147"/>
      <c r="AD183" s="147"/>
      <c r="AE183" s="147"/>
      <c r="AF183" s="147"/>
      <c r="AG183" s="147" t="s">
        <v>173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">
      <c r="A184" s="154"/>
      <c r="B184" s="155"/>
      <c r="C184" s="188" t="s">
        <v>413</v>
      </c>
      <c r="D184" s="158"/>
      <c r="E184" s="159">
        <v>2.88</v>
      </c>
      <c r="F184" s="157"/>
      <c r="G184" s="157"/>
      <c r="H184" s="157"/>
      <c r="I184" s="157"/>
      <c r="J184" s="157"/>
      <c r="K184" s="157"/>
      <c r="L184" s="157"/>
      <c r="M184" s="157"/>
      <c r="N184" s="156"/>
      <c r="O184" s="156"/>
      <c r="P184" s="156"/>
      <c r="Q184" s="156"/>
      <c r="R184" s="157"/>
      <c r="S184" s="157"/>
      <c r="T184" s="157"/>
      <c r="U184" s="157"/>
      <c r="V184" s="157"/>
      <c r="W184" s="157"/>
      <c r="X184" s="157"/>
      <c r="Y184" s="157"/>
      <c r="Z184" s="147"/>
      <c r="AA184" s="147"/>
      <c r="AB184" s="147"/>
      <c r="AC184" s="147"/>
      <c r="AD184" s="147"/>
      <c r="AE184" s="147"/>
      <c r="AF184" s="147"/>
      <c r="AG184" s="147" t="s">
        <v>173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ht="33.75" outlineLevel="1" x14ac:dyDescent="0.2">
      <c r="A185" s="171">
        <v>92</v>
      </c>
      <c r="B185" s="172" t="s">
        <v>414</v>
      </c>
      <c r="C185" s="187" t="s">
        <v>765</v>
      </c>
      <c r="D185" s="173" t="s">
        <v>166</v>
      </c>
      <c r="E185" s="174">
        <v>14.4</v>
      </c>
      <c r="F185" s="175"/>
      <c r="G185" s="176">
        <f>ROUND(E185*F185,2)</f>
        <v>0</v>
      </c>
      <c r="H185" s="175"/>
      <c r="I185" s="176">
        <f>ROUND(E185*H185,2)</f>
        <v>0</v>
      </c>
      <c r="J185" s="175"/>
      <c r="K185" s="176">
        <f>ROUND(E185*J185,2)</f>
        <v>0</v>
      </c>
      <c r="L185" s="176">
        <v>12</v>
      </c>
      <c r="M185" s="176">
        <f>G185*(1+L185/100)</f>
        <v>0</v>
      </c>
      <c r="N185" s="174">
        <v>4.0999999999999999E-4</v>
      </c>
      <c r="O185" s="174">
        <f>ROUND(E185*N185,2)</f>
        <v>0.01</v>
      </c>
      <c r="P185" s="174">
        <v>0</v>
      </c>
      <c r="Q185" s="174">
        <f>ROUND(E185*P185,2)</f>
        <v>0</v>
      </c>
      <c r="R185" s="176" t="s">
        <v>764</v>
      </c>
      <c r="S185" s="176" t="s">
        <v>180</v>
      </c>
      <c r="T185" s="177" t="s">
        <v>180</v>
      </c>
      <c r="U185" s="157">
        <v>0</v>
      </c>
      <c r="V185" s="157">
        <f>ROUND(E185*U185,2)</f>
        <v>0</v>
      </c>
      <c r="W185" s="157"/>
      <c r="X185" s="157" t="s">
        <v>169</v>
      </c>
      <c r="Y185" s="157" t="s">
        <v>170</v>
      </c>
      <c r="Z185" s="147"/>
      <c r="AA185" s="147"/>
      <c r="AB185" s="147"/>
      <c r="AC185" s="147"/>
      <c r="AD185" s="147"/>
      <c r="AE185" s="147"/>
      <c r="AF185" s="147"/>
      <c r="AG185" s="147" t="s">
        <v>270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2" x14ac:dyDescent="0.2">
      <c r="A186" s="154"/>
      <c r="B186" s="155"/>
      <c r="C186" s="188" t="s">
        <v>416</v>
      </c>
      <c r="D186" s="158"/>
      <c r="E186" s="159">
        <v>14.4</v>
      </c>
      <c r="F186" s="157"/>
      <c r="G186" s="157"/>
      <c r="H186" s="157"/>
      <c r="I186" s="157"/>
      <c r="J186" s="157"/>
      <c r="K186" s="157"/>
      <c r="L186" s="157"/>
      <c r="M186" s="157"/>
      <c r="N186" s="156"/>
      <c r="O186" s="156"/>
      <c r="P186" s="156"/>
      <c r="Q186" s="156"/>
      <c r="R186" s="157"/>
      <c r="S186" s="157"/>
      <c r="T186" s="157"/>
      <c r="U186" s="157"/>
      <c r="V186" s="157"/>
      <c r="W186" s="157"/>
      <c r="X186" s="157"/>
      <c r="Y186" s="157"/>
      <c r="Z186" s="147"/>
      <c r="AA186" s="147"/>
      <c r="AB186" s="147"/>
      <c r="AC186" s="147"/>
      <c r="AD186" s="147"/>
      <c r="AE186" s="147"/>
      <c r="AF186" s="147"/>
      <c r="AG186" s="147" t="s">
        <v>173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71">
        <v>93</v>
      </c>
      <c r="B187" s="172" t="s">
        <v>417</v>
      </c>
      <c r="C187" s="187" t="s">
        <v>766</v>
      </c>
      <c r="D187" s="173" t="s">
        <v>166</v>
      </c>
      <c r="E187" s="174">
        <v>25.4</v>
      </c>
      <c r="F187" s="175"/>
      <c r="G187" s="176">
        <f>ROUND(E187*F187,2)</f>
        <v>0</v>
      </c>
      <c r="H187" s="175"/>
      <c r="I187" s="176">
        <f>ROUND(E187*H187,2)</f>
        <v>0</v>
      </c>
      <c r="J187" s="175"/>
      <c r="K187" s="176">
        <f>ROUND(E187*J187,2)</f>
        <v>0</v>
      </c>
      <c r="L187" s="176">
        <v>12</v>
      </c>
      <c r="M187" s="176">
        <f>G187*(1+L187/100)</f>
        <v>0</v>
      </c>
      <c r="N187" s="174">
        <v>6.7000000000000002E-4</v>
      </c>
      <c r="O187" s="174">
        <f>ROUND(E187*N187,2)</f>
        <v>0.02</v>
      </c>
      <c r="P187" s="174">
        <v>0</v>
      </c>
      <c r="Q187" s="174">
        <f>ROUND(E187*P187,2)</f>
        <v>0</v>
      </c>
      <c r="R187" s="176" t="s">
        <v>764</v>
      </c>
      <c r="S187" s="176" t="s">
        <v>419</v>
      </c>
      <c r="T187" s="177" t="s">
        <v>419</v>
      </c>
      <c r="U187" s="157">
        <v>0</v>
      </c>
      <c r="V187" s="157">
        <f>ROUND(E187*U187,2)</f>
        <v>0</v>
      </c>
      <c r="W187" s="157"/>
      <c r="X187" s="157" t="s">
        <v>169</v>
      </c>
      <c r="Y187" s="157" t="s">
        <v>170</v>
      </c>
      <c r="Z187" s="147"/>
      <c r="AA187" s="147"/>
      <c r="AB187" s="147"/>
      <c r="AC187" s="147"/>
      <c r="AD187" s="147"/>
      <c r="AE187" s="147"/>
      <c r="AF187" s="147"/>
      <c r="AG187" s="147" t="s">
        <v>270</v>
      </c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2" x14ac:dyDescent="0.2">
      <c r="A188" s="154"/>
      <c r="B188" s="155"/>
      <c r="C188" s="188" t="s">
        <v>420</v>
      </c>
      <c r="D188" s="158"/>
      <c r="E188" s="159">
        <v>16.399999999999999</v>
      </c>
      <c r="F188" s="157"/>
      <c r="G188" s="157"/>
      <c r="H188" s="157"/>
      <c r="I188" s="157"/>
      <c r="J188" s="157"/>
      <c r="K188" s="157"/>
      <c r="L188" s="157"/>
      <c r="M188" s="157"/>
      <c r="N188" s="156"/>
      <c r="O188" s="156"/>
      <c r="P188" s="156"/>
      <c r="Q188" s="156"/>
      <c r="R188" s="157"/>
      <c r="S188" s="157"/>
      <c r="T188" s="157"/>
      <c r="U188" s="157"/>
      <c r="V188" s="157"/>
      <c r="W188" s="157"/>
      <c r="X188" s="157"/>
      <c r="Y188" s="157"/>
      <c r="Z188" s="147"/>
      <c r="AA188" s="147"/>
      <c r="AB188" s="147"/>
      <c r="AC188" s="147"/>
      <c r="AD188" s="147"/>
      <c r="AE188" s="147"/>
      <c r="AF188" s="147"/>
      <c r="AG188" s="147" t="s">
        <v>173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3" x14ac:dyDescent="0.2">
      <c r="A189" s="154"/>
      <c r="B189" s="155"/>
      <c r="C189" s="188" t="s">
        <v>421</v>
      </c>
      <c r="D189" s="158"/>
      <c r="E189" s="159">
        <v>9</v>
      </c>
      <c r="F189" s="157"/>
      <c r="G189" s="157"/>
      <c r="H189" s="157"/>
      <c r="I189" s="157"/>
      <c r="J189" s="157"/>
      <c r="K189" s="157"/>
      <c r="L189" s="157"/>
      <c r="M189" s="157"/>
      <c r="N189" s="156"/>
      <c r="O189" s="156"/>
      <c r="P189" s="156"/>
      <c r="Q189" s="156"/>
      <c r="R189" s="157"/>
      <c r="S189" s="157"/>
      <c r="T189" s="157"/>
      <c r="U189" s="157"/>
      <c r="V189" s="157"/>
      <c r="W189" s="157"/>
      <c r="X189" s="157"/>
      <c r="Y189" s="157"/>
      <c r="Z189" s="147"/>
      <c r="AA189" s="147"/>
      <c r="AB189" s="147"/>
      <c r="AC189" s="147"/>
      <c r="AD189" s="147"/>
      <c r="AE189" s="147"/>
      <c r="AF189" s="147"/>
      <c r="AG189" s="147" t="s">
        <v>173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x14ac:dyDescent="0.2">
      <c r="A190" s="164" t="s">
        <v>162</v>
      </c>
      <c r="B190" s="165" t="s">
        <v>124</v>
      </c>
      <c r="C190" s="186" t="s">
        <v>125</v>
      </c>
      <c r="D190" s="166"/>
      <c r="E190" s="167"/>
      <c r="F190" s="168"/>
      <c r="G190" s="168">
        <f>SUMIF(AG191:AG194,"&lt;&gt;NOR",G191:G194)</f>
        <v>0</v>
      </c>
      <c r="H190" s="168"/>
      <c r="I190" s="168">
        <f>SUM(I191:I194)</f>
        <v>0</v>
      </c>
      <c r="J190" s="168"/>
      <c r="K190" s="168">
        <f>SUM(K191:K194)</f>
        <v>0</v>
      </c>
      <c r="L190" s="168"/>
      <c r="M190" s="168">
        <f>SUM(M191:M194)</f>
        <v>0</v>
      </c>
      <c r="N190" s="167"/>
      <c r="O190" s="167">
        <f>SUM(O191:O194)</f>
        <v>0.04</v>
      </c>
      <c r="P190" s="167"/>
      <c r="Q190" s="167">
        <f>SUM(Q191:Q194)</f>
        <v>0</v>
      </c>
      <c r="R190" s="168"/>
      <c r="S190" s="168"/>
      <c r="T190" s="169"/>
      <c r="U190" s="163"/>
      <c r="V190" s="163">
        <f>SUM(V191:V194)</f>
        <v>0</v>
      </c>
      <c r="W190" s="163"/>
      <c r="X190" s="163"/>
      <c r="Y190" s="163"/>
      <c r="AG190" t="s">
        <v>163</v>
      </c>
    </row>
    <row r="191" spans="1:60" outlineLevel="1" x14ac:dyDescent="0.2">
      <c r="A191" s="178">
        <v>94</v>
      </c>
      <c r="B191" s="179" t="s">
        <v>427</v>
      </c>
      <c r="C191" s="189" t="s">
        <v>767</v>
      </c>
      <c r="D191" s="180" t="s">
        <v>166</v>
      </c>
      <c r="E191" s="181">
        <v>102.5</v>
      </c>
      <c r="F191" s="182"/>
      <c r="G191" s="183">
        <f>ROUND(E191*F191,2)</f>
        <v>0</v>
      </c>
      <c r="H191" s="182"/>
      <c r="I191" s="183">
        <f>ROUND(E191*H191,2)</f>
        <v>0</v>
      </c>
      <c r="J191" s="182"/>
      <c r="K191" s="183">
        <f>ROUND(E191*J191,2)</f>
        <v>0</v>
      </c>
      <c r="L191" s="183">
        <v>12</v>
      </c>
      <c r="M191" s="183">
        <f>G191*(1+L191/100)</f>
        <v>0</v>
      </c>
      <c r="N191" s="181">
        <v>0</v>
      </c>
      <c r="O191" s="181">
        <f>ROUND(E191*N191,2)</f>
        <v>0</v>
      </c>
      <c r="P191" s="181">
        <v>0</v>
      </c>
      <c r="Q191" s="181">
        <f>ROUND(E191*P191,2)</f>
        <v>0</v>
      </c>
      <c r="R191" s="183" t="s">
        <v>768</v>
      </c>
      <c r="S191" s="183" t="s">
        <v>180</v>
      </c>
      <c r="T191" s="184" t="s">
        <v>180</v>
      </c>
      <c r="U191" s="157">
        <v>0</v>
      </c>
      <c r="V191" s="157">
        <f>ROUND(E191*U191,2)</f>
        <v>0</v>
      </c>
      <c r="W191" s="157"/>
      <c r="X191" s="157" t="s">
        <v>169</v>
      </c>
      <c r="Y191" s="157" t="s">
        <v>170</v>
      </c>
      <c r="Z191" s="147"/>
      <c r="AA191" s="147"/>
      <c r="AB191" s="147"/>
      <c r="AC191" s="147"/>
      <c r="AD191" s="147"/>
      <c r="AE191" s="147"/>
      <c r="AF191" s="147"/>
      <c r="AG191" s="147" t="s">
        <v>270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ht="22.5" outlineLevel="1" x14ac:dyDescent="0.2">
      <c r="A192" s="178">
        <v>95</v>
      </c>
      <c r="B192" s="179" t="s">
        <v>422</v>
      </c>
      <c r="C192" s="189" t="s">
        <v>769</v>
      </c>
      <c r="D192" s="180" t="s">
        <v>166</v>
      </c>
      <c r="E192" s="181">
        <v>105</v>
      </c>
      <c r="F192" s="182"/>
      <c r="G192" s="183">
        <f>ROUND(E192*F192,2)</f>
        <v>0</v>
      </c>
      <c r="H192" s="182"/>
      <c r="I192" s="183">
        <f>ROUND(E192*H192,2)</f>
        <v>0</v>
      </c>
      <c r="J192" s="182"/>
      <c r="K192" s="183">
        <f>ROUND(E192*J192,2)</f>
        <v>0</v>
      </c>
      <c r="L192" s="183">
        <v>12</v>
      </c>
      <c r="M192" s="183">
        <f>G192*(1+L192/100)</f>
        <v>0</v>
      </c>
      <c r="N192" s="181">
        <v>5.0000000000000002E-5</v>
      </c>
      <c r="O192" s="181">
        <f>ROUND(E192*N192,2)</f>
        <v>0.01</v>
      </c>
      <c r="P192" s="181">
        <v>0</v>
      </c>
      <c r="Q192" s="181">
        <f>ROUND(E192*P192,2)</f>
        <v>0</v>
      </c>
      <c r="R192" s="183" t="s">
        <v>768</v>
      </c>
      <c r="S192" s="183" t="s">
        <v>180</v>
      </c>
      <c r="T192" s="184" t="s">
        <v>180</v>
      </c>
      <c r="U192" s="157">
        <v>0</v>
      </c>
      <c r="V192" s="157">
        <f>ROUND(E192*U192,2)</f>
        <v>0</v>
      </c>
      <c r="W192" s="157"/>
      <c r="X192" s="157" t="s">
        <v>169</v>
      </c>
      <c r="Y192" s="157" t="s">
        <v>170</v>
      </c>
      <c r="Z192" s="147"/>
      <c r="AA192" s="147"/>
      <c r="AB192" s="147"/>
      <c r="AC192" s="147"/>
      <c r="AD192" s="147"/>
      <c r="AE192" s="147"/>
      <c r="AF192" s="147"/>
      <c r="AG192" s="147" t="s">
        <v>270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ht="22.5" outlineLevel="1" x14ac:dyDescent="0.2">
      <c r="A193" s="171">
        <v>96</v>
      </c>
      <c r="B193" s="172" t="s">
        <v>424</v>
      </c>
      <c r="C193" s="187" t="s">
        <v>770</v>
      </c>
      <c r="D193" s="173" t="s">
        <v>166</v>
      </c>
      <c r="E193" s="174">
        <v>105</v>
      </c>
      <c r="F193" s="175"/>
      <c r="G193" s="176">
        <f>ROUND(E193*F193,2)</f>
        <v>0</v>
      </c>
      <c r="H193" s="175"/>
      <c r="I193" s="176">
        <f>ROUND(E193*H193,2)</f>
        <v>0</v>
      </c>
      <c r="J193" s="175"/>
      <c r="K193" s="176">
        <f>ROUND(E193*J193,2)</f>
        <v>0</v>
      </c>
      <c r="L193" s="176">
        <v>12</v>
      </c>
      <c r="M193" s="176">
        <f>G193*(1+L193/100)</f>
        <v>0</v>
      </c>
      <c r="N193" s="174">
        <v>3.2000000000000003E-4</v>
      </c>
      <c r="O193" s="174">
        <f>ROUND(E193*N193,2)</f>
        <v>0.03</v>
      </c>
      <c r="P193" s="174">
        <v>0</v>
      </c>
      <c r="Q193" s="174">
        <f>ROUND(E193*P193,2)</f>
        <v>0</v>
      </c>
      <c r="R193" s="176" t="s">
        <v>768</v>
      </c>
      <c r="S193" s="176" t="s">
        <v>180</v>
      </c>
      <c r="T193" s="177" t="s">
        <v>180</v>
      </c>
      <c r="U193" s="157">
        <v>0</v>
      </c>
      <c r="V193" s="157">
        <f>ROUND(E193*U193,2)</f>
        <v>0</v>
      </c>
      <c r="W193" s="157"/>
      <c r="X193" s="157" t="s">
        <v>169</v>
      </c>
      <c r="Y193" s="157" t="s">
        <v>170</v>
      </c>
      <c r="Z193" s="147"/>
      <c r="AA193" s="147"/>
      <c r="AB193" s="147"/>
      <c r="AC193" s="147"/>
      <c r="AD193" s="147"/>
      <c r="AE193" s="147"/>
      <c r="AF193" s="147"/>
      <c r="AG193" s="147" t="s">
        <v>270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2" x14ac:dyDescent="0.2">
      <c r="A194" s="154"/>
      <c r="B194" s="155"/>
      <c r="C194" s="250" t="s">
        <v>426</v>
      </c>
      <c r="D194" s="251"/>
      <c r="E194" s="251"/>
      <c r="F194" s="251"/>
      <c r="G194" s="251"/>
      <c r="H194" s="157"/>
      <c r="I194" s="157"/>
      <c r="J194" s="157"/>
      <c r="K194" s="157"/>
      <c r="L194" s="157"/>
      <c r="M194" s="157"/>
      <c r="N194" s="156"/>
      <c r="O194" s="156"/>
      <c r="P194" s="156"/>
      <c r="Q194" s="156"/>
      <c r="R194" s="157"/>
      <c r="S194" s="157"/>
      <c r="T194" s="157"/>
      <c r="U194" s="157"/>
      <c r="V194" s="157"/>
      <c r="W194" s="157"/>
      <c r="X194" s="157"/>
      <c r="Y194" s="157"/>
      <c r="Z194" s="147"/>
      <c r="AA194" s="147"/>
      <c r="AB194" s="147"/>
      <c r="AC194" s="147"/>
      <c r="AD194" s="147"/>
      <c r="AE194" s="147"/>
      <c r="AF194" s="147"/>
      <c r="AG194" s="147" t="s">
        <v>199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x14ac:dyDescent="0.2">
      <c r="A195" s="164" t="s">
        <v>162</v>
      </c>
      <c r="B195" s="165" t="s">
        <v>130</v>
      </c>
      <c r="C195" s="186" t="s">
        <v>131</v>
      </c>
      <c r="D195" s="166"/>
      <c r="E195" s="167"/>
      <c r="F195" s="168"/>
      <c r="G195" s="168">
        <f>SUMIF(AG196:AG213,"&lt;&gt;NOR",G196:G213)</f>
        <v>0</v>
      </c>
      <c r="H195" s="168"/>
      <c r="I195" s="168">
        <f>SUM(I196:I213)</f>
        <v>0</v>
      </c>
      <c r="J195" s="168"/>
      <c r="K195" s="168">
        <f>SUM(K196:K213)</f>
        <v>0</v>
      </c>
      <c r="L195" s="168"/>
      <c r="M195" s="168">
        <f>SUM(M196:M213)</f>
        <v>0</v>
      </c>
      <c r="N195" s="167"/>
      <c r="O195" s="167">
        <f>SUM(O196:O213)</f>
        <v>0</v>
      </c>
      <c r="P195" s="167"/>
      <c r="Q195" s="167">
        <f>SUM(Q196:Q213)</f>
        <v>0</v>
      </c>
      <c r="R195" s="168"/>
      <c r="S195" s="168"/>
      <c r="T195" s="169"/>
      <c r="U195" s="163"/>
      <c r="V195" s="163">
        <f>SUM(V196:V213)</f>
        <v>0</v>
      </c>
      <c r="W195" s="163"/>
      <c r="X195" s="163"/>
      <c r="Y195" s="163"/>
      <c r="AG195" t="s">
        <v>163</v>
      </c>
    </row>
    <row r="196" spans="1:60" outlineLevel="1" x14ac:dyDescent="0.2">
      <c r="A196" s="171">
        <v>97</v>
      </c>
      <c r="B196" s="172" t="s">
        <v>442</v>
      </c>
      <c r="C196" s="187" t="s">
        <v>525</v>
      </c>
      <c r="D196" s="173" t="s">
        <v>228</v>
      </c>
      <c r="E196" s="174">
        <v>7.8379000000000003</v>
      </c>
      <c r="F196" s="175"/>
      <c r="G196" s="176">
        <f>ROUND(E196*F196,2)</f>
        <v>0</v>
      </c>
      <c r="H196" s="175"/>
      <c r="I196" s="176">
        <f>ROUND(E196*H196,2)</f>
        <v>0</v>
      </c>
      <c r="J196" s="175"/>
      <c r="K196" s="176">
        <f>ROUND(E196*J196,2)</f>
        <v>0</v>
      </c>
      <c r="L196" s="176">
        <v>12</v>
      </c>
      <c r="M196" s="176">
        <f>G196*(1+L196/100)</f>
        <v>0</v>
      </c>
      <c r="N196" s="174">
        <v>0</v>
      </c>
      <c r="O196" s="174">
        <f>ROUND(E196*N196,2)</f>
        <v>0</v>
      </c>
      <c r="P196" s="174">
        <v>0</v>
      </c>
      <c r="Q196" s="174">
        <f>ROUND(E196*P196,2)</f>
        <v>0</v>
      </c>
      <c r="R196" s="176" t="s">
        <v>465</v>
      </c>
      <c r="S196" s="176" t="s">
        <v>180</v>
      </c>
      <c r="T196" s="177" t="s">
        <v>180</v>
      </c>
      <c r="U196" s="157">
        <v>0</v>
      </c>
      <c r="V196" s="157">
        <f>ROUND(E196*U196,2)</f>
        <v>0</v>
      </c>
      <c r="W196" s="157"/>
      <c r="X196" s="157" t="s">
        <v>169</v>
      </c>
      <c r="Y196" s="157" t="s">
        <v>170</v>
      </c>
      <c r="Z196" s="147"/>
      <c r="AA196" s="147"/>
      <c r="AB196" s="147"/>
      <c r="AC196" s="147"/>
      <c r="AD196" s="147"/>
      <c r="AE196" s="147"/>
      <c r="AF196" s="147"/>
      <c r="AG196" s="147" t="s">
        <v>181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ht="22.5" outlineLevel="2" x14ac:dyDescent="0.2">
      <c r="A197" s="154"/>
      <c r="B197" s="155"/>
      <c r="C197" s="261" t="s">
        <v>526</v>
      </c>
      <c r="D197" s="262"/>
      <c r="E197" s="262"/>
      <c r="F197" s="262"/>
      <c r="G197" s="262"/>
      <c r="H197" s="157"/>
      <c r="I197" s="157"/>
      <c r="J197" s="157"/>
      <c r="K197" s="157"/>
      <c r="L197" s="157"/>
      <c r="M197" s="157"/>
      <c r="N197" s="156"/>
      <c r="O197" s="156"/>
      <c r="P197" s="156"/>
      <c r="Q197" s="156"/>
      <c r="R197" s="157"/>
      <c r="S197" s="157"/>
      <c r="T197" s="157"/>
      <c r="U197" s="157"/>
      <c r="V197" s="157"/>
      <c r="W197" s="157"/>
      <c r="X197" s="157"/>
      <c r="Y197" s="157"/>
      <c r="Z197" s="147"/>
      <c r="AA197" s="147"/>
      <c r="AB197" s="147"/>
      <c r="AC197" s="147"/>
      <c r="AD197" s="147"/>
      <c r="AE197" s="147"/>
      <c r="AF197" s="147"/>
      <c r="AG197" s="147" t="s">
        <v>453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85" t="str">
        <f>C197</f>
        <v>se složením a hrubým urovnáním nebo s přeložením na jiný dopravní prostředek kromě lodi, vč. příplatku za každých dalších i započatých 1000 m přes 1000 m,</v>
      </c>
      <c r="BB197" s="147"/>
      <c r="BC197" s="147"/>
      <c r="BD197" s="147"/>
      <c r="BE197" s="147"/>
      <c r="BF197" s="147"/>
      <c r="BG197" s="147"/>
      <c r="BH197" s="147"/>
    </row>
    <row r="198" spans="1:60" outlineLevel="2" x14ac:dyDescent="0.2">
      <c r="A198" s="154"/>
      <c r="B198" s="155"/>
      <c r="C198" s="252" t="s">
        <v>431</v>
      </c>
      <c r="D198" s="253"/>
      <c r="E198" s="253"/>
      <c r="F198" s="253"/>
      <c r="G198" s="253"/>
      <c r="H198" s="157"/>
      <c r="I198" s="157"/>
      <c r="J198" s="157"/>
      <c r="K198" s="157"/>
      <c r="L198" s="157"/>
      <c r="M198" s="157"/>
      <c r="N198" s="156"/>
      <c r="O198" s="156"/>
      <c r="P198" s="156"/>
      <c r="Q198" s="156"/>
      <c r="R198" s="157"/>
      <c r="S198" s="157"/>
      <c r="T198" s="157"/>
      <c r="U198" s="157"/>
      <c r="V198" s="157"/>
      <c r="W198" s="157"/>
      <c r="X198" s="157"/>
      <c r="Y198" s="157"/>
      <c r="Z198" s="147"/>
      <c r="AA198" s="147"/>
      <c r="AB198" s="147"/>
      <c r="AC198" s="147"/>
      <c r="AD198" s="147"/>
      <c r="AE198" s="147"/>
      <c r="AF198" s="147"/>
      <c r="AG198" s="147" t="s">
        <v>199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ht="22.5" outlineLevel="1" x14ac:dyDescent="0.2">
      <c r="A199" s="171">
        <v>98</v>
      </c>
      <c r="B199" s="172" t="s">
        <v>429</v>
      </c>
      <c r="C199" s="187" t="s">
        <v>527</v>
      </c>
      <c r="D199" s="173" t="s">
        <v>228</v>
      </c>
      <c r="E199" s="174">
        <v>7.8379000000000003</v>
      </c>
      <c r="F199" s="175"/>
      <c r="G199" s="176">
        <f>ROUND(E199*F199,2)</f>
        <v>0</v>
      </c>
      <c r="H199" s="175"/>
      <c r="I199" s="176">
        <f>ROUND(E199*H199,2)</f>
        <v>0</v>
      </c>
      <c r="J199" s="175"/>
      <c r="K199" s="176">
        <f>ROUND(E199*J199,2)</f>
        <v>0</v>
      </c>
      <c r="L199" s="176">
        <v>12</v>
      </c>
      <c r="M199" s="176">
        <f>G199*(1+L199/100)</f>
        <v>0</v>
      </c>
      <c r="N199" s="174">
        <v>0</v>
      </c>
      <c r="O199" s="174">
        <f>ROUND(E199*N199,2)</f>
        <v>0</v>
      </c>
      <c r="P199" s="174">
        <v>0</v>
      </c>
      <c r="Q199" s="174">
        <f>ROUND(E199*P199,2)</f>
        <v>0</v>
      </c>
      <c r="R199" s="176" t="s">
        <v>528</v>
      </c>
      <c r="S199" s="176" t="s">
        <v>180</v>
      </c>
      <c r="T199" s="177" t="s">
        <v>180</v>
      </c>
      <c r="U199" s="157">
        <v>0</v>
      </c>
      <c r="V199" s="157">
        <f>ROUND(E199*U199,2)</f>
        <v>0</v>
      </c>
      <c r="W199" s="157"/>
      <c r="X199" s="157" t="s">
        <v>169</v>
      </c>
      <c r="Y199" s="157" t="s">
        <v>170</v>
      </c>
      <c r="Z199" s="147"/>
      <c r="AA199" s="147"/>
      <c r="AB199" s="147"/>
      <c r="AC199" s="147"/>
      <c r="AD199" s="147"/>
      <c r="AE199" s="147"/>
      <c r="AF199" s="147"/>
      <c r="AG199" s="147" t="s">
        <v>181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2" x14ac:dyDescent="0.2">
      <c r="A200" s="154"/>
      <c r="B200" s="155"/>
      <c r="C200" s="261" t="s">
        <v>529</v>
      </c>
      <c r="D200" s="262"/>
      <c r="E200" s="262"/>
      <c r="F200" s="262"/>
      <c r="G200" s="262"/>
      <c r="H200" s="157"/>
      <c r="I200" s="157"/>
      <c r="J200" s="157"/>
      <c r="K200" s="157"/>
      <c r="L200" s="157"/>
      <c r="M200" s="157"/>
      <c r="N200" s="156"/>
      <c r="O200" s="156"/>
      <c r="P200" s="156"/>
      <c r="Q200" s="156"/>
      <c r="R200" s="157"/>
      <c r="S200" s="157"/>
      <c r="T200" s="157"/>
      <c r="U200" s="157"/>
      <c r="V200" s="157"/>
      <c r="W200" s="157"/>
      <c r="X200" s="157"/>
      <c r="Y200" s="157"/>
      <c r="Z200" s="147"/>
      <c r="AA200" s="147"/>
      <c r="AB200" s="147"/>
      <c r="AC200" s="147"/>
      <c r="AD200" s="147"/>
      <c r="AE200" s="147"/>
      <c r="AF200" s="147"/>
      <c r="AG200" s="147" t="s">
        <v>453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85" t="str">
        <f>C200</f>
        <v>nebo vybouraných hmot nošením nebo přehazováním k místu nakládky přístupnému normálním dopravním prostředkům,</v>
      </c>
      <c r="BB200" s="147"/>
      <c r="BC200" s="147"/>
      <c r="BD200" s="147"/>
      <c r="BE200" s="147"/>
      <c r="BF200" s="147"/>
      <c r="BG200" s="147"/>
      <c r="BH200" s="147"/>
    </row>
    <row r="201" spans="1:60" outlineLevel="2" x14ac:dyDescent="0.2">
      <c r="A201" s="154"/>
      <c r="B201" s="155"/>
      <c r="C201" s="252" t="s">
        <v>431</v>
      </c>
      <c r="D201" s="253"/>
      <c r="E201" s="253"/>
      <c r="F201" s="253"/>
      <c r="G201" s="253"/>
      <c r="H201" s="157"/>
      <c r="I201" s="157"/>
      <c r="J201" s="157"/>
      <c r="K201" s="157"/>
      <c r="L201" s="157"/>
      <c r="M201" s="157"/>
      <c r="N201" s="156"/>
      <c r="O201" s="156"/>
      <c r="P201" s="156"/>
      <c r="Q201" s="156"/>
      <c r="R201" s="157"/>
      <c r="S201" s="157"/>
      <c r="T201" s="157"/>
      <c r="U201" s="157"/>
      <c r="V201" s="157"/>
      <c r="W201" s="157"/>
      <c r="X201" s="157"/>
      <c r="Y201" s="157"/>
      <c r="Z201" s="147"/>
      <c r="AA201" s="147"/>
      <c r="AB201" s="147"/>
      <c r="AC201" s="147"/>
      <c r="AD201" s="147"/>
      <c r="AE201" s="147"/>
      <c r="AF201" s="147"/>
      <c r="AG201" s="147" t="s">
        <v>199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ht="22.5" outlineLevel="1" x14ac:dyDescent="0.2">
      <c r="A202" s="171">
        <v>99</v>
      </c>
      <c r="B202" s="172" t="s">
        <v>432</v>
      </c>
      <c r="C202" s="187" t="s">
        <v>530</v>
      </c>
      <c r="D202" s="173" t="s">
        <v>228</v>
      </c>
      <c r="E202" s="174">
        <v>15.675800000000001</v>
      </c>
      <c r="F202" s="175"/>
      <c r="G202" s="176">
        <f>ROUND(E202*F202,2)</f>
        <v>0</v>
      </c>
      <c r="H202" s="175"/>
      <c r="I202" s="176">
        <f>ROUND(E202*H202,2)</f>
        <v>0</v>
      </c>
      <c r="J202" s="175"/>
      <c r="K202" s="176">
        <f>ROUND(E202*J202,2)</f>
        <v>0</v>
      </c>
      <c r="L202" s="176">
        <v>12</v>
      </c>
      <c r="M202" s="176">
        <f>G202*(1+L202/100)</f>
        <v>0</v>
      </c>
      <c r="N202" s="174">
        <v>0</v>
      </c>
      <c r="O202" s="174">
        <f>ROUND(E202*N202,2)</f>
        <v>0</v>
      </c>
      <c r="P202" s="174">
        <v>0</v>
      </c>
      <c r="Q202" s="174">
        <f>ROUND(E202*P202,2)</f>
        <v>0</v>
      </c>
      <c r="R202" s="176" t="s">
        <v>528</v>
      </c>
      <c r="S202" s="176" t="s">
        <v>180</v>
      </c>
      <c r="T202" s="177" t="s">
        <v>180</v>
      </c>
      <c r="U202" s="157">
        <v>0</v>
      </c>
      <c r="V202" s="157">
        <f>ROUND(E202*U202,2)</f>
        <v>0</v>
      </c>
      <c r="W202" s="157"/>
      <c r="X202" s="157" t="s">
        <v>169</v>
      </c>
      <c r="Y202" s="157" t="s">
        <v>170</v>
      </c>
      <c r="Z202" s="147"/>
      <c r="AA202" s="147"/>
      <c r="AB202" s="147"/>
      <c r="AC202" s="147"/>
      <c r="AD202" s="147"/>
      <c r="AE202" s="147"/>
      <c r="AF202" s="147"/>
      <c r="AG202" s="147" t="s">
        <v>181</v>
      </c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2" x14ac:dyDescent="0.2">
      <c r="A203" s="154"/>
      <c r="B203" s="155"/>
      <c r="C203" s="261" t="s">
        <v>529</v>
      </c>
      <c r="D203" s="262"/>
      <c r="E203" s="262"/>
      <c r="F203" s="262"/>
      <c r="G203" s="262"/>
      <c r="H203" s="157"/>
      <c r="I203" s="157"/>
      <c r="J203" s="157"/>
      <c r="K203" s="157"/>
      <c r="L203" s="157"/>
      <c r="M203" s="157"/>
      <c r="N203" s="156"/>
      <c r="O203" s="156"/>
      <c r="P203" s="156"/>
      <c r="Q203" s="156"/>
      <c r="R203" s="157"/>
      <c r="S203" s="157"/>
      <c r="T203" s="157"/>
      <c r="U203" s="157"/>
      <c r="V203" s="157"/>
      <c r="W203" s="157"/>
      <c r="X203" s="157"/>
      <c r="Y203" s="157"/>
      <c r="Z203" s="147"/>
      <c r="AA203" s="147"/>
      <c r="AB203" s="147"/>
      <c r="AC203" s="147"/>
      <c r="AD203" s="147"/>
      <c r="AE203" s="147"/>
      <c r="AF203" s="147"/>
      <c r="AG203" s="147" t="s">
        <v>453</v>
      </c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85" t="str">
        <f>C203</f>
        <v>nebo vybouraných hmot nošením nebo přehazováním k místu nakládky přístupnému normálním dopravním prostředkům,</v>
      </c>
      <c r="BB203" s="147"/>
      <c r="BC203" s="147"/>
      <c r="BD203" s="147"/>
      <c r="BE203" s="147"/>
      <c r="BF203" s="147"/>
      <c r="BG203" s="147"/>
      <c r="BH203" s="147"/>
    </row>
    <row r="204" spans="1:60" outlineLevel="2" x14ac:dyDescent="0.2">
      <c r="A204" s="154"/>
      <c r="B204" s="155"/>
      <c r="C204" s="252" t="s">
        <v>431</v>
      </c>
      <c r="D204" s="253"/>
      <c r="E204" s="253"/>
      <c r="F204" s="253"/>
      <c r="G204" s="253"/>
      <c r="H204" s="157"/>
      <c r="I204" s="157"/>
      <c r="J204" s="157"/>
      <c r="K204" s="157"/>
      <c r="L204" s="157"/>
      <c r="M204" s="157"/>
      <c r="N204" s="156"/>
      <c r="O204" s="156"/>
      <c r="P204" s="156"/>
      <c r="Q204" s="156"/>
      <c r="R204" s="157"/>
      <c r="S204" s="157"/>
      <c r="T204" s="157"/>
      <c r="U204" s="157"/>
      <c r="V204" s="157"/>
      <c r="W204" s="157"/>
      <c r="X204" s="157"/>
      <c r="Y204" s="157"/>
      <c r="Z204" s="147"/>
      <c r="AA204" s="147"/>
      <c r="AB204" s="147"/>
      <c r="AC204" s="147"/>
      <c r="AD204" s="147"/>
      <c r="AE204" s="147"/>
      <c r="AF204" s="147"/>
      <c r="AG204" s="147" t="s">
        <v>199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71">
        <v>100</v>
      </c>
      <c r="B205" s="172" t="s">
        <v>434</v>
      </c>
      <c r="C205" s="187" t="s">
        <v>531</v>
      </c>
      <c r="D205" s="173" t="s">
        <v>228</v>
      </c>
      <c r="E205" s="174">
        <v>7.8379000000000003</v>
      </c>
      <c r="F205" s="175"/>
      <c r="G205" s="176">
        <f>ROUND(E205*F205,2)</f>
        <v>0</v>
      </c>
      <c r="H205" s="175"/>
      <c r="I205" s="176">
        <f>ROUND(E205*H205,2)</f>
        <v>0</v>
      </c>
      <c r="J205" s="175"/>
      <c r="K205" s="176">
        <f>ROUND(E205*J205,2)</f>
        <v>0</v>
      </c>
      <c r="L205" s="176">
        <v>12</v>
      </c>
      <c r="M205" s="176">
        <f>G205*(1+L205/100)</f>
        <v>0</v>
      </c>
      <c r="N205" s="174">
        <v>0</v>
      </c>
      <c r="O205" s="174">
        <f>ROUND(E205*N205,2)</f>
        <v>0</v>
      </c>
      <c r="P205" s="174">
        <v>0</v>
      </c>
      <c r="Q205" s="174">
        <f>ROUND(E205*P205,2)</f>
        <v>0</v>
      </c>
      <c r="R205" s="176" t="s">
        <v>469</v>
      </c>
      <c r="S205" s="176" t="s">
        <v>180</v>
      </c>
      <c r="T205" s="177" t="s">
        <v>180</v>
      </c>
      <c r="U205" s="157">
        <v>0</v>
      </c>
      <c r="V205" s="157">
        <f>ROUND(E205*U205,2)</f>
        <v>0</v>
      </c>
      <c r="W205" s="157"/>
      <c r="X205" s="157" t="s">
        <v>169</v>
      </c>
      <c r="Y205" s="157" t="s">
        <v>170</v>
      </c>
      <c r="Z205" s="147"/>
      <c r="AA205" s="147"/>
      <c r="AB205" s="147"/>
      <c r="AC205" s="147"/>
      <c r="AD205" s="147"/>
      <c r="AE205" s="147"/>
      <c r="AF205" s="147"/>
      <c r="AG205" s="147" t="s">
        <v>181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2" x14ac:dyDescent="0.2">
      <c r="A206" s="154"/>
      <c r="B206" s="155"/>
      <c r="C206" s="250" t="s">
        <v>431</v>
      </c>
      <c r="D206" s="251"/>
      <c r="E206" s="251"/>
      <c r="F206" s="251"/>
      <c r="G206" s="251"/>
      <c r="H206" s="157"/>
      <c r="I206" s="157"/>
      <c r="J206" s="157"/>
      <c r="K206" s="157"/>
      <c r="L206" s="157"/>
      <c r="M206" s="157"/>
      <c r="N206" s="156"/>
      <c r="O206" s="156"/>
      <c r="P206" s="156"/>
      <c r="Q206" s="156"/>
      <c r="R206" s="157"/>
      <c r="S206" s="157"/>
      <c r="T206" s="157"/>
      <c r="U206" s="157"/>
      <c r="V206" s="157"/>
      <c r="W206" s="157"/>
      <c r="X206" s="157"/>
      <c r="Y206" s="157"/>
      <c r="Z206" s="147"/>
      <c r="AA206" s="147"/>
      <c r="AB206" s="147"/>
      <c r="AC206" s="147"/>
      <c r="AD206" s="147"/>
      <c r="AE206" s="147"/>
      <c r="AF206" s="147"/>
      <c r="AG206" s="147" t="s">
        <v>199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1" x14ac:dyDescent="0.2">
      <c r="A207" s="171">
        <v>101</v>
      </c>
      <c r="B207" s="172" t="s">
        <v>436</v>
      </c>
      <c r="C207" s="187" t="s">
        <v>532</v>
      </c>
      <c r="D207" s="173" t="s">
        <v>228</v>
      </c>
      <c r="E207" s="174">
        <v>148.92009999999999</v>
      </c>
      <c r="F207" s="175"/>
      <c r="G207" s="176">
        <f>ROUND(E207*F207,2)</f>
        <v>0</v>
      </c>
      <c r="H207" s="175"/>
      <c r="I207" s="176">
        <f>ROUND(E207*H207,2)</f>
        <v>0</v>
      </c>
      <c r="J207" s="175"/>
      <c r="K207" s="176">
        <f>ROUND(E207*J207,2)</f>
        <v>0</v>
      </c>
      <c r="L207" s="176">
        <v>12</v>
      </c>
      <c r="M207" s="176">
        <f>G207*(1+L207/100)</f>
        <v>0</v>
      </c>
      <c r="N207" s="174">
        <v>0</v>
      </c>
      <c r="O207" s="174">
        <f>ROUND(E207*N207,2)</f>
        <v>0</v>
      </c>
      <c r="P207" s="174">
        <v>0</v>
      </c>
      <c r="Q207" s="174">
        <f>ROUND(E207*P207,2)</f>
        <v>0</v>
      </c>
      <c r="R207" s="176" t="s">
        <v>469</v>
      </c>
      <c r="S207" s="176" t="s">
        <v>180</v>
      </c>
      <c r="T207" s="177" t="s">
        <v>180</v>
      </c>
      <c r="U207" s="157">
        <v>0</v>
      </c>
      <c r="V207" s="157">
        <f>ROUND(E207*U207,2)</f>
        <v>0</v>
      </c>
      <c r="W207" s="157"/>
      <c r="X207" s="157" t="s">
        <v>169</v>
      </c>
      <c r="Y207" s="157" t="s">
        <v>170</v>
      </c>
      <c r="Z207" s="147"/>
      <c r="AA207" s="147"/>
      <c r="AB207" s="147"/>
      <c r="AC207" s="147"/>
      <c r="AD207" s="147"/>
      <c r="AE207" s="147"/>
      <c r="AF207" s="147"/>
      <c r="AG207" s="147" t="s">
        <v>181</v>
      </c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2" x14ac:dyDescent="0.2">
      <c r="A208" s="154"/>
      <c r="B208" s="155"/>
      <c r="C208" s="250" t="s">
        <v>431</v>
      </c>
      <c r="D208" s="251"/>
      <c r="E208" s="251"/>
      <c r="F208" s="251"/>
      <c r="G208" s="251"/>
      <c r="H208" s="157"/>
      <c r="I208" s="157"/>
      <c r="J208" s="157"/>
      <c r="K208" s="157"/>
      <c r="L208" s="157"/>
      <c r="M208" s="157"/>
      <c r="N208" s="156"/>
      <c r="O208" s="156"/>
      <c r="P208" s="156"/>
      <c r="Q208" s="156"/>
      <c r="R208" s="157"/>
      <c r="S208" s="157"/>
      <c r="T208" s="157"/>
      <c r="U208" s="157"/>
      <c r="V208" s="157"/>
      <c r="W208" s="157"/>
      <c r="X208" s="157"/>
      <c r="Y208" s="157"/>
      <c r="Z208" s="147"/>
      <c r="AA208" s="147"/>
      <c r="AB208" s="147"/>
      <c r="AC208" s="147"/>
      <c r="AD208" s="147"/>
      <c r="AE208" s="147"/>
      <c r="AF208" s="147"/>
      <c r="AG208" s="147" t="s">
        <v>199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1" x14ac:dyDescent="0.2">
      <c r="A209" s="171">
        <v>102</v>
      </c>
      <c r="B209" s="172" t="s">
        <v>438</v>
      </c>
      <c r="C209" s="187" t="s">
        <v>533</v>
      </c>
      <c r="D209" s="173" t="s">
        <v>228</v>
      </c>
      <c r="E209" s="174">
        <v>7.8379000000000003</v>
      </c>
      <c r="F209" s="175"/>
      <c r="G209" s="176">
        <f>ROUND(E209*F209,2)</f>
        <v>0</v>
      </c>
      <c r="H209" s="175"/>
      <c r="I209" s="176">
        <f>ROUND(E209*H209,2)</f>
        <v>0</v>
      </c>
      <c r="J209" s="175"/>
      <c r="K209" s="176">
        <f>ROUND(E209*J209,2)</f>
        <v>0</v>
      </c>
      <c r="L209" s="176">
        <v>12</v>
      </c>
      <c r="M209" s="176">
        <f>G209*(1+L209/100)</f>
        <v>0</v>
      </c>
      <c r="N209" s="174">
        <v>0</v>
      </c>
      <c r="O209" s="174">
        <f>ROUND(E209*N209,2)</f>
        <v>0</v>
      </c>
      <c r="P209" s="174">
        <v>0</v>
      </c>
      <c r="Q209" s="174">
        <f>ROUND(E209*P209,2)</f>
        <v>0</v>
      </c>
      <c r="R209" s="176" t="s">
        <v>469</v>
      </c>
      <c r="S209" s="176" t="s">
        <v>180</v>
      </c>
      <c r="T209" s="177" t="s">
        <v>180</v>
      </c>
      <c r="U209" s="157">
        <v>0</v>
      </c>
      <c r="V209" s="157">
        <f>ROUND(E209*U209,2)</f>
        <v>0</v>
      </c>
      <c r="W209" s="157"/>
      <c r="X209" s="157" t="s">
        <v>169</v>
      </c>
      <c r="Y209" s="157" t="s">
        <v>170</v>
      </c>
      <c r="Z209" s="147"/>
      <c r="AA209" s="147"/>
      <c r="AB209" s="147"/>
      <c r="AC209" s="147"/>
      <c r="AD209" s="147"/>
      <c r="AE209" s="147"/>
      <c r="AF209" s="147"/>
      <c r="AG209" s="147" t="s">
        <v>181</v>
      </c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2" x14ac:dyDescent="0.2">
      <c r="A210" s="154"/>
      <c r="B210" s="155"/>
      <c r="C210" s="250" t="s">
        <v>431</v>
      </c>
      <c r="D210" s="251"/>
      <c r="E210" s="251"/>
      <c r="F210" s="251"/>
      <c r="G210" s="251"/>
      <c r="H210" s="157"/>
      <c r="I210" s="157"/>
      <c r="J210" s="157"/>
      <c r="K210" s="157"/>
      <c r="L210" s="157"/>
      <c r="M210" s="157"/>
      <c r="N210" s="156"/>
      <c r="O210" s="156"/>
      <c r="P210" s="156"/>
      <c r="Q210" s="156"/>
      <c r="R210" s="157"/>
      <c r="S210" s="157"/>
      <c r="T210" s="157"/>
      <c r="U210" s="157"/>
      <c r="V210" s="157"/>
      <c r="W210" s="157"/>
      <c r="X210" s="157"/>
      <c r="Y210" s="157"/>
      <c r="Z210" s="147"/>
      <c r="AA210" s="147"/>
      <c r="AB210" s="147"/>
      <c r="AC210" s="147"/>
      <c r="AD210" s="147"/>
      <c r="AE210" s="147"/>
      <c r="AF210" s="147"/>
      <c r="AG210" s="147" t="s">
        <v>199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ht="22.5" outlineLevel="1" x14ac:dyDescent="0.2">
      <c r="A211" s="171">
        <v>103</v>
      </c>
      <c r="B211" s="172" t="s">
        <v>440</v>
      </c>
      <c r="C211" s="187" t="s">
        <v>534</v>
      </c>
      <c r="D211" s="173" t="s">
        <v>228</v>
      </c>
      <c r="E211" s="174">
        <v>47.0274</v>
      </c>
      <c r="F211" s="175"/>
      <c r="G211" s="176">
        <f>ROUND(E211*F211,2)</f>
        <v>0</v>
      </c>
      <c r="H211" s="175"/>
      <c r="I211" s="176">
        <f>ROUND(E211*H211,2)</f>
        <v>0</v>
      </c>
      <c r="J211" s="175"/>
      <c r="K211" s="176">
        <f>ROUND(E211*J211,2)</f>
        <v>0</v>
      </c>
      <c r="L211" s="176">
        <v>12</v>
      </c>
      <c r="M211" s="176">
        <f>G211*(1+L211/100)</f>
        <v>0</v>
      </c>
      <c r="N211" s="174">
        <v>0</v>
      </c>
      <c r="O211" s="174">
        <f>ROUND(E211*N211,2)</f>
        <v>0</v>
      </c>
      <c r="P211" s="174">
        <v>0</v>
      </c>
      <c r="Q211" s="174">
        <f>ROUND(E211*P211,2)</f>
        <v>0</v>
      </c>
      <c r="R211" s="176" t="s">
        <v>469</v>
      </c>
      <c r="S211" s="176" t="s">
        <v>180</v>
      </c>
      <c r="T211" s="177" t="s">
        <v>180</v>
      </c>
      <c r="U211" s="157">
        <v>0</v>
      </c>
      <c r="V211" s="157">
        <f>ROUND(E211*U211,2)</f>
        <v>0</v>
      </c>
      <c r="W211" s="157"/>
      <c r="X211" s="157" t="s">
        <v>169</v>
      </c>
      <c r="Y211" s="157" t="s">
        <v>170</v>
      </c>
      <c r="Z211" s="147"/>
      <c r="AA211" s="147"/>
      <c r="AB211" s="147"/>
      <c r="AC211" s="147"/>
      <c r="AD211" s="147"/>
      <c r="AE211" s="147"/>
      <c r="AF211" s="147"/>
      <c r="AG211" s="147" t="s">
        <v>181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2" x14ac:dyDescent="0.2">
      <c r="A212" s="154"/>
      <c r="B212" s="155"/>
      <c r="C212" s="250" t="s">
        <v>431</v>
      </c>
      <c r="D212" s="251"/>
      <c r="E212" s="251"/>
      <c r="F212" s="251"/>
      <c r="G212" s="251"/>
      <c r="H212" s="157"/>
      <c r="I212" s="157"/>
      <c r="J212" s="157"/>
      <c r="K212" s="157"/>
      <c r="L212" s="157"/>
      <c r="M212" s="157"/>
      <c r="N212" s="156"/>
      <c r="O212" s="156"/>
      <c r="P212" s="156"/>
      <c r="Q212" s="156"/>
      <c r="R212" s="157"/>
      <c r="S212" s="157"/>
      <c r="T212" s="157"/>
      <c r="U212" s="157"/>
      <c r="V212" s="157"/>
      <c r="W212" s="157"/>
      <c r="X212" s="157"/>
      <c r="Y212" s="157"/>
      <c r="Z212" s="147"/>
      <c r="AA212" s="147"/>
      <c r="AB212" s="147"/>
      <c r="AC212" s="147"/>
      <c r="AD212" s="147"/>
      <c r="AE212" s="147"/>
      <c r="AF212" s="147"/>
      <c r="AG212" s="147" t="s">
        <v>199</v>
      </c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ht="22.5" outlineLevel="1" x14ac:dyDescent="0.2">
      <c r="A213" s="171">
        <v>104</v>
      </c>
      <c r="B213" s="172" t="s">
        <v>444</v>
      </c>
      <c r="C213" s="187" t="s">
        <v>535</v>
      </c>
      <c r="D213" s="173" t="s">
        <v>228</v>
      </c>
      <c r="E213" s="174">
        <v>7.8379000000000003</v>
      </c>
      <c r="F213" s="175"/>
      <c r="G213" s="176">
        <f>ROUND(E213*F213,2)</f>
        <v>0</v>
      </c>
      <c r="H213" s="175"/>
      <c r="I213" s="176">
        <f>ROUND(E213*H213,2)</f>
        <v>0</v>
      </c>
      <c r="J213" s="175"/>
      <c r="K213" s="176">
        <f>ROUND(E213*J213,2)</f>
        <v>0</v>
      </c>
      <c r="L213" s="176">
        <v>12</v>
      </c>
      <c r="M213" s="176">
        <f>G213*(1+L213/100)</f>
        <v>0</v>
      </c>
      <c r="N213" s="174">
        <v>0</v>
      </c>
      <c r="O213" s="174">
        <f>ROUND(E213*N213,2)</f>
        <v>0</v>
      </c>
      <c r="P213" s="174">
        <v>0</v>
      </c>
      <c r="Q213" s="174">
        <f>ROUND(E213*P213,2)</f>
        <v>0</v>
      </c>
      <c r="R213" s="176" t="s">
        <v>469</v>
      </c>
      <c r="S213" s="176" t="s">
        <v>446</v>
      </c>
      <c r="T213" s="177" t="s">
        <v>446</v>
      </c>
      <c r="U213" s="157">
        <v>0</v>
      </c>
      <c r="V213" s="157">
        <f>ROUND(E213*U213,2)</f>
        <v>0</v>
      </c>
      <c r="W213" s="157"/>
      <c r="X213" s="157" t="s">
        <v>169</v>
      </c>
      <c r="Y213" s="157" t="s">
        <v>170</v>
      </c>
      <c r="Z213" s="147"/>
      <c r="AA213" s="147"/>
      <c r="AB213" s="147"/>
      <c r="AC213" s="147"/>
      <c r="AD213" s="147"/>
      <c r="AE213" s="147"/>
      <c r="AF213" s="147"/>
      <c r="AG213" s="147" t="s">
        <v>181</v>
      </c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x14ac:dyDescent="0.2">
      <c r="A214" s="3"/>
      <c r="B214" s="4"/>
      <c r="C214" s="191"/>
      <c r="D214" s="6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AE214">
        <v>12</v>
      </c>
      <c r="AF214">
        <v>21</v>
      </c>
      <c r="AG214" t="s">
        <v>148</v>
      </c>
    </row>
    <row r="215" spans="1:60" x14ac:dyDescent="0.2">
      <c r="A215" s="150"/>
      <c r="B215" s="151" t="s">
        <v>29</v>
      </c>
      <c r="C215" s="192"/>
      <c r="D215" s="152"/>
      <c r="E215" s="153"/>
      <c r="F215" s="153"/>
      <c r="G215" s="170">
        <f>G8+G17+G19+G36+G48+G51+G53+G58+G72+G79+G82+G91+G100+G106+G112+G122+G136+G142+G158+G167+G180+G190+G195</f>
        <v>0</v>
      </c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AE215">
        <f>SUMIF(L7:L213,AE214,G7:G213)</f>
        <v>0</v>
      </c>
      <c r="AF215">
        <f>SUMIF(L7:L213,AF214,G7:G213)</f>
        <v>0</v>
      </c>
      <c r="AG215" t="s">
        <v>447</v>
      </c>
    </row>
    <row r="216" spans="1:60" x14ac:dyDescent="0.2">
      <c r="C216" s="193"/>
      <c r="D216" s="10"/>
      <c r="AG216" t="s">
        <v>448</v>
      </c>
    </row>
    <row r="217" spans="1:60" x14ac:dyDescent="0.2">
      <c r="D217" s="10"/>
    </row>
    <row r="218" spans="1:60" x14ac:dyDescent="0.2">
      <c r="D218" s="10"/>
    </row>
    <row r="219" spans="1:60" x14ac:dyDescent="0.2">
      <c r="D219" s="10"/>
    </row>
    <row r="220" spans="1:60" x14ac:dyDescent="0.2">
      <c r="D220" s="10"/>
    </row>
    <row r="221" spans="1:60" x14ac:dyDescent="0.2">
      <c r="D221" s="10"/>
    </row>
    <row r="222" spans="1:60" x14ac:dyDescent="0.2">
      <c r="D222" s="10"/>
    </row>
    <row r="223" spans="1:60" x14ac:dyDescent="0.2">
      <c r="D223" s="10"/>
    </row>
    <row r="224" spans="1:60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nHeixhQQ1KAn7oCUIUglmPbLX5Or6bTdV6ZgT64PT5rFqvKYblZHFZdK4F8u0Bcfj4Pb1IaEErP7eAix2T9jg==" saltValue="oQOFfYi0Y2CJjck+McXLYw==" spinCount="100000" sheet="1" formatRows="0"/>
  <mergeCells count="53">
    <mergeCell ref="C55:G55"/>
    <mergeCell ref="A1:G1"/>
    <mergeCell ref="C2:G2"/>
    <mergeCell ref="C3:G3"/>
    <mergeCell ref="C4:G4"/>
    <mergeCell ref="C22:G22"/>
    <mergeCell ref="C27:G27"/>
    <mergeCell ref="C33:G33"/>
    <mergeCell ref="C35:G35"/>
    <mergeCell ref="C38:G38"/>
    <mergeCell ref="C45:G45"/>
    <mergeCell ref="C46:G46"/>
    <mergeCell ref="C96:G96"/>
    <mergeCell ref="C57:G57"/>
    <mergeCell ref="C60:G60"/>
    <mergeCell ref="C62:G62"/>
    <mergeCell ref="C66:G66"/>
    <mergeCell ref="C68:G68"/>
    <mergeCell ref="C74:G74"/>
    <mergeCell ref="C78:G78"/>
    <mergeCell ref="C81:G81"/>
    <mergeCell ref="C84:G84"/>
    <mergeCell ref="C87:G87"/>
    <mergeCell ref="C90:G90"/>
    <mergeCell ref="C141:G141"/>
    <mergeCell ref="C102:G102"/>
    <mergeCell ref="C105:G105"/>
    <mergeCell ref="C109:G109"/>
    <mergeCell ref="C114:G114"/>
    <mergeCell ref="C116:G116"/>
    <mergeCell ref="C118:G118"/>
    <mergeCell ref="C121:G121"/>
    <mergeCell ref="C129:G129"/>
    <mergeCell ref="C132:G132"/>
    <mergeCell ref="C134:G134"/>
    <mergeCell ref="C139:G139"/>
    <mergeCell ref="C203:G203"/>
    <mergeCell ref="C147:G147"/>
    <mergeCell ref="C151:G151"/>
    <mergeCell ref="C166:G166"/>
    <mergeCell ref="C174:G174"/>
    <mergeCell ref="C178:G178"/>
    <mergeCell ref="C182:G182"/>
    <mergeCell ref="C194:G194"/>
    <mergeCell ref="C197:G197"/>
    <mergeCell ref="C198:G198"/>
    <mergeCell ref="C200:G200"/>
    <mergeCell ref="C201:G201"/>
    <mergeCell ref="C204:G204"/>
    <mergeCell ref="C206:G206"/>
    <mergeCell ref="C208:G208"/>
    <mergeCell ref="C210:G210"/>
    <mergeCell ref="C212:G2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77959-A794-49B2-97B7-C4747152BE8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4" t="s">
        <v>135</v>
      </c>
      <c r="B1" s="254"/>
      <c r="C1" s="254"/>
      <c r="D1" s="254"/>
      <c r="E1" s="254"/>
      <c r="F1" s="254"/>
      <c r="G1" s="254"/>
      <c r="AG1" t="s">
        <v>136</v>
      </c>
    </row>
    <row r="2" spans="1:60" ht="24.95" customHeight="1" x14ac:dyDescent="0.2">
      <c r="A2" s="139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137</v>
      </c>
    </row>
    <row r="3" spans="1:60" ht="24.95" customHeight="1" x14ac:dyDescent="0.2">
      <c r="A3" s="139" t="s">
        <v>8</v>
      </c>
      <c r="B3" s="49" t="s">
        <v>47</v>
      </c>
      <c r="C3" s="255" t="s">
        <v>48</v>
      </c>
      <c r="D3" s="256"/>
      <c r="E3" s="256"/>
      <c r="F3" s="256"/>
      <c r="G3" s="257"/>
      <c r="AC3" s="120" t="s">
        <v>137</v>
      </c>
      <c r="AG3" t="s">
        <v>138</v>
      </c>
    </row>
    <row r="4" spans="1:60" ht="24.95" customHeight="1" x14ac:dyDescent="0.2">
      <c r="A4" s="140" t="s">
        <v>9</v>
      </c>
      <c r="B4" s="141" t="s">
        <v>55</v>
      </c>
      <c r="C4" s="258" t="s">
        <v>51</v>
      </c>
      <c r="D4" s="259"/>
      <c r="E4" s="259"/>
      <c r="F4" s="259"/>
      <c r="G4" s="260"/>
      <c r="AG4" t="s">
        <v>139</v>
      </c>
    </row>
    <row r="5" spans="1:60" x14ac:dyDescent="0.2">
      <c r="D5" s="10"/>
    </row>
    <row r="6" spans="1:60" ht="38.25" x14ac:dyDescent="0.2">
      <c r="A6" s="143" t="s">
        <v>140</v>
      </c>
      <c r="B6" s="145" t="s">
        <v>141</v>
      </c>
      <c r="C6" s="145" t="s">
        <v>142</v>
      </c>
      <c r="D6" s="144" t="s">
        <v>143</v>
      </c>
      <c r="E6" s="143" t="s">
        <v>144</v>
      </c>
      <c r="F6" s="142" t="s">
        <v>145</v>
      </c>
      <c r="G6" s="143" t="s">
        <v>29</v>
      </c>
      <c r="H6" s="146" t="s">
        <v>30</v>
      </c>
      <c r="I6" s="146" t="s">
        <v>146</v>
      </c>
      <c r="J6" s="146" t="s">
        <v>31</v>
      </c>
      <c r="K6" s="146" t="s">
        <v>147</v>
      </c>
      <c r="L6" s="146" t="s">
        <v>148</v>
      </c>
      <c r="M6" s="146" t="s">
        <v>149</v>
      </c>
      <c r="N6" s="146" t="s">
        <v>150</v>
      </c>
      <c r="O6" s="146" t="s">
        <v>151</v>
      </c>
      <c r="P6" s="146" t="s">
        <v>152</v>
      </c>
      <c r="Q6" s="146" t="s">
        <v>153</v>
      </c>
      <c r="R6" s="146" t="s">
        <v>154</v>
      </c>
      <c r="S6" s="146" t="s">
        <v>155</v>
      </c>
      <c r="T6" s="146" t="s">
        <v>156</v>
      </c>
      <c r="U6" s="146" t="s">
        <v>157</v>
      </c>
      <c r="V6" s="146" t="s">
        <v>158</v>
      </c>
      <c r="W6" s="146" t="s">
        <v>159</v>
      </c>
      <c r="X6" s="146" t="s">
        <v>160</v>
      </c>
      <c r="Y6" s="146" t="s">
        <v>161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4" t="s">
        <v>162</v>
      </c>
      <c r="B8" s="165" t="s">
        <v>72</v>
      </c>
      <c r="C8" s="186" t="s">
        <v>73</v>
      </c>
      <c r="D8" s="166"/>
      <c r="E8" s="167"/>
      <c r="F8" s="168"/>
      <c r="G8" s="168">
        <f>SUMIF(AG9:AG10,"&lt;&gt;NOR",G9:G10)</f>
        <v>0</v>
      </c>
      <c r="H8" s="168"/>
      <c r="I8" s="168">
        <f>SUM(I9:I10)</f>
        <v>0</v>
      </c>
      <c r="J8" s="168"/>
      <c r="K8" s="168">
        <f>SUM(K9:K10)</f>
        <v>0</v>
      </c>
      <c r="L8" s="168"/>
      <c r="M8" s="168">
        <f>SUM(M9:M10)</f>
        <v>0</v>
      </c>
      <c r="N8" s="167"/>
      <c r="O8" s="167">
        <f>SUM(O9:O10)</f>
        <v>0.37</v>
      </c>
      <c r="P8" s="167"/>
      <c r="Q8" s="167">
        <f>SUM(Q9:Q10)</f>
        <v>0</v>
      </c>
      <c r="R8" s="168"/>
      <c r="S8" s="168"/>
      <c r="T8" s="169"/>
      <c r="U8" s="163"/>
      <c r="V8" s="163">
        <f>SUM(V9:V10)</f>
        <v>0</v>
      </c>
      <c r="W8" s="163"/>
      <c r="X8" s="163"/>
      <c r="Y8" s="163"/>
      <c r="AG8" t="s">
        <v>163</v>
      </c>
    </row>
    <row r="9" spans="1:60" ht="33.75" outlineLevel="1" x14ac:dyDescent="0.2">
      <c r="A9" s="171">
        <v>1</v>
      </c>
      <c r="B9" s="172" t="s">
        <v>449</v>
      </c>
      <c r="C9" s="187" t="s">
        <v>450</v>
      </c>
      <c r="D9" s="173" t="s">
        <v>218</v>
      </c>
      <c r="E9" s="174">
        <v>0.2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12</v>
      </c>
      <c r="M9" s="176">
        <f>G9*(1+L9/100)</f>
        <v>0</v>
      </c>
      <c r="N9" s="174">
        <v>1.84144</v>
      </c>
      <c r="O9" s="174">
        <f>ROUND(E9*N9,2)</f>
        <v>0.37</v>
      </c>
      <c r="P9" s="174">
        <v>0</v>
      </c>
      <c r="Q9" s="174">
        <f>ROUND(E9*P9,2)</f>
        <v>0</v>
      </c>
      <c r="R9" s="176" t="s">
        <v>451</v>
      </c>
      <c r="S9" s="176" t="s">
        <v>180</v>
      </c>
      <c r="T9" s="177" t="s">
        <v>180</v>
      </c>
      <c r="U9" s="157">
        <v>0</v>
      </c>
      <c r="V9" s="157">
        <f>ROUND(E9*U9,2)</f>
        <v>0</v>
      </c>
      <c r="W9" s="157"/>
      <c r="X9" s="157" t="s">
        <v>169</v>
      </c>
      <c r="Y9" s="157" t="s">
        <v>170</v>
      </c>
      <c r="Z9" s="147"/>
      <c r="AA9" s="147"/>
      <c r="AB9" s="147"/>
      <c r="AC9" s="147"/>
      <c r="AD9" s="147"/>
      <c r="AE9" s="147"/>
      <c r="AF9" s="147"/>
      <c r="AG9" s="147" t="s">
        <v>171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61" t="s">
        <v>452</v>
      </c>
      <c r="D10" s="262"/>
      <c r="E10" s="262"/>
      <c r="F10" s="262"/>
      <c r="G10" s="262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453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164" t="s">
        <v>162</v>
      </c>
      <c r="B11" s="165" t="s">
        <v>76</v>
      </c>
      <c r="C11" s="186" t="s">
        <v>77</v>
      </c>
      <c r="D11" s="166"/>
      <c r="E11" s="167"/>
      <c r="F11" s="168"/>
      <c r="G11" s="168">
        <f>SUMIF(AG12:AG17,"&lt;&gt;NOR",G12:G17)</f>
        <v>0</v>
      </c>
      <c r="H11" s="168"/>
      <c r="I11" s="168">
        <f>SUM(I12:I17)</f>
        <v>0</v>
      </c>
      <c r="J11" s="168"/>
      <c r="K11" s="168">
        <f>SUM(K12:K17)</f>
        <v>0</v>
      </c>
      <c r="L11" s="168"/>
      <c r="M11" s="168">
        <f>SUM(M12:M17)</f>
        <v>0</v>
      </c>
      <c r="N11" s="167"/>
      <c r="O11" s="167">
        <f>SUM(O12:O17)</f>
        <v>0.84000000000000008</v>
      </c>
      <c r="P11" s="167"/>
      <c r="Q11" s="167">
        <f>SUM(Q12:Q17)</f>
        <v>0</v>
      </c>
      <c r="R11" s="168"/>
      <c r="S11" s="168"/>
      <c r="T11" s="169"/>
      <c r="U11" s="163"/>
      <c r="V11" s="163">
        <f>SUM(V12:V17)</f>
        <v>0</v>
      </c>
      <c r="W11" s="163"/>
      <c r="X11" s="163"/>
      <c r="Y11" s="163"/>
      <c r="AG11" t="s">
        <v>163</v>
      </c>
    </row>
    <row r="12" spans="1:60" ht="33.75" outlineLevel="1" x14ac:dyDescent="0.2">
      <c r="A12" s="171">
        <v>2</v>
      </c>
      <c r="B12" s="172" t="s">
        <v>454</v>
      </c>
      <c r="C12" s="187" t="s">
        <v>455</v>
      </c>
      <c r="D12" s="173" t="s">
        <v>166</v>
      </c>
      <c r="E12" s="174">
        <v>7.2</v>
      </c>
      <c r="F12" s="175"/>
      <c r="G12" s="176">
        <f>ROUND(E12*F12,2)</f>
        <v>0</v>
      </c>
      <c r="H12" s="175"/>
      <c r="I12" s="176">
        <f>ROUND(E12*H12,2)</f>
        <v>0</v>
      </c>
      <c r="J12" s="175"/>
      <c r="K12" s="176">
        <f>ROUND(E12*J12,2)</f>
        <v>0</v>
      </c>
      <c r="L12" s="176">
        <v>12</v>
      </c>
      <c r="M12" s="176">
        <f>G12*(1+L12/100)</f>
        <v>0</v>
      </c>
      <c r="N12" s="174">
        <v>0.10712000000000001</v>
      </c>
      <c r="O12" s="174">
        <f>ROUND(E12*N12,2)</f>
        <v>0.77</v>
      </c>
      <c r="P12" s="174">
        <v>0</v>
      </c>
      <c r="Q12" s="174">
        <f>ROUND(E12*P12,2)</f>
        <v>0</v>
      </c>
      <c r="R12" s="176" t="s">
        <v>451</v>
      </c>
      <c r="S12" s="176" t="s">
        <v>180</v>
      </c>
      <c r="T12" s="177" t="s">
        <v>180</v>
      </c>
      <c r="U12" s="157">
        <v>0</v>
      </c>
      <c r="V12" s="157">
        <f>ROUND(E12*U12,2)</f>
        <v>0</v>
      </c>
      <c r="W12" s="157"/>
      <c r="X12" s="157" t="s">
        <v>169</v>
      </c>
      <c r="Y12" s="157" t="s">
        <v>170</v>
      </c>
      <c r="Z12" s="147"/>
      <c r="AA12" s="147"/>
      <c r="AB12" s="147"/>
      <c r="AC12" s="147"/>
      <c r="AD12" s="147"/>
      <c r="AE12" s="147"/>
      <c r="AF12" s="147"/>
      <c r="AG12" s="147" t="s">
        <v>171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61" t="s">
        <v>456</v>
      </c>
      <c r="D13" s="262"/>
      <c r="E13" s="262"/>
      <c r="F13" s="262"/>
      <c r="G13" s="262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453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8" t="s">
        <v>457</v>
      </c>
      <c r="D14" s="158"/>
      <c r="E14" s="159">
        <v>7.2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173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8">
        <v>3</v>
      </c>
      <c r="B15" s="179" t="s">
        <v>458</v>
      </c>
      <c r="C15" s="189" t="s">
        <v>459</v>
      </c>
      <c r="D15" s="180" t="s">
        <v>166</v>
      </c>
      <c r="E15" s="181">
        <v>0.2</v>
      </c>
      <c r="F15" s="182"/>
      <c r="G15" s="183">
        <f>ROUND(E15*F15,2)</f>
        <v>0</v>
      </c>
      <c r="H15" s="182"/>
      <c r="I15" s="183">
        <f>ROUND(E15*H15,2)</f>
        <v>0</v>
      </c>
      <c r="J15" s="182"/>
      <c r="K15" s="183">
        <f>ROUND(E15*J15,2)</f>
        <v>0</v>
      </c>
      <c r="L15" s="183">
        <v>12</v>
      </c>
      <c r="M15" s="183">
        <f>G15*(1+L15/100)</f>
        <v>0</v>
      </c>
      <c r="N15" s="181">
        <v>7.0400000000000003E-3</v>
      </c>
      <c r="O15" s="181">
        <f>ROUND(E15*N15,2)</f>
        <v>0</v>
      </c>
      <c r="P15" s="181">
        <v>0</v>
      </c>
      <c r="Q15" s="181">
        <f>ROUND(E15*P15,2)</f>
        <v>0</v>
      </c>
      <c r="R15" s="183"/>
      <c r="S15" s="183" t="s">
        <v>167</v>
      </c>
      <c r="T15" s="184" t="s">
        <v>168</v>
      </c>
      <c r="U15" s="157">
        <v>0</v>
      </c>
      <c r="V15" s="157">
        <f>ROUND(E15*U15,2)</f>
        <v>0</v>
      </c>
      <c r="W15" s="157"/>
      <c r="X15" s="157" t="s">
        <v>169</v>
      </c>
      <c r="Y15" s="157" t="s">
        <v>170</v>
      </c>
      <c r="Z15" s="147"/>
      <c r="AA15" s="147"/>
      <c r="AB15" s="147"/>
      <c r="AC15" s="147"/>
      <c r="AD15" s="147"/>
      <c r="AE15" s="147"/>
      <c r="AF15" s="147"/>
      <c r="AG15" s="147" t="s">
        <v>171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1">
        <v>4</v>
      </c>
      <c r="B16" s="172" t="s">
        <v>460</v>
      </c>
      <c r="C16" s="187" t="s">
        <v>461</v>
      </c>
      <c r="D16" s="173" t="s">
        <v>166</v>
      </c>
      <c r="E16" s="174">
        <v>4.8</v>
      </c>
      <c r="F16" s="175"/>
      <c r="G16" s="176">
        <f>ROUND(E16*F16,2)</f>
        <v>0</v>
      </c>
      <c r="H16" s="175"/>
      <c r="I16" s="176">
        <f>ROUND(E16*H16,2)</f>
        <v>0</v>
      </c>
      <c r="J16" s="175"/>
      <c r="K16" s="176">
        <f>ROUND(E16*J16,2)</f>
        <v>0</v>
      </c>
      <c r="L16" s="176">
        <v>12</v>
      </c>
      <c r="M16" s="176">
        <f>G16*(1+L16/100)</f>
        <v>0</v>
      </c>
      <c r="N16" s="174">
        <v>1.47E-2</v>
      </c>
      <c r="O16" s="174">
        <f>ROUND(E16*N16,2)</f>
        <v>7.0000000000000007E-2</v>
      </c>
      <c r="P16" s="174">
        <v>0</v>
      </c>
      <c r="Q16" s="174">
        <f>ROUND(E16*P16,2)</f>
        <v>0</v>
      </c>
      <c r="R16" s="176"/>
      <c r="S16" s="176" t="s">
        <v>167</v>
      </c>
      <c r="T16" s="177" t="s">
        <v>168</v>
      </c>
      <c r="U16" s="157">
        <v>0</v>
      </c>
      <c r="V16" s="157">
        <f>ROUND(E16*U16,2)</f>
        <v>0</v>
      </c>
      <c r="W16" s="157"/>
      <c r="X16" s="157" t="s">
        <v>169</v>
      </c>
      <c r="Y16" s="157" t="s">
        <v>170</v>
      </c>
      <c r="Z16" s="147"/>
      <c r="AA16" s="147"/>
      <c r="AB16" s="147"/>
      <c r="AC16" s="147"/>
      <c r="AD16" s="147"/>
      <c r="AE16" s="147"/>
      <c r="AF16" s="147"/>
      <c r="AG16" s="147" t="s">
        <v>171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8" t="s">
        <v>462</v>
      </c>
      <c r="D17" s="158"/>
      <c r="E17" s="159">
        <v>4.8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173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4" t="s">
        <v>162</v>
      </c>
      <c r="B18" s="165" t="s">
        <v>78</v>
      </c>
      <c r="C18" s="186" t="s">
        <v>79</v>
      </c>
      <c r="D18" s="166"/>
      <c r="E18" s="167"/>
      <c r="F18" s="168"/>
      <c r="G18" s="168">
        <f>SUMIF(AG19:AG20,"&lt;&gt;NOR",G19:G20)</f>
        <v>0</v>
      </c>
      <c r="H18" s="168"/>
      <c r="I18" s="168">
        <f>SUM(I19:I20)</f>
        <v>0</v>
      </c>
      <c r="J18" s="168"/>
      <c r="K18" s="168">
        <f>SUM(K19:K20)</f>
        <v>0</v>
      </c>
      <c r="L18" s="168"/>
      <c r="M18" s="168">
        <f>SUM(M19:M20)</f>
        <v>0</v>
      </c>
      <c r="N18" s="167"/>
      <c r="O18" s="167">
        <f>SUM(O19:O20)</f>
        <v>0.22</v>
      </c>
      <c r="P18" s="167"/>
      <c r="Q18" s="167">
        <f>SUM(Q19:Q20)</f>
        <v>0</v>
      </c>
      <c r="R18" s="168"/>
      <c r="S18" s="168"/>
      <c r="T18" s="169"/>
      <c r="U18" s="163"/>
      <c r="V18" s="163">
        <f>SUM(V19:V20)</f>
        <v>0</v>
      </c>
      <c r="W18" s="163"/>
      <c r="X18" s="163"/>
      <c r="Y18" s="163"/>
      <c r="AG18" t="s">
        <v>163</v>
      </c>
    </row>
    <row r="19" spans="1:60" ht="22.5" outlineLevel="1" x14ac:dyDescent="0.2">
      <c r="A19" s="171">
        <v>5</v>
      </c>
      <c r="B19" s="172" t="s">
        <v>463</v>
      </c>
      <c r="C19" s="187" t="s">
        <v>464</v>
      </c>
      <c r="D19" s="173" t="s">
        <v>166</v>
      </c>
      <c r="E19" s="174">
        <v>4</v>
      </c>
      <c r="F19" s="175"/>
      <c r="G19" s="176">
        <f>ROUND(E19*F19,2)</f>
        <v>0</v>
      </c>
      <c r="H19" s="175"/>
      <c r="I19" s="176">
        <f>ROUND(E19*H19,2)</f>
        <v>0</v>
      </c>
      <c r="J19" s="175"/>
      <c r="K19" s="176">
        <f>ROUND(E19*J19,2)</f>
        <v>0</v>
      </c>
      <c r="L19" s="176">
        <v>12</v>
      </c>
      <c r="M19" s="176">
        <f>G19*(1+L19/100)</f>
        <v>0</v>
      </c>
      <c r="N19" s="174">
        <v>5.5129999999999998E-2</v>
      </c>
      <c r="O19" s="174">
        <f>ROUND(E19*N19,2)</f>
        <v>0.22</v>
      </c>
      <c r="P19" s="174">
        <v>0</v>
      </c>
      <c r="Q19" s="174">
        <f>ROUND(E19*P19,2)</f>
        <v>0</v>
      </c>
      <c r="R19" s="176" t="s">
        <v>465</v>
      </c>
      <c r="S19" s="176" t="s">
        <v>180</v>
      </c>
      <c r="T19" s="177" t="s">
        <v>180</v>
      </c>
      <c r="U19" s="157">
        <v>0</v>
      </c>
      <c r="V19" s="157">
        <f>ROUND(E19*U19,2)</f>
        <v>0</v>
      </c>
      <c r="W19" s="157"/>
      <c r="X19" s="157" t="s">
        <v>169</v>
      </c>
      <c r="Y19" s="157" t="s">
        <v>170</v>
      </c>
      <c r="Z19" s="147"/>
      <c r="AA19" s="147"/>
      <c r="AB19" s="147"/>
      <c r="AC19" s="147"/>
      <c r="AD19" s="147"/>
      <c r="AE19" s="147"/>
      <c r="AF19" s="147"/>
      <c r="AG19" s="147" t="s">
        <v>171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2" x14ac:dyDescent="0.2">
      <c r="A20" s="154"/>
      <c r="B20" s="155"/>
      <c r="C20" s="261" t="s">
        <v>466</v>
      </c>
      <c r="D20" s="262"/>
      <c r="E20" s="262"/>
      <c r="F20" s="262"/>
      <c r="G20" s="262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453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85" t="str">
        <f>C20</f>
        <v>stěn a podhledů, zatřená dřevěným hladítkem na zdivu nebo betonu, ochranná na svislé a šikmé izolaci s cementovým podkladním postřikem a popř. s vypálením povrchu ocelovým hladítkem,</v>
      </c>
      <c r="BB20" s="147"/>
      <c r="BC20" s="147"/>
      <c r="BD20" s="147"/>
      <c r="BE20" s="147"/>
      <c r="BF20" s="147"/>
      <c r="BG20" s="147"/>
      <c r="BH20" s="147"/>
    </row>
    <row r="21" spans="1:60" x14ac:dyDescent="0.2">
      <c r="A21" s="164" t="s">
        <v>162</v>
      </c>
      <c r="B21" s="165" t="s">
        <v>90</v>
      </c>
      <c r="C21" s="186" t="s">
        <v>91</v>
      </c>
      <c r="D21" s="166"/>
      <c r="E21" s="167"/>
      <c r="F21" s="168"/>
      <c r="G21" s="168">
        <f>SUMIF(AG22:AG24,"&lt;&gt;NOR",G22:G24)</f>
        <v>0</v>
      </c>
      <c r="H21" s="168"/>
      <c r="I21" s="168">
        <f>SUM(I22:I24)</f>
        <v>0</v>
      </c>
      <c r="J21" s="168"/>
      <c r="K21" s="168">
        <f>SUM(K22:K24)</f>
        <v>0</v>
      </c>
      <c r="L21" s="168"/>
      <c r="M21" s="168">
        <f>SUM(M22:M24)</f>
        <v>0</v>
      </c>
      <c r="N21" s="167"/>
      <c r="O21" s="167">
        <f>SUM(O22:O24)</f>
        <v>0.04</v>
      </c>
      <c r="P21" s="167"/>
      <c r="Q21" s="167">
        <f>SUM(Q22:Q24)</f>
        <v>0.19</v>
      </c>
      <c r="R21" s="168"/>
      <c r="S21" s="168"/>
      <c r="T21" s="169"/>
      <c r="U21" s="163"/>
      <c r="V21" s="163">
        <f>SUM(V22:V24)</f>
        <v>0</v>
      </c>
      <c r="W21" s="163"/>
      <c r="X21" s="163"/>
      <c r="Y21" s="163"/>
      <c r="AG21" t="s">
        <v>163</v>
      </c>
    </row>
    <row r="22" spans="1:60" ht="22.5" outlineLevel="1" x14ac:dyDescent="0.2">
      <c r="A22" s="178">
        <v>6</v>
      </c>
      <c r="B22" s="179" t="s">
        <v>467</v>
      </c>
      <c r="C22" s="189" t="s">
        <v>468</v>
      </c>
      <c r="D22" s="180" t="s">
        <v>179</v>
      </c>
      <c r="E22" s="181">
        <v>24</v>
      </c>
      <c r="F22" s="182"/>
      <c r="G22" s="183">
        <f>ROUND(E22*F22,2)</f>
        <v>0</v>
      </c>
      <c r="H22" s="182"/>
      <c r="I22" s="183">
        <f>ROUND(E22*H22,2)</f>
        <v>0</v>
      </c>
      <c r="J22" s="182"/>
      <c r="K22" s="183">
        <f>ROUND(E22*J22,2)</f>
        <v>0</v>
      </c>
      <c r="L22" s="183">
        <v>12</v>
      </c>
      <c r="M22" s="183">
        <f>G22*(1+L22/100)</f>
        <v>0</v>
      </c>
      <c r="N22" s="181">
        <v>8.0000000000000007E-5</v>
      </c>
      <c r="O22" s="181">
        <f>ROUND(E22*N22,2)</f>
        <v>0</v>
      </c>
      <c r="P22" s="181">
        <v>1E-3</v>
      </c>
      <c r="Q22" s="181">
        <f>ROUND(E22*P22,2)</f>
        <v>0.02</v>
      </c>
      <c r="R22" s="183" t="s">
        <v>469</v>
      </c>
      <c r="S22" s="183" t="s">
        <v>180</v>
      </c>
      <c r="T22" s="184" t="s">
        <v>180</v>
      </c>
      <c r="U22" s="157">
        <v>0</v>
      </c>
      <c r="V22" s="157">
        <f>ROUND(E22*U22,2)</f>
        <v>0</v>
      </c>
      <c r="W22" s="157"/>
      <c r="X22" s="157" t="s">
        <v>169</v>
      </c>
      <c r="Y22" s="157" t="s">
        <v>170</v>
      </c>
      <c r="Z22" s="147"/>
      <c r="AA22" s="147"/>
      <c r="AB22" s="147"/>
      <c r="AC22" s="147"/>
      <c r="AD22" s="147"/>
      <c r="AE22" s="147"/>
      <c r="AF22" s="147"/>
      <c r="AG22" s="147" t="s">
        <v>171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8">
        <v>7</v>
      </c>
      <c r="B23" s="179" t="s">
        <v>470</v>
      </c>
      <c r="C23" s="189" t="s">
        <v>471</v>
      </c>
      <c r="D23" s="180" t="s">
        <v>204</v>
      </c>
      <c r="E23" s="181">
        <v>60</v>
      </c>
      <c r="F23" s="182"/>
      <c r="G23" s="183">
        <f>ROUND(E23*F23,2)</f>
        <v>0</v>
      </c>
      <c r="H23" s="182"/>
      <c r="I23" s="183">
        <f>ROUND(E23*H23,2)</f>
        <v>0</v>
      </c>
      <c r="J23" s="182"/>
      <c r="K23" s="183">
        <f>ROUND(E23*J23,2)</f>
        <v>0</v>
      </c>
      <c r="L23" s="183">
        <v>12</v>
      </c>
      <c r="M23" s="183">
        <f>G23*(1+L23/100)</f>
        <v>0</v>
      </c>
      <c r="N23" s="181">
        <v>4.8999999999999998E-4</v>
      </c>
      <c r="O23" s="181">
        <f>ROUND(E23*N23,2)</f>
        <v>0.03</v>
      </c>
      <c r="P23" s="181">
        <v>2E-3</v>
      </c>
      <c r="Q23" s="181">
        <f>ROUND(E23*P23,2)</f>
        <v>0.12</v>
      </c>
      <c r="R23" s="183" t="s">
        <v>469</v>
      </c>
      <c r="S23" s="183" t="s">
        <v>180</v>
      </c>
      <c r="T23" s="184" t="s">
        <v>180</v>
      </c>
      <c r="U23" s="157">
        <v>0</v>
      </c>
      <c r="V23" s="157">
        <f>ROUND(E23*U23,2)</f>
        <v>0</v>
      </c>
      <c r="W23" s="157"/>
      <c r="X23" s="157" t="s">
        <v>169</v>
      </c>
      <c r="Y23" s="157" t="s">
        <v>170</v>
      </c>
      <c r="Z23" s="147"/>
      <c r="AA23" s="147"/>
      <c r="AB23" s="147"/>
      <c r="AC23" s="147"/>
      <c r="AD23" s="147"/>
      <c r="AE23" s="147"/>
      <c r="AF23" s="147"/>
      <c r="AG23" s="147" t="s">
        <v>171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8">
        <v>8</v>
      </c>
      <c r="B24" s="179" t="s">
        <v>472</v>
      </c>
      <c r="C24" s="189" t="s">
        <v>473</v>
      </c>
      <c r="D24" s="180" t="s">
        <v>204</v>
      </c>
      <c r="E24" s="181">
        <v>12</v>
      </c>
      <c r="F24" s="182"/>
      <c r="G24" s="183">
        <f>ROUND(E24*F24,2)</f>
        <v>0</v>
      </c>
      <c r="H24" s="182"/>
      <c r="I24" s="183">
        <f>ROUND(E24*H24,2)</f>
        <v>0</v>
      </c>
      <c r="J24" s="182"/>
      <c r="K24" s="183">
        <f>ROUND(E24*J24,2)</f>
        <v>0</v>
      </c>
      <c r="L24" s="183">
        <v>12</v>
      </c>
      <c r="M24" s="183">
        <f>G24*(1+L24/100)</f>
        <v>0</v>
      </c>
      <c r="N24" s="181">
        <v>4.8999999999999998E-4</v>
      </c>
      <c r="O24" s="181">
        <f>ROUND(E24*N24,2)</f>
        <v>0.01</v>
      </c>
      <c r="P24" s="181">
        <v>4.0000000000000001E-3</v>
      </c>
      <c r="Q24" s="181">
        <f>ROUND(E24*P24,2)</f>
        <v>0.05</v>
      </c>
      <c r="R24" s="183" t="s">
        <v>469</v>
      </c>
      <c r="S24" s="183" t="s">
        <v>180</v>
      </c>
      <c r="T24" s="184" t="s">
        <v>180</v>
      </c>
      <c r="U24" s="157">
        <v>0</v>
      </c>
      <c r="V24" s="157">
        <f>ROUND(E24*U24,2)</f>
        <v>0</v>
      </c>
      <c r="W24" s="157"/>
      <c r="X24" s="157" t="s">
        <v>169</v>
      </c>
      <c r="Y24" s="157" t="s">
        <v>170</v>
      </c>
      <c r="Z24" s="147"/>
      <c r="AA24" s="147"/>
      <c r="AB24" s="147"/>
      <c r="AC24" s="147"/>
      <c r="AD24" s="147"/>
      <c r="AE24" s="147"/>
      <c r="AF24" s="147"/>
      <c r="AG24" s="147" t="s">
        <v>171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x14ac:dyDescent="0.2">
      <c r="A25" s="164" t="s">
        <v>162</v>
      </c>
      <c r="B25" s="165" t="s">
        <v>92</v>
      </c>
      <c r="C25" s="186" t="s">
        <v>93</v>
      </c>
      <c r="D25" s="166"/>
      <c r="E25" s="167"/>
      <c r="F25" s="168"/>
      <c r="G25" s="168">
        <f>SUMIF(AG26:AG27,"&lt;&gt;NOR",G26:G27)</f>
        <v>0</v>
      </c>
      <c r="H25" s="168"/>
      <c r="I25" s="168">
        <f>SUM(I26:I27)</f>
        <v>0</v>
      </c>
      <c r="J25" s="168"/>
      <c r="K25" s="168">
        <f>SUM(K26:K27)</f>
        <v>0</v>
      </c>
      <c r="L25" s="168"/>
      <c r="M25" s="168">
        <f>SUM(M26:M27)</f>
        <v>0</v>
      </c>
      <c r="N25" s="167"/>
      <c r="O25" s="167">
        <f>SUM(O26:O27)</f>
        <v>0</v>
      </c>
      <c r="P25" s="167"/>
      <c r="Q25" s="167">
        <f>SUM(Q26:Q27)</f>
        <v>0</v>
      </c>
      <c r="R25" s="168"/>
      <c r="S25" s="168"/>
      <c r="T25" s="169"/>
      <c r="U25" s="163"/>
      <c r="V25" s="163">
        <f>SUM(V26:V27)</f>
        <v>0</v>
      </c>
      <c r="W25" s="163"/>
      <c r="X25" s="163"/>
      <c r="Y25" s="163"/>
      <c r="AG25" t="s">
        <v>163</v>
      </c>
    </row>
    <row r="26" spans="1:60" ht="22.5" outlineLevel="1" x14ac:dyDescent="0.2">
      <c r="A26" s="171">
        <v>9</v>
      </c>
      <c r="B26" s="172" t="s">
        <v>474</v>
      </c>
      <c r="C26" s="187" t="s">
        <v>475</v>
      </c>
      <c r="D26" s="173" t="s">
        <v>228</v>
      </c>
      <c r="E26" s="174">
        <v>1.4692400000000001</v>
      </c>
      <c r="F26" s="175"/>
      <c r="G26" s="176">
        <f>ROUND(E26*F26,2)</f>
        <v>0</v>
      </c>
      <c r="H26" s="175"/>
      <c r="I26" s="176">
        <f>ROUND(E26*H26,2)</f>
        <v>0</v>
      </c>
      <c r="J26" s="175"/>
      <c r="K26" s="176">
        <f>ROUND(E26*J26,2)</f>
        <v>0</v>
      </c>
      <c r="L26" s="176">
        <v>12</v>
      </c>
      <c r="M26" s="176">
        <f>G26*(1+L26/100)</f>
        <v>0</v>
      </c>
      <c r="N26" s="174">
        <v>0</v>
      </c>
      <c r="O26" s="174">
        <f>ROUND(E26*N26,2)</f>
        <v>0</v>
      </c>
      <c r="P26" s="174">
        <v>0</v>
      </c>
      <c r="Q26" s="174">
        <f>ROUND(E26*P26,2)</f>
        <v>0</v>
      </c>
      <c r="R26" s="176" t="s">
        <v>451</v>
      </c>
      <c r="S26" s="176" t="s">
        <v>180</v>
      </c>
      <c r="T26" s="177" t="s">
        <v>180</v>
      </c>
      <c r="U26" s="157">
        <v>0</v>
      </c>
      <c r="V26" s="157">
        <f>ROUND(E26*U26,2)</f>
        <v>0</v>
      </c>
      <c r="W26" s="157"/>
      <c r="X26" s="157" t="s">
        <v>169</v>
      </c>
      <c r="Y26" s="157" t="s">
        <v>170</v>
      </c>
      <c r="Z26" s="147"/>
      <c r="AA26" s="147"/>
      <c r="AB26" s="147"/>
      <c r="AC26" s="147"/>
      <c r="AD26" s="147"/>
      <c r="AE26" s="147"/>
      <c r="AF26" s="147"/>
      <c r="AG26" s="147" t="s">
        <v>171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61" t="s">
        <v>476</v>
      </c>
      <c r="D27" s="262"/>
      <c r="E27" s="262"/>
      <c r="F27" s="262"/>
      <c r="G27" s="262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7"/>
      <c r="AA27" s="147"/>
      <c r="AB27" s="147"/>
      <c r="AC27" s="147"/>
      <c r="AD27" s="147"/>
      <c r="AE27" s="147"/>
      <c r="AF27" s="147"/>
      <c r="AG27" s="147" t="s">
        <v>453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x14ac:dyDescent="0.2">
      <c r="A28" s="164" t="s">
        <v>162</v>
      </c>
      <c r="B28" s="165" t="s">
        <v>126</v>
      </c>
      <c r="C28" s="186" t="s">
        <v>127</v>
      </c>
      <c r="D28" s="166"/>
      <c r="E28" s="167"/>
      <c r="F28" s="168"/>
      <c r="G28" s="168">
        <f>SUMIF(AG29:AG52,"&lt;&gt;NOR",G29:G52)</f>
        <v>0</v>
      </c>
      <c r="H28" s="168"/>
      <c r="I28" s="168">
        <f>SUM(I29:I52)</f>
        <v>0</v>
      </c>
      <c r="J28" s="168"/>
      <c r="K28" s="168">
        <f>SUM(K29:K52)</f>
        <v>0</v>
      </c>
      <c r="L28" s="168"/>
      <c r="M28" s="168">
        <f>SUM(M29:M52)</f>
        <v>0</v>
      </c>
      <c r="N28" s="167"/>
      <c r="O28" s="167">
        <f>SUM(O29:O52)</f>
        <v>0.05</v>
      </c>
      <c r="P28" s="167"/>
      <c r="Q28" s="167">
        <f>SUM(Q29:Q52)</f>
        <v>0.05</v>
      </c>
      <c r="R28" s="168"/>
      <c r="S28" s="168"/>
      <c r="T28" s="169"/>
      <c r="U28" s="163"/>
      <c r="V28" s="163">
        <f>SUM(V29:V52)</f>
        <v>0</v>
      </c>
      <c r="W28" s="163"/>
      <c r="X28" s="163"/>
      <c r="Y28" s="163"/>
      <c r="AG28" t="s">
        <v>163</v>
      </c>
    </row>
    <row r="29" spans="1:60" ht="22.5" outlineLevel="1" x14ac:dyDescent="0.2">
      <c r="A29" s="178">
        <v>10</v>
      </c>
      <c r="B29" s="179" t="s">
        <v>477</v>
      </c>
      <c r="C29" s="189" t="s">
        <v>478</v>
      </c>
      <c r="D29" s="180" t="s">
        <v>179</v>
      </c>
      <c r="E29" s="181">
        <v>32</v>
      </c>
      <c r="F29" s="182"/>
      <c r="G29" s="183">
        <f t="shared" ref="G29:G42" si="0">ROUND(E29*F29,2)</f>
        <v>0</v>
      </c>
      <c r="H29" s="182"/>
      <c r="I29" s="183">
        <f t="shared" ref="I29:I42" si="1">ROUND(E29*H29,2)</f>
        <v>0</v>
      </c>
      <c r="J29" s="182"/>
      <c r="K29" s="183">
        <f t="shared" ref="K29:K42" si="2">ROUND(E29*J29,2)</f>
        <v>0</v>
      </c>
      <c r="L29" s="183">
        <v>12</v>
      </c>
      <c r="M29" s="183">
        <f t="shared" ref="M29:M42" si="3">G29*(1+L29/100)</f>
        <v>0</v>
      </c>
      <c r="N29" s="181">
        <v>2.0000000000000002E-5</v>
      </c>
      <c r="O29" s="181">
        <f t="shared" ref="O29:O42" si="4">ROUND(E29*N29,2)</f>
        <v>0</v>
      </c>
      <c r="P29" s="181">
        <v>0</v>
      </c>
      <c r="Q29" s="181">
        <f t="shared" ref="Q29:Q42" si="5">ROUND(E29*P29,2)</f>
        <v>0</v>
      </c>
      <c r="R29" s="183" t="s">
        <v>126</v>
      </c>
      <c r="S29" s="183" t="s">
        <v>180</v>
      </c>
      <c r="T29" s="184" t="s">
        <v>180</v>
      </c>
      <c r="U29" s="157">
        <v>0</v>
      </c>
      <c r="V29" s="157">
        <f t="shared" ref="V29:V42" si="6">ROUND(E29*U29,2)</f>
        <v>0</v>
      </c>
      <c r="W29" s="157"/>
      <c r="X29" s="157" t="s">
        <v>169</v>
      </c>
      <c r="Y29" s="157" t="s">
        <v>170</v>
      </c>
      <c r="Z29" s="147"/>
      <c r="AA29" s="147"/>
      <c r="AB29" s="147"/>
      <c r="AC29" s="147"/>
      <c r="AD29" s="147"/>
      <c r="AE29" s="147"/>
      <c r="AF29" s="147"/>
      <c r="AG29" s="147" t="s">
        <v>479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2.5" outlineLevel="1" x14ac:dyDescent="0.2">
      <c r="A30" s="178">
        <v>11</v>
      </c>
      <c r="B30" s="179" t="s">
        <v>480</v>
      </c>
      <c r="C30" s="189" t="s">
        <v>481</v>
      </c>
      <c r="D30" s="180" t="s">
        <v>179</v>
      </c>
      <c r="E30" s="181">
        <v>5</v>
      </c>
      <c r="F30" s="182"/>
      <c r="G30" s="183">
        <f t="shared" si="0"/>
        <v>0</v>
      </c>
      <c r="H30" s="182"/>
      <c r="I30" s="183">
        <f t="shared" si="1"/>
        <v>0</v>
      </c>
      <c r="J30" s="182"/>
      <c r="K30" s="183">
        <f t="shared" si="2"/>
        <v>0</v>
      </c>
      <c r="L30" s="183">
        <v>12</v>
      </c>
      <c r="M30" s="183">
        <f t="shared" si="3"/>
        <v>0</v>
      </c>
      <c r="N30" s="181">
        <v>4.0000000000000003E-5</v>
      </c>
      <c r="O30" s="181">
        <f t="shared" si="4"/>
        <v>0</v>
      </c>
      <c r="P30" s="181">
        <v>0</v>
      </c>
      <c r="Q30" s="181">
        <f t="shared" si="5"/>
        <v>0</v>
      </c>
      <c r="R30" s="183" t="s">
        <v>126</v>
      </c>
      <c r="S30" s="183" t="s">
        <v>180</v>
      </c>
      <c r="T30" s="184" t="s">
        <v>180</v>
      </c>
      <c r="U30" s="157">
        <v>0</v>
      </c>
      <c r="V30" s="157">
        <f t="shared" si="6"/>
        <v>0</v>
      </c>
      <c r="W30" s="157"/>
      <c r="X30" s="157" t="s">
        <v>169</v>
      </c>
      <c r="Y30" s="157" t="s">
        <v>170</v>
      </c>
      <c r="Z30" s="147"/>
      <c r="AA30" s="147"/>
      <c r="AB30" s="147"/>
      <c r="AC30" s="147"/>
      <c r="AD30" s="147"/>
      <c r="AE30" s="147"/>
      <c r="AF30" s="147"/>
      <c r="AG30" s="147" t="s">
        <v>479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78">
        <v>12</v>
      </c>
      <c r="B31" s="179" t="s">
        <v>482</v>
      </c>
      <c r="C31" s="189" t="s">
        <v>483</v>
      </c>
      <c r="D31" s="180" t="s">
        <v>179</v>
      </c>
      <c r="E31" s="181">
        <v>60</v>
      </c>
      <c r="F31" s="182"/>
      <c r="G31" s="183">
        <f t="shared" si="0"/>
        <v>0</v>
      </c>
      <c r="H31" s="182"/>
      <c r="I31" s="183">
        <f t="shared" si="1"/>
        <v>0</v>
      </c>
      <c r="J31" s="182"/>
      <c r="K31" s="183">
        <f t="shared" si="2"/>
        <v>0</v>
      </c>
      <c r="L31" s="183">
        <v>12</v>
      </c>
      <c r="M31" s="183">
        <f t="shared" si="3"/>
        <v>0</v>
      </c>
      <c r="N31" s="181">
        <v>0</v>
      </c>
      <c r="O31" s="181">
        <f t="shared" si="4"/>
        <v>0</v>
      </c>
      <c r="P31" s="181">
        <v>0</v>
      </c>
      <c r="Q31" s="181">
        <f t="shared" si="5"/>
        <v>0</v>
      </c>
      <c r="R31" s="183" t="s">
        <v>126</v>
      </c>
      <c r="S31" s="183" t="s">
        <v>180</v>
      </c>
      <c r="T31" s="184" t="s">
        <v>180</v>
      </c>
      <c r="U31" s="157">
        <v>0</v>
      </c>
      <c r="V31" s="157">
        <f t="shared" si="6"/>
        <v>0</v>
      </c>
      <c r="W31" s="157"/>
      <c r="X31" s="157" t="s">
        <v>169</v>
      </c>
      <c r="Y31" s="157" t="s">
        <v>170</v>
      </c>
      <c r="Z31" s="147"/>
      <c r="AA31" s="147"/>
      <c r="AB31" s="147"/>
      <c r="AC31" s="147"/>
      <c r="AD31" s="147"/>
      <c r="AE31" s="147"/>
      <c r="AF31" s="147"/>
      <c r="AG31" s="147" t="s">
        <v>479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8">
        <v>13</v>
      </c>
      <c r="B32" s="179" t="s">
        <v>484</v>
      </c>
      <c r="C32" s="189" t="s">
        <v>485</v>
      </c>
      <c r="D32" s="180" t="s">
        <v>179</v>
      </c>
      <c r="E32" s="181">
        <v>5</v>
      </c>
      <c r="F32" s="182"/>
      <c r="G32" s="183">
        <f t="shared" si="0"/>
        <v>0</v>
      </c>
      <c r="H32" s="182"/>
      <c r="I32" s="183">
        <f t="shared" si="1"/>
        <v>0</v>
      </c>
      <c r="J32" s="182"/>
      <c r="K32" s="183">
        <f t="shared" si="2"/>
        <v>0</v>
      </c>
      <c r="L32" s="183">
        <v>12</v>
      </c>
      <c r="M32" s="183">
        <f t="shared" si="3"/>
        <v>0</v>
      </c>
      <c r="N32" s="181">
        <v>0</v>
      </c>
      <c r="O32" s="181">
        <f t="shared" si="4"/>
        <v>0</v>
      </c>
      <c r="P32" s="181">
        <v>0</v>
      </c>
      <c r="Q32" s="181">
        <f t="shared" si="5"/>
        <v>0</v>
      </c>
      <c r="R32" s="183" t="s">
        <v>126</v>
      </c>
      <c r="S32" s="183" t="s">
        <v>180</v>
      </c>
      <c r="T32" s="184" t="s">
        <v>180</v>
      </c>
      <c r="U32" s="157">
        <v>0</v>
      </c>
      <c r="V32" s="157">
        <f t="shared" si="6"/>
        <v>0</v>
      </c>
      <c r="W32" s="157"/>
      <c r="X32" s="157" t="s">
        <v>169</v>
      </c>
      <c r="Y32" s="157" t="s">
        <v>170</v>
      </c>
      <c r="Z32" s="147"/>
      <c r="AA32" s="147"/>
      <c r="AB32" s="147"/>
      <c r="AC32" s="147"/>
      <c r="AD32" s="147"/>
      <c r="AE32" s="147"/>
      <c r="AF32" s="147"/>
      <c r="AG32" s="147" t="s">
        <v>479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8">
        <v>14</v>
      </c>
      <c r="B33" s="179" t="s">
        <v>486</v>
      </c>
      <c r="C33" s="189" t="s">
        <v>487</v>
      </c>
      <c r="D33" s="180" t="s">
        <v>179</v>
      </c>
      <c r="E33" s="181">
        <v>7</v>
      </c>
      <c r="F33" s="182"/>
      <c r="G33" s="183">
        <f t="shared" si="0"/>
        <v>0</v>
      </c>
      <c r="H33" s="182"/>
      <c r="I33" s="183">
        <f t="shared" si="1"/>
        <v>0</v>
      </c>
      <c r="J33" s="182"/>
      <c r="K33" s="183">
        <f t="shared" si="2"/>
        <v>0</v>
      </c>
      <c r="L33" s="183">
        <v>12</v>
      </c>
      <c r="M33" s="183">
        <f t="shared" si="3"/>
        <v>0</v>
      </c>
      <c r="N33" s="181">
        <v>1.1E-4</v>
      </c>
      <c r="O33" s="181">
        <f t="shared" si="4"/>
        <v>0</v>
      </c>
      <c r="P33" s="181">
        <v>0</v>
      </c>
      <c r="Q33" s="181">
        <f t="shared" si="5"/>
        <v>0</v>
      </c>
      <c r="R33" s="183" t="s">
        <v>126</v>
      </c>
      <c r="S33" s="183" t="s">
        <v>180</v>
      </c>
      <c r="T33" s="184" t="s">
        <v>180</v>
      </c>
      <c r="U33" s="157">
        <v>0</v>
      </c>
      <c r="V33" s="157">
        <f t="shared" si="6"/>
        <v>0</v>
      </c>
      <c r="W33" s="157"/>
      <c r="X33" s="157" t="s">
        <v>169</v>
      </c>
      <c r="Y33" s="157" t="s">
        <v>170</v>
      </c>
      <c r="Z33" s="147"/>
      <c r="AA33" s="147"/>
      <c r="AB33" s="147"/>
      <c r="AC33" s="147"/>
      <c r="AD33" s="147"/>
      <c r="AE33" s="147"/>
      <c r="AF33" s="147"/>
      <c r="AG33" s="147" t="s">
        <v>479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outlineLevel="1" x14ac:dyDescent="0.2">
      <c r="A34" s="178">
        <v>15</v>
      </c>
      <c r="B34" s="179" t="s">
        <v>488</v>
      </c>
      <c r="C34" s="189" t="s">
        <v>489</v>
      </c>
      <c r="D34" s="180" t="s">
        <v>179</v>
      </c>
      <c r="E34" s="181">
        <v>8</v>
      </c>
      <c r="F34" s="182"/>
      <c r="G34" s="183">
        <f t="shared" si="0"/>
        <v>0</v>
      </c>
      <c r="H34" s="182"/>
      <c r="I34" s="183">
        <f t="shared" si="1"/>
        <v>0</v>
      </c>
      <c r="J34" s="182"/>
      <c r="K34" s="183">
        <f t="shared" si="2"/>
        <v>0</v>
      </c>
      <c r="L34" s="183">
        <v>12</v>
      </c>
      <c r="M34" s="183">
        <f t="shared" si="3"/>
        <v>0</v>
      </c>
      <c r="N34" s="181">
        <v>9.0000000000000006E-5</v>
      </c>
      <c r="O34" s="181">
        <f t="shared" si="4"/>
        <v>0</v>
      </c>
      <c r="P34" s="181">
        <v>0</v>
      </c>
      <c r="Q34" s="181">
        <f t="shared" si="5"/>
        <v>0</v>
      </c>
      <c r="R34" s="183" t="s">
        <v>126</v>
      </c>
      <c r="S34" s="183" t="s">
        <v>180</v>
      </c>
      <c r="T34" s="184" t="s">
        <v>180</v>
      </c>
      <c r="U34" s="157">
        <v>0</v>
      </c>
      <c r="V34" s="157">
        <f t="shared" si="6"/>
        <v>0</v>
      </c>
      <c r="W34" s="157"/>
      <c r="X34" s="157" t="s">
        <v>169</v>
      </c>
      <c r="Y34" s="157" t="s">
        <v>170</v>
      </c>
      <c r="Z34" s="147"/>
      <c r="AA34" s="147"/>
      <c r="AB34" s="147"/>
      <c r="AC34" s="147"/>
      <c r="AD34" s="147"/>
      <c r="AE34" s="147"/>
      <c r="AF34" s="147"/>
      <c r="AG34" s="147" t="s">
        <v>479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78">
        <v>16</v>
      </c>
      <c r="B35" s="179" t="s">
        <v>490</v>
      </c>
      <c r="C35" s="189" t="s">
        <v>491</v>
      </c>
      <c r="D35" s="180" t="s">
        <v>179</v>
      </c>
      <c r="E35" s="181">
        <v>14</v>
      </c>
      <c r="F35" s="182"/>
      <c r="G35" s="183">
        <f t="shared" si="0"/>
        <v>0</v>
      </c>
      <c r="H35" s="182"/>
      <c r="I35" s="183">
        <f t="shared" si="1"/>
        <v>0</v>
      </c>
      <c r="J35" s="182"/>
      <c r="K35" s="183">
        <f t="shared" si="2"/>
        <v>0</v>
      </c>
      <c r="L35" s="183">
        <v>12</v>
      </c>
      <c r="M35" s="183">
        <f t="shared" si="3"/>
        <v>0</v>
      </c>
      <c r="N35" s="181">
        <v>1.2E-4</v>
      </c>
      <c r="O35" s="181">
        <f t="shared" si="4"/>
        <v>0</v>
      </c>
      <c r="P35" s="181">
        <v>0</v>
      </c>
      <c r="Q35" s="181">
        <f t="shared" si="5"/>
        <v>0</v>
      </c>
      <c r="R35" s="183" t="s">
        <v>126</v>
      </c>
      <c r="S35" s="183" t="s">
        <v>180</v>
      </c>
      <c r="T35" s="184" t="s">
        <v>180</v>
      </c>
      <c r="U35" s="157">
        <v>0</v>
      </c>
      <c r="V35" s="157">
        <f t="shared" si="6"/>
        <v>0</v>
      </c>
      <c r="W35" s="157"/>
      <c r="X35" s="157" t="s">
        <v>169</v>
      </c>
      <c r="Y35" s="157" t="s">
        <v>170</v>
      </c>
      <c r="Z35" s="147"/>
      <c r="AA35" s="147"/>
      <c r="AB35" s="147"/>
      <c r="AC35" s="147"/>
      <c r="AD35" s="147"/>
      <c r="AE35" s="147"/>
      <c r="AF35" s="147"/>
      <c r="AG35" s="147" t="s">
        <v>479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outlineLevel="1" x14ac:dyDescent="0.2">
      <c r="A36" s="178">
        <v>17</v>
      </c>
      <c r="B36" s="179" t="s">
        <v>492</v>
      </c>
      <c r="C36" s="189" t="s">
        <v>493</v>
      </c>
      <c r="D36" s="180" t="s">
        <v>179</v>
      </c>
      <c r="E36" s="181">
        <v>5</v>
      </c>
      <c r="F36" s="182"/>
      <c r="G36" s="183">
        <f t="shared" si="0"/>
        <v>0</v>
      </c>
      <c r="H36" s="182"/>
      <c r="I36" s="183">
        <f t="shared" si="1"/>
        <v>0</v>
      </c>
      <c r="J36" s="182"/>
      <c r="K36" s="183">
        <f t="shared" si="2"/>
        <v>0</v>
      </c>
      <c r="L36" s="183">
        <v>12</v>
      </c>
      <c r="M36" s="183">
        <f t="shared" si="3"/>
        <v>0</v>
      </c>
      <c r="N36" s="181">
        <v>2.5000000000000001E-4</v>
      </c>
      <c r="O36" s="181">
        <f t="shared" si="4"/>
        <v>0</v>
      </c>
      <c r="P36" s="181">
        <v>0</v>
      </c>
      <c r="Q36" s="181">
        <f t="shared" si="5"/>
        <v>0</v>
      </c>
      <c r="R36" s="183" t="s">
        <v>126</v>
      </c>
      <c r="S36" s="183" t="s">
        <v>180</v>
      </c>
      <c r="T36" s="184" t="s">
        <v>180</v>
      </c>
      <c r="U36" s="157">
        <v>0</v>
      </c>
      <c r="V36" s="157">
        <f t="shared" si="6"/>
        <v>0</v>
      </c>
      <c r="W36" s="157"/>
      <c r="X36" s="157" t="s">
        <v>169</v>
      </c>
      <c r="Y36" s="157" t="s">
        <v>170</v>
      </c>
      <c r="Z36" s="147"/>
      <c r="AA36" s="147"/>
      <c r="AB36" s="147"/>
      <c r="AC36" s="147"/>
      <c r="AD36" s="147"/>
      <c r="AE36" s="147"/>
      <c r="AF36" s="147"/>
      <c r="AG36" s="147" t="s">
        <v>479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8">
        <v>18</v>
      </c>
      <c r="B37" s="179" t="s">
        <v>494</v>
      </c>
      <c r="C37" s="189" t="s">
        <v>495</v>
      </c>
      <c r="D37" s="180" t="s">
        <v>204</v>
      </c>
      <c r="E37" s="181">
        <v>20</v>
      </c>
      <c r="F37" s="182"/>
      <c r="G37" s="183">
        <f t="shared" si="0"/>
        <v>0</v>
      </c>
      <c r="H37" s="182"/>
      <c r="I37" s="183">
        <f t="shared" si="1"/>
        <v>0</v>
      </c>
      <c r="J37" s="182"/>
      <c r="K37" s="183">
        <f t="shared" si="2"/>
        <v>0</v>
      </c>
      <c r="L37" s="183">
        <v>12</v>
      </c>
      <c r="M37" s="183">
        <f t="shared" si="3"/>
        <v>0</v>
      </c>
      <c r="N37" s="181">
        <v>6.9999999999999994E-5</v>
      </c>
      <c r="O37" s="181">
        <f t="shared" si="4"/>
        <v>0</v>
      </c>
      <c r="P37" s="181">
        <v>0</v>
      </c>
      <c r="Q37" s="181">
        <f t="shared" si="5"/>
        <v>0</v>
      </c>
      <c r="R37" s="183" t="s">
        <v>126</v>
      </c>
      <c r="S37" s="183" t="s">
        <v>180</v>
      </c>
      <c r="T37" s="184" t="s">
        <v>180</v>
      </c>
      <c r="U37" s="157">
        <v>0</v>
      </c>
      <c r="V37" s="157">
        <f t="shared" si="6"/>
        <v>0</v>
      </c>
      <c r="W37" s="157"/>
      <c r="X37" s="157" t="s">
        <v>169</v>
      </c>
      <c r="Y37" s="157" t="s">
        <v>170</v>
      </c>
      <c r="Z37" s="147"/>
      <c r="AA37" s="147"/>
      <c r="AB37" s="147"/>
      <c r="AC37" s="147"/>
      <c r="AD37" s="147"/>
      <c r="AE37" s="147"/>
      <c r="AF37" s="147"/>
      <c r="AG37" s="147" t="s">
        <v>479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8">
        <v>19</v>
      </c>
      <c r="B38" s="179" t="s">
        <v>496</v>
      </c>
      <c r="C38" s="189" t="s">
        <v>497</v>
      </c>
      <c r="D38" s="180" t="s">
        <v>204</v>
      </c>
      <c r="E38" s="181">
        <v>30</v>
      </c>
      <c r="F38" s="182"/>
      <c r="G38" s="183">
        <f t="shared" si="0"/>
        <v>0</v>
      </c>
      <c r="H38" s="182"/>
      <c r="I38" s="183">
        <f t="shared" si="1"/>
        <v>0</v>
      </c>
      <c r="J38" s="182"/>
      <c r="K38" s="183">
        <f t="shared" si="2"/>
        <v>0</v>
      </c>
      <c r="L38" s="183">
        <v>12</v>
      </c>
      <c r="M38" s="183">
        <f t="shared" si="3"/>
        <v>0</v>
      </c>
      <c r="N38" s="181">
        <v>1.6000000000000001E-4</v>
      </c>
      <c r="O38" s="181">
        <f t="shared" si="4"/>
        <v>0</v>
      </c>
      <c r="P38" s="181">
        <v>0</v>
      </c>
      <c r="Q38" s="181">
        <f t="shared" si="5"/>
        <v>0</v>
      </c>
      <c r="R38" s="183" t="s">
        <v>126</v>
      </c>
      <c r="S38" s="183" t="s">
        <v>180</v>
      </c>
      <c r="T38" s="184" t="s">
        <v>180</v>
      </c>
      <c r="U38" s="157">
        <v>0</v>
      </c>
      <c r="V38" s="157">
        <f t="shared" si="6"/>
        <v>0</v>
      </c>
      <c r="W38" s="157"/>
      <c r="X38" s="157" t="s">
        <v>169</v>
      </c>
      <c r="Y38" s="157" t="s">
        <v>170</v>
      </c>
      <c r="Z38" s="147"/>
      <c r="AA38" s="147"/>
      <c r="AB38" s="147"/>
      <c r="AC38" s="147"/>
      <c r="AD38" s="147"/>
      <c r="AE38" s="147"/>
      <c r="AF38" s="147"/>
      <c r="AG38" s="147" t="s">
        <v>479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78">
        <v>20</v>
      </c>
      <c r="B39" s="179" t="s">
        <v>496</v>
      </c>
      <c r="C39" s="189" t="s">
        <v>497</v>
      </c>
      <c r="D39" s="180" t="s">
        <v>204</v>
      </c>
      <c r="E39" s="181">
        <v>80</v>
      </c>
      <c r="F39" s="182"/>
      <c r="G39" s="183">
        <f t="shared" si="0"/>
        <v>0</v>
      </c>
      <c r="H39" s="182"/>
      <c r="I39" s="183">
        <f t="shared" si="1"/>
        <v>0</v>
      </c>
      <c r="J39" s="182"/>
      <c r="K39" s="183">
        <f t="shared" si="2"/>
        <v>0</v>
      </c>
      <c r="L39" s="183">
        <v>12</v>
      </c>
      <c r="M39" s="183">
        <f t="shared" si="3"/>
        <v>0</v>
      </c>
      <c r="N39" s="181">
        <v>1.6000000000000001E-4</v>
      </c>
      <c r="O39" s="181">
        <f t="shared" si="4"/>
        <v>0.01</v>
      </c>
      <c r="P39" s="181">
        <v>0</v>
      </c>
      <c r="Q39" s="181">
        <f t="shared" si="5"/>
        <v>0</v>
      </c>
      <c r="R39" s="183" t="s">
        <v>126</v>
      </c>
      <c r="S39" s="183" t="s">
        <v>180</v>
      </c>
      <c r="T39" s="184" t="s">
        <v>180</v>
      </c>
      <c r="U39" s="157">
        <v>0</v>
      </c>
      <c r="V39" s="157">
        <f t="shared" si="6"/>
        <v>0</v>
      </c>
      <c r="W39" s="157"/>
      <c r="X39" s="157" t="s">
        <v>169</v>
      </c>
      <c r="Y39" s="157" t="s">
        <v>170</v>
      </c>
      <c r="Z39" s="147"/>
      <c r="AA39" s="147"/>
      <c r="AB39" s="147"/>
      <c r="AC39" s="147"/>
      <c r="AD39" s="147"/>
      <c r="AE39" s="147"/>
      <c r="AF39" s="147"/>
      <c r="AG39" s="147" t="s">
        <v>479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78">
        <v>21</v>
      </c>
      <c r="B40" s="179" t="s">
        <v>498</v>
      </c>
      <c r="C40" s="189" t="s">
        <v>499</v>
      </c>
      <c r="D40" s="180" t="s">
        <v>204</v>
      </c>
      <c r="E40" s="181">
        <v>80</v>
      </c>
      <c r="F40" s="182"/>
      <c r="G40" s="183">
        <f t="shared" si="0"/>
        <v>0</v>
      </c>
      <c r="H40" s="182"/>
      <c r="I40" s="183">
        <f t="shared" si="1"/>
        <v>0</v>
      </c>
      <c r="J40" s="182"/>
      <c r="K40" s="183">
        <f t="shared" si="2"/>
        <v>0</v>
      </c>
      <c r="L40" s="183">
        <v>12</v>
      </c>
      <c r="M40" s="183">
        <f t="shared" si="3"/>
        <v>0</v>
      </c>
      <c r="N40" s="181">
        <v>2.1000000000000001E-4</v>
      </c>
      <c r="O40" s="181">
        <f t="shared" si="4"/>
        <v>0.02</v>
      </c>
      <c r="P40" s="181">
        <v>0</v>
      </c>
      <c r="Q40" s="181">
        <f t="shared" si="5"/>
        <v>0</v>
      </c>
      <c r="R40" s="183" t="s">
        <v>126</v>
      </c>
      <c r="S40" s="183" t="s">
        <v>180</v>
      </c>
      <c r="T40" s="184" t="s">
        <v>180</v>
      </c>
      <c r="U40" s="157">
        <v>0</v>
      </c>
      <c r="V40" s="157">
        <f t="shared" si="6"/>
        <v>0</v>
      </c>
      <c r="W40" s="157"/>
      <c r="X40" s="157" t="s">
        <v>169</v>
      </c>
      <c r="Y40" s="157" t="s">
        <v>170</v>
      </c>
      <c r="Z40" s="147"/>
      <c r="AA40" s="147"/>
      <c r="AB40" s="147"/>
      <c r="AC40" s="147"/>
      <c r="AD40" s="147"/>
      <c r="AE40" s="147"/>
      <c r="AF40" s="147"/>
      <c r="AG40" s="147" t="s">
        <v>479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8">
        <v>22</v>
      </c>
      <c r="B41" s="179" t="s">
        <v>500</v>
      </c>
      <c r="C41" s="189" t="s">
        <v>501</v>
      </c>
      <c r="D41" s="180" t="s">
        <v>179</v>
      </c>
      <c r="E41" s="181">
        <v>1</v>
      </c>
      <c r="F41" s="182"/>
      <c r="G41" s="183">
        <f t="shared" si="0"/>
        <v>0</v>
      </c>
      <c r="H41" s="182"/>
      <c r="I41" s="183">
        <f t="shared" si="1"/>
        <v>0</v>
      </c>
      <c r="J41" s="182"/>
      <c r="K41" s="183">
        <f t="shared" si="2"/>
        <v>0</v>
      </c>
      <c r="L41" s="183">
        <v>12</v>
      </c>
      <c r="M41" s="183">
        <f t="shared" si="3"/>
        <v>0</v>
      </c>
      <c r="N41" s="181">
        <v>0</v>
      </c>
      <c r="O41" s="181">
        <f t="shared" si="4"/>
        <v>0</v>
      </c>
      <c r="P41" s="181">
        <v>0</v>
      </c>
      <c r="Q41" s="181">
        <f t="shared" si="5"/>
        <v>0</v>
      </c>
      <c r="R41" s="183"/>
      <c r="S41" s="183" t="s">
        <v>167</v>
      </c>
      <c r="T41" s="184" t="s">
        <v>168</v>
      </c>
      <c r="U41" s="157">
        <v>0</v>
      </c>
      <c r="V41" s="157">
        <f t="shared" si="6"/>
        <v>0</v>
      </c>
      <c r="W41" s="157"/>
      <c r="X41" s="157" t="s">
        <v>169</v>
      </c>
      <c r="Y41" s="157" t="s">
        <v>170</v>
      </c>
      <c r="Z41" s="147"/>
      <c r="AA41" s="147"/>
      <c r="AB41" s="147"/>
      <c r="AC41" s="147"/>
      <c r="AD41" s="147"/>
      <c r="AE41" s="147"/>
      <c r="AF41" s="147"/>
      <c r="AG41" s="147" t="s">
        <v>479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1">
        <v>23</v>
      </c>
      <c r="B42" s="172" t="s">
        <v>502</v>
      </c>
      <c r="C42" s="187" t="s">
        <v>503</v>
      </c>
      <c r="D42" s="173" t="s">
        <v>179</v>
      </c>
      <c r="E42" s="174">
        <v>7</v>
      </c>
      <c r="F42" s="175"/>
      <c r="G42" s="176">
        <f t="shared" si="0"/>
        <v>0</v>
      </c>
      <c r="H42" s="175"/>
      <c r="I42" s="176">
        <f t="shared" si="1"/>
        <v>0</v>
      </c>
      <c r="J42" s="175"/>
      <c r="K42" s="176">
        <f t="shared" si="2"/>
        <v>0</v>
      </c>
      <c r="L42" s="176">
        <v>12</v>
      </c>
      <c r="M42" s="176">
        <f t="shared" si="3"/>
        <v>0</v>
      </c>
      <c r="N42" s="174">
        <v>0</v>
      </c>
      <c r="O42" s="174">
        <f t="shared" si="4"/>
        <v>0</v>
      </c>
      <c r="P42" s="174">
        <v>0</v>
      </c>
      <c r="Q42" s="174">
        <f t="shared" si="5"/>
        <v>0</v>
      </c>
      <c r="R42" s="176"/>
      <c r="S42" s="176" t="s">
        <v>167</v>
      </c>
      <c r="T42" s="177" t="s">
        <v>168</v>
      </c>
      <c r="U42" s="157">
        <v>0</v>
      </c>
      <c r="V42" s="157">
        <f t="shared" si="6"/>
        <v>0</v>
      </c>
      <c r="W42" s="157"/>
      <c r="X42" s="157" t="s">
        <v>169</v>
      </c>
      <c r="Y42" s="157" t="s">
        <v>170</v>
      </c>
      <c r="Z42" s="147"/>
      <c r="AA42" s="147"/>
      <c r="AB42" s="147"/>
      <c r="AC42" s="147"/>
      <c r="AD42" s="147"/>
      <c r="AE42" s="147"/>
      <c r="AF42" s="147"/>
      <c r="AG42" s="147" t="s">
        <v>479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50" t="s">
        <v>31</v>
      </c>
      <c r="D43" s="251"/>
      <c r="E43" s="251"/>
      <c r="F43" s="251"/>
      <c r="G43" s="251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199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8">
        <v>24</v>
      </c>
      <c r="B44" s="179" t="s">
        <v>504</v>
      </c>
      <c r="C44" s="189" t="s">
        <v>505</v>
      </c>
      <c r="D44" s="180" t="s">
        <v>506</v>
      </c>
      <c r="E44" s="181">
        <v>1</v>
      </c>
      <c r="F44" s="182"/>
      <c r="G44" s="183">
        <f>ROUND(E44*F44,2)</f>
        <v>0</v>
      </c>
      <c r="H44" s="182"/>
      <c r="I44" s="183">
        <f>ROUND(E44*H44,2)</f>
        <v>0</v>
      </c>
      <c r="J44" s="182"/>
      <c r="K44" s="183">
        <f>ROUND(E44*J44,2)</f>
        <v>0</v>
      </c>
      <c r="L44" s="183">
        <v>12</v>
      </c>
      <c r="M44" s="183">
        <f>G44*(1+L44/100)</f>
        <v>0</v>
      </c>
      <c r="N44" s="181">
        <v>0</v>
      </c>
      <c r="O44" s="181">
        <f>ROUND(E44*N44,2)</f>
        <v>0</v>
      </c>
      <c r="P44" s="181">
        <v>0</v>
      </c>
      <c r="Q44" s="181">
        <f>ROUND(E44*P44,2)</f>
        <v>0</v>
      </c>
      <c r="R44" s="183"/>
      <c r="S44" s="183" t="s">
        <v>167</v>
      </c>
      <c r="T44" s="184" t="s">
        <v>168</v>
      </c>
      <c r="U44" s="157">
        <v>0</v>
      </c>
      <c r="V44" s="157">
        <f>ROUND(E44*U44,2)</f>
        <v>0</v>
      </c>
      <c r="W44" s="157"/>
      <c r="X44" s="157" t="s">
        <v>169</v>
      </c>
      <c r="Y44" s="157" t="s">
        <v>170</v>
      </c>
      <c r="Z44" s="147"/>
      <c r="AA44" s="147"/>
      <c r="AB44" s="147"/>
      <c r="AC44" s="147"/>
      <c r="AD44" s="147"/>
      <c r="AE44" s="147"/>
      <c r="AF44" s="147"/>
      <c r="AG44" s="147" t="s">
        <v>479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71">
        <v>25</v>
      </c>
      <c r="B45" s="172" t="s">
        <v>507</v>
      </c>
      <c r="C45" s="187" t="s">
        <v>508</v>
      </c>
      <c r="D45" s="173" t="s">
        <v>506</v>
      </c>
      <c r="E45" s="174">
        <v>1</v>
      </c>
      <c r="F45" s="175"/>
      <c r="G45" s="176">
        <f>ROUND(E45*F45,2)</f>
        <v>0</v>
      </c>
      <c r="H45" s="175"/>
      <c r="I45" s="176">
        <f>ROUND(E45*H45,2)</f>
        <v>0</v>
      </c>
      <c r="J45" s="175"/>
      <c r="K45" s="176">
        <f>ROUND(E45*J45,2)</f>
        <v>0</v>
      </c>
      <c r="L45" s="176">
        <v>12</v>
      </c>
      <c r="M45" s="176">
        <f>G45*(1+L45/100)</f>
        <v>0</v>
      </c>
      <c r="N45" s="174">
        <v>0</v>
      </c>
      <c r="O45" s="174">
        <f>ROUND(E45*N45,2)</f>
        <v>0</v>
      </c>
      <c r="P45" s="174">
        <v>0</v>
      </c>
      <c r="Q45" s="174">
        <f>ROUND(E45*P45,2)</f>
        <v>0</v>
      </c>
      <c r="R45" s="176"/>
      <c r="S45" s="176" t="s">
        <v>167</v>
      </c>
      <c r="T45" s="177" t="s">
        <v>168</v>
      </c>
      <c r="U45" s="157">
        <v>0</v>
      </c>
      <c r="V45" s="157">
        <f>ROUND(E45*U45,2)</f>
        <v>0</v>
      </c>
      <c r="W45" s="157"/>
      <c r="X45" s="157" t="s">
        <v>169</v>
      </c>
      <c r="Y45" s="157" t="s">
        <v>170</v>
      </c>
      <c r="Z45" s="147"/>
      <c r="AA45" s="147"/>
      <c r="AB45" s="147"/>
      <c r="AC45" s="147"/>
      <c r="AD45" s="147"/>
      <c r="AE45" s="147"/>
      <c r="AF45" s="147"/>
      <c r="AG45" s="147" t="s">
        <v>479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50" t="s">
        <v>509</v>
      </c>
      <c r="D46" s="251"/>
      <c r="E46" s="251"/>
      <c r="F46" s="251"/>
      <c r="G46" s="251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7"/>
      <c r="AA46" s="147"/>
      <c r="AB46" s="147"/>
      <c r="AC46" s="147"/>
      <c r="AD46" s="147"/>
      <c r="AE46" s="147"/>
      <c r="AF46" s="147"/>
      <c r="AG46" s="147" t="s">
        <v>199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85" t="str">
        <f>C46</f>
        <v>Kabelové koncovky, označení, jiný materiál, kabelové oka , stahovací pásky , popisy, hřeby, vruty, sádra, příchytky apod.)</v>
      </c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8">
        <v>26</v>
      </c>
      <c r="B47" s="179" t="s">
        <v>510</v>
      </c>
      <c r="C47" s="189" t="s">
        <v>511</v>
      </c>
      <c r="D47" s="180" t="s">
        <v>506</v>
      </c>
      <c r="E47" s="181">
        <v>1</v>
      </c>
      <c r="F47" s="182"/>
      <c r="G47" s="183">
        <f>ROUND(E47*F47,2)</f>
        <v>0</v>
      </c>
      <c r="H47" s="182"/>
      <c r="I47" s="183">
        <f>ROUND(E47*H47,2)</f>
        <v>0</v>
      </c>
      <c r="J47" s="182"/>
      <c r="K47" s="183">
        <f>ROUND(E47*J47,2)</f>
        <v>0</v>
      </c>
      <c r="L47" s="183">
        <v>12</v>
      </c>
      <c r="M47" s="183">
        <f>G47*(1+L47/100)</f>
        <v>0</v>
      </c>
      <c r="N47" s="181">
        <v>0</v>
      </c>
      <c r="O47" s="181">
        <f>ROUND(E47*N47,2)</f>
        <v>0</v>
      </c>
      <c r="P47" s="181">
        <v>0.05</v>
      </c>
      <c r="Q47" s="181">
        <f>ROUND(E47*P47,2)</f>
        <v>0.05</v>
      </c>
      <c r="R47" s="183"/>
      <c r="S47" s="183" t="s">
        <v>167</v>
      </c>
      <c r="T47" s="184" t="s">
        <v>168</v>
      </c>
      <c r="U47" s="157">
        <v>0</v>
      </c>
      <c r="V47" s="157">
        <f>ROUND(E47*U47,2)</f>
        <v>0</v>
      </c>
      <c r="W47" s="157"/>
      <c r="X47" s="157" t="s">
        <v>169</v>
      </c>
      <c r="Y47" s="157" t="s">
        <v>170</v>
      </c>
      <c r="Z47" s="147"/>
      <c r="AA47" s="147"/>
      <c r="AB47" s="147"/>
      <c r="AC47" s="147"/>
      <c r="AD47" s="147"/>
      <c r="AE47" s="147"/>
      <c r="AF47" s="147"/>
      <c r="AG47" s="147" t="s">
        <v>479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78">
        <v>27</v>
      </c>
      <c r="B48" s="179" t="s">
        <v>512</v>
      </c>
      <c r="C48" s="189" t="s">
        <v>513</v>
      </c>
      <c r="D48" s="180" t="s">
        <v>179</v>
      </c>
      <c r="E48" s="181">
        <v>2</v>
      </c>
      <c r="F48" s="182"/>
      <c r="G48" s="183">
        <f>ROUND(E48*F48,2)</f>
        <v>0</v>
      </c>
      <c r="H48" s="182"/>
      <c r="I48" s="183">
        <f>ROUND(E48*H48,2)</f>
        <v>0</v>
      </c>
      <c r="J48" s="182"/>
      <c r="K48" s="183">
        <f>ROUND(E48*J48,2)</f>
        <v>0</v>
      </c>
      <c r="L48" s="183">
        <v>12</v>
      </c>
      <c r="M48" s="183">
        <f>G48*(1+L48/100)</f>
        <v>0</v>
      </c>
      <c r="N48" s="181">
        <v>4.0000000000000003E-5</v>
      </c>
      <c r="O48" s="181">
        <f>ROUND(E48*N48,2)</f>
        <v>0</v>
      </c>
      <c r="P48" s="181">
        <v>0</v>
      </c>
      <c r="Q48" s="181">
        <f>ROUND(E48*P48,2)</f>
        <v>0</v>
      </c>
      <c r="R48" s="183" t="s">
        <v>294</v>
      </c>
      <c r="S48" s="183" t="s">
        <v>180</v>
      </c>
      <c r="T48" s="184" t="s">
        <v>180</v>
      </c>
      <c r="U48" s="157">
        <v>0</v>
      </c>
      <c r="V48" s="157">
        <f>ROUND(E48*U48,2)</f>
        <v>0</v>
      </c>
      <c r="W48" s="157"/>
      <c r="X48" s="157" t="s">
        <v>290</v>
      </c>
      <c r="Y48" s="157" t="s">
        <v>170</v>
      </c>
      <c r="Z48" s="147"/>
      <c r="AA48" s="147"/>
      <c r="AB48" s="147"/>
      <c r="AC48" s="147"/>
      <c r="AD48" s="147"/>
      <c r="AE48" s="147"/>
      <c r="AF48" s="147"/>
      <c r="AG48" s="147" t="s">
        <v>514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71">
        <v>28</v>
      </c>
      <c r="B49" s="172" t="s">
        <v>515</v>
      </c>
      <c r="C49" s="187" t="s">
        <v>516</v>
      </c>
      <c r="D49" s="173" t="s">
        <v>179</v>
      </c>
      <c r="E49" s="174">
        <v>3</v>
      </c>
      <c r="F49" s="175"/>
      <c r="G49" s="176">
        <f>ROUND(E49*F49,2)</f>
        <v>0</v>
      </c>
      <c r="H49" s="175"/>
      <c r="I49" s="176">
        <f>ROUND(E49*H49,2)</f>
        <v>0</v>
      </c>
      <c r="J49" s="175"/>
      <c r="K49" s="176">
        <f>ROUND(E49*J49,2)</f>
        <v>0</v>
      </c>
      <c r="L49" s="176">
        <v>12</v>
      </c>
      <c r="M49" s="176">
        <f>G49*(1+L49/100)</f>
        <v>0</v>
      </c>
      <c r="N49" s="174">
        <v>0</v>
      </c>
      <c r="O49" s="174">
        <f>ROUND(E49*N49,2)</f>
        <v>0</v>
      </c>
      <c r="P49" s="174">
        <v>0</v>
      </c>
      <c r="Q49" s="174">
        <f>ROUND(E49*P49,2)</f>
        <v>0</v>
      </c>
      <c r="R49" s="176"/>
      <c r="S49" s="176" t="s">
        <v>167</v>
      </c>
      <c r="T49" s="177" t="s">
        <v>168</v>
      </c>
      <c r="U49" s="157">
        <v>0</v>
      </c>
      <c r="V49" s="157">
        <f>ROUND(E49*U49,2)</f>
        <v>0</v>
      </c>
      <c r="W49" s="157"/>
      <c r="X49" s="157" t="s">
        <v>290</v>
      </c>
      <c r="Y49" s="157" t="s">
        <v>170</v>
      </c>
      <c r="Z49" s="147"/>
      <c r="AA49" s="147"/>
      <c r="AB49" s="147"/>
      <c r="AC49" s="147"/>
      <c r="AD49" s="147"/>
      <c r="AE49" s="147"/>
      <c r="AF49" s="147"/>
      <c r="AG49" s="147" t="s">
        <v>517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50" t="s">
        <v>518</v>
      </c>
      <c r="D50" s="251"/>
      <c r="E50" s="251"/>
      <c r="F50" s="251"/>
      <c r="G50" s="251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199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1">
        <v>29</v>
      </c>
      <c r="B51" s="172" t="s">
        <v>519</v>
      </c>
      <c r="C51" s="187" t="s">
        <v>520</v>
      </c>
      <c r="D51" s="173" t="s">
        <v>179</v>
      </c>
      <c r="E51" s="174">
        <v>4</v>
      </c>
      <c r="F51" s="175"/>
      <c r="G51" s="176">
        <f>ROUND(E51*F51,2)</f>
        <v>0</v>
      </c>
      <c r="H51" s="175"/>
      <c r="I51" s="176">
        <f>ROUND(E51*H51,2)</f>
        <v>0</v>
      </c>
      <c r="J51" s="175"/>
      <c r="K51" s="176">
        <f>ROUND(E51*J51,2)</f>
        <v>0</v>
      </c>
      <c r="L51" s="176">
        <v>12</v>
      </c>
      <c r="M51" s="176">
        <f>G51*(1+L51/100)</f>
        <v>0</v>
      </c>
      <c r="N51" s="174">
        <v>4.8999999999999998E-3</v>
      </c>
      <c r="O51" s="174">
        <f>ROUND(E51*N51,2)</f>
        <v>0.02</v>
      </c>
      <c r="P51" s="174">
        <v>0</v>
      </c>
      <c r="Q51" s="174">
        <f>ROUND(E51*P51,2)</f>
        <v>0</v>
      </c>
      <c r="R51" s="176"/>
      <c r="S51" s="176" t="s">
        <v>167</v>
      </c>
      <c r="T51" s="177" t="s">
        <v>168</v>
      </c>
      <c r="U51" s="157">
        <v>0</v>
      </c>
      <c r="V51" s="157">
        <f>ROUND(E51*U51,2)</f>
        <v>0</v>
      </c>
      <c r="W51" s="157"/>
      <c r="X51" s="157" t="s">
        <v>290</v>
      </c>
      <c r="Y51" s="157" t="s">
        <v>170</v>
      </c>
      <c r="Z51" s="147"/>
      <c r="AA51" s="147"/>
      <c r="AB51" s="147"/>
      <c r="AC51" s="147"/>
      <c r="AD51" s="147"/>
      <c r="AE51" s="147"/>
      <c r="AF51" s="147"/>
      <c r="AG51" s="147" t="s">
        <v>514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50" t="s">
        <v>518</v>
      </c>
      <c r="D52" s="251"/>
      <c r="E52" s="251"/>
      <c r="F52" s="251"/>
      <c r="G52" s="251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199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x14ac:dyDescent="0.2">
      <c r="A53" s="164" t="s">
        <v>162</v>
      </c>
      <c r="B53" s="165" t="s">
        <v>128</v>
      </c>
      <c r="C53" s="186" t="s">
        <v>129</v>
      </c>
      <c r="D53" s="166"/>
      <c r="E53" s="167"/>
      <c r="F53" s="168"/>
      <c r="G53" s="168">
        <f>SUMIF(AG54:AG55,"&lt;&gt;NOR",G54:G55)</f>
        <v>0</v>
      </c>
      <c r="H53" s="168"/>
      <c r="I53" s="168">
        <f>SUM(I54:I55)</f>
        <v>0</v>
      </c>
      <c r="J53" s="168"/>
      <c r="K53" s="168">
        <f>SUM(K54:K55)</f>
        <v>0</v>
      </c>
      <c r="L53" s="168"/>
      <c r="M53" s="168">
        <f>SUM(M54:M55)</f>
        <v>0</v>
      </c>
      <c r="N53" s="167"/>
      <c r="O53" s="167">
        <f>SUM(O54:O55)</f>
        <v>0</v>
      </c>
      <c r="P53" s="167"/>
      <c r="Q53" s="167">
        <f>SUM(Q54:Q55)</f>
        <v>0</v>
      </c>
      <c r="R53" s="168"/>
      <c r="S53" s="168"/>
      <c r="T53" s="169"/>
      <c r="U53" s="163"/>
      <c r="V53" s="163">
        <f>SUM(V54:V55)</f>
        <v>0</v>
      </c>
      <c r="W53" s="163"/>
      <c r="X53" s="163"/>
      <c r="Y53" s="163"/>
      <c r="AG53" t="s">
        <v>163</v>
      </c>
    </row>
    <row r="54" spans="1:60" outlineLevel="1" x14ac:dyDescent="0.2">
      <c r="A54" s="171">
        <v>30</v>
      </c>
      <c r="B54" s="172" t="s">
        <v>521</v>
      </c>
      <c r="C54" s="187" t="s">
        <v>522</v>
      </c>
      <c r="D54" s="173" t="s">
        <v>523</v>
      </c>
      <c r="E54" s="174">
        <v>8</v>
      </c>
      <c r="F54" s="175"/>
      <c r="G54" s="176">
        <f>ROUND(E54*F54,2)</f>
        <v>0</v>
      </c>
      <c r="H54" s="175"/>
      <c r="I54" s="176">
        <f>ROUND(E54*H54,2)</f>
        <v>0</v>
      </c>
      <c r="J54" s="175"/>
      <c r="K54" s="176">
        <f>ROUND(E54*J54,2)</f>
        <v>0</v>
      </c>
      <c r="L54" s="176">
        <v>12</v>
      </c>
      <c r="M54" s="176">
        <f>G54*(1+L54/100)</f>
        <v>0</v>
      </c>
      <c r="N54" s="174">
        <v>0</v>
      </c>
      <c r="O54" s="174">
        <f>ROUND(E54*N54,2)</f>
        <v>0</v>
      </c>
      <c r="P54" s="174">
        <v>0</v>
      </c>
      <c r="Q54" s="174">
        <f>ROUND(E54*P54,2)</f>
        <v>0</v>
      </c>
      <c r="R54" s="176"/>
      <c r="S54" s="176" t="s">
        <v>180</v>
      </c>
      <c r="T54" s="177" t="s">
        <v>180</v>
      </c>
      <c r="U54" s="157">
        <v>0</v>
      </c>
      <c r="V54" s="157">
        <f>ROUND(E54*U54,2)</f>
        <v>0</v>
      </c>
      <c r="W54" s="157"/>
      <c r="X54" s="157" t="s">
        <v>169</v>
      </c>
      <c r="Y54" s="157" t="s">
        <v>170</v>
      </c>
      <c r="Z54" s="147"/>
      <c r="AA54" s="147"/>
      <c r="AB54" s="147"/>
      <c r="AC54" s="147"/>
      <c r="AD54" s="147"/>
      <c r="AE54" s="147"/>
      <c r="AF54" s="147"/>
      <c r="AG54" s="147" t="s">
        <v>479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250" t="s">
        <v>524</v>
      </c>
      <c r="D55" s="251"/>
      <c r="E55" s="251"/>
      <c r="F55" s="251"/>
      <c r="G55" s="251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7"/>
      <c r="AA55" s="147"/>
      <c r="AB55" s="147"/>
      <c r="AC55" s="147"/>
      <c r="AD55" s="147"/>
      <c r="AE55" s="147"/>
      <c r="AF55" s="147"/>
      <c r="AG55" s="147" t="s">
        <v>199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x14ac:dyDescent="0.2">
      <c r="A56" s="164" t="s">
        <v>162</v>
      </c>
      <c r="B56" s="165" t="s">
        <v>130</v>
      </c>
      <c r="C56" s="186" t="s">
        <v>131</v>
      </c>
      <c r="D56" s="166"/>
      <c r="E56" s="167"/>
      <c r="F56" s="168"/>
      <c r="G56" s="168">
        <f>SUMIF(AG57:AG70,"&lt;&gt;NOR",G57:G70)</f>
        <v>0</v>
      </c>
      <c r="H56" s="168"/>
      <c r="I56" s="168">
        <f>SUM(I57:I70)</f>
        <v>0</v>
      </c>
      <c r="J56" s="168"/>
      <c r="K56" s="168">
        <f>SUM(K57:K70)</f>
        <v>0</v>
      </c>
      <c r="L56" s="168"/>
      <c r="M56" s="168">
        <f>SUM(M57:M70)</f>
        <v>0</v>
      </c>
      <c r="N56" s="167"/>
      <c r="O56" s="167">
        <f>SUM(O57:O70)</f>
        <v>0</v>
      </c>
      <c r="P56" s="167"/>
      <c r="Q56" s="167">
        <f>SUM(Q57:Q70)</f>
        <v>0</v>
      </c>
      <c r="R56" s="168"/>
      <c r="S56" s="168"/>
      <c r="T56" s="169"/>
      <c r="U56" s="163"/>
      <c r="V56" s="163">
        <f>SUM(V57:V70)</f>
        <v>0</v>
      </c>
      <c r="W56" s="163"/>
      <c r="X56" s="163"/>
      <c r="Y56" s="163"/>
      <c r="AG56" t="s">
        <v>163</v>
      </c>
    </row>
    <row r="57" spans="1:60" outlineLevel="1" x14ac:dyDescent="0.2">
      <c r="A57" s="171">
        <v>31</v>
      </c>
      <c r="B57" s="172" t="s">
        <v>442</v>
      </c>
      <c r="C57" s="187" t="s">
        <v>525</v>
      </c>
      <c r="D57" s="173" t="s">
        <v>228</v>
      </c>
      <c r="E57" s="174">
        <v>0.24199999999999999</v>
      </c>
      <c r="F57" s="175"/>
      <c r="G57" s="176">
        <f>ROUND(E57*F57,2)</f>
        <v>0</v>
      </c>
      <c r="H57" s="175"/>
      <c r="I57" s="176">
        <f>ROUND(E57*H57,2)</f>
        <v>0</v>
      </c>
      <c r="J57" s="175"/>
      <c r="K57" s="176">
        <f>ROUND(E57*J57,2)</f>
        <v>0</v>
      </c>
      <c r="L57" s="176">
        <v>12</v>
      </c>
      <c r="M57" s="176">
        <f>G57*(1+L57/100)</f>
        <v>0</v>
      </c>
      <c r="N57" s="174">
        <v>0</v>
      </c>
      <c r="O57" s="174">
        <f>ROUND(E57*N57,2)</f>
        <v>0</v>
      </c>
      <c r="P57" s="174">
        <v>0</v>
      </c>
      <c r="Q57" s="174">
        <f>ROUND(E57*P57,2)</f>
        <v>0</v>
      </c>
      <c r="R57" s="176" t="s">
        <v>465</v>
      </c>
      <c r="S57" s="176" t="s">
        <v>180</v>
      </c>
      <c r="T57" s="177" t="s">
        <v>180</v>
      </c>
      <c r="U57" s="157">
        <v>0</v>
      </c>
      <c r="V57" s="157">
        <f>ROUND(E57*U57,2)</f>
        <v>0</v>
      </c>
      <c r="W57" s="157"/>
      <c r="X57" s="157" t="s">
        <v>169</v>
      </c>
      <c r="Y57" s="157" t="s">
        <v>170</v>
      </c>
      <c r="Z57" s="147"/>
      <c r="AA57" s="147"/>
      <c r="AB57" s="147"/>
      <c r="AC57" s="147"/>
      <c r="AD57" s="147"/>
      <c r="AE57" s="147"/>
      <c r="AF57" s="147"/>
      <c r="AG57" s="147" t="s">
        <v>181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2.5" outlineLevel="2" x14ac:dyDescent="0.2">
      <c r="A58" s="154"/>
      <c r="B58" s="155"/>
      <c r="C58" s="261" t="s">
        <v>526</v>
      </c>
      <c r="D58" s="262"/>
      <c r="E58" s="262"/>
      <c r="F58" s="262"/>
      <c r="G58" s="262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453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85" t="str">
        <f>C58</f>
        <v>se složením a hrubým urovnáním nebo s přeložením na jiný dopravní prostředek kromě lodi, vč. příplatku za každých dalších i započatých 1000 m přes 1000 m,</v>
      </c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52" t="s">
        <v>431</v>
      </c>
      <c r="D59" s="253"/>
      <c r="E59" s="253"/>
      <c r="F59" s="253"/>
      <c r="G59" s="253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7"/>
      <c r="AA59" s="147"/>
      <c r="AB59" s="147"/>
      <c r="AC59" s="147"/>
      <c r="AD59" s="147"/>
      <c r="AE59" s="147"/>
      <c r="AF59" s="147"/>
      <c r="AG59" s="147" t="s">
        <v>199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outlineLevel="1" x14ac:dyDescent="0.2">
      <c r="A60" s="171">
        <v>32</v>
      </c>
      <c r="B60" s="172" t="s">
        <v>429</v>
      </c>
      <c r="C60" s="187" t="s">
        <v>527</v>
      </c>
      <c r="D60" s="173" t="s">
        <v>228</v>
      </c>
      <c r="E60" s="174">
        <v>0.24199999999999999</v>
      </c>
      <c r="F60" s="175"/>
      <c r="G60" s="176">
        <f>ROUND(E60*F60,2)</f>
        <v>0</v>
      </c>
      <c r="H60" s="175"/>
      <c r="I60" s="176">
        <f>ROUND(E60*H60,2)</f>
        <v>0</v>
      </c>
      <c r="J60" s="175"/>
      <c r="K60" s="176">
        <f>ROUND(E60*J60,2)</f>
        <v>0</v>
      </c>
      <c r="L60" s="176">
        <v>12</v>
      </c>
      <c r="M60" s="176">
        <f>G60*(1+L60/100)</f>
        <v>0</v>
      </c>
      <c r="N60" s="174">
        <v>0</v>
      </c>
      <c r="O60" s="174">
        <f>ROUND(E60*N60,2)</f>
        <v>0</v>
      </c>
      <c r="P60" s="174">
        <v>0</v>
      </c>
      <c r="Q60" s="174">
        <f>ROUND(E60*P60,2)</f>
        <v>0</v>
      </c>
      <c r="R60" s="176" t="s">
        <v>528</v>
      </c>
      <c r="S60" s="176" t="s">
        <v>180</v>
      </c>
      <c r="T60" s="177" t="s">
        <v>180</v>
      </c>
      <c r="U60" s="157">
        <v>0</v>
      </c>
      <c r="V60" s="157">
        <f>ROUND(E60*U60,2)</f>
        <v>0</v>
      </c>
      <c r="W60" s="157"/>
      <c r="X60" s="157" t="s">
        <v>169</v>
      </c>
      <c r="Y60" s="157" t="s">
        <v>170</v>
      </c>
      <c r="Z60" s="147"/>
      <c r="AA60" s="147"/>
      <c r="AB60" s="147"/>
      <c r="AC60" s="147"/>
      <c r="AD60" s="147"/>
      <c r="AE60" s="147"/>
      <c r="AF60" s="147"/>
      <c r="AG60" s="147" t="s">
        <v>181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261" t="s">
        <v>529</v>
      </c>
      <c r="D61" s="262"/>
      <c r="E61" s="262"/>
      <c r="F61" s="262"/>
      <c r="G61" s="262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7"/>
      <c r="AA61" s="147"/>
      <c r="AB61" s="147"/>
      <c r="AC61" s="147"/>
      <c r="AD61" s="147"/>
      <c r="AE61" s="147"/>
      <c r="AF61" s="147"/>
      <c r="AG61" s="147" t="s">
        <v>453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85" t="str">
        <f>C61</f>
        <v>nebo vybouraných hmot nošením nebo přehazováním k místu nakládky přístupnému normálním dopravním prostředkům,</v>
      </c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252" t="s">
        <v>431</v>
      </c>
      <c r="D62" s="253"/>
      <c r="E62" s="253"/>
      <c r="F62" s="253"/>
      <c r="G62" s="253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7"/>
      <c r="AA62" s="147"/>
      <c r="AB62" s="147"/>
      <c r="AC62" s="147"/>
      <c r="AD62" s="147"/>
      <c r="AE62" s="147"/>
      <c r="AF62" s="147"/>
      <c r="AG62" s="147" t="s">
        <v>199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2.5" outlineLevel="1" x14ac:dyDescent="0.2">
      <c r="A63" s="171">
        <v>33</v>
      </c>
      <c r="B63" s="172" t="s">
        <v>432</v>
      </c>
      <c r="C63" s="187" t="s">
        <v>530</v>
      </c>
      <c r="D63" s="173" t="s">
        <v>228</v>
      </c>
      <c r="E63" s="174">
        <v>0.48399999999999999</v>
      </c>
      <c r="F63" s="175"/>
      <c r="G63" s="176">
        <f>ROUND(E63*F63,2)</f>
        <v>0</v>
      </c>
      <c r="H63" s="175"/>
      <c r="I63" s="176">
        <f>ROUND(E63*H63,2)</f>
        <v>0</v>
      </c>
      <c r="J63" s="175"/>
      <c r="K63" s="176">
        <f>ROUND(E63*J63,2)</f>
        <v>0</v>
      </c>
      <c r="L63" s="176">
        <v>12</v>
      </c>
      <c r="M63" s="176">
        <f>G63*(1+L63/100)</f>
        <v>0</v>
      </c>
      <c r="N63" s="174">
        <v>0</v>
      </c>
      <c r="O63" s="174">
        <f>ROUND(E63*N63,2)</f>
        <v>0</v>
      </c>
      <c r="P63" s="174">
        <v>0</v>
      </c>
      <c r="Q63" s="174">
        <f>ROUND(E63*P63,2)</f>
        <v>0</v>
      </c>
      <c r="R63" s="176" t="s">
        <v>528</v>
      </c>
      <c r="S63" s="176" t="s">
        <v>180</v>
      </c>
      <c r="T63" s="177" t="s">
        <v>180</v>
      </c>
      <c r="U63" s="157">
        <v>0</v>
      </c>
      <c r="V63" s="157">
        <f>ROUND(E63*U63,2)</f>
        <v>0</v>
      </c>
      <c r="W63" s="157"/>
      <c r="X63" s="157" t="s">
        <v>169</v>
      </c>
      <c r="Y63" s="157" t="s">
        <v>170</v>
      </c>
      <c r="Z63" s="147"/>
      <c r="AA63" s="147"/>
      <c r="AB63" s="147"/>
      <c r="AC63" s="147"/>
      <c r="AD63" s="147"/>
      <c r="AE63" s="147"/>
      <c r="AF63" s="147"/>
      <c r="AG63" s="147" t="s">
        <v>181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261" t="s">
        <v>529</v>
      </c>
      <c r="D64" s="262"/>
      <c r="E64" s="262"/>
      <c r="F64" s="262"/>
      <c r="G64" s="262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453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85" t="str">
        <f>C64</f>
        <v>nebo vybouraných hmot nošením nebo přehazováním k místu nakládky přístupnému normálním dopravním prostředkům,</v>
      </c>
      <c r="BB64" s="147"/>
      <c r="BC64" s="147"/>
      <c r="BD64" s="147"/>
      <c r="BE64" s="147"/>
      <c r="BF64" s="147"/>
      <c r="BG64" s="147"/>
      <c r="BH64" s="147"/>
    </row>
    <row r="65" spans="1:60" outlineLevel="2" x14ac:dyDescent="0.2">
      <c r="A65" s="154"/>
      <c r="B65" s="155"/>
      <c r="C65" s="252" t="s">
        <v>431</v>
      </c>
      <c r="D65" s="253"/>
      <c r="E65" s="253"/>
      <c r="F65" s="253"/>
      <c r="G65" s="253"/>
      <c r="H65" s="157"/>
      <c r="I65" s="157"/>
      <c r="J65" s="157"/>
      <c r="K65" s="157"/>
      <c r="L65" s="157"/>
      <c r="M65" s="157"/>
      <c r="N65" s="156"/>
      <c r="O65" s="156"/>
      <c r="P65" s="156"/>
      <c r="Q65" s="156"/>
      <c r="R65" s="157"/>
      <c r="S65" s="157"/>
      <c r="T65" s="157"/>
      <c r="U65" s="157"/>
      <c r="V65" s="157"/>
      <c r="W65" s="157"/>
      <c r="X65" s="157"/>
      <c r="Y65" s="157"/>
      <c r="Z65" s="147"/>
      <c r="AA65" s="147"/>
      <c r="AB65" s="147"/>
      <c r="AC65" s="147"/>
      <c r="AD65" s="147"/>
      <c r="AE65" s="147"/>
      <c r="AF65" s="147"/>
      <c r="AG65" s="147" t="s">
        <v>199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78">
        <v>34</v>
      </c>
      <c r="B66" s="179" t="s">
        <v>434</v>
      </c>
      <c r="C66" s="189" t="s">
        <v>531</v>
      </c>
      <c r="D66" s="180" t="s">
        <v>228</v>
      </c>
      <c r="E66" s="181">
        <v>0.24199999999999999</v>
      </c>
      <c r="F66" s="182"/>
      <c r="G66" s="183">
        <f>ROUND(E66*F66,2)</f>
        <v>0</v>
      </c>
      <c r="H66" s="182"/>
      <c r="I66" s="183">
        <f>ROUND(E66*H66,2)</f>
        <v>0</v>
      </c>
      <c r="J66" s="182"/>
      <c r="K66" s="183">
        <f>ROUND(E66*J66,2)</f>
        <v>0</v>
      </c>
      <c r="L66" s="183">
        <v>12</v>
      </c>
      <c r="M66" s="183">
        <f>G66*(1+L66/100)</f>
        <v>0</v>
      </c>
      <c r="N66" s="181">
        <v>0</v>
      </c>
      <c r="O66" s="181">
        <f>ROUND(E66*N66,2)</f>
        <v>0</v>
      </c>
      <c r="P66" s="181">
        <v>0</v>
      </c>
      <c r="Q66" s="181">
        <f>ROUND(E66*P66,2)</f>
        <v>0</v>
      </c>
      <c r="R66" s="183" t="s">
        <v>469</v>
      </c>
      <c r="S66" s="183" t="s">
        <v>180</v>
      </c>
      <c r="T66" s="184" t="s">
        <v>180</v>
      </c>
      <c r="U66" s="157">
        <v>0</v>
      </c>
      <c r="V66" s="157">
        <f>ROUND(E66*U66,2)</f>
        <v>0</v>
      </c>
      <c r="W66" s="157"/>
      <c r="X66" s="157" t="s">
        <v>169</v>
      </c>
      <c r="Y66" s="157" t="s">
        <v>170</v>
      </c>
      <c r="Z66" s="147"/>
      <c r="AA66" s="147"/>
      <c r="AB66" s="147"/>
      <c r="AC66" s="147"/>
      <c r="AD66" s="147"/>
      <c r="AE66" s="147"/>
      <c r="AF66" s="147"/>
      <c r="AG66" s="147" t="s">
        <v>171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8">
        <v>35</v>
      </c>
      <c r="B67" s="179" t="s">
        <v>436</v>
      </c>
      <c r="C67" s="189" t="s">
        <v>532</v>
      </c>
      <c r="D67" s="180" t="s">
        <v>228</v>
      </c>
      <c r="E67" s="181">
        <v>4.5979999999999999</v>
      </c>
      <c r="F67" s="182"/>
      <c r="G67" s="183">
        <f>ROUND(E67*F67,2)</f>
        <v>0</v>
      </c>
      <c r="H67" s="182"/>
      <c r="I67" s="183">
        <f>ROUND(E67*H67,2)</f>
        <v>0</v>
      </c>
      <c r="J67" s="182"/>
      <c r="K67" s="183">
        <f>ROUND(E67*J67,2)</f>
        <v>0</v>
      </c>
      <c r="L67" s="183">
        <v>12</v>
      </c>
      <c r="M67" s="183">
        <f>G67*(1+L67/100)</f>
        <v>0</v>
      </c>
      <c r="N67" s="181">
        <v>0</v>
      </c>
      <c r="O67" s="181">
        <f>ROUND(E67*N67,2)</f>
        <v>0</v>
      </c>
      <c r="P67" s="181">
        <v>0</v>
      </c>
      <c r="Q67" s="181">
        <f>ROUND(E67*P67,2)</f>
        <v>0</v>
      </c>
      <c r="R67" s="183" t="s">
        <v>469</v>
      </c>
      <c r="S67" s="183" t="s">
        <v>180</v>
      </c>
      <c r="T67" s="184" t="s">
        <v>180</v>
      </c>
      <c r="U67" s="157">
        <v>0</v>
      </c>
      <c r="V67" s="157">
        <f>ROUND(E67*U67,2)</f>
        <v>0</v>
      </c>
      <c r="W67" s="157"/>
      <c r="X67" s="157" t="s">
        <v>169</v>
      </c>
      <c r="Y67" s="157" t="s">
        <v>170</v>
      </c>
      <c r="Z67" s="147"/>
      <c r="AA67" s="147"/>
      <c r="AB67" s="147"/>
      <c r="AC67" s="147"/>
      <c r="AD67" s="147"/>
      <c r="AE67" s="147"/>
      <c r="AF67" s="147"/>
      <c r="AG67" s="147" t="s">
        <v>171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8">
        <v>36</v>
      </c>
      <c r="B68" s="179" t="s">
        <v>438</v>
      </c>
      <c r="C68" s="189" t="s">
        <v>533</v>
      </c>
      <c r="D68" s="180" t="s">
        <v>228</v>
      </c>
      <c r="E68" s="181">
        <v>0.24199999999999999</v>
      </c>
      <c r="F68" s="182"/>
      <c r="G68" s="183">
        <f>ROUND(E68*F68,2)</f>
        <v>0</v>
      </c>
      <c r="H68" s="182"/>
      <c r="I68" s="183">
        <f>ROUND(E68*H68,2)</f>
        <v>0</v>
      </c>
      <c r="J68" s="182"/>
      <c r="K68" s="183">
        <f>ROUND(E68*J68,2)</f>
        <v>0</v>
      </c>
      <c r="L68" s="183">
        <v>12</v>
      </c>
      <c r="M68" s="183">
        <f>G68*(1+L68/100)</f>
        <v>0</v>
      </c>
      <c r="N68" s="181">
        <v>0</v>
      </c>
      <c r="O68" s="181">
        <f>ROUND(E68*N68,2)</f>
        <v>0</v>
      </c>
      <c r="P68" s="181">
        <v>0</v>
      </c>
      <c r="Q68" s="181">
        <f>ROUND(E68*P68,2)</f>
        <v>0</v>
      </c>
      <c r="R68" s="183" t="s">
        <v>469</v>
      </c>
      <c r="S68" s="183" t="s">
        <v>180</v>
      </c>
      <c r="T68" s="184" t="s">
        <v>180</v>
      </c>
      <c r="U68" s="157">
        <v>0</v>
      </c>
      <c r="V68" s="157">
        <f>ROUND(E68*U68,2)</f>
        <v>0</v>
      </c>
      <c r="W68" s="157"/>
      <c r="X68" s="157" t="s">
        <v>169</v>
      </c>
      <c r="Y68" s="157" t="s">
        <v>170</v>
      </c>
      <c r="Z68" s="147"/>
      <c r="AA68" s="147"/>
      <c r="AB68" s="147"/>
      <c r="AC68" s="147"/>
      <c r="AD68" s="147"/>
      <c r="AE68" s="147"/>
      <c r="AF68" s="147"/>
      <c r="AG68" s="147" t="s">
        <v>171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2.5" outlineLevel="1" x14ac:dyDescent="0.2">
      <c r="A69" s="178">
        <v>37</v>
      </c>
      <c r="B69" s="179" t="s">
        <v>440</v>
      </c>
      <c r="C69" s="189" t="s">
        <v>534</v>
      </c>
      <c r="D69" s="180" t="s">
        <v>228</v>
      </c>
      <c r="E69" s="181">
        <v>1.452</v>
      </c>
      <c r="F69" s="182"/>
      <c r="G69" s="183">
        <f>ROUND(E69*F69,2)</f>
        <v>0</v>
      </c>
      <c r="H69" s="182"/>
      <c r="I69" s="183">
        <f>ROUND(E69*H69,2)</f>
        <v>0</v>
      </c>
      <c r="J69" s="182"/>
      <c r="K69" s="183">
        <f>ROUND(E69*J69,2)</f>
        <v>0</v>
      </c>
      <c r="L69" s="183">
        <v>12</v>
      </c>
      <c r="M69" s="183">
        <f>G69*(1+L69/100)</f>
        <v>0</v>
      </c>
      <c r="N69" s="181">
        <v>0</v>
      </c>
      <c r="O69" s="181">
        <f>ROUND(E69*N69,2)</f>
        <v>0</v>
      </c>
      <c r="P69" s="181">
        <v>0</v>
      </c>
      <c r="Q69" s="181">
        <f>ROUND(E69*P69,2)</f>
        <v>0</v>
      </c>
      <c r="R69" s="183" t="s">
        <v>469</v>
      </c>
      <c r="S69" s="183" t="s">
        <v>180</v>
      </c>
      <c r="T69" s="184" t="s">
        <v>180</v>
      </c>
      <c r="U69" s="157">
        <v>0</v>
      </c>
      <c r="V69" s="157">
        <f>ROUND(E69*U69,2)</f>
        <v>0</v>
      </c>
      <c r="W69" s="157"/>
      <c r="X69" s="157" t="s">
        <v>169</v>
      </c>
      <c r="Y69" s="157" t="s">
        <v>170</v>
      </c>
      <c r="Z69" s="147"/>
      <c r="AA69" s="147"/>
      <c r="AB69" s="147"/>
      <c r="AC69" s="147"/>
      <c r="AD69" s="147"/>
      <c r="AE69" s="147"/>
      <c r="AF69" s="147"/>
      <c r="AG69" s="147" t="s">
        <v>171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2.5" outlineLevel="1" x14ac:dyDescent="0.2">
      <c r="A70" s="171">
        <v>38</v>
      </c>
      <c r="B70" s="172" t="s">
        <v>444</v>
      </c>
      <c r="C70" s="187" t="s">
        <v>535</v>
      </c>
      <c r="D70" s="173" t="s">
        <v>228</v>
      </c>
      <c r="E70" s="174">
        <v>0.24199999999999999</v>
      </c>
      <c r="F70" s="175"/>
      <c r="G70" s="176">
        <f>ROUND(E70*F70,2)</f>
        <v>0</v>
      </c>
      <c r="H70" s="175"/>
      <c r="I70" s="176">
        <f>ROUND(E70*H70,2)</f>
        <v>0</v>
      </c>
      <c r="J70" s="175"/>
      <c r="K70" s="176">
        <f>ROUND(E70*J70,2)</f>
        <v>0</v>
      </c>
      <c r="L70" s="176">
        <v>12</v>
      </c>
      <c r="M70" s="176">
        <f>G70*(1+L70/100)</f>
        <v>0</v>
      </c>
      <c r="N70" s="174">
        <v>0</v>
      </c>
      <c r="O70" s="174">
        <f>ROUND(E70*N70,2)</f>
        <v>0</v>
      </c>
      <c r="P70" s="174">
        <v>0</v>
      </c>
      <c r="Q70" s="174">
        <f>ROUND(E70*P70,2)</f>
        <v>0</v>
      </c>
      <c r="R70" s="176" t="s">
        <v>469</v>
      </c>
      <c r="S70" s="176" t="s">
        <v>446</v>
      </c>
      <c r="T70" s="177" t="s">
        <v>446</v>
      </c>
      <c r="U70" s="157">
        <v>0</v>
      </c>
      <c r="V70" s="157">
        <f>ROUND(E70*U70,2)</f>
        <v>0</v>
      </c>
      <c r="W70" s="157"/>
      <c r="X70" s="157" t="s">
        <v>169</v>
      </c>
      <c r="Y70" s="157" t="s">
        <v>170</v>
      </c>
      <c r="Z70" s="147"/>
      <c r="AA70" s="147"/>
      <c r="AB70" s="147"/>
      <c r="AC70" s="147"/>
      <c r="AD70" s="147"/>
      <c r="AE70" s="147"/>
      <c r="AF70" s="147"/>
      <c r="AG70" s="147" t="s">
        <v>181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x14ac:dyDescent="0.2">
      <c r="A71" s="3"/>
      <c r="B71" s="4"/>
      <c r="C71" s="191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AE71">
        <v>12</v>
      </c>
      <c r="AF71">
        <v>21</v>
      </c>
      <c r="AG71" t="s">
        <v>148</v>
      </c>
    </row>
    <row r="72" spans="1:60" x14ac:dyDescent="0.2">
      <c r="A72" s="150"/>
      <c r="B72" s="151" t="s">
        <v>29</v>
      </c>
      <c r="C72" s="192"/>
      <c r="D72" s="152"/>
      <c r="E72" s="153"/>
      <c r="F72" s="153"/>
      <c r="G72" s="170">
        <f>G8+G11+G18+G21+G25+G28+G53+G56</f>
        <v>0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E72">
        <f>SUMIF(L7:L70,AE71,G7:G70)</f>
        <v>0</v>
      </c>
      <c r="AF72">
        <f>SUMIF(L7:L70,AF71,G7:G70)</f>
        <v>0</v>
      </c>
      <c r="AG72" t="s">
        <v>447</v>
      </c>
    </row>
    <row r="73" spans="1:60" x14ac:dyDescent="0.2">
      <c r="C73" s="193"/>
      <c r="D73" s="10"/>
      <c r="AG73" t="s">
        <v>448</v>
      </c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NlTetb+ikCXxeZXohP7Cq38KtOkx+ChF4oPRh1qJU/o99Fm2TgziD5FQWy05+Ptcsi1T5ErAteaCDhF3eaMOg==" saltValue="mHcJqP7gWz317ewrQPNnhA==" spinCount="100000" sheet="1" formatRows="0"/>
  <mergeCells count="19">
    <mergeCell ref="C52:G52"/>
    <mergeCell ref="A1:G1"/>
    <mergeCell ref="C2:G2"/>
    <mergeCell ref="C3:G3"/>
    <mergeCell ref="C4:G4"/>
    <mergeCell ref="C10:G10"/>
    <mergeCell ref="C13:G13"/>
    <mergeCell ref="C20:G20"/>
    <mergeCell ref="C27:G27"/>
    <mergeCell ref="C43:G43"/>
    <mergeCell ref="C46:G46"/>
    <mergeCell ref="C50:G50"/>
    <mergeCell ref="C65:G65"/>
    <mergeCell ref="C55:G55"/>
    <mergeCell ref="C58:G58"/>
    <mergeCell ref="C59:G59"/>
    <mergeCell ref="C61:G61"/>
    <mergeCell ref="C62:G62"/>
    <mergeCell ref="C64:G6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29337-4ADC-4EF0-9389-DE373048B38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135</v>
      </c>
      <c r="B1" s="254"/>
      <c r="C1" s="254"/>
      <c r="D1" s="254"/>
      <c r="E1" s="254"/>
      <c r="F1" s="254"/>
      <c r="G1" s="254"/>
      <c r="AG1" t="s">
        <v>136</v>
      </c>
    </row>
    <row r="2" spans="1:60" ht="24.95" customHeight="1" x14ac:dyDescent="0.2">
      <c r="A2" s="139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137</v>
      </c>
    </row>
    <row r="3" spans="1:60" ht="24.95" customHeight="1" x14ac:dyDescent="0.2">
      <c r="A3" s="139" t="s">
        <v>8</v>
      </c>
      <c r="B3" s="49" t="s">
        <v>47</v>
      </c>
      <c r="C3" s="255" t="s">
        <v>48</v>
      </c>
      <c r="D3" s="256"/>
      <c r="E3" s="256"/>
      <c r="F3" s="256"/>
      <c r="G3" s="257"/>
      <c r="AC3" s="120" t="s">
        <v>137</v>
      </c>
      <c r="AG3" t="s">
        <v>138</v>
      </c>
    </row>
    <row r="4" spans="1:60" ht="24.95" customHeight="1" x14ac:dyDescent="0.2">
      <c r="A4" s="140" t="s">
        <v>9</v>
      </c>
      <c r="B4" s="141" t="s">
        <v>56</v>
      </c>
      <c r="C4" s="258" t="s">
        <v>53</v>
      </c>
      <c r="D4" s="259"/>
      <c r="E4" s="259"/>
      <c r="F4" s="259"/>
      <c r="G4" s="260"/>
      <c r="AG4" t="s">
        <v>139</v>
      </c>
    </row>
    <row r="5" spans="1:60" x14ac:dyDescent="0.2">
      <c r="D5" s="10"/>
    </row>
    <row r="6" spans="1:60" ht="38.25" x14ac:dyDescent="0.2">
      <c r="A6" s="143" t="s">
        <v>140</v>
      </c>
      <c r="B6" s="145" t="s">
        <v>141</v>
      </c>
      <c r="C6" s="145" t="s">
        <v>142</v>
      </c>
      <c r="D6" s="144" t="s">
        <v>143</v>
      </c>
      <c r="E6" s="143" t="s">
        <v>144</v>
      </c>
      <c r="F6" s="142" t="s">
        <v>145</v>
      </c>
      <c r="G6" s="143" t="s">
        <v>29</v>
      </c>
      <c r="H6" s="146" t="s">
        <v>30</v>
      </c>
      <c r="I6" s="146" t="s">
        <v>146</v>
      </c>
      <c r="J6" s="146" t="s">
        <v>31</v>
      </c>
      <c r="K6" s="146" t="s">
        <v>147</v>
      </c>
      <c r="L6" s="146" t="s">
        <v>148</v>
      </c>
      <c r="M6" s="146" t="s">
        <v>149</v>
      </c>
      <c r="N6" s="146" t="s">
        <v>150</v>
      </c>
      <c r="O6" s="146" t="s">
        <v>151</v>
      </c>
      <c r="P6" s="146" t="s">
        <v>152</v>
      </c>
      <c r="Q6" s="146" t="s">
        <v>153</v>
      </c>
      <c r="R6" s="146" t="s">
        <v>154</v>
      </c>
      <c r="S6" s="146" t="s">
        <v>155</v>
      </c>
      <c r="T6" s="146" t="s">
        <v>156</v>
      </c>
      <c r="U6" s="146" t="s">
        <v>157</v>
      </c>
      <c r="V6" s="146" t="s">
        <v>158</v>
      </c>
      <c r="W6" s="146" t="s">
        <v>159</v>
      </c>
      <c r="X6" s="146" t="s">
        <v>160</v>
      </c>
      <c r="Y6" s="146" t="s">
        <v>161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4" t="s">
        <v>162</v>
      </c>
      <c r="B8" s="165" t="s">
        <v>72</v>
      </c>
      <c r="C8" s="186" t="s">
        <v>73</v>
      </c>
      <c r="D8" s="166"/>
      <c r="E8" s="167"/>
      <c r="F8" s="168"/>
      <c r="G8" s="168">
        <f>SUMIF(AG9:AG9,"&lt;&gt;NOR",G9:G9)</f>
        <v>0</v>
      </c>
      <c r="H8" s="168"/>
      <c r="I8" s="168">
        <f>SUM(I9:I9)</f>
        <v>0</v>
      </c>
      <c r="J8" s="168"/>
      <c r="K8" s="168">
        <f>SUM(K9:K9)</f>
        <v>0</v>
      </c>
      <c r="L8" s="168"/>
      <c r="M8" s="168">
        <f>SUM(M9:M9)</f>
        <v>0</v>
      </c>
      <c r="N8" s="167"/>
      <c r="O8" s="167">
        <f>SUM(O9:O9)</f>
        <v>0.37</v>
      </c>
      <c r="P8" s="167"/>
      <c r="Q8" s="167">
        <f>SUM(Q9:Q9)</f>
        <v>0</v>
      </c>
      <c r="R8" s="168"/>
      <c r="S8" s="168"/>
      <c r="T8" s="169"/>
      <c r="U8" s="163"/>
      <c r="V8" s="163">
        <f>SUM(V9:V9)</f>
        <v>0</v>
      </c>
      <c r="W8" s="163"/>
      <c r="X8" s="163"/>
      <c r="Y8" s="163"/>
      <c r="AG8" t="s">
        <v>163</v>
      </c>
    </row>
    <row r="9" spans="1:60" outlineLevel="1" x14ac:dyDescent="0.2">
      <c r="A9" s="178">
        <v>1</v>
      </c>
      <c r="B9" s="179" t="s">
        <v>449</v>
      </c>
      <c r="C9" s="189" t="s">
        <v>536</v>
      </c>
      <c r="D9" s="180" t="s">
        <v>218</v>
      </c>
      <c r="E9" s="181">
        <v>0.2</v>
      </c>
      <c r="F9" s="182"/>
      <c r="G9" s="183">
        <f>ROUND(E9*F9,2)</f>
        <v>0</v>
      </c>
      <c r="H9" s="182"/>
      <c r="I9" s="183">
        <f>ROUND(E9*H9,2)</f>
        <v>0</v>
      </c>
      <c r="J9" s="182"/>
      <c r="K9" s="183">
        <f>ROUND(E9*J9,2)</f>
        <v>0</v>
      </c>
      <c r="L9" s="183">
        <v>12</v>
      </c>
      <c r="M9" s="183">
        <f>G9*(1+L9/100)</f>
        <v>0</v>
      </c>
      <c r="N9" s="181">
        <v>1.84144</v>
      </c>
      <c r="O9" s="181">
        <f>ROUND(E9*N9,2)</f>
        <v>0.37</v>
      </c>
      <c r="P9" s="181">
        <v>0</v>
      </c>
      <c r="Q9" s="181">
        <f>ROUND(E9*P9,2)</f>
        <v>0</v>
      </c>
      <c r="R9" s="183"/>
      <c r="S9" s="183" t="s">
        <v>180</v>
      </c>
      <c r="T9" s="184" t="s">
        <v>180</v>
      </c>
      <c r="U9" s="157">
        <v>0</v>
      </c>
      <c r="V9" s="157">
        <f>ROUND(E9*U9,2)</f>
        <v>0</v>
      </c>
      <c r="W9" s="157"/>
      <c r="X9" s="157" t="s">
        <v>169</v>
      </c>
      <c r="Y9" s="157" t="s">
        <v>170</v>
      </c>
      <c r="Z9" s="147"/>
      <c r="AA9" s="147"/>
      <c r="AB9" s="147"/>
      <c r="AC9" s="147"/>
      <c r="AD9" s="147"/>
      <c r="AE9" s="147"/>
      <c r="AF9" s="147"/>
      <c r="AG9" s="147" t="s">
        <v>171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">
      <c r="A10" s="164" t="s">
        <v>162</v>
      </c>
      <c r="B10" s="165" t="s">
        <v>74</v>
      </c>
      <c r="C10" s="186" t="s">
        <v>75</v>
      </c>
      <c r="D10" s="166"/>
      <c r="E10" s="167"/>
      <c r="F10" s="168"/>
      <c r="G10" s="168">
        <f>SUMIF(AG11:AG11,"&lt;&gt;NOR",G11:G11)</f>
        <v>0</v>
      </c>
      <c r="H10" s="168"/>
      <c r="I10" s="168">
        <f>SUM(I11:I11)</f>
        <v>0</v>
      </c>
      <c r="J10" s="168"/>
      <c r="K10" s="168">
        <f>SUM(K11:K11)</f>
        <v>0</v>
      </c>
      <c r="L10" s="168"/>
      <c r="M10" s="168">
        <f>SUM(M11:M11)</f>
        <v>0</v>
      </c>
      <c r="N10" s="167"/>
      <c r="O10" s="167">
        <f>SUM(O11:O11)</f>
        <v>0.02</v>
      </c>
      <c r="P10" s="167"/>
      <c r="Q10" s="167">
        <f>SUM(Q11:Q11)</f>
        <v>0</v>
      </c>
      <c r="R10" s="168"/>
      <c r="S10" s="168"/>
      <c r="T10" s="169"/>
      <c r="U10" s="163"/>
      <c r="V10" s="163">
        <f>SUM(V11:V11)</f>
        <v>0</v>
      </c>
      <c r="W10" s="163"/>
      <c r="X10" s="163"/>
      <c r="Y10" s="163"/>
      <c r="AG10" t="s">
        <v>163</v>
      </c>
    </row>
    <row r="11" spans="1:60" outlineLevel="1" x14ac:dyDescent="0.2">
      <c r="A11" s="178">
        <v>2</v>
      </c>
      <c r="B11" s="179" t="s">
        <v>537</v>
      </c>
      <c r="C11" s="189" t="s">
        <v>538</v>
      </c>
      <c r="D11" s="180" t="s">
        <v>179</v>
      </c>
      <c r="E11" s="181">
        <v>1</v>
      </c>
      <c r="F11" s="182"/>
      <c r="G11" s="183">
        <f>ROUND(E11*F11,2)</f>
        <v>0</v>
      </c>
      <c r="H11" s="182"/>
      <c r="I11" s="183">
        <f>ROUND(E11*H11,2)</f>
        <v>0</v>
      </c>
      <c r="J11" s="182"/>
      <c r="K11" s="183">
        <f>ROUND(E11*J11,2)</f>
        <v>0</v>
      </c>
      <c r="L11" s="183">
        <v>12</v>
      </c>
      <c r="M11" s="183">
        <f>G11*(1+L11/100)</f>
        <v>0</v>
      </c>
      <c r="N11" s="181">
        <v>1.9699999999999999E-2</v>
      </c>
      <c r="O11" s="181">
        <f>ROUND(E11*N11,2)</f>
        <v>0.02</v>
      </c>
      <c r="P11" s="181">
        <v>0</v>
      </c>
      <c r="Q11" s="181">
        <f>ROUND(E11*P11,2)</f>
        <v>0</v>
      </c>
      <c r="R11" s="183"/>
      <c r="S11" s="183" t="s">
        <v>167</v>
      </c>
      <c r="T11" s="184" t="s">
        <v>168</v>
      </c>
      <c r="U11" s="157">
        <v>0</v>
      </c>
      <c r="V11" s="157">
        <f>ROUND(E11*U11,2)</f>
        <v>0</v>
      </c>
      <c r="W11" s="157"/>
      <c r="X11" s="157" t="s">
        <v>169</v>
      </c>
      <c r="Y11" s="157" t="s">
        <v>170</v>
      </c>
      <c r="Z11" s="147"/>
      <c r="AA11" s="147"/>
      <c r="AB11" s="147"/>
      <c r="AC11" s="147"/>
      <c r="AD11" s="147"/>
      <c r="AE11" s="147"/>
      <c r="AF11" s="147"/>
      <c r="AG11" s="147" t="s">
        <v>181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">
      <c r="A12" s="164" t="s">
        <v>162</v>
      </c>
      <c r="B12" s="165" t="s">
        <v>76</v>
      </c>
      <c r="C12" s="186" t="s">
        <v>77</v>
      </c>
      <c r="D12" s="166"/>
      <c r="E12" s="167"/>
      <c r="F12" s="168"/>
      <c r="G12" s="168">
        <f>SUMIF(AG13:AG15,"&lt;&gt;NOR",G13:G15)</f>
        <v>0</v>
      </c>
      <c r="H12" s="168"/>
      <c r="I12" s="168">
        <f>SUM(I13:I15)</f>
        <v>0</v>
      </c>
      <c r="J12" s="168"/>
      <c r="K12" s="168">
        <f>SUM(K13:K15)</f>
        <v>0</v>
      </c>
      <c r="L12" s="168"/>
      <c r="M12" s="168">
        <f>SUM(M13:M15)</f>
        <v>0</v>
      </c>
      <c r="N12" s="167"/>
      <c r="O12" s="167">
        <f>SUM(O13:O15)</f>
        <v>0.19</v>
      </c>
      <c r="P12" s="167"/>
      <c r="Q12" s="167">
        <f>SUM(Q13:Q15)</f>
        <v>0</v>
      </c>
      <c r="R12" s="168"/>
      <c r="S12" s="168"/>
      <c r="T12" s="169"/>
      <c r="U12" s="163"/>
      <c r="V12" s="163">
        <f>SUM(V13:V15)</f>
        <v>0</v>
      </c>
      <c r="W12" s="163"/>
      <c r="X12" s="163"/>
      <c r="Y12" s="163"/>
      <c r="AG12" t="s">
        <v>163</v>
      </c>
    </row>
    <row r="13" spans="1:60" outlineLevel="1" x14ac:dyDescent="0.2">
      <c r="A13" s="171">
        <v>3</v>
      </c>
      <c r="B13" s="172" t="s">
        <v>539</v>
      </c>
      <c r="C13" s="187" t="s">
        <v>540</v>
      </c>
      <c r="D13" s="173" t="s">
        <v>166</v>
      </c>
      <c r="E13" s="174">
        <v>2.8</v>
      </c>
      <c r="F13" s="175"/>
      <c r="G13" s="176">
        <f>ROUND(E13*F13,2)</f>
        <v>0</v>
      </c>
      <c r="H13" s="175"/>
      <c r="I13" s="176">
        <f>ROUND(E13*H13,2)</f>
        <v>0</v>
      </c>
      <c r="J13" s="175"/>
      <c r="K13" s="176">
        <f>ROUND(E13*J13,2)</f>
        <v>0</v>
      </c>
      <c r="L13" s="176">
        <v>12</v>
      </c>
      <c r="M13" s="176">
        <f>G13*(1+L13/100)</f>
        <v>0</v>
      </c>
      <c r="N13" s="174">
        <v>6.8000000000000005E-2</v>
      </c>
      <c r="O13" s="174">
        <f>ROUND(E13*N13,2)</f>
        <v>0.19</v>
      </c>
      <c r="P13" s="174">
        <v>0</v>
      </c>
      <c r="Q13" s="174">
        <f>ROUND(E13*P13,2)</f>
        <v>0</v>
      </c>
      <c r="R13" s="176"/>
      <c r="S13" s="176" t="s">
        <v>180</v>
      </c>
      <c r="T13" s="177" t="s">
        <v>180</v>
      </c>
      <c r="U13" s="157">
        <v>0</v>
      </c>
      <c r="V13" s="157">
        <f>ROUND(E13*U13,2)</f>
        <v>0</v>
      </c>
      <c r="W13" s="157"/>
      <c r="X13" s="157" t="s">
        <v>169</v>
      </c>
      <c r="Y13" s="157" t="s">
        <v>170</v>
      </c>
      <c r="Z13" s="147"/>
      <c r="AA13" s="147"/>
      <c r="AB13" s="147"/>
      <c r="AC13" s="147"/>
      <c r="AD13" s="147"/>
      <c r="AE13" s="147"/>
      <c r="AF13" s="147"/>
      <c r="AG13" s="147" t="s">
        <v>171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0" t="s">
        <v>431</v>
      </c>
      <c r="D14" s="251"/>
      <c r="E14" s="251"/>
      <c r="F14" s="251"/>
      <c r="G14" s="251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199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188" t="s">
        <v>541</v>
      </c>
      <c r="D15" s="158"/>
      <c r="E15" s="159">
        <v>2.8</v>
      </c>
      <c r="F15" s="15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173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x14ac:dyDescent="0.2">
      <c r="A16" s="164" t="s">
        <v>162</v>
      </c>
      <c r="B16" s="165" t="s">
        <v>88</v>
      </c>
      <c r="C16" s="186" t="s">
        <v>89</v>
      </c>
      <c r="D16" s="166"/>
      <c r="E16" s="167"/>
      <c r="F16" s="168"/>
      <c r="G16" s="168">
        <f>SUMIF(AG17:AG17,"&lt;&gt;NOR",G17:G17)</f>
        <v>0</v>
      </c>
      <c r="H16" s="168"/>
      <c r="I16" s="168">
        <f>SUM(I17:I17)</f>
        <v>0</v>
      </c>
      <c r="J16" s="168"/>
      <c r="K16" s="168">
        <f>SUM(K17:K17)</f>
        <v>0</v>
      </c>
      <c r="L16" s="168"/>
      <c r="M16" s="168">
        <f>SUM(M17:M17)</f>
        <v>0</v>
      </c>
      <c r="N16" s="167"/>
      <c r="O16" s="167">
        <f>SUM(O17:O17)</f>
        <v>0</v>
      </c>
      <c r="P16" s="167"/>
      <c r="Q16" s="167">
        <f>SUM(Q17:Q17)</f>
        <v>7.0000000000000007E-2</v>
      </c>
      <c r="R16" s="168"/>
      <c r="S16" s="168"/>
      <c r="T16" s="169"/>
      <c r="U16" s="163"/>
      <c r="V16" s="163">
        <f>SUM(V17:V17)</f>
        <v>0</v>
      </c>
      <c r="W16" s="163"/>
      <c r="X16" s="163"/>
      <c r="Y16" s="163"/>
      <c r="AG16" t="s">
        <v>163</v>
      </c>
    </row>
    <row r="17" spans="1:60" outlineLevel="1" x14ac:dyDescent="0.2">
      <c r="A17" s="178">
        <v>4</v>
      </c>
      <c r="B17" s="179" t="s">
        <v>542</v>
      </c>
      <c r="C17" s="189" t="s">
        <v>543</v>
      </c>
      <c r="D17" s="180" t="s">
        <v>204</v>
      </c>
      <c r="E17" s="181">
        <v>2</v>
      </c>
      <c r="F17" s="182"/>
      <c r="G17" s="183">
        <f>ROUND(E17*F17,2)</f>
        <v>0</v>
      </c>
      <c r="H17" s="182"/>
      <c r="I17" s="183">
        <f>ROUND(E17*H17,2)</f>
        <v>0</v>
      </c>
      <c r="J17" s="182"/>
      <c r="K17" s="183">
        <f>ROUND(E17*J17,2)</f>
        <v>0</v>
      </c>
      <c r="L17" s="183">
        <v>12</v>
      </c>
      <c r="M17" s="183">
        <f>G17*(1+L17/100)</f>
        <v>0</v>
      </c>
      <c r="N17" s="181">
        <v>5.9000000000000003E-4</v>
      </c>
      <c r="O17" s="181">
        <f>ROUND(E17*N17,2)</f>
        <v>0</v>
      </c>
      <c r="P17" s="181">
        <v>3.6999999999999998E-2</v>
      </c>
      <c r="Q17" s="181">
        <f>ROUND(E17*P17,2)</f>
        <v>7.0000000000000007E-2</v>
      </c>
      <c r="R17" s="183"/>
      <c r="S17" s="183" t="s">
        <v>180</v>
      </c>
      <c r="T17" s="184" t="s">
        <v>180</v>
      </c>
      <c r="U17" s="157">
        <v>0</v>
      </c>
      <c r="V17" s="157">
        <f>ROUND(E17*U17,2)</f>
        <v>0</v>
      </c>
      <c r="W17" s="157"/>
      <c r="X17" s="157" t="s">
        <v>169</v>
      </c>
      <c r="Y17" s="157" t="s">
        <v>170</v>
      </c>
      <c r="Z17" s="147"/>
      <c r="AA17" s="147"/>
      <c r="AB17" s="147"/>
      <c r="AC17" s="147"/>
      <c r="AD17" s="147"/>
      <c r="AE17" s="147"/>
      <c r="AF17" s="147"/>
      <c r="AG17" s="147" t="s">
        <v>181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4" t="s">
        <v>162</v>
      </c>
      <c r="B18" s="165" t="s">
        <v>90</v>
      </c>
      <c r="C18" s="186" t="s">
        <v>91</v>
      </c>
      <c r="D18" s="166"/>
      <c r="E18" s="167"/>
      <c r="F18" s="168"/>
      <c r="G18" s="168">
        <f>SUMIF(AG19:AG24,"&lt;&gt;NOR",G19:G24)</f>
        <v>0</v>
      </c>
      <c r="H18" s="168"/>
      <c r="I18" s="168">
        <f>SUM(I19:I24)</f>
        <v>0</v>
      </c>
      <c r="J18" s="168"/>
      <c r="K18" s="168">
        <f>SUM(K19:K24)</f>
        <v>0</v>
      </c>
      <c r="L18" s="168"/>
      <c r="M18" s="168">
        <f>SUM(M19:M24)</f>
        <v>0</v>
      </c>
      <c r="N18" s="167"/>
      <c r="O18" s="167">
        <f>SUM(O19:O24)</f>
        <v>0.01</v>
      </c>
      <c r="P18" s="167"/>
      <c r="Q18" s="167">
        <f>SUM(Q19:Q24)</f>
        <v>0.18</v>
      </c>
      <c r="R18" s="168"/>
      <c r="S18" s="168"/>
      <c r="T18" s="169"/>
      <c r="U18" s="163"/>
      <c r="V18" s="163">
        <f>SUM(V19:V24)</f>
        <v>0</v>
      </c>
      <c r="W18" s="163"/>
      <c r="X18" s="163"/>
      <c r="Y18" s="163"/>
      <c r="AG18" t="s">
        <v>163</v>
      </c>
    </row>
    <row r="19" spans="1:60" outlineLevel="1" x14ac:dyDescent="0.2">
      <c r="A19" s="178">
        <v>5</v>
      </c>
      <c r="B19" s="179" t="s">
        <v>544</v>
      </c>
      <c r="C19" s="189" t="s">
        <v>545</v>
      </c>
      <c r="D19" s="180" t="s">
        <v>179</v>
      </c>
      <c r="E19" s="181">
        <v>4</v>
      </c>
      <c r="F19" s="182"/>
      <c r="G19" s="183">
        <f>ROUND(E19*F19,2)</f>
        <v>0</v>
      </c>
      <c r="H19" s="182"/>
      <c r="I19" s="183">
        <f>ROUND(E19*H19,2)</f>
        <v>0</v>
      </c>
      <c r="J19" s="182"/>
      <c r="K19" s="183">
        <f>ROUND(E19*J19,2)</f>
        <v>0</v>
      </c>
      <c r="L19" s="183">
        <v>12</v>
      </c>
      <c r="M19" s="183">
        <f>G19*(1+L19/100)</f>
        <v>0</v>
      </c>
      <c r="N19" s="181">
        <v>0</v>
      </c>
      <c r="O19" s="181">
        <f>ROUND(E19*N19,2)</f>
        <v>0</v>
      </c>
      <c r="P19" s="181">
        <v>1E-3</v>
      </c>
      <c r="Q19" s="181">
        <f>ROUND(E19*P19,2)</f>
        <v>0</v>
      </c>
      <c r="R19" s="183"/>
      <c r="S19" s="183" t="s">
        <v>180</v>
      </c>
      <c r="T19" s="184" t="s">
        <v>180</v>
      </c>
      <c r="U19" s="157">
        <v>0</v>
      </c>
      <c r="V19" s="157">
        <f>ROUND(E19*U19,2)</f>
        <v>0</v>
      </c>
      <c r="W19" s="157"/>
      <c r="X19" s="157" t="s">
        <v>169</v>
      </c>
      <c r="Y19" s="157" t="s">
        <v>170</v>
      </c>
      <c r="Z19" s="147"/>
      <c r="AA19" s="147"/>
      <c r="AB19" s="147"/>
      <c r="AC19" s="147"/>
      <c r="AD19" s="147"/>
      <c r="AE19" s="147"/>
      <c r="AF19" s="147"/>
      <c r="AG19" s="147" t="s">
        <v>171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8">
        <v>6</v>
      </c>
      <c r="B20" s="179" t="s">
        <v>546</v>
      </c>
      <c r="C20" s="189" t="s">
        <v>547</v>
      </c>
      <c r="D20" s="180" t="s">
        <v>179</v>
      </c>
      <c r="E20" s="181">
        <v>2</v>
      </c>
      <c r="F20" s="182"/>
      <c r="G20" s="183">
        <f>ROUND(E20*F20,2)</f>
        <v>0</v>
      </c>
      <c r="H20" s="182"/>
      <c r="I20" s="183">
        <f>ROUND(E20*H20,2)</f>
        <v>0</v>
      </c>
      <c r="J20" s="182"/>
      <c r="K20" s="183">
        <f>ROUND(E20*J20,2)</f>
        <v>0</v>
      </c>
      <c r="L20" s="183">
        <v>12</v>
      </c>
      <c r="M20" s="183">
        <f>G20*(1+L20/100)</f>
        <v>0</v>
      </c>
      <c r="N20" s="181">
        <v>0</v>
      </c>
      <c r="O20" s="181">
        <f>ROUND(E20*N20,2)</f>
        <v>0</v>
      </c>
      <c r="P20" s="181">
        <v>4.0000000000000001E-3</v>
      </c>
      <c r="Q20" s="181">
        <f>ROUND(E20*P20,2)</f>
        <v>0.01</v>
      </c>
      <c r="R20" s="183"/>
      <c r="S20" s="183" t="s">
        <v>180</v>
      </c>
      <c r="T20" s="184" t="s">
        <v>180</v>
      </c>
      <c r="U20" s="157">
        <v>0</v>
      </c>
      <c r="V20" s="157">
        <f>ROUND(E20*U20,2)</f>
        <v>0</v>
      </c>
      <c r="W20" s="157"/>
      <c r="X20" s="157" t="s">
        <v>169</v>
      </c>
      <c r="Y20" s="157" t="s">
        <v>170</v>
      </c>
      <c r="Z20" s="147"/>
      <c r="AA20" s="147"/>
      <c r="AB20" s="147"/>
      <c r="AC20" s="147"/>
      <c r="AD20" s="147"/>
      <c r="AE20" s="147"/>
      <c r="AF20" s="147"/>
      <c r="AG20" s="147" t="s">
        <v>171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1">
        <v>7</v>
      </c>
      <c r="B21" s="172" t="s">
        <v>548</v>
      </c>
      <c r="C21" s="187" t="s">
        <v>549</v>
      </c>
      <c r="D21" s="173" t="s">
        <v>179</v>
      </c>
      <c r="E21" s="174">
        <v>1</v>
      </c>
      <c r="F21" s="175"/>
      <c r="G21" s="176">
        <f>ROUND(E21*F21,2)</f>
        <v>0</v>
      </c>
      <c r="H21" s="175"/>
      <c r="I21" s="176">
        <f>ROUND(E21*H21,2)</f>
        <v>0</v>
      </c>
      <c r="J21" s="175"/>
      <c r="K21" s="176">
        <f>ROUND(E21*J21,2)</f>
        <v>0</v>
      </c>
      <c r="L21" s="176">
        <v>12</v>
      </c>
      <c r="M21" s="176">
        <f>G21*(1+L21/100)</f>
        <v>0</v>
      </c>
      <c r="N21" s="174">
        <v>0</v>
      </c>
      <c r="O21" s="174">
        <f>ROUND(E21*N21,2)</f>
        <v>0</v>
      </c>
      <c r="P21" s="174">
        <v>8.0000000000000002E-3</v>
      </c>
      <c r="Q21" s="174">
        <f>ROUND(E21*P21,2)</f>
        <v>0.01</v>
      </c>
      <c r="R21" s="176"/>
      <c r="S21" s="176" t="s">
        <v>180</v>
      </c>
      <c r="T21" s="177" t="s">
        <v>180</v>
      </c>
      <c r="U21" s="157">
        <v>0</v>
      </c>
      <c r="V21" s="157">
        <f>ROUND(E21*U21,2)</f>
        <v>0</v>
      </c>
      <c r="W21" s="157"/>
      <c r="X21" s="157" t="s">
        <v>169</v>
      </c>
      <c r="Y21" s="157" t="s">
        <v>170</v>
      </c>
      <c r="Z21" s="147"/>
      <c r="AA21" s="147"/>
      <c r="AB21" s="147"/>
      <c r="AC21" s="147"/>
      <c r="AD21" s="147"/>
      <c r="AE21" s="147"/>
      <c r="AF21" s="147"/>
      <c r="AG21" s="147" t="s">
        <v>171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250" t="s">
        <v>431</v>
      </c>
      <c r="D22" s="251"/>
      <c r="E22" s="251"/>
      <c r="F22" s="251"/>
      <c r="G22" s="251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199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1">
        <v>8</v>
      </c>
      <c r="B23" s="172" t="s">
        <v>550</v>
      </c>
      <c r="C23" s="187" t="s">
        <v>551</v>
      </c>
      <c r="D23" s="173" t="s">
        <v>204</v>
      </c>
      <c r="E23" s="174">
        <v>12</v>
      </c>
      <c r="F23" s="175"/>
      <c r="G23" s="176">
        <f>ROUND(E23*F23,2)</f>
        <v>0</v>
      </c>
      <c r="H23" s="175"/>
      <c r="I23" s="176">
        <f>ROUND(E23*H23,2)</f>
        <v>0</v>
      </c>
      <c r="J23" s="175"/>
      <c r="K23" s="176">
        <f>ROUND(E23*J23,2)</f>
        <v>0</v>
      </c>
      <c r="L23" s="176">
        <v>12</v>
      </c>
      <c r="M23" s="176">
        <f>G23*(1+L23/100)</f>
        <v>0</v>
      </c>
      <c r="N23" s="174">
        <v>4.8999999999999998E-4</v>
      </c>
      <c r="O23" s="174">
        <f>ROUND(E23*N23,2)</f>
        <v>0.01</v>
      </c>
      <c r="P23" s="174">
        <v>1.2999999999999999E-2</v>
      </c>
      <c r="Q23" s="174">
        <f>ROUND(E23*P23,2)</f>
        <v>0.16</v>
      </c>
      <c r="R23" s="176"/>
      <c r="S23" s="176" t="s">
        <v>180</v>
      </c>
      <c r="T23" s="177" t="s">
        <v>180</v>
      </c>
      <c r="U23" s="157">
        <v>0</v>
      </c>
      <c r="V23" s="157">
        <f>ROUND(E23*U23,2)</f>
        <v>0</v>
      </c>
      <c r="W23" s="157"/>
      <c r="X23" s="157" t="s">
        <v>169</v>
      </c>
      <c r="Y23" s="157" t="s">
        <v>170</v>
      </c>
      <c r="Z23" s="147"/>
      <c r="AA23" s="147"/>
      <c r="AB23" s="147"/>
      <c r="AC23" s="147"/>
      <c r="AD23" s="147"/>
      <c r="AE23" s="147"/>
      <c r="AF23" s="147"/>
      <c r="AG23" s="147" t="s">
        <v>171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0" t="s">
        <v>431</v>
      </c>
      <c r="D24" s="251"/>
      <c r="E24" s="251"/>
      <c r="F24" s="251"/>
      <c r="G24" s="251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199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x14ac:dyDescent="0.2">
      <c r="A25" s="164" t="s">
        <v>162</v>
      </c>
      <c r="B25" s="165" t="s">
        <v>92</v>
      </c>
      <c r="C25" s="186" t="s">
        <v>93</v>
      </c>
      <c r="D25" s="166"/>
      <c r="E25" s="167"/>
      <c r="F25" s="168"/>
      <c r="G25" s="168">
        <f>SUMIF(AG26:AG26,"&lt;&gt;NOR",G26:G26)</f>
        <v>0</v>
      </c>
      <c r="H25" s="168"/>
      <c r="I25" s="168">
        <f>SUM(I26:I26)</f>
        <v>0</v>
      </c>
      <c r="J25" s="168"/>
      <c r="K25" s="168">
        <f>SUM(K26:K26)</f>
        <v>0</v>
      </c>
      <c r="L25" s="168"/>
      <c r="M25" s="168">
        <f>SUM(M26:M26)</f>
        <v>0</v>
      </c>
      <c r="N25" s="167"/>
      <c r="O25" s="167">
        <f>SUM(O26:O26)</f>
        <v>0</v>
      </c>
      <c r="P25" s="167"/>
      <c r="Q25" s="167">
        <f>SUM(Q26:Q26)</f>
        <v>0</v>
      </c>
      <c r="R25" s="168"/>
      <c r="S25" s="168"/>
      <c r="T25" s="169"/>
      <c r="U25" s="163"/>
      <c r="V25" s="163">
        <f>SUM(V26:V26)</f>
        <v>0</v>
      </c>
      <c r="W25" s="163"/>
      <c r="X25" s="163"/>
      <c r="Y25" s="163"/>
      <c r="AG25" t="s">
        <v>163</v>
      </c>
    </row>
    <row r="26" spans="1:60" outlineLevel="1" x14ac:dyDescent="0.2">
      <c r="A26" s="178">
        <v>9</v>
      </c>
      <c r="B26" s="179" t="s">
        <v>266</v>
      </c>
      <c r="C26" s="189" t="s">
        <v>267</v>
      </c>
      <c r="D26" s="180" t="s">
        <v>228</v>
      </c>
      <c r="E26" s="181">
        <v>0.58545000000000003</v>
      </c>
      <c r="F26" s="182"/>
      <c r="G26" s="183">
        <f>ROUND(E26*F26,2)</f>
        <v>0</v>
      </c>
      <c r="H26" s="182"/>
      <c r="I26" s="183">
        <f>ROUND(E26*H26,2)</f>
        <v>0</v>
      </c>
      <c r="J26" s="182"/>
      <c r="K26" s="183">
        <f>ROUND(E26*J26,2)</f>
        <v>0</v>
      </c>
      <c r="L26" s="183">
        <v>12</v>
      </c>
      <c r="M26" s="183">
        <f>G26*(1+L26/100)</f>
        <v>0</v>
      </c>
      <c r="N26" s="181">
        <v>0</v>
      </c>
      <c r="O26" s="181">
        <f>ROUND(E26*N26,2)</f>
        <v>0</v>
      </c>
      <c r="P26" s="181">
        <v>0</v>
      </c>
      <c r="Q26" s="181">
        <f>ROUND(E26*P26,2)</f>
        <v>0</v>
      </c>
      <c r="R26" s="183"/>
      <c r="S26" s="183" t="s">
        <v>180</v>
      </c>
      <c r="T26" s="184" t="s">
        <v>180</v>
      </c>
      <c r="U26" s="157">
        <v>0</v>
      </c>
      <c r="V26" s="157">
        <f>ROUND(E26*U26,2)</f>
        <v>0</v>
      </c>
      <c r="W26" s="157"/>
      <c r="X26" s="157" t="s">
        <v>169</v>
      </c>
      <c r="Y26" s="157" t="s">
        <v>170</v>
      </c>
      <c r="Z26" s="147"/>
      <c r="AA26" s="147"/>
      <c r="AB26" s="147"/>
      <c r="AC26" s="147"/>
      <c r="AD26" s="147"/>
      <c r="AE26" s="147"/>
      <c r="AF26" s="147"/>
      <c r="AG26" s="147" t="s">
        <v>171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">
      <c r="A27" s="164" t="s">
        <v>162</v>
      </c>
      <c r="B27" s="165" t="s">
        <v>96</v>
      </c>
      <c r="C27" s="186" t="s">
        <v>97</v>
      </c>
      <c r="D27" s="166"/>
      <c r="E27" s="167"/>
      <c r="F27" s="168"/>
      <c r="G27" s="168">
        <f>SUMIF(AG28:AG33,"&lt;&gt;NOR",G28:G33)</f>
        <v>0</v>
      </c>
      <c r="H27" s="168"/>
      <c r="I27" s="168">
        <f>SUM(I28:I33)</f>
        <v>0</v>
      </c>
      <c r="J27" s="168"/>
      <c r="K27" s="168">
        <f>SUM(K28:K33)</f>
        <v>0</v>
      </c>
      <c r="L27" s="168"/>
      <c r="M27" s="168">
        <f>SUM(M28:M33)</f>
        <v>0</v>
      </c>
      <c r="N27" s="167"/>
      <c r="O27" s="167">
        <f>SUM(O28:O33)</f>
        <v>0</v>
      </c>
      <c r="P27" s="167"/>
      <c r="Q27" s="167">
        <f>SUM(Q28:Q33)</f>
        <v>0</v>
      </c>
      <c r="R27" s="168"/>
      <c r="S27" s="168"/>
      <c r="T27" s="169"/>
      <c r="U27" s="163"/>
      <c r="V27" s="163">
        <f>SUM(V28:V33)</f>
        <v>0</v>
      </c>
      <c r="W27" s="163"/>
      <c r="X27" s="163"/>
      <c r="Y27" s="163"/>
      <c r="AG27" t="s">
        <v>163</v>
      </c>
    </row>
    <row r="28" spans="1:60" outlineLevel="1" x14ac:dyDescent="0.2">
      <c r="A28" s="171">
        <v>10</v>
      </c>
      <c r="B28" s="172" t="s">
        <v>552</v>
      </c>
      <c r="C28" s="187" t="s">
        <v>553</v>
      </c>
      <c r="D28" s="173" t="s">
        <v>204</v>
      </c>
      <c r="E28" s="174">
        <v>14</v>
      </c>
      <c r="F28" s="175"/>
      <c r="G28" s="176">
        <f>ROUND(E28*F28,2)</f>
        <v>0</v>
      </c>
      <c r="H28" s="175"/>
      <c r="I28" s="176">
        <f>ROUND(E28*H28,2)</f>
        <v>0</v>
      </c>
      <c r="J28" s="175"/>
      <c r="K28" s="176">
        <f>ROUND(E28*J28,2)</f>
        <v>0</v>
      </c>
      <c r="L28" s="176">
        <v>12</v>
      </c>
      <c r="M28" s="176">
        <f>G28*(1+L28/100)</f>
        <v>0</v>
      </c>
      <c r="N28" s="174">
        <v>3.0000000000000001E-5</v>
      </c>
      <c r="O28" s="174">
        <f>ROUND(E28*N28,2)</f>
        <v>0</v>
      </c>
      <c r="P28" s="174">
        <v>0</v>
      </c>
      <c r="Q28" s="174">
        <f>ROUND(E28*P28,2)</f>
        <v>0</v>
      </c>
      <c r="R28" s="176"/>
      <c r="S28" s="176" t="s">
        <v>180</v>
      </c>
      <c r="T28" s="177" t="s">
        <v>180</v>
      </c>
      <c r="U28" s="157">
        <v>0</v>
      </c>
      <c r="V28" s="157">
        <f>ROUND(E28*U28,2)</f>
        <v>0</v>
      </c>
      <c r="W28" s="157"/>
      <c r="X28" s="157" t="s">
        <v>169</v>
      </c>
      <c r="Y28" s="157" t="s">
        <v>170</v>
      </c>
      <c r="Z28" s="147"/>
      <c r="AA28" s="147"/>
      <c r="AB28" s="147"/>
      <c r="AC28" s="147"/>
      <c r="AD28" s="147"/>
      <c r="AE28" s="147"/>
      <c r="AF28" s="147"/>
      <c r="AG28" s="147" t="s">
        <v>181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50" t="s">
        <v>554</v>
      </c>
      <c r="D29" s="251"/>
      <c r="E29" s="251"/>
      <c r="F29" s="251"/>
      <c r="G29" s="251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7"/>
      <c r="AA29" s="147"/>
      <c r="AB29" s="147"/>
      <c r="AC29" s="147"/>
      <c r="AD29" s="147"/>
      <c r="AE29" s="147"/>
      <c r="AF29" s="147"/>
      <c r="AG29" s="147" t="s">
        <v>199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8">
        <v>11</v>
      </c>
      <c r="B30" s="179" t="s">
        <v>286</v>
      </c>
      <c r="C30" s="189" t="s">
        <v>287</v>
      </c>
      <c r="D30" s="180" t="s">
        <v>0</v>
      </c>
      <c r="E30" s="181">
        <v>10.032999999999999</v>
      </c>
      <c r="F30" s="182"/>
      <c r="G30" s="183">
        <f>ROUND(E30*F30,2)</f>
        <v>0</v>
      </c>
      <c r="H30" s="182"/>
      <c r="I30" s="183">
        <f>ROUND(E30*H30,2)</f>
        <v>0</v>
      </c>
      <c r="J30" s="182"/>
      <c r="K30" s="183">
        <f>ROUND(E30*J30,2)</f>
        <v>0</v>
      </c>
      <c r="L30" s="183">
        <v>12</v>
      </c>
      <c r="M30" s="183">
        <f>G30*(1+L30/100)</f>
        <v>0</v>
      </c>
      <c r="N30" s="181">
        <v>0</v>
      </c>
      <c r="O30" s="181">
        <f>ROUND(E30*N30,2)</f>
        <v>0</v>
      </c>
      <c r="P30" s="181">
        <v>0</v>
      </c>
      <c r="Q30" s="181">
        <f>ROUND(E30*P30,2)</f>
        <v>0</v>
      </c>
      <c r="R30" s="183"/>
      <c r="S30" s="183" t="s">
        <v>180</v>
      </c>
      <c r="T30" s="184" t="s">
        <v>180</v>
      </c>
      <c r="U30" s="157">
        <v>0</v>
      </c>
      <c r="V30" s="157">
        <f>ROUND(E30*U30,2)</f>
        <v>0</v>
      </c>
      <c r="W30" s="157"/>
      <c r="X30" s="157" t="s">
        <v>169</v>
      </c>
      <c r="Y30" s="157" t="s">
        <v>170</v>
      </c>
      <c r="Z30" s="147"/>
      <c r="AA30" s="147"/>
      <c r="AB30" s="147"/>
      <c r="AC30" s="147"/>
      <c r="AD30" s="147"/>
      <c r="AE30" s="147"/>
      <c r="AF30" s="147"/>
      <c r="AG30" s="147" t="s">
        <v>279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78">
        <v>12</v>
      </c>
      <c r="B31" s="179" t="s">
        <v>555</v>
      </c>
      <c r="C31" s="189" t="s">
        <v>556</v>
      </c>
      <c r="D31" s="180" t="s">
        <v>204</v>
      </c>
      <c r="E31" s="181">
        <v>10</v>
      </c>
      <c r="F31" s="182"/>
      <c r="G31" s="183">
        <f>ROUND(E31*F31,2)</f>
        <v>0</v>
      </c>
      <c r="H31" s="182"/>
      <c r="I31" s="183">
        <f>ROUND(E31*H31,2)</f>
        <v>0</v>
      </c>
      <c r="J31" s="182"/>
      <c r="K31" s="183">
        <f>ROUND(E31*J31,2)</f>
        <v>0</v>
      </c>
      <c r="L31" s="183">
        <v>12</v>
      </c>
      <c r="M31" s="183">
        <f>G31*(1+L31/100)</f>
        <v>0</v>
      </c>
      <c r="N31" s="181">
        <v>0</v>
      </c>
      <c r="O31" s="181">
        <f>ROUND(E31*N31,2)</f>
        <v>0</v>
      </c>
      <c r="P31" s="181">
        <v>0</v>
      </c>
      <c r="Q31" s="181">
        <f>ROUND(E31*P31,2)</f>
        <v>0</v>
      </c>
      <c r="R31" s="183"/>
      <c r="S31" s="183" t="s">
        <v>167</v>
      </c>
      <c r="T31" s="184" t="s">
        <v>168</v>
      </c>
      <c r="U31" s="157">
        <v>0</v>
      </c>
      <c r="V31" s="157">
        <f>ROUND(E31*U31,2)</f>
        <v>0</v>
      </c>
      <c r="W31" s="157"/>
      <c r="X31" s="157" t="s">
        <v>290</v>
      </c>
      <c r="Y31" s="157" t="s">
        <v>170</v>
      </c>
      <c r="Z31" s="147"/>
      <c r="AA31" s="147"/>
      <c r="AB31" s="147"/>
      <c r="AC31" s="147"/>
      <c r="AD31" s="147"/>
      <c r="AE31" s="147"/>
      <c r="AF31" s="147"/>
      <c r="AG31" s="147" t="s">
        <v>291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1">
        <v>13</v>
      </c>
      <c r="B32" s="172" t="s">
        <v>557</v>
      </c>
      <c r="C32" s="187" t="s">
        <v>558</v>
      </c>
      <c r="D32" s="173" t="s">
        <v>559</v>
      </c>
      <c r="E32" s="174">
        <v>1</v>
      </c>
      <c r="F32" s="175"/>
      <c r="G32" s="176">
        <f>ROUND(E32*F32,2)</f>
        <v>0</v>
      </c>
      <c r="H32" s="175"/>
      <c r="I32" s="176">
        <f>ROUND(E32*H32,2)</f>
        <v>0</v>
      </c>
      <c r="J32" s="175"/>
      <c r="K32" s="176">
        <f>ROUND(E32*J32,2)</f>
        <v>0</v>
      </c>
      <c r="L32" s="176">
        <v>12</v>
      </c>
      <c r="M32" s="176">
        <f>G32*(1+L32/100)</f>
        <v>0</v>
      </c>
      <c r="N32" s="174">
        <v>0</v>
      </c>
      <c r="O32" s="174">
        <f>ROUND(E32*N32,2)</f>
        <v>0</v>
      </c>
      <c r="P32" s="174">
        <v>0</v>
      </c>
      <c r="Q32" s="174">
        <f>ROUND(E32*P32,2)</f>
        <v>0</v>
      </c>
      <c r="R32" s="176"/>
      <c r="S32" s="176" t="s">
        <v>167</v>
      </c>
      <c r="T32" s="177" t="s">
        <v>168</v>
      </c>
      <c r="U32" s="157">
        <v>0</v>
      </c>
      <c r="V32" s="157">
        <f>ROUND(E32*U32,2)</f>
        <v>0</v>
      </c>
      <c r="W32" s="157"/>
      <c r="X32" s="157" t="s">
        <v>290</v>
      </c>
      <c r="Y32" s="157" t="s">
        <v>170</v>
      </c>
      <c r="Z32" s="147"/>
      <c r="AA32" s="147"/>
      <c r="AB32" s="147"/>
      <c r="AC32" s="147"/>
      <c r="AD32" s="147"/>
      <c r="AE32" s="147"/>
      <c r="AF32" s="147"/>
      <c r="AG32" s="147" t="s">
        <v>291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250" t="s">
        <v>560</v>
      </c>
      <c r="D33" s="251"/>
      <c r="E33" s="251"/>
      <c r="F33" s="251"/>
      <c r="G33" s="251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7"/>
      <c r="AA33" s="147"/>
      <c r="AB33" s="147"/>
      <c r="AC33" s="147"/>
      <c r="AD33" s="147"/>
      <c r="AE33" s="147"/>
      <c r="AF33" s="147"/>
      <c r="AG33" s="147" t="s">
        <v>199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x14ac:dyDescent="0.2">
      <c r="A34" s="164" t="s">
        <v>162</v>
      </c>
      <c r="B34" s="165" t="s">
        <v>98</v>
      </c>
      <c r="C34" s="186" t="s">
        <v>99</v>
      </c>
      <c r="D34" s="166"/>
      <c r="E34" s="167"/>
      <c r="F34" s="168"/>
      <c r="G34" s="168">
        <f>SUMIF(AG35:AG58,"&lt;&gt;NOR",G35:G58)</f>
        <v>0</v>
      </c>
      <c r="H34" s="168"/>
      <c r="I34" s="168">
        <f>SUM(I35:I58)</f>
        <v>0</v>
      </c>
      <c r="J34" s="168"/>
      <c r="K34" s="168">
        <f>SUM(K35:K58)</f>
        <v>0</v>
      </c>
      <c r="L34" s="168"/>
      <c r="M34" s="168">
        <f>SUM(M35:M58)</f>
        <v>0</v>
      </c>
      <c r="N34" s="167"/>
      <c r="O34" s="167">
        <f>SUM(O35:O58)</f>
        <v>0</v>
      </c>
      <c r="P34" s="167"/>
      <c r="Q34" s="167">
        <f>SUM(Q35:Q58)</f>
        <v>0.02</v>
      </c>
      <c r="R34" s="168"/>
      <c r="S34" s="168"/>
      <c r="T34" s="169"/>
      <c r="U34" s="163"/>
      <c r="V34" s="163">
        <f>SUM(V35:V58)</f>
        <v>0</v>
      </c>
      <c r="W34" s="163"/>
      <c r="X34" s="163"/>
      <c r="Y34" s="163"/>
      <c r="AG34" t="s">
        <v>163</v>
      </c>
    </row>
    <row r="35" spans="1:60" outlineLevel="1" x14ac:dyDescent="0.2">
      <c r="A35" s="171">
        <v>14</v>
      </c>
      <c r="B35" s="172" t="s">
        <v>561</v>
      </c>
      <c r="C35" s="187" t="s">
        <v>562</v>
      </c>
      <c r="D35" s="173" t="s">
        <v>179</v>
      </c>
      <c r="E35" s="174">
        <v>2</v>
      </c>
      <c r="F35" s="175"/>
      <c r="G35" s="176">
        <f>ROUND(E35*F35,2)</f>
        <v>0</v>
      </c>
      <c r="H35" s="175"/>
      <c r="I35" s="176">
        <f>ROUND(E35*H35,2)</f>
        <v>0</v>
      </c>
      <c r="J35" s="175"/>
      <c r="K35" s="176">
        <f>ROUND(E35*J35,2)</f>
        <v>0</v>
      </c>
      <c r="L35" s="176">
        <v>12</v>
      </c>
      <c r="M35" s="176">
        <f>G35*(1+L35/100)</f>
        <v>0</v>
      </c>
      <c r="N35" s="174">
        <v>1.2E-4</v>
      </c>
      <c r="O35" s="174">
        <f>ROUND(E35*N35,2)</f>
        <v>0</v>
      </c>
      <c r="P35" s="174">
        <v>0</v>
      </c>
      <c r="Q35" s="174">
        <f>ROUND(E35*P35,2)</f>
        <v>0</v>
      </c>
      <c r="R35" s="176"/>
      <c r="S35" s="176" t="s">
        <v>180</v>
      </c>
      <c r="T35" s="177" t="s">
        <v>180</v>
      </c>
      <c r="U35" s="157">
        <v>0</v>
      </c>
      <c r="V35" s="157">
        <f>ROUND(E35*U35,2)</f>
        <v>0</v>
      </c>
      <c r="W35" s="157"/>
      <c r="X35" s="157" t="s">
        <v>169</v>
      </c>
      <c r="Y35" s="157" t="s">
        <v>170</v>
      </c>
      <c r="Z35" s="147"/>
      <c r="AA35" s="147"/>
      <c r="AB35" s="147"/>
      <c r="AC35" s="147"/>
      <c r="AD35" s="147"/>
      <c r="AE35" s="147"/>
      <c r="AF35" s="147"/>
      <c r="AG35" s="147" t="s">
        <v>270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50" t="s">
        <v>431</v>
      </c>
      <c r="D36" s="251"/>
      <c r="E36" s="251"/>
      <c r="F36" s="251"/>
      <c r="G36" s="251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7"/>
      <c r="AA36" s="147"/>
      <c r="AB36" s="147"/>
      <c r="AC36" s="147"/>
      <c r="AD36" s="147"/>
      <c r="AE36" s="147"/>
      <c r="AF36" s="147"/>
      <c r="AG36" s="147" t="s">
        <v>199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1">
        <v>15</v>
      </c>
      <c r="B37" s="172" t="s">
        <v>563</v>
      </c>
      <c r="C37" s="187" t="s">
        <v>564</v>
      </c>
      <c r="D37" s="173" t="s">
        <v>179</v>
      </c>
      <c r="E37" s="174">
        <v>1</v>
      </c>
      <c r="F37" s="175"/>
      <c r="G37" s="176">
        <f>ROUND(E37*F37,2)</f>
        <v>0</v>
      </c>
      <c r="H37" s="175"/>
      <c r="I37" s="176">
        <f>ROUND(E37*H37,2)</f>
        <v>0</v>
      </c>
      <c r="J37" s="175"/>
      <c r="K37" s="176">
        <f>ROUND(E37*J37,2)</f>
        <v>0</v>
      </c>
      <c r="L37" s="176">
        <v>12</v>
      </c>
      <c r="M37" s="176">
        <f>G37*(1+L37/100)</f>
        <v>0</v>
      </c>
      <c r="N37" s="174">
        <v>2.2000000000000001E-4</v>
      </c>
      <c r="O37" s="174">
        <f>ROUND(E37*N37,2)</f>
        <v>0</v>
      </c>
      <c r="P37" s="174">
        <v>0</v>
      </c>
      <c r="Q37" s="174">
        <f>ROUND(E37*P37,2)</f>
        <v>0</v>
      </c>
      <c r="R37" s="176"/>
      <c r="S37" s="176" t="s">
        <v>180</v>
      </c>
      <c r="T37" s="177" t="s">
        <v>180</v>
      </c>
      <c r="U37" s="157">
        <v>0</v>
      </c>
      <c r="V37" s="157">
        <f>ROUND(E37*U37,2)</f>
        <v>0</v>
      </c>
      <c r="W37" s="157"/>
      <c r="X37" s="157" t="s">
        <v>169</v>
      </c>
      <c r="Y37" s="157" t="s">
        <v>170</v>
      </c>
      <c r="Z37" s="147"/>
      <c r="AA37" s="147"/>
      <c r="AB37" s="147"/>
      <c r="AC37" s="147"/>
      <c r="AD37" s="147"/>
      <c r="AE37" s="147"/>
      <c r="AF37" s="147"/>
      <c r="AG37" s="147" t="s">
        <v>270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50" t="s">
        <v>431</v>
      </c>
      <c r="D38" s="251"/>
      <c r="E38" s="251"/>
      <c r="F38" s="251"/>
      <c r="G38" s="251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7"/>
      <c r="AA38" s="147"/>
      <c r="AB38" s="147"/>
      <c r="AC38" s="147"/>
      <c r="AD38" s="147"/>
      <c r="AE38" s="147"/>
      <c r="AF38" s="147"/>
      <c r="AG38" s="147" t="s">
        <v>199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1">
        <v>16</v>
      </c>
      <c r="B39" s="172" t="s">
        <v>565</v>
      </c>
      <c r="C39" s="187" t="s">
        <v>566</v>
      </c>
      <c r="D39" s="173" t="s">
        <v>179</v>
      </c>
      <c r="E39" s="174">
        <v>1</v>
      </c>
      <c r="F39" s="175"/>
      <c r="G39" s="176">
        <f>ROUND(E39*F39,2)</f>
        <v>0</v>
      </c>
      <c r="H39" s="175"/>
      <c r="I39" s="176">
        <f>ROUND(E39*H39,2)</f>
        <v>0</v>
      </c>
      <c r="J39" s="175"/>
      <c r="K39" s="176">
        <f>ROUND(E39*J39,2)</f>
        <v>0</v>
      </c>
      <c r="L39" s="176">
        <v>12</v>
      </c>
      <c r="M39" s="176">
        <f>G39*(1+L39/100)</f>
        <v>0</v>
      </c>
      <c r="N39" s="174">
        <v>7.3999999999999999E-4</v>
      </c>
      <c r="O39" s="174">
        <f>ROUND(E39*N39,2)</f>
        <v>0</v>
      </c>
      <c r="P39" s="174">
        <v>0</v>
      </c>
      <c r="Q39" s="174">
        <f>ROUND(E39*P39,2)</f>
        <v>0</v>
      </c>
      <c r="R39" s="176"/>
      <c r="S39" s="176" t="s">
        <v>180</v>
      </c>
      <c r="T39" s="177" t="s">
        <v>180</v>
      </c>
      <c r="U39" s="157">
        <v>0</v>
      </c>
      <c r="V39" s="157">
        <f>ROUND(E39*U39,2)</f>
        <v>0</v>
      </c>
      <c r="W39" s="157"/>
      <c r="X39" s="157" t="s">
        <v>169</v>
      </c>
      <c r="Y39" s="157" t="s">
        <v>170</v>
      </c>
      <c r="Z39" s="147"/>
      <c r="AA39" s="147"/>
      <c r="AB39" s="147"/>
      <c r="AC39" s="147"/>
      <c r="AD39" s="147"/>
      <c r="AE39" s="147"/>
      <c r="AF39" s="147"/>
      <c r="AG39" s="147" t="s">
        <v>270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250" t="s">
        <v>431</v>
      </c>
      <c r="D40" s="251"/>
      <c r="E40" s="251"/>
      <c r="F40" s="251"/>
      <c r="G40" s="251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7"/>
      <c r="AA40" s="147"/>
      <c r="AB40" s="147"/>
      <c r="AC40" s="147"/>
      <c r="AD40" s="147"/>
      <c r="AE40" s="147"/>
      <c r="AF40" s="147"/>
      <c r="AG40" s="147" t="s">
        <v>199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1">
        <v>17</v>
      </c>
      <c r="B41" s="172" t="s">
        <v>567</v>
      </c>
      <c r="C41" s="187" t="s">
        <v>568</v>
      </c>
      <c r="D41" s="173" t="s">
        <v>179</v>
      </c>
      <c r="E41" s="174">
        <v>1</v>
      </c>
      <c r="F41" s="175"/>
      <c r="G41" s="176">
        <f>ROUND(E41*F41,2)</f>
        <v>0</v>
      </c>
      <c r="H41" s="175"/>
      <c r="I41" s="176">
        <f>ROUND(E41*H41,2)</f>
        <v>0</v>
      </c>
      <c r="J41" s="175"/>
      <c r="K41" s="176">
        <f>ROUND(E41*J41,2)</f>
        <v>0</v>
      </c>
      <c r="L41" s="176">
        <v>12</v>
      </c>
      <c r="M41" s="176">
        <f>G41*(1+L41/100)</f>
        <v>0</v>
      </c>
      <c r="N41" s="174">
        <v>2.9E-4</v>
      </c>
      <c r="O41" s="174">
        <f>ROUND(E41*N41,2)</f>
        <v>0</v>
      </c>
      <c r="P41" s="174">
        <v>0</v>
      </c>
      <c r="Q41" s="174">
        <f>ROUND(E41*P41,2)</f>
        <v>0</v>
      </c>
      <c r="R41" s="176"/>
      <c r="S41" s="176" t="s">
        <v>180</v>
      </c>
      <c r="T41" s="177" t="s">
        <v>180</v>
      </c>
      <c r="U41" s="157">
        <v>0</v>
      </c>
      <c r="V41" s="157">
        <f>ROUND(E41*U41,2)</f>
        <v>0</v>
      </c>
      <c r="W41" s="157"/>
      <c r="X41" s="157" t="s">
        <v>169</v>
      </c>
      <c r="Y41" s="157" t="s">
        <v>170</v>
      </c>
      <c r="Z41" s="147"/>
      <c r="AA41" s="147"/>
      <c r="AB41" s="147"/>
      <c r="AC41" s="147"/>
      <c r="AD41" s="147"/>
      <c r="AE41" s="147"/>
      <c r="AF41" s="147"/>
      <c r="AG41" s="147" t="s">
        <v>270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250" t="s">
        <v>431</v>
      </c>
      <c r="D42" s="251"/>
      <c r="E42" s="251"/>
      <c r="F42" s="251"/>
      <c r="G42" s="251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7"/>
      <c r="AA42" s="147"/>
      <c r="AB42" s="147"/>
      <c r="AC42" s="147"/>
      <c r="AD42" s="147"/>
      <c r="AE42" s="147"/>
      <c r="AF42" s="147"/>
      <c r="AG42" s="147" t="s">
        <v>199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78">
        <v>18</v>
      </c>
      <c r="B43" s="179" t="s">
        <v>569</v>
      </c>
      <c r="C43" s="189" t="s">
        <v>570</v>
      </c>
      <c r="D43" s="180" t="s">
        <v>204</v>
      </c>
      <c r="E43" s="181">
        <v>10</v>
      </c>
      <c r="F43" s="182"/>
      <c r="G43" s="183">
        <f>ROUND(E43*F43,2)</f>
        <v>0</v>
      </c>
      <c r="H43" s="182"/>
      <c r="I43" s="183">
        <f>ROUND(E43*H43,2)</f>
        <v>0</v>
      </c>
      <c r="J43" s="182"/>
      <c r="K43" s="183">
        <f>ROUND(E43*J43,2)</f>
        <v>0</v>
      </c>
      <c r="L43" s="183">
        <v>12</v>
      </c>
      <c r="M43" s="183">
        <f>G43*(1+L43/100)</f>
        <v>0</v>
      </c>
      <c r="N43" s="181">
        <v>0</v>
      </c>
      <c r="O43" s="181">
        <f>ROUND(E43*N43,2)</f>
        <v>0</v>
      </c>
      <c r="P43" s="181">
        <v>1.98E-3</v>
      </c>
      <c r="Q43" s="181">
        <f>ROUND(E43*P43,2)</f>
        <v>0.02</v>
      </c>
      <c r="R43" s="183"/>
      <c r="S43" s="183" t="s">
        <v>180</v>
      </c>
      <c r="T43" s="184" t="s">
        <v>180</v>
      </c>
      <c r="U43" s="157">
        <v>0</v>
      </c>
      <c r="V43" s="157">
        <f>ROUND(E43*U43,2)</f>
        <v>0</v>
      </c>
      <c r="W43" s="157"/>
      <c r="X43" s="157" t="s">
        <v>169</v>
      </c>
      <c r="Y43" s="157" t="s">
        <v>170</v>
      </c>
      <c r="Z43" s="147"/>
      <c r="AA43" s="147"/>
      <c r="AB43" s="147"/>
      <c r="AC43" s="147"/>
      <c r="AD43" s="147"/>
      <c r="AE43" s="147"/>
      <c r="AF43" s="147"/>
      <c r="AG43" s="147" t="s">
        <v>270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1">
        <v>19</v>
      </c>
      <c r="B44" s="172" t="s">
        <v>571</v>
      </c>
      <c r="C44" s="187" t="s">
        <v>572</v>
      </c>
      <c r="D44" s="173" t="s">
        <v>204</v>
      </c>
      <c r="E44" s="174">
        <v>4</v>
      </c>
      <c r="F44" s="175"/>
      <c r="G44" s="176">
        <f>ROUND(E44*F44,2)</f>
        <v>0</v>
      </c>
      <c r="H44" s="175"/>
      <c r="I44" s="176">
        <f>ROUND(E44*H44,2)</f>
        <v>0</v>
      </c>
      <c r="J44" s="175"/>
      <c r="K44" s="176">
        <f>ROUND(E44*J44,2)</f>
        <v>0</v>
      </c>
      <c r="L44" s="176">
        <v>12</v>
      </c>
      <c r="M44" s="176">
        <f>G44*(1+L44/100)</f>
        <v>0</v>
      </c>
      <c r="N44" s="174">
        <v>3.8000000000000002E-4</v>
      </c>
      <c r="O44" s="174">
        <f>ROUND(E44*N44,2)</f>
        <v>0</v>
      </c>
      <c r="P44" s="174">
        <v>0</v>
      </c>
      <c r="Q44" s="174">
        <f>ROUND(E44*P44,2)</f>
        <v>0</v>
      </c>
      <c r="R44" s="176"/>
      <c r="S44" s="176" t="s">
        <v>180</v>
      </c>
      <c r="T44" s="177" t="s">
        <v>180</v>
      </c>
      <c r="U44" s="157">
        <v>0</v>
      </c>
      <c r="V44" s="157">
        <f>ROUND(E44*U44,2)</f>
        <v>0</v>
      </c>
      <c r="W44" s="157"/>
      <c r="X44" s="157" t="s">
        <v>169</v>
      </c>
      <c r="Y44" s="157" t="s">
        <v>170</v>
      </c>
      <c r="Z44" s="147"/>
      <c r="AA44" s="147"/>
      <c r="AB44" s="147"/>
      <c r="AC44" s="147"/>
      <c r="AD44" s="147"/>
      <c r="AE44" s="147"/>
      <c r="AF44" s="147"/>
      <c r="AG44" s="147" t="s">
        <v>270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250" t="s">
        <v>431</v>
      </c>
      <c r="D45" s="251"/>
      <c r="E45" s="251"/>
      <c r="F45" s="251"/>
      <c r="G45" s="251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7"/>
      <c r="AA45" s="147"/>
      <c r="AB45" s="147"/>
      <c r="AC45" s="147"/>
      <c r="AD45" s="147"/>
      <c r="AE45" s="147"/>
      <c r="AF45" s="147"/>
      <c r="AG45" s="147" t="s">
        <v>199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1">
        <v>20</v>
      </c>
      <c r="B46" s="172" t="s">
        <v>573</v>
      </c>
      <c r="C46" s="187" t="s">
        <v>574</v>
      </c>
      <c r="D46" s="173" t="s">
        <v>204</v>
      </c>
      <c r="E46" s="174">
        <v>6</v>
      </c>
      <c r="F46" s="175"/>
      <c r="G46" s="176">
        <f>ROUND(E46*F46,2)</f>
        <v>0</v>
      </c>
      <c r="H46" s="175"/>
      <c r="I46" s="176">
        <f>ROUND(E46*H46,2)</f>
        <v>0</v>
      </c>
      <c r="J46" s="175"/>
      <c r="K46" s="176">
        <f>ROUND(E46*J46,2)</f>
        <v>0</v>
      </c>
      <c r="L46" s="176">
        <v>12</v>
      </c>
      <c r="M46" s="176">
        <f>G46*(1+L46/100)</f>
        <v>0</v>
      </c>
      <c r="N46" s="174">
        <v>4.6999999999999999E-4</v>
      </c>
      <c r="O46" s="174">
        <f>ROUND(E46*N46,2)</f>
        <v>0</v>
      </c>
      <c r="P46" s="174">
        <v>0</v>
      </c>
      <c r="Q46" s="174">
        <f>ROUND(E46*P46,2)</f>
        <v>0</v>
      </c>
      <c r="R46" s="176"/>
      <c r="S46" s="176" t="s">
        <v>180</v>
      </c>
      <c r="T46" s="177" t="s">
        <v>180</v>
      </c>
      <c r="U46" s="157">
        <v>0</v>
      </c>
      <c r="V46" s="157">
        <f>ROUND(E46*U46,2)</f>
        <v>0</v>
      </c>
      <c r="W46" s="157"/>
      <c r="X46" s="157" t="s">
        <v>169</v>
      </c>
      <c r="Y46" s="157" t="s">
        <v>170</v>
      </c>
      <c r="Z46" s="147"/>
      <c r="AA46" s="147"/>
      <c r="AB46" s="147"/>
      <c r="AC46" s="147"/>
      <c r="AD46" s="147"/>
      <c r="AE46" s="147"/>
      <c r="AF46" s="147"/>
      <c r="AG46" s="147" t="s">
        <v>270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2" x14ac:dyDescent="0.2">
      <c r="A47" s="154"/>
      <c r="B47" s="155"/>
      <c r="C47" s="250" t="s">
        <v>431</v>
      </c>
      <c r="D47" s="251"/>
      <c r="E47" s="251"/>
      <c r="F47" s="251"/>
      <c r="G47" s="251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7"/>
      <c r="AA47" s="147"/>
      <c r="AB47" s="147"/>
      <c r="AC47" s="147"/>
      <c r="AD47" s="147"/>
      <c r="AE47" s="147"/>
      <c r="AF47" s="147"/>
      <c r="AG47" s="147" t="s">
        <v>199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71">
        <v>21</v>
      </c>
      <c r="B48" s="172" t="s">
        <v>575</v>
      </c>
      <c r="C48" s="187" t="s">
        <v>576</v>
      </c>
      <c r="D48" s="173" t="s">
        <v>204</v>
      </c>
      <c r="E48" s="174">
        <v>2</v>
      </c>
      <c r="F48" s="175"/>
      <c r="G48" s="176">
        <f>ROUND(E48*F48,2)</f>
        <v>0</v>
      </c>
      <c r="H48" s="175"/>
      <c r="I48" s="176">
        <f>ROUND(E48*H48,2)</f>
        <v>0</v>
      </c>
      <c r="J48" s="175"/>
      <c r="K48" s="176">
        <f>ROUND(E48*J48,2)</f>
        <v>0</v>
      </c>
      <c r="L48" s="176">
        <v>12</v>
      </c>
      <c r="M48" s="176">
        <f>G48*(1+L48/100)</f>
        <v>0</v>
      </c>
      <c r="N48" s="174">
        <v>1.5200000000000001E-3</v>
      </c>
      <c r="O48" s="174">
        <f>ROUND(E48*N48,2)</f>
        <v>0</v>
      </c>
      <c r="P48" s="174">
        <v>0</v>
      </c>
      <c r="Q48" s="174">
        <f>ROUND(E48*P48,2)</f>
        <v>0</v>
      </c>
      <c r="R48" s="176"/>
      <c r="S48" s="176" t="s">
        <v>180</v>
      </c>
      <c r="T48" s="177" t="s">
        <v>180</v>
      </c>
      <c r="U48" s="157">
        <v>0</v>
      </c>
      <c r="V48" s="157">
        <f>ROUND(E48*U48,2)</f>
        <v>0</v>
      </c>
      <c r="W48" s="157"/>
      <c r="X48" s="157" t="s">
        <v>169</v>
      </c>
      <c r="Y48" s="157" t="s">
        <v>170</v>
      </c>
      <c r="Z48" s="147"/>
      <c r="AA48" s="147"/>
      <c r="AB48" s="147"/>
      <c r="AC48" s="147"/>
      <c r="AD48" s="147"/>
      <c r="AE48" s="147"/>
      <c r="AF48" s="147"/>
      <c r="AG48" s="147" t="s">
        <v>270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250" t="s">
        <v>431</v>
      </c>
      <c r="D49" s="251"/>
      <c r="E49" s="251"/>
      <c r="F49" s="251"/>
      <c r="G49" s="251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7"/>
      <c r="AA49" s="147"/>
      <c r="AB49" s="147"/>
      <c r="AC49" s="147"/>
      <c r="AD49" s="147"/>
      <c r="AE49" s="147"/>
      <c r="AF49" s="147"/>
      <c r="AG49" s="147" t="s">
        <v>199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1">
        <v>22</v>
      </c>
      <c r="B50" s="172" t="s">
        <v>577</v>
      </c>
      <c r="C50" s="187" t="s">
        <v>578</v>
      </c>
      <c r="D50" s="173" t="s">
        <v>179</v>
      </c>
      <c r="E50" s="174">
        <v>2</v>
      </c>
      <c r="F50" s="175"/>
      <c r="G50" s="176">
        <f>ROUND(E50*F50,2)</f>
        <v>0</v>
      </c>
      <c r="H50" s="175"/>
      <c r="I50" s="176">
        <f>ROUND(E50*H50,2)</f>
        <v>0</v>
      </c>
      <c r="J50" s="175"/>
      <c r="K50" s="176">
        <f>ROUND(E50*J50,2)</f>
        <v>0</v>
      </c>
      <c r="L50" s="176">
        <v>12</v>
      </c>
      <c r="M50" s="176">
        <f>G50*(1+L50/100)</f>
        <v>0</v>
      </c>
      <c r="N50" s="174">
        <v>0</v>
      </c>
      <c r="O50" s="174">
        <f>ROUND(E50*N50,2)</f>
        <v>0</v>
      </c>
      <c r="P50" s="174">
        <v>0</v>
      </c>
      <c r="Q50" s="174">
        <f>ROUND(E50*P50,2)</f>
        <v>0</v>
      </c>
      <c r="R50" s="176"/>
      <c r="S50" s="176" t="s">
        <v>180</v>
      </c>
      <c r="T50" s="177" t="s">
        <v>180</v>
      </c>
      <c r="U50" s="157">
        <v>0</v>
      </c>
      <c r="V50" s="157">
        <f>ROUND(E50*U50,2)</f>
        <v>0</v>
      </c>
      <c r="W50" s="157"/>
      <c r="X50" s="157" t="s">
        <v>169</v>
      </c>
      <c r="Y50" s="157" t="s">
        <v>170</v>
      </c>
      <c r="Z50" s="147"/>
      <c r="AA50" s="147"/>
      <c r="AB50" s="147"/>
      <c r="AC50" s="147"/>
      <c r="AD50" s="147"/>
      <c r="AE50" s="147"/>
      <c r="AF50" s="147"/>
      <c r="AG50" s="147" t="s">
        <v>270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250" t="s">
        <v>431</v>
      </c>
      <c r="D51" s="251"/>
      <c r="E51" s="251"/>
      <c r="F51" s="251"/>
      <c r="G51" s="251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7"/>
      <c r="AA51" s="147"/>
      <c r="AB51" s="147"/>
      <c r="AC51" s="147"/>
      <c r="AD51" s="147"/>
      <c r="AE51" s="147"/>
      <c r="AF51" s="147"/>
      <c r="AG51" s="147" t="s">
        <v>199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1">
        <v>23</v>
      </c>
      <c r="B52" s="172" t="s">
        <v>579</v>
      </c>
      <c r="C52" s="187" t="s">
        <v>580</v>
      </c>
      <c r="D52" s="173" t="s">
        <v>179</v>
      </c>
      <c r="E52" s="174">
        <v>1</v>
      </c>
      <c r="F52" s="175"/>
      <c r="G52" s="176">
        <f>ROUND(E52*F52,2)</f>
        <v>0</v>
      </c>
      <c r="H52" s="175"/>
      <c r="I52" s="176">
        <f>ROUND(E52*H52,2)</f>
        <v>0</v>
      </c>
      <c r="J52" s="175"/>
      <c r="K52" s="176">
        <f>ROUND(E52*J52,2)</f>
        <v>0</v>
      </c>
      <c r="L52" s="176">
        <v>12</v>
      </c>
      <c r="M52" s="176">
        <f>G52*(1+L52/100)</f>
        <v>0</v>
      </c>
      <c r="N52" s="174">
        <v>0</v>
      </c>
      <c r="O52" s="174">
        <f>ROUND(E52*N52,2)</f>
        <v>0</v>
      </c>
      <c r="P52" s="174">
        <v>0</v>
      </c>
      <c r="Q52" s="174">
        <f>ROUND(E52*P52,2)</f>
        <v>0</v>
      </c>
      <c r="R52" s="176"/>
      <c r="S52" s="176" t="s">
        <v>180</v>
      </c>
      <c r="T52" s="177" t="s">
        <v>180</v>
      </c>
      <c r="U52" s="157">
        <v>0</v>
      </c>
      <c r="V52" s="157">
        <f>ROUND(E52*U52,2)</f>
        <v>0</v>
      </c>
      <c r="W52" s="157"/>
      <c r="X52" s="157" t="s">
        <v>169</v>
      </c>
      <c r="Y52" s="157" t="s">
        <v>170</v>
      </c>
      <c r="Z52" s="147"/>
      <c r="AA52" s="147"/>
      <c r="AB52" s="147"/>
      <c r="AC52" s="147"/>
      <c r="AD52" s="147"/>
      <c r="AE52" s="147"/>
      <c r="AF52" s="147"/>
      <c r="AG52" s="147" t="s">
        <v>270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250" t="s">
        <v>431</v>
      </c>
      <c r="D53" s="251"/>
      <c r="E53" s="251"/>
      <c r="F53" s="251"/>
      <c r="G53" s="251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7"/>
      <c r="AA53" s="147"/>
      <c r="AB53" s="147"/>
      <c r="AC53" s="147"/>
      <c r="AD53" s="147"/>
      <c r="AE53" s="147"/>
      <c r="AF53" s="147"/>
      <c r="AG53" s="147" t="s">
        <v>199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1">
        <v>24</v>
      </c>
      <c r="B54" s="172" t="s">
        <v>581</v>
      </c>
      <c r="C54" s="187" t="s">
        <v>582</v>
      </c>
      <c r="D54" s="173" t="s">
        <v>179</v>
      </c>
      <c r="E54" s="174">
        <v>1</v>
      </c>
      <c r="F54" s="175"/>
      <c r="G54" s="176">
        <f>ROUND(E54*F54,2)</f>
        <v>0</v>
      </c>
      <c r="H54" s="175"/>
      <c r="I54" s="176">
        <f>ROUND(E54*H54,2)</f>
        <v>0</v>
      </c>
      <c r="J54" s="175"/>
      <c r="K54" s="176">
        <f>ROUND(E54*J54,2)</f>
        <v>0</v>
      </c>
      <c r="L54" s="176">
        <v>12</v>
      </c>
      <c r="M54" s="176">
        <f>G54*(1+L54/100)</f>
        <v>0</v>
      </c>
      <c r="N54" s="174">
        <v>0</v>
      </c>
      <c r="O54" s="174">
        <f>ROUND(E54*N54,2)</f>
        <v>0</v>
      </c>
      <c r="P54" s="174">
        <v>0</v>
      </c>
      <c r="Q54" s="174">
        <f>ROUND(E54*P54,2)</f>
        <v>0</v>
      </c>
      <c r="R54" s="176"/>
      <c r="S54" s="176" t="s">
        <v>180</v>
      </c>
      <c r="T54" s="177" t="s">
        <v>180</v>
      </c>
      <c r="U54" s="157">
        <v>0</v>
      </c>
      <c r="V54" s="157">
        <f>ROUND(E54*U54,2)</f>
        <v>0</v>
      </c>
      <c r="W54" s="157"/>
      <c r="X54" s="157" t="s">
        <v>169</v>
      </c>
      <c r="Y54" s="157" t="s">
        <v>170</v>
      </c>
      <c r="Z54" s="147"/>
      <c r="AA54" s="147"/>
      <c r="AB54" s="147"/>
      <c r="AC54" s="147"/>
      <c r="AD54" s="147"/>
      <c r="AE54" s="147"/>
      <c r="AF54" s="147"/>
      <c r="AG54" s="147" t="s">
        <v>270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250" t="s">
        <v>431</v>
      </c>
      <c r="D55" s="251"/>
      <c r="E55" s="251"/>
      <c r="F55" s="251"/>
      <c r="G55" s="251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7"/>
      <c r="AA55" s="147"/>
      <c r="AB55" s="147"/>
      <c r="AC55" s="147"/>
      <c r="AD55" s="147"/>
      <c r="AE55" s="147"/>
      <c r="AF55" s="147"/>
      <c r="AG55" s="147" t="s">
        <v>199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78">
        <v>25</v>
      </c>
      <c r="B56" s="179" t="s">
        <v>583</v>
      </c>
      <c r="C56" s="189" t="s">
        <v>584</v>
      </c>
      <c r="D56" s="180" t="s">
        <v>204</v>
      </c>
      <c r="E56" s="181">
        <v>12</v>
      </c>
      <c r="F56" s="182"/>
      <c r="G56" s="183">
        <f>ROUND(E56*F56,2)</f>
        <v>0</v>
      </c>
      <c r="H56" s="182"/>
      <c r="I56" s="183">
        <f>ROUND(E56*H56,2)</f>
        <v>0</v>
      </c>
      <c r="J56" s="182"/>
      <c r="K56" s="183">
        <f>ROUND(E56*J56,2)</f>
        <v>0</v>
      </c>
      <c r="L56" s="183">
        <v>12</v>
      </c>
      <c r="M56" s="183">
        <f>G56*(1+L56/100)</f>
        <v>0</v>
      </c>
      <c r="N56" s="181">
        <v>0</v>
      </c>
      <c r="O56" s="181">
        <f>ROUND(E56*N56,2)</f>
        <v>0</v>
      </c>
      <c r="P56" s="181">
        <v>0</v>
      </c>
      <c r="Q56" s="181">
        <f>ROUND(E56*P56,2)</f>
        <v>0</v>
      </c>
      <c r="R56" s="183"/>
      <c r="S56" s="183" t="s">
        <v>180</v>
      </c>
      <c r="T56" s="184" t="s">
        <v>180</v>
      </c>
      <c r="U56" s="157">
        <v>0</v>
      </c>
      <c r="V56" s="157">
        <f>ROUND(E56*U56,2)</f>
        <v>0</v>
      </c>
      <c r="W56" s="157"/>
      <c r="X56" s="157" t="s">
        <v>169</v>
      </c>
      <c r="Y56" s="157" t="s">
        <v>170</v>
      </c>
      <c r="Z56" s="147"/>
      <c r="AA56" s="147"/>
      <c r="AB56" s="147"/>
      <c r="AC56" s="147"/>
      <c r="AD56" s="147"/>
      <c r="AE56" s="147"/>
      <c r="AF56" s="147"/>
      <c r="AG56" s="147" t="s">
        <v>270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71">
        <v>26</v>
      </c>
      <c r="B57" s="172" t="s">
        <v>585</v>
      </c>
      <c r="C57" s="187" t="s">
        <v>586</v>
      </c>
      <c r="D57" s="173" t="s">
        <v>0</v>
      </c>
      <c r="E57" s="174">
        <v>67.983999999999995</v>
      </c>
      <c r="F57" s="175"/>
      <c r="G57" s="176">
        <f>ROUND(E57*F57,2)</f>
        <v>0</v>
      </c>
      <c r="H57" s="175"/>
      <c r="I57" s="176">
        <f>ROUND(E57*H57,2)</f>
        <v>0</v>
      </c>
      <c r="J57" s="175"/>
      <c r="K57" s="176">
        <f>ROUND(E57*J57,2)</f>
        <v>0</v>
      </c>
      <c r="L57" s="176">
        <v>12</v>
      </c>
      <c r="M57" s="176">
        <f>G57*(1+L57/100)</f>
        <v>0</v>
      </c>
      <c r="N57" s="174">
        <v>0</v>
      </c>
      <c r="O57" s="174">
        <f>ROUND(E57*N57,2)</f>
        <v>0</v>
      </c>
      <c r="P57" s="174">
        <v>0</v>
      </c>
      <c r="Q57" s="174">
        <f>ROUND(E57*P57,2)</f>
        <v>0</v>
      </c>
      <c r="R57" s="176"/>
      <c r="S57" s="176" t="s">
        <v>180</v>
      </c>
      <c r="T57" s="177" t="s">
        <v>180</v>
      </c>
      <c r="U57" s="157">
        <v>0</v>
      </c>
      <c r="V57" s="157">
        <f>ROUND(E57*U57,2)</f>
        <v>0</v>
      </c>
      <c r="W57" s="157"/>
      <c r="X57" s="157" t="s">
        <v>169</v>
      </c>
      <c r="Y57" s="157" t="s">
        <v>170</v>
      </c>
      <c r="Z57" s="147"/>
      <c r="AA57" s="147"/>
      <c r="AB57" s="147"/>
      <c r="AC57" s="147"/>
      <c r="AD57" s="147"/>
      <c r="AE57" s="147"/>
      <c r="AF57" s="147"/>
      <c r="AG57" s="147" t="s">
        <v>279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250" t="s">
        <v>431</v>
      </c>
      <c r="D58" s="251"/>
      <c r="E58" s="251"/>
      <c r="F58" s="251"/>
      <c r="G58" s="251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7"/>
      <c r="AA58" s="147"/>
      <c r="AB58" s="147"/>
      <c r="AC58" s="147"/>
      <c r="AD58" s="147"/>
      <c r="AE58" s="147"/>
      <c r="AF58" s="147"/>
      <c r="AG58" s="147" t="s">
        <v>199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x14ac:dyDescent="0.2">
      <c r="A59" s="164" t="s">
        <v>162</v>
      </c>
      <c r="B59" s="165" t="s">
        <v>100</v>
      </c>
      <c r="C59" s="186" t="s">
        <v>101</v>
      </c>
      <c r="D59" s="166"/>
      <c r="E59" s="167"/>
      <c r="F59" s="168"/>
      <c r="G59" s="168">
        <f>SUMIF(AG60:AG74,"&lt;&gt;NOR",G60:G74)</f>
        <v>0</v>
      </c>
      <c r="H59" s="168"/>
      <c r="I59" s="168">
        <f>SUM(I60:I74)</f>
        <v>0</v>
      </c>
      <c r="J59" s="168"/>
      <c r="K59" s="168">
        <f>SUM(K60:K74)</f>
        <v>0</v>
      </c>
      <c r="L59" s="168"/>
      <c r="M59" s="168">
        <f>SUM(M60:M74)</f>
        <v>0</v>
      </c>
      <c r="N59" s="167"/>
      <c r="O59" s="167">
        <f>SUM(O60:O74)</f>
        <v>0.05</v>
      </c>
      <c r="P59" s="167"/>
      <c r="Q59" s="167">
        <f>SUM(Q60:Q74)</f>
        <v>0.03</v>
      </c>
      <c r="R59" s="168"/>
      <c r="S59" s="168"/>
      <c r="T59" s="169"/>
      <c r="U59" s="163"/>
      <c r="V59" s="163">
        <f>SUM(V60:V74)</f>
        <v>0</v>
      </c>
      <c r="W59" s="163"/>
      <c r="X59" s="163"/>
      <c r="Y59" s="163"/>
      <c r="AG59" t="s">
        <v>163</v>
      </c>
    </row>
    <row r="60" spans="1:60" outlineLevel="1" x14ac:dyDescent="0.2">
      <c r="A60" s="178">
        <v>27</v>
      </c>
      <c r="B60" s="179" t="s">
        <v>587</v>
      </c>
      <c r="C60" s="189" t="s">
        <v>588</v>
      </c>
      <c r="D60" s="180" t="s">
        <v>204</v>
      </c>
      <c r="E60" s="181">
        <v>12</v>
      </c>
      <c r="F60" s="182"/>
      <c r="G60" s="183">
        <f>ROUND(E60*F60,2)</f>
        <v>0</v>
      </c>
      <c r="H60" s="182"/>
      <c r="I60" s="183">
        <f>ROUND(E60*H60,2)</f>
        <v>0</v>
      </c>
      <c r="J60" s="182"/>
      <c r="K60" s="183">
        <f>ROUND(E60*J60,2)</f>
        <v>0</v>
      </c>
      <c r="L60" s="183">
        <v>12</v>
      </c>
      <c r="M60" s="183">
        <f>G60*(1+L60/100)</f>
        <v>0</v>
      </c>
      <c r="N60" s="181">
        <v>0</v>
      </c>
      <c r="O60" s="181">
        <f>ROUND(E60*N60,2)</f>
        <v>0</v>
      </c>
      <c r="P60" s="181">
        <v>2.1299999999999999E-3</v>
      </c>
      <c r="Q60" s="181">
        <f>ROUND(E60*P60,2)</f>
        <v>0.03</v>
      </c>
      <c r="R60" s="183"/>
      <c r="S60" s="183" t="s">
        <v>180</v>
      </c>
      <c r="T60" s="184" t="s">
        <v>180</v>
      </c>
      <c r="U60" s="157">
        <v>0</v>
      </c>
      <c r="V60" s="157">
        <f>ROUND(E60*U60,2)</f>
        <v>0</v>
      </c>
      <c r="W60" s="157"/>
      <c r="X60" s="157" t="s">
        <v>169</v>
      </c>
      <c r="Y60" s="157" t="s">
        <v>170</v>
      </c>
      <c r="Z60" s="147"/>
      <c r="AA60" s="147"/>
      <c r="AB60" s="147"/>
      <c r="AC60" s="147"/>
      <c r="AD60" s="147"/>
      <c r="AE60" s="147"/>
      <c r="AF60" s="147"/>
      <c r="AG60" s="147" t="s">
        <v>181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78">
        <v>28</v>
      </c>
      <c r="B61" s="179" t="s">
        <v>589</v>
      </c>
      <c r="C61" s="189" t="s">
        <v>590</v>
      </c>
      <c r="D61" s="180" t="s">
        <v>179</v>
      </c>
      <c r="E61" s="181">
        <v>4</v>
      </c>
      <c r="F61" s="182"/>
      <c r="G61" s="183">
        <f>ROUND(E61*F61,2)</f>
        <v>0</v>
      </c>
      <c r="H61" s="182"/>
      <c r="I61" s="183">
        <f>ROUND(E61*H61,2)</f>
        <v>0</v>
      </c>
      <c r="J61" s="182"/>
      <c r="K61" s="183">
        <f>ROUND(E61*J61,2)</f>
        <v>0</v>
      </c>
      <c r="L61" s="183">
        <v>12</v>
      </c>
      <c r="M61" s="183">
        <f>G61*(1+L61/100)</f>
        <v>0</v>
      </c>
      <c r="N61" s="181">
        <v>0</v>
      </c>
      <c r="O61" s="181">
        <f>ROUND(E61*N61,2)</f>
        <v>0</v>
      </c>
      <c r="P61" s="181">
        <v>0</v>
      </c>
      <c r="Q61" s="181">
        <f>ROUND(E61*P61,2)</f>
        <v>0</v>
      </c>
      <c r="R61" s="183"/>
      <c r="S61" s="183" t="s">
        <v>180</v>
      </c>
      <c r="T61" s="184" t="s">
        <v>180</v>
      </c>
      <c r="U61" s="157">
        <v>0</v>
      </c>
      <c r="V61" s="157">
        <f>ROUND(E61*U61,2)</f>
        <v>0</v>
      </c>
      <c r="W61" s="157"/>
      <c r="X61" s="157" t="s">
        <v>169</v>
      </c>
      <c r="Y61" s="157" t="s">
        <v>170</v>
      </c>
      <c r="Z61" s="147"/>
      <c r="AA61" s="147"/>
      <c r="AB61" s="147"/>
      <c r="AC61" s="147"/>
      <c r="AD61" s="147"/>
      <c r="AE61" s="147"/>
      <c r="AF61" s="147"/>
      <c r="AG61" s="147" t="s">
        <v>181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78">
        <v>29</v>
      </c>
      <c r="B62" s="179" t="s">
        <v>591</v>
      </c>
      <c r="C62" s="189" t="s">
        <v>592</v>
      </c>
      <c r="D62" s="180" t="s">
        <v>204</v>
      </c>
      <c r="E62" s="181">
        <v>8</v>
      </c>
      <c r="F62" s="182"/>
      <c r="G62" s="183">
        <f>ROUND(E62*F62,2)</f>
        <v>0</v>
      </c>
      <c r="H62" s="182"/>
      <c r="I62" s="183">
        <f>ROUND(E62*H62,2)</f>
        <v>0</v>
      </c>
      <c r="J62" s="182"/>
      <c r="K62" s="183">
        <f>ROUND(E62*J62,2)</f>
        <v>0</v>
      </c>
      <c r="L62" s="183">
        <v>12</v>
      </c>
      <c r="M62" s="183">
        <f>G62*(1+L62/100)</f>
        <v>0</v>
      </c>
      <c r="N62" s="181">
        <v>3.9899999999999996E-3</v>
      </c>
      <c r="O62" s="181">
        <f>ROUND(E62*N62,2)</f>
        <v>0.03</v>
      </c>
      <c r="P62" s="181">
        <v>0</v>
      </c>
      <c r="Q62" s="181">
        <f>ROUND(E62*P62,2)</f>
        <v>0</v>
      </c>
      <c r="R62" s="183"/>
      <c r="S62" s="183" t="s">
        <v>180</v>
      </c>
      <c r="T62" s="184" t="s">
        <v>180</v>
      </c>
      <c r="U62" s="157">
        <v>0</v>
      </c>
      <c r="V62" s="157">
        <f>ROUND(E62*U62,2)</f>
        <v>0</v>
      </c>
      <c r="W62" s="157"/>
      <c r="X62" s="157" t="s">
        <v>169</v>
      </c>
      <c r="Y62" s="157" t="s">
        <v>170</v>
      </c>
      <c r="Z62" s="147"/>
      <c r="AA62" s="147"/>
      <c r="AB62" s="147"/>
      <c r="AC62" s="147"/>
      <c r="AD62" s="147"/>
      <c r="AE62" s="147"/>
      <c r="AF62" s="147"/>
      <c r="AG62" s="147" t="s">
        <v>270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71">
        <v>30</v>
      </c>
      <c r="B63" s="172" t="s">
        <v>593</v>
      </c>
      <c r="C63" s="187" t="s">
        <v>594</v>
      </c>
      <c r="D63" s="173" t="s">
        <v>204</v>
      </c>
      <c r="E63" s="174">
        <v>6</v>
      </c>
      <c r="F63" s="175"/>
      <c r="G63" s="176">
        <f>ROUND(E63*F63,2)</f>
        <v>0</v>
      </c>
      <c r="H63" s="175"/>
      <c r="I63" s="176">
        <f>ROUND(E63*H63,2)</f>
        <v>0</v>
      </c>
      <c r="J63" s="175"/>
      <c r="K63" s="176">
        <f>ROUND(E63*J63,2)</f>
        <v>0</v>
      </c>
      <c r="L63" s="176">
        <v>12</v>
      </c>
      <c r="M63" s="176">
        <f>G63*(1+L63/100)</f>
        <v>0</v>
      </c>
      <c r="N63" s="174">
        <v>4.0099999999999997E-3</v>
      </c>
      <c r="O63" s="174">
        <f>ROUND(E63*N63,2)</f>
        <v>0.02</v>
      </c>
      <c r="P63" s="174">
        <v>0</v>
      </c>
      <c r="Q63" s="174">
        <f>ROUND(E63*P63,2)</f>
        <v>0</v>
      </c>
      <c r="R63" s="176"/>
      <c r="S63" s="176" t="s">
        <v>180</v>
      </c>
      <c r="T63" s="177" t="s">
        <v>180</v>
      </c>
      <c r="U63" s="157">
        <v>0</v>
      </c>
      <c r="V63" s="157">
        <f>ROUND(E63*U63,2)</f>
        <v>0</v>
      </c>
      <c r="W63" s="157"/>
      <c r="X63" s="157" t="s">
        <v>169</v>
      </c>
      <c r="Y63" s="157" t="s">
        <v>170</v>
      </c>
      <c r="Z63" s="147"/>
      <c r="AA63" s="147"/>
      <c r="AB63" s="147"/>
      <c r="AC63" s="147"/>
      <c r="AD63" s="147"/>
      <c r="AE63" s="147"/>
      <c r="AF63" s="147"/>
      <c r="AG63" s="147" t="s">
        <v>181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250" t="s">
        <v>595</v>
      </c>
      <c r="D64" s="251"/>
      <c r="E64" s="251"/>
      <c r="F64" s="251"/>
      <c r="G64" s="251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7"/>
      <c r="AA64" s="147"/>
      <c r="AB64" s="147"/>
      <c r="AC64" s="147"/>
      <c r="AD64" s="147"/>
      <c r="AE64" s="147"/>
      <c r="AF64" s="147"/>
      <c r="AG64" s="147" t="s">
        <v>199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1">
        <v>31</v>
      </c>
      <c r="B65" s="172" t="s">
        <v>596</v>
      </c>
      <c r="C65" s="187" t="s">
        <v>597</v>
      </c>
      <c r="D65" s="173" t="s">
        <v>179</v>
      </c>
      <c r="E65" s="174">
        <v>7</v>
      </c>
      <c r="F65" s="175"/>
      <c r="G65" s="176">
        <f>ROUND(E65*F65,2)</f>
        <v>0</v>
      </c>
      <c r="H65" s="175"/>
      <c r="I65" s="176">
        <f>ROUND(E65*H65,2)</f>
        <v>0</v>
      </c>
      <c r="J65" s="175"/>
      <c r="K65" s="176">
        <f>ROUND(E65*J65,2)</f>
        <v>0</v>
      </c>
      <c r="L65" s="176">
        <v>12</v>
      </c>
      <c r="M65" s="176">
        <f>G65*(1+L65/100)</f>
        <v>0</v>
      </c>
      <c r="N65" s="174">
        <v>0</v>
      </c>
      <c r="O65" s="174">
        <f>ROUND(E65*N65,2)</f>
        <v>0</v>
      </c>
      <c r="P65" s="174">
        <v>0</v>
      </c>
      <c r="Q65" s="174">
        <f>ROUND(E65*P65,2)</f>
        <v>0</v>
      </c>
      <c r="R65" s="176"/>
      <c r="S65" s="176" t="s">
        <v>180</v>
      </c>
      <c r="T65" s="177" t="s">
        <v>180</v>
      </c>
      <c r="U65" s="157">
        <v>0</v>
      </c>
      <c r="V65" s="157">
        <f>ROUND(E65*U65,2)</f>
        <v>0</v>
      </c>
      <c r="W65" s="157"/>
      <c r="X65" s="157" t="s">
        <v>169</v>
      </c>
      <c r="Y65" s="157" t="s">
        <v>170</v>
      </c>
      <c r="Z65" s="147"/>
      <c r="AA65" s="147"/>
      <c r="AB65" s="147"/>
      <c r="AC65" s="147"/>
      <c r="AD65" s="147"/>
      <c r="AE65" s="147"/>
      <c r="AF65" s="147"/>
      <c r="AG65" s="147" t="s">
        <v>270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50" t="s">
        <v>431</v>
      </c>
      <c r="D66" s="251"/>
      <c r="E66" s="251"/>
      <c r="F66" s="251"/>
      <c r="G66" s="251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7"/>
      <c r="AA66" s="147"/>
      <c r="AB66" s="147"/>
      <c r="AC66" s="147"/>
      <c r="AD66" s="147"/>
      <c r="AE66" s="147"/>
      <c r="AF66" s="147"/>
      <c r="AG66" s="147" t="s">
        <v>199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8">
        <v>32</v>
      </c>
      <c r="B67" s="179" t="s">
        <v>598</v>
      </c>
      <c r="C67" s="189" t="s">
        <v>599</v>
      </c>
      <c r="D67" s="180" t="s">
        <v>179</v>
      </c>
      <c r="E67" s="181">
        <v>2</v>
      </c>
      <c r="F67" s="182"/>
      <c r="G67" s="183">
        <f>ROUND(E67*F67,2)</f>
        <v>0</v>
      </c>
      <c r="H67" s="182"/>
      <c r="I67" s="183">
        <f>ROUND(E67*H67,2)</f>
        <v>0</v>
      </c>
      <c r="J67" s="182"/>
      <c r="K67" s="183">
        <f>ROUND(E67*J67,2)</f>
        <v>0</v>
      </c>
      <c r="L67" s="183">
        <v>12</v>
      </c>
      <c r="M67" s="183">
        <f>G67*(1+L67/100)</f>
        <v>0</v>
      </c>
      <c r="N67" s="181">
        <v>0</v>
      </c>
      <c r="O67" s="181">
        <f>ROUND(E67*N67,2)</f>
        <v>0</v>
      </c>
      <c r="P67" s="181">
        <v>0</v>
      </c>
      <c r="Q67" s="181">
        <f>ROUND(E67*P67,2)</f>
        <v>0</v>
      </c>
      <c r="R67" s="183"/>
      <c r="S67" s="183" t="s">
        <v>180</v>
      </c>
      <c r="T67" s="184" t="s">
        <v>180</v>
      </c>
      <c r="U67" s="157">
        <v>0</v>
      </c>
      <c r="V67" s="157">
        <f>ROUND(E67*U67,2)</f>
        <v>0</v>
      </c>
      <c r="W67" s="157"/>
      <c r="X67" s="157" t="s">
        <v>169</v>
      </c>
      <c r="Y67" s="157" t="s">
        <v>170</v>
      </c>
      <c r="Z67" s="147"/>
      <c r="AA67" s="147"/>
      <c r="AB67" s="147"/>
      <c r="AC67" s="147"/>
      <c r="AD67" s="147"/>
      <c r="AE67" s="147"/>
      <c r="AF67" s="147"/>
      <c r="AG67" s="147" t="s">
        <v>181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71">
        <v>33</v>
      </c>
      <c r="B68" s="172" t="s">
        <v>600</v>
      </c>
      <c r="C68" s="187" t="s">
        <v>601</v>
      </c>
      <c r="D68" s="173" t="s">
        <v>204</v>
      </c>
      <c r="E68" s="174">
        <v>14</v>
      </c>
      <c r="F68" s="175"/>
      <c r="G68" s="176">
        <f>ROUND(E68*F68,2)</f>
        <v>0</v>
      </c>
      <c r="H68" s="175"/>
      <c r="I68" s="176">
        <f>ROUND(E68*H68,2)</f>
        <v>0</v>
      </c>
      <c r="J68" s="175"/>
      <c r="K68" s="176">
        <f>ROUND(E68*J68,2)</f>
        <v>0</v>
      </c>
      <c r="L68" s="176">
        <v>12</v>
      </c>
      <c r="M68" s="176">
        <f>G68*(1+L68/100)</f>
        <v>0</v>
      </c>
      <c r="N68" s="174">
        <v>0</v>
      </c>
      <c r="O68" s="174">
        <f>ROUND(E68*N68,2)</f>
        <v>0</v>
      </c>
      <c r="P68" s="174">
        <v>0</v>
      </c>
      <c r="Q68" s="174">
        <f>ROUND(E68*P68,2)</f>
        <v>0</v>
      </c>
      <c r="R68" s="176"/>
      <c r="S68" s="176" t="s">
        <v>180</v>
      </c>
      <c r="T68" s="177" t="s">
        <v>180</v>
      </c>
      <c r="U68" s="157">
        <v>0</v>
      </c>
      <c r="V68" s="157">
        <f>ROUND(E68*U68,2)</f>
        <v>0</v>
      </c>
      <c r="W68" s="157"/>
      <c r="X68" s="157" t="s">
        <v>169</v>
      </c>
      <c r="Y68" s="157" t="s">
        <v>170</v>
      </c>
      <c r="Z68" s="147"/>
      <c r="AA68" s="147"/>
      <c r="AB68" s="147"/>
      <c r="AC68" s="147"/>
      <c r="AD68" s="147"/>
      <c r="AE68" s="147"/>
      <c r="AF68" s="147"/>
      <c r="AG68" s="147" t="s">
        <v>270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250" t="s">
        <v>431</v>
      </c>
      <c r="D69" s="251"/>
      <c r="E69" s="251"/>
      <c r="F69" s="251"/>
      <c r="G69" s="251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7"/>
      <c r="AA69" s="147"/>
      <c r="AB69" s="147"/>
      <c r="AC69" s="147"/>
      <c r="AD69" s="147"/>
      <c r="AE69" s="147"/>
      <c r="AF69" s="147"/>
      <c r="AG69" s="147" t="s">
        <v>199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1">
        <v>34</v>
      </c>
      <c r="B70" s="172" t="s">
        <v>602</v>
      </c>
      <c r="C70" s="187" t="s">
        <v>603</v>
      </c>
      <c r="D70" s="173" t="s">
        <v>204</v>
      </c>
      <c r="E70" s="174">
        <v>14</v>
      </c>
      <c r="F70" s="175"/>
      <c r="G70" s="176">
        <f>ROUND(E70*F70,2)</f>
        <v>0</v>
      </c>
      <c r="H70" s="175"/>
      <c r="I70" s="176">
        <f>ROUND(E70*H70,2)</f>
        <v>0</v>
      </c>
      <c r="J70" s="175"/>
      <c r="K70" s="176">
        <f>ROUND(E70*J70,2)</f>
        <v>0</v>
      </c>
      <c r="L70" s="176">
        <v>12</v>
      </c>
      <c r="M70" s="176">
        <f>G70*(1+L70/100)</f>
        <v>0</v>
      </c>
      <c r="N70" s="174">
        <v>1.0000000000000001E-5</v>
      </c>
      <c r="O70" s="174">
        <f>ROUND(E70*N70,2)</f>
        <v>0</v>
      </c>
      <c r="P70" s="174">
        <v>0</v>
      </c>
      <c r="Q70" s="174">
        <f>ROUND(E70*P70,2)</f>
        <v>0</v>
      </c>
      <c r="R70" s="176"/>
      <c r="S70" s="176" t="s">
        <v>167</v>
      </c>
      <c r="T70" s="177" t="s">
        <v>168</v>
      </c>
      <c r="U70" s="157">
        <v>0</v>
      </c>
      <c r="V70" s="157">
        <f>ROUND(E70*U70,2)</f>
        <v>0</v>
      </c>
      <c r="W70" s="157"/>
      <c r="X70" s="157" t="s">
        <v>169</v>
      </c>
      <c r="Y70" s="157" t="s">
        <v>170</v>
      </c>
      <c r="Z70" s="147"/>
      <c r="AA70" s="147"/>
      <c r="AB70" s="147"/>
      <c r="AC70" s="147"/>
      <c r="AD70" s="147"/>
      <c r="AE70" s="147"/>
      <c r="AF70" s="147"/>
      <c r="AG70" s="147" t="s">
        <v>181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250" t="s">
        <v>431</v>
      </c>
      <c r="D71" s="251"/>
      <c r="E71" s="251"/>
      <c r="F71" s="251"/>
      <c r="G71" s="251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7"/>
      <c r="AA71" s="147"/>
      <c r="AB71" s="147"/>
      <c r="AC71" s="147"/>
      <c r="AD71" s="147"/>
      <c r="AE71" s="147"/>
      <c r="AF71" s="147"/>
      <c r="AG71" s="147" t="s">
        <v>199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71">
        <v>35</v>
      </c>
      <c r="B72" s="172" t="s">
        <v>604</v>
      </c>
      <c r="C72" s="187" t="s">
        <v>605</v>
      </c>
      <c r="D72" s="173" t="s">
        <v>0</v>
      </c>
      <c r="E72" s="174">
        <v>72.272000000000006</v>
      </c>
      <c r="F72" s="175"/>
      <c r="G72" s="176">
        <f>ROUND(E72*F72,2)</f>
        <v>0</v>
      </c>
      <c r="H72" s="175"/>
      <c r="I72" s="176">
        <f>ROUND(E72*H72,2)</f>
        <v>0</v>
      </c>
      <c r="J72" s="175"/>
      <c r="K72" s="176">
        <f>ROUND(E72*J72,2)</f>
        <v>0</v>
      </c>
      <c r="L72" s="176">
        <v>12</v>
      </c>
      <c r="M72" s="176">
        <f>G72*(1+L72/100)</f>
        <v>0</v>
      </c>
      <c r="N72" s="174">
        <v>0</v>
      </c>
      <c r="O72" s="174">
        <f>ROUND(E72*N72,2)</f>
        <v>0</v>
      </c>
      <c r="P72" s="174">
        <v>0</v>
      </c>
      <c r="Q72" s="174">
        <f>ROUND(E72*P72,2)</f>
        <v>0</v>
      </c>
      <c r="R72" s="176"/>
      <c r="S72" s="176" t="s">
        <v>180</v>
      </c>
      <c r="T72" s="177" t="s">
        <v>180</v>
      </c>
      <c r="U72" s="157">
        <v>0</v>
      </c>
      <c r="V72" s="157">
        <f>ROUND(E72*U72,2)</f>
        <v>0</v>
      </c>
      <c r="W72" s="157"/>
      <c r="X72" s="157" t="s">
        <v>169</v>
      </c>
      <c r="Y72" s="157" t="s">
        <v>170</v>
      </c>
      <c r="Z72" s="147"/>
      <c r="AA72" s="147"/>
      <c r="AB72" s="147"/>
      <c r="AC72" s="147"/>
      <c r="AD72" s="147"/>
      <c r="AE72" s="147"/>
      <c r="AF72" s="147"/>
      <c r="AG72" s="147" t="s">
        <v>279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50" t="s">
        <v>431</v>
      </c>
      <c r="D73" s="251"/>
      <c r="E73" s="251"/>
      <c r="F73" s="251"/>
      <c r="G73" s="251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7"/>
      <c r="AA73" s="147"/>
      <c r="AB73" s="147"/>
      <c r="AC73" s="147"/>
      <c r="AD73" s="147"/>
      <c r="AE73" s="147"/>
      <c r="AF73" s="147"/>
      <c r="AG73" s="147" t="s">
        <v>199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78">
        <v>36</v>
      </c>
      <c r="B74" s="179" t="s">
        <v>606</v>
      </c>
      <c r="C74" s="189" t="s">
        <v>607</v>
      </c>
      <c r="D74" s="180" t="s">
        <v>179</v>
      </c>
      <c r="E74" s="181">
        <v>3</v>
      </c>
      <c r="F74" s="182"/>
      <c r="G74" s="183">
        <f>ROUND(E74*F74,2)</f>
        <v>0</v>
      </c>
      <c r="H74" s="182"/>
      <c r="I74" s="183">
        <f>ROUND(E74*H74,2)</f>
        <v>0</v>
      </c>
      <c r="J74" s="182"/>
      <c r="K74" s="183">
        <f>ROUND(E74*J74,2)</f>
        <v>0</v>
      </c>
      <c r="L74" s="183">
        <v>12</v>
      </c>
      <c r="M74" s="183">
        <f>G74*(1+L74/100)</f>
        <v>0</v>
      </c>
      <c r="N74" s="181">
        <v>0</v>
      </c>
      <c r="O74" s="181">
        <f>ROUND(E74*N74,2)</f>
        <v>0</v>
      </c>
      <c r="P74" s="181">
        <v>0</v>
      </c>
      <c r="Q74" s="181">
        <f>ROUND(E74*P74,2)</f>
        <v>0</v>
      </c>
      <c r="R74" s="183"/>
      <c r="S74" s="183" t="s">
        <v>167</v>
      </c>
      <c r="T74" s="184" t="s">
        <v>168</v>
      </c>
      <c r="U74" s="157">
        <v>0</v>
      </c>
      <c r="V74" s="157">
        <f>ROUND(E74*U74,2)</f>
        <v>0</v>
      </c>
      <c r="W74" s="157"/>
      <c r="X74" s="157" t="s">
        <v>290</v>
      </c>
      <c r="Y74" s="157" t="s">
        <v>170</v>
      </c>
      <c r="Z74" s="147"/>
      <c r="AA74" s="147"/>
      <c r="AB74" s="147"/>
      <c r="AC74" s="147"/>
      <c r="AD74" s="147"/>
      <c r="AE74" s="147"/>
      <c r="AF74" s="147"/>
      <c r="AG74" s="147" t="s">
        <v>291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x14ac:dyDescent="0.2">
      <c r="A75" s="164" t="s">
        <v>162</v>
      </c>
      <c r="B75" s="165" t="s">
        <v>102</v>
      </c>
      <c r="C75" s="186" t="s">
        <v>103</v>
      </c>
      <c r="D75" s="166"/>
      <c r="E75" s="167"/>
      <c r="F75" s="168"/>
      <c r="G75" s="168">
        <f>SUMIF(AG76:AG119,"&lt;&gt;NOR",G76:G119)</f>
        <v>0</v>
      </c>
      <c r="H75" s="168"/>
      <c r="I75" s="168">
        <f>SUM(I76:I119)</f>
        <v>0</v>
      </c>
      <c r="J75" s="168"/>
      <c r="K75" s="168">
        <f>SUM(K76:K119)</f>
        <v>0</v>
      </c>
      <c r="L75" s="168"/>
      <c r="M75" s="168">
        <f>SUM(M76:M119)</f>
        <v>0</v>
      </c>
      <c r="N75" s="167"/>
      <c r="O75" s="167">
        <f>SUM(O76:O119)</f>
        <v>0.1</v>
      </c>
      <c r="P75" s="167"/>
      <c r="Q75" s="167">
        <f>SUM(Q76:Q119)</f>
        <v>7.0000000000000007E-2</v>
      </c>
      <c r="R75" s="168"/>
      <c r="S75" s="168"/>
      <c r="T75" s="169"/>
      <c r="U75" s="163"/>
      <c r="V75" s="163">
        <f>SUM(V76:V119)</f>
        <v>0</v>
      </c>
      <c r="W75" s="163"/>
      <c r="X75" s="163"/>
      <c r="Y75" s="163"/>
      <c r="AG75" t="s">
        <v>163</v>
      </c>
    </row>
    <row r="76" spans="1:60" outlineLevel="1" x14ac:dyDescent="0.2">
      <c r="A76" s="178">
        <v>37</v>
      </c>
      <c r="B76" s="179" t="s">
        <v>608</v>
      </c>
      <c r="C76" s="189" t="s">
        <v>609</v>
      </c>
      <c r="D76" s="180" t="s">
        <v>610</v>
      </c>
      <c r="E76" s="181">
        <v>1</v>
      </c>
      <c r="F76" s="182"/>
      <c r="G76" s="183">
        <f>ROUND(E76*F76,2)</f>
        <v>0</v>
      </c>
      <c r="H76" s="182"/>
      <c r="I76" s="183">
        <f>ROUND(E76*H76,2)</f>
        <v>0</v>
      </c>
      <c r="J76" s="182"/>
      <c r="K76" s="183">
        <f>ROUND(E76*J76,2)</f>
        <v>0</v>
      </c>
      <c r="L76" s="183">
        <v>12</v>
      </c>
      <c r="M76" s="183">
        <f>G76*(1+L76/100)</f>
        <v>0</v>
      </c>
      <c r="N76" s="181">
        <v>0</v>
      </c>
      <c r="O76" s="181">
        <f>ROUND(E76*N76,2)</f>
        <v>0</v>
      </c>
      <c r="P76" s="181">
        <v>1.933E-2</v>
      </c>
      <c r="Q76" s="181">
        <f>ROUND(E76*P76,2)</f>
        <v>0.02</v>
      </c>
      <c r="R76" s="183"/>
      <c r="S76" s="183" t="s">
        <v>180</v>
      </c>
      <c r="T76" s="184" t="s">
        <v>180</v>
      </c>
      <c r="U76" s="157">
        <v>0</v>
      </c>
      <c r="V76" s="157">
        <f>ROUND(E76*U76,2)</f>
        <v>0</v>
      </c>
      <c r="W76" s="157"/>
      <c r="X76" s="157" t="s">
        <v>169</v>
      </c>
      <c r="Y76" s="157" t="s">
        <v>170</v>
      </c>
      <c r="Z76" s="147"/>
      <c r="AA76" s="147"/>
      <c r="AB76" s="147"/>
      <c r="AC76" s="147"/>
      <c r="AD76" s="147"/>
      <c r="AE76" s="147"/>
      <c r="AF76" s="147"/>
      <c r="AG76" s="147" t="s">
        <v>270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1">
        <v>38</v>
      </c>
      <c r="B77" s="172" t="s">
        <v>611</v>
      </c>
      <c r="C77" s="187" t="s">
        <v>612</v>
      </c>
      <c r="D77" s="173" t="s">
        <v>610</v>
      </c>
      <c r="E77" s="174">
        <v>1</v>
      </c>
      <c r="F77" s="175"/>
      <c r="G77" s="176">
        <f>ROUND(E77*F77,2)</f>
        <v>0</v>
      </c>
      <c r="H77" s="175"/>
      <c r="I77" s="176">
        <f>ROUND(E77*H77,2)</f>
        <v>0</v>
      </c>
      <c r="J77" s="175"/>
      <c r="K77" s="176">
        <f>ROUND(E77*J77,2)</f>
        <v>0</v>
      </c>
      <c r="L77" s="176">
        <v>12</v>
      </c>
      <c r="M77" s="176">
        <f>G77*(1+L77/100)</f>
        <v>0</v>
      </c>
      <c r="N77" s="174">
        <v>1.8600000000000001E-3</v>
      </c>
      <c r="O77" s="174">
        <f>ROUND(E77*N77,2)</f>
        <v>0</v>
      </c>
      <c r="P77" s="174">
        <v>0</v>
      </c>
      <c r="Q77" s="174">
        <f>ROUND(E77*P77,2)</f>
        <v>0</v>
      </c>
      <c r="R77" s="176"/>
      <c r="S77" s="176" t="s">
        <v>180</v>
      </c>
      <c r="T77" s="177" t="s">
        <v>180</v>
      </c>
      <c r="U77" s="157">
        <v>0</v>
      </c>
      <c r="V77" s="157">
        <f>ROUND(E77*U77,2)</f>
        <v>0</v>
      </c>
      <c r="W77" s="157"/>
      <c r="X77" s="157" t="s">
        <v>169</v>
      </c>
      <c r="Y77" s="157" t="s">
        <v>170</v>
      </c>
      <c r="Z77" s="147"/>
      <c r="AA77" s="147"/>
      <c r="AB77" s="147"/>
      <c r="AC77" s="147"/>
      <c r="AD77" s="147"/>
      <c r="AE77" s="147"/>
      <c r="AF77" s="147"/>
      <c r="AG77" s="147" t="s">
        <v>270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50" t="s">
        <v>431</v>
      </c>
      <c r="D78" s="251"/>
      <c r="E78" s="251"/>
      <c r="F78" s="251"/>
      <c r="G78" s="251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7"/>
      <c r="AA78" s="147"/>
      <c r="AB78" s="147"/>
      <c r="AC78" s="147"/>
      <c r="AD78" s="147"/>
      <c r="AE78" s="147"/>
      <c r="AF78" s="147"/>
      <c r="AG78" s="147" t="s">
        <v>199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8">
        <v>39</v>
      </c>
      <c r="B79" s="179" t="s">
        <v>613</v>
      </c>
      <c r="C79" s="189" t="s">
        <v>614</v>
      </c>
      <c r="D79" s="180" t="s">
        <v>610</v>
      </c>
      <c r="E79" s="181">
        <v>1</v>
      </c>
      <c r="F79" s="182"/>
      <c r="G79" s="183">
        <f>ROUND(E79*F79,2)</f>
        <v>0</v>
      </c>
      <c r="H79" s="182"/>
      <c r="I79" s="183">
        <f>ROUND(E79*H79,2)</f>
        <v>0</v>
      </c>
      <c r="J79" s="182"/>
      <c r="K79" s="183">
        <f>ROUND(E79*J79,2)</f>
        <v>0</v>
      </c>
      <c r="L79" s="183">
        <v>12</v>
      </c>
      <c r="M79" s="183">
        <f>G79*(1+L79/100)</f>
        <v>0</v>
      </c>
      <c r="N79" s="181">
        <v>0</v>
      </c>
      <c r="O79" s="181">
        <f>ROUND(E79*N79,2)</f>
        <v>0</v>
      </c>
      <c r="P79" s="181">
        <v>0</v>
      </c>
      <c r="Q79" s="181">
        <f>ROUND(E79*P79,2)</f>
        <v>0</v>
      </c>
      <c r="R79" s="183"/>
      <c r="S79" s="183" t="s">
        <v>180</v>
      </c>
      <c r="T79" s="184" t="s">
        <v>180</v>
      </c>
      <c r="U79" s="157">
        <v>0</v>
      </c>
      <c r="V79" s="157">
        <f>ROUND(E79*U79,2)</f>
        <v>0</v>
      </c>
      <c r="W79" s="157"/>
      <c r="X79" s="157" t="s">
        <v>169</v>
      </c>
      <c r="Y79" s="157" t="s">
        <v>170</v>
      </c>
      <c r="Z79" s="147"/>
      <c r="AA79" s="147"/>
      <c r="AB79" s="147"/>
      <c r="AC79" s="147"/>
      <c r="AD79" s="147"/>
      <c r="AE79" s="147"/>
      <c r="AF79" s="147"/>
      <c r="AG79" s="147" t="s">
        <v>270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8">
        <v>40</v>
      </c>
      <c r="B80" s="179" t="s">
        <v>615</v>
      </c>
      <c r="C80" s="189" t="s">
        <v>616</v>
      </c>
      <c r="D80" s="180" t="s">
        <v>610</v>
      </c>
      <c r="E80" s="181">
        <v>1</v>
      </c>
      <c r="F80" s="182"/>
      <c r="G80" s="183">
        <f>ROUND(E80*F80,2)</f>
        <v>0</v>
      </c>
      <c r="H80" s="182"/>
      <c r="I80" s="183">
        <f>ROUND(E80*H80,2)</f>
        <v>0</v>
      </c>
      <c r="J80" s="182"/>
      <c r="K80" s="183">
        <f>ROUND(E80*J80,2)</f>
        <v>0</v>
      </c>
      <c r="L80" s="183">
        <v>12</v>
      </c>
      <c r="M80" s="183">
        <f>G80*(1+L80/100)</f>
        <v>0</v>
      </c>
      <c r="N80" s="181">
        <v>0</v>
      </c>
      <c r="O80" s="181">
        <f>ROUND(E80*N80,2)</f>
        <v>0</v>
      </c>
      <c r="P80" s="181">
        <v>1.9460000000000002E-2</v>
      </c>
      <c r="Q80" s="181">
        <f>ROUND(E80*P80,2)</f>
        <v>0.02</v>
      </c>
      <c r="R80" s="183"/>
      <c r="S80" s="183" t="s">
        <v>180</v>
      </c>
      <c r="T80" s="184" t="s">
        <v>180</v>
      </c>
      <c r="U80" s="157">
        <v>0</v>
      </c>
      <c r="V80" s="157">
        <f>ROUND(E80*U80,2)</f>
        <v>0</v>
      </c>
      <c r="W80" s="157"/>
      <c r="X80" s="157" t="s">
        <v>169</v>
      </c>
      <c r="Y80" s="157" t="s">
        <v>170</v>
      </c>
      <c r="Z80" s="147"/>
      <c r="AA80" s="147"/>
      <c r="AB80" s="147"/>
      <c r="AC80" s="147"/>
      <c r="AD80" s="147"/>
      <c r="AE80" s="147"/>
      <c r="AF80" s="147"/>
      <c r="AG80" s="147" t="s">
        <v>270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71">
        <v>41</v>
      </c>
      <c r="B81" s="172" t="s">
        <v>617</v>
      </c>
      <c r="C81" s="187" t="s">
        <v>618</v>
      </c>
      <c r="D81" s="173" t="s">
        <v>610</v>
      </c>
      <c r="E81" s="174">
        <v>1</v>
      </c>
      <c r="F81" s="175"/>
      <c r="G81" s="176">
        <f>ROUND(E81*F81,2)</f>
        <v>0</v>
      </c>
      <c r="H81" s="175"/>
      <c r="I81" s="176">
        <f>ROUND(E81*H81,2)</f>
        <v>0</v>
      </c>
      <c r="J81" s="175"/>
      <c r="K81" s="176">
        <f>ROUND(E81*J81,2)</f>
        <v>0</v>
      </c>
      <c r="L81" s="176">
        <v>12</v>
      </c>
      <c r="M81" s="176">
        <f>G81*(1+L81/100)</f>
        <v>0</v>
      </c>
      <c r="N81" s="174">
        <v>1.41E-3</v>
      </c>
      <c r="O81" s="174">
        <f>ROUND(E81*N81,2)</f>
        <v>0</v>
      </c>
      <c r="P81" s="174">
        <v>0</v>
      </c>
      <c r="Q81" s="174">
        <f>ROUND(E81*P81,2)</f>
        <v>0</v>
      </c>
      <c r="R81" s="176"/>
      <c r="S81" s="176" t="s">
        <v>180</v>
      </c>
      <c r="T81" s="177" t="s">
        <v>180</v>
      </c>
      <c r="U81" s="157">
        <v>0</v>
      </c>
      <c r="V81" s="157">
        <f>ROUND(E81*U81,2)</f>
        <v>0</v>
      </c>
      <c r="W81" s="157"/>
      <c r="X81" s="157" t="s">
        <v>169</v>
      </c>
      <c r="Y81" s="157" t="s">
        <v>170</v>
      </c>
      <c r="Z81" s="147"/>
      <c r="AA81" s="147"/>
      <c r="AB81" s="147"/>
      <c r="AC81" s="147"/>
      <c r="AD81" s="147"/>
      <c r="AE81" s="147"/>
      <c r="AF81" s="147"/>
      <c r="AG81" s="147" t="s">
        <v>181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">
      <c r="A82" s="154"/>
      <c r="B82" s="155"/>
      <c r="C82" s="250" t="s">
        <v>431</v>
      </c>
      <c r="D82" s="251"/>
      <c r="E82" s="251"/>
      <c r="F82" s="251"/>
      <c r="G82" s="251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57"/>
      <c r="Z82" s="147"/>
      <c r="AA82" s="147"/>
      <c r="AB82" s="147"/>
      <c r="AC82" s="147"/>
      <c r="AD82" s="147"/>
      <c r="AE82" s="147"/>
      <c r="AF82" s="147"/>
      <c r="AG82" s="147" t="s">
        <v>199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71">
        <v>42</v>
      </c>
      <c r="B83" s="172" t="s">
        <v>619</v>
      </c>
      <c r="C83" s="187" t="s">
        <v>620</v>
      </c>
      <c r="D83" s="173" t="s">
        <v>610</v>
      </c>
      <c r="E83" s="174">
        <v>1</v>
      </c>
      <c r="F83" s="175"/>
      <c r="G83" s="176">
        <f>ROUND(E83*F83,2)</f>
        <v>0</v>
      </c>
      <c r="H83" s="175"/>
      <c r="I83" s="176">
        <f>ROUND(E83*H83,2)</f>
        <v>0</v>
      </c>
      <c r="J83" s="175"/>
      <c r="K83" s="176">
        <f>ROUND(E83*J83,2)</f>
        <v>0</v>
      </c>
      <c r="L83" s="176">
        <v>12</v>
      </c>
      <c r="M83" s="176">
        <f>G83*(1+L83/100)</f>
        <v>0</v>
      </c>
      <c r="N83" s="174">
        <v>0</v>
      </c>
      <c r="O83" s="174">
        <f>ROUND(E83*N83,2)</f>
        <v>0</v>
      </c>
      <c r="P83" s="174">
        <v>3.2899999999999999E-2</v>
      </c>
      <c r="Q83" s="174">
        <f>ROUND(E83*P83,2)</f>
        <v>0.03</v>
      </c>
      <c r="R83" s="176"/>
      <c r="S83" s="176" t="s">
        <v>180</v>
      </c>
      <c r="T83" s="177" t="s">
        <v>180</v>
      </c>
      <c r="U83" s="157">
        <v>0</v>
      </c>
      <c r="V83" s="157">
        <f>ROUND(E83*U83,2)</f>
        <v>0</v>
      </c>
      <c r="W83" s="157"/>
      <c r="X83" s="157" t="s">
        <v>169</v>
      </c>
      <c r="Y83" s="157" t="s">
        <v>170</v>
      </c>
      <c r="Z83" s="147"/>
      <c r="AA83" s="147"/>
      <c r="AB83" s="147"/>
      <c r="AC83" s="147"/>
      <c r="AD83" s="147"/>
      <c r="AE83" s="147"/>
      <c r="AF83" s="147"/>
      <c r="AG83" s="147" t="s">
        <v>270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250" t="s">
        <v>621</v>
      </c>
      <c r="D84" s="251"/>
      <c r="E84" s="251"/>
      <c r="F84" s="251"/>
      <c r="G84" s="251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7"/>
      <c r="AA84" s="147"/>
      <c r="AB84" s="147"/>
      <c r="AC84" s="147"/>
      <c r="AD84" s="147"/>
      <c r="AE84" s="147"/>
      <c r="AF84" s="147"/>
      <c r="AG84" s="147" t="s">
        <v>199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71">
        <v>43</v>
      </c>
      <c r="B85" s="172" t="s">
        <v>622</v>
      </c>
      <c r="C85" s="187" t="s">
        <v>623</v>
      </c>
      <c r="D85" s="173" t="s">
        <v>610</v>
      </c>
      <c r="E85" s="174">
        <v>1</v>
      </c>
      <c r="F85" s="175"/>
      <c r="G85" s="176">
        <f>ROUND(E85*F85,2)</f>
        <v>0</v>
      </c>
      <c r="H85" s="175"/>
      <c r="I85" s="176">
        <f>ROUND(E85*H85,2)</f>
        <v>0</v>
      </c>
      <c r="J85" s="175"/>
      <c r="K85" s="176">
        <f>ROUND(E85*J85,2)</f>
        <v>0</v>
      </c>
      <c r="L85" s="176">
        <v>12</v>
      </c>
      <c r="M85" s="176">
        <f>G85*(1+L85/100)</f>
        <v>0</v>
      </c>
      <c r="N85" s="174">
        <v>4.4999999999999999E-4</v>
      </c>
      <c r="O85" s="174">
        <f>ROUND(E85*N85,2)</f>
        <v>0</v>
      </c>
      <c r="P85" s="174">
        <v>0</v>
      </c>
      <c r="Q85" s="174">
        <f>ROUND(E85*P85,2)</f>
        <v>0</v>
      </c>
      <c r="R85" s="176"/>
      <c r="S85" s="176" t="s">
        <v>180</v>
      </c>
      <c r="T85" s="177" t="s">
        <v>180</v>
      </c>
      <c r="U85" s="157">
        <v>0</v>
      </c>
      <c r="V85" s="157">
        <f>ROUND(E85*U85,2)</f>
        <v>0</v>
      </c>
      <c r="W85" s="157"/>
      <c r="X85" s="157" t="s">
        <v>169</v>
      </c>
      <c r="Y85" s="157" t="s">
        <v>170</v>
      </c>
      <c r="Z85" s="147"/>
      <c r="AA85" s="147"/>
      <c r="AB85" s="147"/>
      <c r="AC85" s="147"/>
      <c r="AD85" s="147"/>
      <c r="AE85" s="147"/>
      <c r="AF85" s="147"/>
      <c r="AG85" s="147" t="s">
        <v>270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250" t="s">
        <v>431</v>
      </c>
      <c r="D86" s="251"/>
      <c r="E86" s="251"/>
      <c r="F86" s="251"/>
      <c r="G86" s="251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7"/>
      <c r="AA86" s="147"/>
      <c r="AB86" s="147"/>
      <c r="AC86" s="147"/>
      <c r="AD86" s="147"/>
      <c r="AE86" s="147"/>
      <c r="AF86" s="147"/>
      <c r="AG86" s="147" t="s">
        <v>199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71">
        <v>44</v>
      </c>
      <c r="B87" s="172" t="s">
        <v>624</v>
      </c>
      <c r="C87" s="187" t="s">
        <v>625</v>
      </c>
      <c r="D87" s="173" t="s">
        <v>610</v>
      </c>
      <c r="E87" s="174">
        <v>1</v>
      </c>
      <c r="F87" s="175"/>
      <c r="G87" s="176">
        <f>ROUND(E87*F87,2)</f>
        <v>0</v>
      </c>
      <c r="H87" s="175"/>
      <c r="I87" s="176">
        <f>ROUND(E87*H87,2)</f>
        <v>0</v>
      </c>
      <c r="J87" s="175"/>
      <c r="K87" s="176">
        <f>ROUND(E87*J87,2)</f>
        <v>0</v>
      </c>
      <c r="L87" s="176">
        <v>12</v>
      </c>
      <c r="M87" s="176">
        <f>G87*(1+L87/100)</f>
        <v>0</v>
      </c>
      <c r="N87" s="174">
        <v>6.2E-4</v>
      </c>
      <c r="O87" s="174">
        <f>ROUND(E87*N87,2)</f>
        <v>0</v>
      </c>
      <c r="P87" s="174">
        <v>0</v>
      </c>
      <c r="Q87" s="174">
        <f>ROUND(E87*P87,2)</f>
        <v>0</v>
      </c>
      <c r="R87" s="176"/>
      <c r="S87" s="176" t="s">
        <v>180</v>
      </c>
      <c r="T87" s="177" t="s">
        <v>180</v>
      </c>
      <c r="U87" s="157">
        <v>0</v>
      </c>
      <c r="V87" s="157">
        <f>ROUND(E87*U87,2)</f>
        <v>0</v>
      </c>
      <c r="W87" s="157"/>
      <c r="X87" s="157" t="s">
        <v>169</v>
      </c>
      <c r="Y87" s="157" t="s">
        <v>170</v>
      </c>
      <c r="Z87" s="147"/>
      <c r="AA87" s="147"/>
      <c r="AB87" s="147"/>
      <c r="AC87" s="147"/>
      <c r="AD87" s="147"/>
      <c r="AE87" s="147"/>
      <c r="AF87" s="147"/>
      <c r="AG87" s="147" t="s">
        <v>270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250" t="s">
        <v>431</v>
      </c>
      <c r="D88" s="251"/>
      <c r="E88" s="251"/>
      <c r="F88" s="251"/>
      <c r="G88" s="251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7"/>
      <c r="AA88" s="147"/>
      <c r="AB88" s="147"/>
      <c r="AC88" s="147"/>
      <c r="AD88" s="147"/>
      <c r="AE88" s="147"/>
      <c r="AF88" s="147"/>
      <c r="AG88" s="147" t="s">
        <v>199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71">
        <v>45</v>
      </c>
      <c r="B89" s="172" t="s">
        <v>626</v>
      </c>
      <c r="C89" s="187" t="s">
        <v>627</v>
      </c>
      <c r="D89" s="173" t="s">
        <v>610</v>
      </c>
      <c r="E89" s="174">
        <v>5</v>
      </c>
      <c r="F89" s="175"/>
      <c r="G89" s="176">
        <f>ROUND(E89*F89,2)</f>
        <v>0</v>
      </c>
      <c r="H89" s="175"/>
      <c r="I89" s="176">
        <f>ROUND(E89*H89,2)</f>
        <v>0</v>
      </c>
      <c r="J89" s="175"/>
      <c r="K89" s="176">
        <f>ROUND(E89*J89,2)</f>
        <v>0</v>
      </c>
      <c r="L89" s="176">
        <v>12</v>
      </c>
      <c r="M89" s="176">
        <f>G89*(1+L89/100)</f>
        <v>0</v>
      </c>
      <c r="N89" s="174">
        <v>2.4000000000000001E-4</v>
      </c>
      <c r="O89" s="174">
        <f>ROUND(E89*N89,2)</f>
        <v>0</v>
      </c>
      <c r="P89" s="174">
        <v>0</v>
      </c>
      <c r="Q89" s="174">
        <f>ROUND(E89*P89,2)</f>
        <v>0</v>
      </c>
      <c r="R89" s="176"/>
      <c r="S89" s="176" t="s">
        <v>167</v>
      </c>
      <c r="T89" s="177" t="s">
        <v>168</v>
      </c>
      <c r="U89" s="157">
        <v>0</v>
      </c>
      <c r="V89" s="157">
        <f>ROUND(E89*U89,2)</f>
        <v>0</v>
      </c>
      <c r="W89" s="157"/>
      <c r="X89" s="157" t="s">
        <v>169</v>
      </c>
      <c r="Y89" s="157" t="s">
        <v>170</v>
      </c>
      <c r="Z89" s="147"/>
      <c r="AA89" s="147"/>
      <c r="AB89" s="147"/>
      <c r="AC89" s="147"/>
      <c r="AD89" s="147"/>
      <c r="AE89" s="147"/>
      <c r="AF89" s="147"/>
      <c r="AG89" s="147" t="s">
        <v>270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250" t="s">
        <v>431</v>
      </c>
      <c r="D90" s="251"/>
      <c r="E90" s="251"/>
      <c r="F90" s="251"/>
      <c r="G90" s="251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7"/>
      <c r="AA90" s="147"/>
      <c r="AB90" s="147"/>
      <c r="AC90" s="147"/>
      <c r="AD90" s="147"/>
      <c r="AE90" s="147"/>
      <c r="AF90" s="147"/>
      <c r="AG90" s="147" t="s">
        <v>199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78">
        <v>46</v>
      </c>
      <c r="B91" s="179" t="s">
        <v>628</v>
      </c>
      <c r="C91" s="189" t="s">
        <v>629</v>
      </c>
      <c r="D91" s="180" t="s">
        <v>610</v>
      </c>
      <c r="E91" s="181">
        <v>2</v>
      </c>
      <c r="F91" s="182"/>
      <c r="G91" s="183">
        <f>ROUND(E91*F91,2)</f>
        <v>0</v>
      </c>
      <c r="H91" s="182"/>
      <c r="I91" s="183">
        <f>ROUND(E91*H91,2)</f>
        <v>0</v>
      </c>
      <c r="J91" s="182"/>
      <c r="K91" s="183">
        <f>ROUND(E91*J91,2)</f>
        <v>0</v>
      </c>
      <c r="L91" s="183">
        <v>12</v>
      </c>
      <c r="M91" s="183">
        <f>G91*(1+L91/100)</f>
        <v>0</v>
      </c>
      <c r="N91" s="181">
        <v>0</v>
      </c>
      <c r="O91" s="181">
        <f>ROUND(E91*N91,2)</f>
        <v>0</v>
      </c>
      <c r="P91" s="181">
        <v>1.56E-3</v>
      </c>
      <c r="Q91" s="181">
        <f>ROUND(E91*P91,2)</f>
        <v>0</v>
      </c>
      <c r="R91" s="183"/>
      <c r="S91" s="183" t="s">
        <v>180</v>
      </c>
      <c r="T91" s="184" t="s">
        <v>180</v>
      </c>
      <c r="U91" s="157">
        <v>0</v>
      </c>
      <c r="V91" s="157">
        <f>ROUND(E91*U91,2)</f>
        <v>0</v>
      </c>
      <c r="W91" s="157"/>
      <c r="X91" s="157" t="s">
        <v>169</v>
      </c>
      <c r="Y91" s="157" t="s">
        <v>170</v>
      </c>
      <c r="Z91" s="147"/>
      <c r="AA91" s="147"/>
      <c r="AB91" s="147"/>
      <c r="AC91" s="147"/>
      <c r="AD91" s="147"/>
      <c r="AE91" s="147"/>
      <c r="AF91" s="147"/>
      <c r="AG91" s="147" t="s">
        <v>181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78">
        <v>47</v>
      </c>
      <c r="B92" s="179" t="s">
        <v>630</v>
      </c>
      <c r="C92" s="189" t="s">
        <v>631</v>
      </c>
      <c r="D92" s="180" t="s">
        <v>179</v>
      </c>
      <c r="E92" s="181">
        <v>1</v>
      </c>
      <c r="F92" s="182"/>
      <c r="G92" s="183">
        <f>ROUND(E92*F92,2)</f>
        <v>0</v>
      </c>
      <c r="H92" s="182"/>
      <c r="I92" s="183">
        <f>ROUND(E92*H92,2)</f>
        <v>0</v>
      </c>
      <c r="J92" s="182"/>
      <c r="K92" s="183">
        <f>ROUND(E92*J92,2)</f>
        <v>0</v>
      </c>
      <c r="L92" s="183">
        <v>12</v>
      </c>
      <c r="M92" s="183">
        <f>G92*(1+L92/100)</f>
        <v>0</v>
      </c>
      <c r="N92" s="181">
        <v>1.2E-4</v>
      </c>
      <c r="O92" s="181">
        <f>ROUND(E92*N92,2)</f>
        <v>0</v>
      </c>
      <c r="P92" s="181">
        <v>0</v>
      </c>
      <c r="Q92" s="181">
        <f>ROUND(E92*P92,2)</f>
        <v>0</v>
      </c>
      <c r="R92" s="183"/>
      <c r="S92" s="183" t="s">
        <v>180</v>
      </c>
      <c r="T92" s="184" t="s">
        <v>180</v>
      </c>
      <c r="U92" s="157">
        <v>0</v>
      </c>
      <c r="V92" s="157">
        <f>ROUND(E92*U92,2)</f>
        <v>0</v>
      </c>
      <c r="W92" s="157"/>
      <c r="X92" s="157" t="s">
        <v>169</v>
      </c>
      <c r="Y92" s="157" t="s">
        <v>170</v>
      </c>
      <c r="Z92" s="147"/>
      <c r="AA92" s="147"/>
      <c r="AB92" s="147"/>
      <c r="AC92" s="147"/>
      <c r="AD92" s="147"/>
      <c r="AE92" s="147"/>
      <c r="AF92" s="147"/>
      <c r="AG92" s="147" t="s">
        <v>270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71">
        <v>48</v>
      </c>
      <c r="B93" s="172" t="s">
        <v>632</v>
      </c>
      <c r="C93" s="187" t="s">
        <v>633</v>
      </c>
      <c r="D93" s="173" t="s">
        <v>179</v>
      </c>
      <c r="E93" s="174">
        <v>1</v>
      </c>
      <c r="F93" s="175"/>
      <c r="G93" s="176">
        <f>ROUND(E93*F93,2)</f>
        <v>0</v>
      </c>
      <c r="H93" s="175"/>
      <c r="I93" s="176">
        <f>ROUND(E93*H93,2)</f>
        <v>0</v>
      </c>
      <c r="J93" s="175"/>
      <c r="K93" s="176">
        <f>ROUND(E93*J93,2)</f>
        <v>0</v>
      </c>
      <c r="L93" s="176">
        <v>12</v>
      </c>
      <c r="M93" s="176">
        <f>G93*(1+L93/100)</f>
        <v>0</v>
      </c>
      <c r="N93" s="174">
        <v>4.0000000000000003E-5</v>
      </c>
      <c r="O93" s="174">
        <f>ROUND(E93*N93,2)</f>
        <v>0</v>
      </c>
      <c r="P93" s="174">
        <v>0</v>
      </c>
      <c r="Q93" s="174">
        <f>ROUND(E93*P93,2)</f>
        <v>0</v>
      </c>
      <c r="R93" s="176"/>
      <c r="S93" s="176" t="s">
        <v>180</v>
      </c>
      <c r="T93" s="177" t="s">
        <v>180</v>
      </c>
      <c r="U93" s="157">
        <v>0</v>
      </c>
      <c r="V93" s="157">
        <f>ROUND(E93*U93,2)</f>
        <v>0</v>
      </c>
      <c r="W93" s="157"/>
      <c r="X93" s="157" t="s">
        <v>169</v>
      </c>
      <c r="Y93" s="157" t="s">
        <v>170</v>
      </c>
      <c r="Z93" s="147"/>
      <c r="AA93" s="147"/>
      <c r="AB93" s="147"/>
      <c r="AC93" s="147"/>
      <c r="AD93" s="147"/>
      <c r="AE93" s="147"/>
      <c r="AF93" s="147"/>
      <c r="AG93" s="147" t="s">
        <v>270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250" t="s">
        <v>431</v>
      </c>
      <c r="D94" s="251"/>
      <c r="E94" s="251"/>
      <c r="F94" s="251"/>
      <c r="G94" s="251"/>
      <c r="H94" s="157"/>
      <c r="I94" s="157"/>
      <c r="J94" s="157"/>
      <c r="K94" s="157"/>
      <c r="L94" s="157"/>
      <c r="M94" s="157"/>
      <c r="N94" s="156"/>
      <c r="O94" s="156"/>
      <c r="P94" s="156"/>
      <c r="Q94" s="156"/>
      <c r="R94" s="157"/>
      <c r="S94" s="157"/>
      <c r="T94" s="157"/>
      <c r="U94" s="157"/>
      <c r="V94" s="157"/>
      <c r="W94" s="157"/>
      <c r="X94" s="157"/>
      <c r="Y94" s="157"/>
      <c r="Z94" s="147"/>
      <c r="AA94" s="147"/>
      <c r="AB94" s="147"/>
      <c r="AC94" s="147"/>
      <c r="AD94" s="147"/>
      <c r="AE94" s="147"/>
      <c r="AF94" s="147"/>
      <c r="AG94" s="147" t="s">
        <v>199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71">
        <v>49</v>
      </c>
      <c r="B95" s="172" t="s">
        <v>634</v>
      </c>
      <c r="C95" s="187" t="s">
        <v>635</v>
      </c>
      <c r="D95" s="173" t="s">
        <v>179</v>
      </c>
      <c r="E95" s="174">
        <v>2</v>
      </c>
      <c r="F95" s="175"/>
      <c r="G95" s="176">
        <f>ROUND(E95*F95,2)</f>
        <v>0</v>
      </c>
      <c r="H95" s="175"/>
      <c r="I95" s="176">
        <f>ROUND(E95*H95,2)</f>
        <v>0</v>
      </c>
      <c r="J95" s="175"/>
      <c r="K95" s="176">
        <f>ROUND(E95*J95,2)</f>
        <v>0</v>
      </c>
      <c r="L95" s="176">
        <v>12</v>
      </c>
      <c r="M95" s="176">
        <f>G95*(1+L95/100)</f>
        <v>0</v>
      </c>
      <c r="N95" s="174">
        <v>2.0000000000000001E-4</v>
      </c>
      <c r="O95" s="174">
        <f>ROUND(E95*N95,2)</f>
        <v>0</v>
      </c>
      <c r="P95" s="174">
        <v>0</v>
      </c>
      <c r="Q95" s="174">
        <f>ROUND(E95*P95,2)</f>
        <v>0</v>
      </c>
      <c r="R95" s="176"/>
      <c r="S95" s="176" t="s">
        <v>180</v>
      </c>
      <c r="T95" s="177" t="s">
        <v>180</v>
      </c>
      <c r="U95" s="157">
        <v>0</v>
      </c>
      <c r="V95" s="157">
        <f>ROUND(E95*U95,2)</f>
        <v>0</v>
      </c>
      <c r="W95" s="157"/>
      <c r="X95" s="157" t="s">
        <v>169</v>
      </c>
      <c r="Y95" s="157" t="s">
        <v>170</v>
      </c>
      <c r="Z95" s="147"/>
      <c r="AA95" s="147"/>
      <c r="AB95" s="147"/>
      <c r="AC95" s="147"/>
      <c r="AD95" s="147"/>
      <c r="AE95" s="147"/>
      <c r="AF95" s="147"/>
      <c r="AG95" s="147" t="s">
        <v>270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250" t="s">
        <v>431</v>
      </c>
      <c r="D96" s="251"/>
      <c r="E96" s="251"/>
      <c r="F96" s="251"/>
      <c r="G96" s="251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7"/>
      <c r="AA96" s="147"/>
      <c r="AB96" s="147"/>
      <c r="AC96" s="147"/>
      <c r="AD96" s="147"/>
      <c r="AE96" s="147"/>
      <c r="AF96" s="147"/>
      <c r="AG96" s="147" t="s">
        <v>199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78">
        <v>50</v>
      </c>
      <c r="B97" s="179" t="s">
        <v>636</v>
      </c>
      <c r="C97" s="189" t="s">
        <v>637</v>
      </c>
      <c r="D97" s="180" t="s">
        <v>179</v>
      </c>
      <c r="E97" s="181">
        <v>3</v>
      </c>
      <c r="F97" s="182"/>
      <c r="G97" s="183">
        <f>ROUND(E97*F97,2)</f>
        <v>0</v>
      </c>
      <c r="H97" s="182"/>
      <c r="I97" s="183">
        <f>ROUND(E97*H97,2)</f>
        <v>0</v>
      </c>
      <c r="J97" s="182"/>
      <c r="K97" s="183">
        <f>ROUND(E97*J97,2)</f>
        <v>0</v>
      </c>
      <c r="L97" s="183">
        <v>12</v>
      </c>
      <c r="M97" s="183">
        <f>G97*(1+L97/100)</f>
        <v>0</v>
      </c>
      <c r="N97" s="181">
        <v>0</v>
      </c>
      <c r="O97" s="181">
        <f>ROUND(E97*N97,2)</f>
        <v>0</v>
      </c>
      <c r="P97" s="181">
        <v>8.4999999999999995E-4</v>
      </c>
      <c r="Q97" s="181">
        <f>ROUND(E97*P97,2)</f>
        <v>0</v>
      </c>
      <c r="R97" s="183"/>
      <c r="S97" s="183" t="s">
        <v>180</v>
      </c>
      <c r="T97" s="184" t="s">
        <v>180</v>
      </c>
      <c r="U97" s="157">
        <v>0</v>
      </c>
      <c r="V97" s="157">
        <f>ROUND(E97*U97,2)</f>
        <v>0</v>
      </c>
      <c r="W97" s="157"/>
      <c r="X97" s="157" t="s">
        <v>169</v>
      </c>
      <c r="Y97" s="157" t="s">
        <v>170</v>
      </c>
      <c r="Z97" s="147"/>
      <c r="AA97" s="147"/>
      <c r="AB97" s="147"/>
      <c r="AC97" s="147"/>
      <c r="AD97" s="147"/>
      <c r="AE97" s="147"/>
      <c r="AF97" s="147"/>
      <c r="AG97" s="147" t="s">
        <v>270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71">
        <v>51</v>
      </c>
      <c r="B98" s="172" t="s">
        <v>638</v>
      </c>
      <c r="C98" s="187" t="s">
        <v>639</v>
      </c>
      <c r="D98" s="173" t="s">
        <v>179</v>
      </c>
      <c r="E98" s="174">
        <v>1</v>
      </c>
      <c r="F98" s="175"/>
      <c r="G98" s="176">
        <f>ROUND(E98*F98,2)</f>
        <v>0</v>
      </c>
      <c r="H98" s="175"/>
      <c r="I98" s="176">
        <f>ROUND(E98*H98,2)</f>
        <v>0</v>
      </c>
      <c r="J98" s="175"/>
      <c r="K98" s="176">
        <f>ROUND(E98*J98,2)</f>
        <v>0</v>
      </c>
      <c r="L98" s="176">
        <v>12</v>
      </c>
      <c r="M98" s="176">
        <f>G98*(1+L98/100)</f>
        <v>0</v>
      </c>
      <c r="N98" s="174">
        <v>6.9999999999999999E-4</v>
      </c>
      <c r="O98" s="174">
        <f>ROUND(E98*N98,2)</f>
        <v>0</v>
      </c>
      <c r="P98" s="174">
        <v>0</v>
      </c>
      <c r="Q98" s="174">
        <f>ROUND(E98*P98,2)</f>
        <v>0</v>
      </c>
      <c r="R98" s="176"/>
      <c r="S98" s="176" t="s">
        <v>167</v>
      </c>
      <c r="T98" s="177" t="s">
        <v>168</v>
      </c>
      <c r="U98" s="157">
        <v>0</v>
      </c>
      <c r="V98" s="157">
        <f>ROUND(E98*U98,2)</f>
        <v>0</v>
      </c>
      <c r="W98" s="157"/>
      <c r="X98" s="157" t="s">
        <v>169</v>
      </c>
      <c r="Y98" s="157" t="s">
        <v>170</v>
      </c>
      <c r="Z98" s="147"/>
      <c r="AA98" s="147"/>
      <c r="AB98" s="147"/>
      <c r="AC98" s="147"/>
      <c r="AD98" s="147"/>
      <c r="AE98" s="147"/>
      <c r="AF98" s="147"/>
      <c r="AG98" s="147" t="s">
        <v>181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250" t="s">
        <v>640</v>
      </c>
      <c r="D99" s="251"/>
      <c r="E99" s="251"/>
      <c r="F99" s="251"/>
      <c r="G99" s="251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7"/>
      <c r="AA99" s="147"/>
      <c r="AB99" s="147"/>
      <c r="AC99" s="147"/>
      <c r="AD99" s="147"/>
      <c r="AE99" s="147"/>
      <c r="AF99" s="147"/>
      <c r="AG99" s="147" t="s">
        <v>199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71">
        <v>52</v>
      </c>
      <c r="B100" s="172" t="s">
        <v>641</v>
      </c>
      <c r="C100" s="187" t="s">
        <v>642</v>
      </c>
      <c r="D100" s="173" t="s">
        <v>0</v>
      </c>
      <c r="E100" s="174">
        <v>340.91410000000002</v>
      </c>
      <c r="F100" s="175"/>
      <c r="G100" s="176">
        <f>ROUND(E100*F100,2)</f>
        <v>0</v>
      </c>
      <c r="H100" s="175"/>
      <c r="I100" s="176">
        <f>ROUND(E100*H100,2)</f>
        <v>0</v>
      </c>
      <c r="J100" s="175"/>
      <c r="K100" s="176">
        <f>ROUND(E100*J100,2)</f>
        <v>0</v>
      </c>
      <c r="L100" s="176">
        <v>12</v>
      </c>
      <c r="M100" s="176">
        <f>G100*(1+L100/100)</f>
        <v>0</v>
      </c>
      <c r="N100" s="174">
        <v>0</v>
      </c>
      <c r="O100" s="174">
        <f>ROUND(E100*N100,2)</f>
        <v>0</v>
      </c>
      <c r="P100" s="174">
        <v>0</v>
      </c>
      <c r="Q100" s="174">
        <f>ROUND(E100*P100,2)</f>
        <v>0</v>
      </c>
      <c r="R100" s="176"/>
      <c r="S100" s="176" t="s">
        <v>180</v>
      </c>
      <c r="T100" s="177" t="s">
        <v>180</v>
      </c>
      <c r="U100" s="157">
        <v>0</v>
      </c>
      <c r="V100" s="157">
        <f>ROUND(E100*U100,2)</f>
        <v>0</v>
      </c>
      <c r="W100" s="157"/>
      <c r="X100" s="157" t="s">
        <v>169</v>
      </c>
      <c r="Y100" s="157" t="s">
        <v>170</v>
      </c>
      <c r="Z100" s="147"/>
      <c r="AA100" s="147"/>
      <c r="AB100" s="147"/>
      <c r="AC100" s="147"/>
      <c r="AD100" s="147"/>
      <c r="AE100" s="147"/>
      <c r="AF100" s="147"/>
      <c r="AG100" s="147" t="s">
        <v>279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250" t="s">
        <v>431</v>
      </c>
      <c r="D101" s="251"/>
      <c r="E101" s="251"/>
      <c r="F101" s="251"/>
      <c r="G101" s="251"/>
      <c r="H101" s="157"/>
      <c r="I101" s="157"/>
      <c r="J101" s="157"/>
      <c r="K101" s="157"/>
      <c r="L101" s="157"/>
      <c r="M101" s="157"/>
      <c r="N101" s="156"/>
      <c r="O101" s="156"/>
      <c r="P101" s="156"/>
      <c r="Q101" s="156"/>
      <c r="R101" s="157"/>
      <c r="S101" s="157"/>
      <c r="T101" s="157"/>
      <c r="U101" s="157"/>
      <c r="V101" s="157"/>
      <c r="W101" s="157"/>
      <c r="X101" s="157"/>
      <c r="Y101" s="157"/>
      <c r="Z101" s="147"/>
      <c r="AA101" s="147"/>
      <c r="AB101" s="147"/>
      <c r="AC101" s="147"/>
      <c r="AD101" s="147"/>
      <c r="AE101" s="147"/>
      <c r="AF101" s="147"/>
      <c r="AG101" s="147" t="s">
        <v>199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1">
        <v>53</v>
      </c>
      <c r="B102" s="172" t="s">
        <v>643</v>
      </c>
      <c r="C102" s="187" t="s">
        <v>644</v>
      </c>
      <c r="D102" s="173" t="s">
        <v>179</v>
      </c>
      <c r="E102" s="174">
        <v>1</v>
      </c>
      <c r="F102" s="175"/>
      <c r="G102" s="176">
        <f>ROUND(E102*F102,2)</f>
        <v>0</v>
      </c>
      <c r="H102" s="175"/>
      <c r="I102" s="176">
        <f>ROUND(E102*H102,2)</f>
        <v>0</v>
      </c>
      <c r="J102" s="175"/>
      <c r="K102" s="176">
        <f>ROUND(E102*J102,2)</f>
        <v>0</v>
      </c>
      <c r="L102" s="176">
        <v>12</v>
      </c>
      <c r="M102" s="176">
        <f>G102*(1+L102/100)</f>
        <v>0</v>
      </c>
      <c r="N102" s="174">
        <v>1.1000000000000001E-3</v>
      </c>
      <c r="O102" s="174">
        <f>ROUND(E102*N102,2)</f>
        <v>0</v>
      </c>
      <c r="P102" s="174">
        <v>0</v>
      </c>
      <c r="Q102" s="174">
        <f>ROUND(E102*P102,2)</f>
        <v>0</v>
      </c>
      <c r="R102" s="176"/>
      <c r="S102" s="176" t="s">
        <v>167</v>
      </c>
      <c r="T102" s="177" t="s">
        <v>168</v>
      </c>
      <c r="U102" s="157">
        <v>0</v>
      </c>
      <c r="V102" s="157">
        <f>ROUND(E102*U102,2)</f>
        <v>0</v>
      </c>
      <c r="W102" s="157"/>
      <c r="X102" s="157" t="s">
        <v>290</v>
      </c>
      <c r="Y102" s="157" t="s">
        <v>170</v>
      </c>
      <c r="Z102" s="147"/>
      <c r="AA102" s="147"/>
      <c r="AB102" s="147"/>
      <c r="AC102" s="147"/>
      <c r="AD102" s="147"/>
      <c r="AE102" s="147"/>
      <c r="AF102" s="147"/>
      <c r="AG102" s="147" t="s">
        <v>291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250" t="s">
        <v>645</v>
      </c>
      <c r="D103" s="251"/>
      <c r="E103" s="251"/>
      <c r="F103" s="251"/>
      <c r="G103" s="251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7"/>
      <c r="AA103" s="147"/>
      <c r="AB103" s="147"/>
      <c r="AC103" s="147"/>
      <c r="AD103" s="147"/>
      <c r="AE103" s="147"/>
      <c r="AF103" s="147"/>
      <c r="AG103" s="147" t="s">
        <v>199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71">
        <v>54</v>
      </c>
      <c r="B104" s="172" t="s">
        <v>646</v>
      </c>
      <c r="C104" s="187" t="s">
        <v>647</v>
      </c>
      <c r="D104" s="173" t="s">
        <v>179</v>
      </c>
      <c r="E104" s="174">
        <v>1</v>
      </c>
      <c r="F104" s="175"/>
      <c r="G104" s="176">
        <f>ROUND(E104*F104,2)</f>
        <v>0</v>
      </c>
      <c r="H104" s="175"/>
      <c r="I104" s="176">
        <f>ROUND(E104*H104,2)</f>
        <v>0</v>
      </c>
      <c r="J104" s="175"/>
      <c r="K104" s="176">
        <f>ROUND(E104*J104,2)</f>
        <v>0</v>
      </c>
      <c r="L104" s="176">
        <v>12</v>
      </c>
      <c r="M104" s="176">
        <f>G104*(1+L104/100)</f>
        <v>0</v>
      </c>
      <c r="N104" s="174">
        <v>8.4999999999999995E-4</v>
      </c>
      <c r="O104" s="174">
        <f>ROUND(E104*N104,2)</f>
        <v>0</v>
      </c>
      <c r="P104" s="174">
        <v>0</v>
      </c>
      <c r="Q104" s="174">
        <f>ROUND(E104*P104,2)</f>
        <v>0</v>
      </c>
      <c r="R104" s="176"/>
      <c r="S104" s="176" t="s">
        <v>167</v>
      </c>
      <c r="T104" s="177" t="s">
        <v>168</v>
      </c>
      <c r="U104" s="157">
        <v>0</v>
      </c>
      <c r="V104" s="157">
        <f>ROUND(E104*U104,2)</f>
        <v>0</v>
      </c>
      <c r="W104" s="157"/>
      <c r="X104" s="157" t="s">
        <v>290</v>
      </c>
      <c r="Y104" s="157" t="s">
        <v>170</v>
      </c>
      <c r="Z104" s="147"/>
      <c r="AA104" s="147"/>
      <c r="AB104" s="147"/>
      <c r="AC104" s="147"/>
      <c r="AD104" s="147"/>
      <c r="AE104" s="147"/>
      <c r="AF104" s="147"/>
      <c r="AG104" s="147" t="s">
        <v>291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50" t="s">
        <v>431</v>
      </c>
      <c r="D105" s="251"/>
      <c r="E105" s="251"/>
      <c r="F105" s="251"/>
      <c r="G105" s="251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7"/>
      <c r="AA105" s="147"/>
      <c r="AB105" s="147"/>
      <c r="AC105" s="147"/>
      <c r="AD105" s="147"/>
      <c r="AE105" s="147"/>
      <c r="AF105" s="147"/>
      <c r="AG105" s="147" t="s">
        <v>199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71">
        <v>55</v>
      </c>
      <c r="B106" s="172" t="s">
        <v>648</v>
      </c>
      <c r="C106" s="187" t="s">
        <v>649</v>
      </c>
      <c r="D106" s="173" t="s">
        <v>179</v>
      </c>
      <c r="E106" s="174">
        <v>1</v>
      </c>
      <c r="F106" s="175"/>
      <c r="G106" s="176">
        <f>ROUND(E106*F106,2)</f>
        <v>0</v>
      </c>
      <c r="H106" s="175"/>
      <c r="I106" s="176">
        <f>ROUND(E106*H106,2)</f>
        <v>0</v>
      </c>
      <c r="J106" s="175"/>
      <c r="K106" s="176">
        <f>ROUND(E106*J106,2)</f>
        <v>0</v>
      </c>
      <c r="L106" s="176">
        <v>12</v>
      </c>
      <c r="M106" s="176">
        <f>G106*(1+L106/100)</f>
        <v>0</v>
      </c>
      <c r="N106" s="174">
        <v>2.5000000000000001E-3</v>
      </c>
      <c r="O106" s="174">
        <f>ROUND(E106*N106,2)</f>
        <v>0</v>
      </c>
      <c r="P106" s="174">
        <v>0</v>
      </c>
      <c r="Q106" s="174">
        <f>ROUND(E106*P106,2)</f>
        <v>0</v>
      </c>
      <c r="R106" s="176" t="s">
        <v>294</v>
      </c>
      <c r="S106" s="176" t="s">
        <v>275</v>
      </c>
      <c r="T106" s="177" t="s">
        <v>275</v>
      </c>
      <c r="U106" s="157">
        <v>0</v>
      </c>
      <c r="V106" s="157">
        <f>ROUND(E106*U106,2)</f>
        <v>0</v>
      </c>
      <c r="W106" s="157"/>
      <c r="X106" s="157" t="s">
        <v>290</v>
      </c>
      <c r="Y106" s="157" t="s">
        <v>170</v>
      </c>
      <c r="Z106" s="147"/>
      <c r="AA106" s="147"/>
      <c r="AB106" s="147"/>
      <c r="AC106" s="147"/>
      <c r="AD106" s="147"/>
      <c r="AE106" s="147"/>
      <c r="AF106" s="147"/>
      <c r="AG106" s="147" t="s">
        <v>291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250" t="s">
        <v>650</v>
      </c>
      <c r="D107" s="251"/>
      <c r="E107" s="251"/>
      <c r="F107" s="251"/>
      <c r="G107" s="251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7"/>
      <c r="AA107" s="147"/>
      <c r="AB107" s="147"/>
      <c r="AC107" s="147"/>
      <c r="AD107" s="147"/>
      <c r="AE107" s="147"/>
      <c r="AF107" s="147"/>
      <c r="AG107" s="147" t="s">
        <v>199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71">
        <v>56</v>
      </c>
      <c r="B108" s="172" t="s">
        <v>651</v>
      </c>
      <c r="C108" s="187" t="s">
        <v>652</v>
      </c>
      <c r="D108" s="173" t="s">
        <v>179</v>
      </c>
      <c r="E108" s="174">
        <v>1</v>
      </c>
      <c r="F108" s="175"/>
      <c r="G108" s="176">
        <f>ROUND(E108*F108,2)</f>
        <v>0</v>
      </c>
      <c r="H108" s="175"/>
      <c r="I108" s="176">
        <f>ROUND(E108*H108,2)</f>
        <v>0</v>
      </c>
      <c r="J108" s="175"/>
      <c r="K108" s="176">
        <f>ROUND(E108*J108,2)</f>
        <v>0</v>
      </c>
      <c r="L108" s="176">
        <v>12</v>
      </c>
      <c r="M108" s="176">
        <f>G108*(1+L108/100)</f>
        <v>0</v>
      </c>
      <c r="N108" s="174">
        <v>5.1799999999999997E-3</v>
      </c>
      <c r="O108" s="174">
        <f>ROUND(E108*N108,2)</f>
        <v>0.01</v>
      </c>
      <c r="P108" s="174">
        <v>0</v>
      </c>
      <c r="Q108" s="174">
        <f>ROUND(E108*P108,2)</f>
        <v>0</v>
      </c>
      <c r="R108" s="176"/>
      <c r="S108" s="176" t="s">
        <v>167</v>
      </c>
      <c r="T108" s="177" t="s">
        <v>168</v>
      </c>
      <c r="U108" s="157">
        <v>0</v>
      </c>
      <c r="V108" s="157">
        <f>ROUND(E108*U108,2)</f>
        <v>0</v>
      </c>
      <c r="W108" s="157"/>
      <c r="X108" s="157" t="s">
        <v>290</v>
      </c>
      <c r="Y108" s="157" t="s">
        <v>170</v>
      </c>
      <c r="Z108" s="147"/>
      <c r="AA108" s="147"/>
      <c r="AB108" s="147"/>
      <c r="AC108" s="147"/>
      <c r="AD108" s="147"/>
      <c r="AE108" s="147"/>
      <c r="AF108" s="147"/>
      <c r="AG108" s="147" t="s">
        <v>291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250" t="s">
        <v>431</v>
      </c>
      <c r="D109" s="251"/>
      <c r="E109" s="251"/>
      <c r="F109" s="251"/>
      <c r="G109" s="251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7"/>
      <c r="AA109" s="147"/>
      <c r="AB109" s="147"/>
      <c r="AC109" s="147"/>
      <c r="AD109" s="147"/>
      <c r="AE109" s="147"/>
      <c r="AF109" s="147"/>
      <c r="AG109" s="147" t="s">
        <v>199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3" x14ac:dyDescent="0.2">
      <c r="A110" s="154"/>
      <c r="B110" s="155"/>
      <c r="C110" s="252" t="s">
        <v>653</v>
      </c>
      <c r="D110" s="253"/>
      <c r="E110" s="253"/>
      <c r="F110" s="253"/>
      <c r="G110" s="253"/>
      <c r="H110" s="157"/>
      <c r="I110" s="157"/>
      <c r="J110" s="157"/>
      <c r="K110" s="157"/>
      <c r="L110" s="157"/>
      <c r="M110" s="157"/>
      <c r="N110" s="156"/>
      <c r="O110" s="156"/>
      <c r="P110" s="156"/>
      <c r="Q110" s="156"/>
      <c r="R110" s="157"/>
      <c r="S110" s="157"/>
      <c r="T110" s="157"/>
      <c r="U110" s="157"/>
      <c r="V110" s="157"/>
      <c r="W110" s="157"/>
      <c r="X110" s="157"/>
      <c r="Y110" s="157"/>
      <c r="Z110" s="147"/>
      <c r="AA110" s="147"/>
      <c r="AB110" s="147"/>
      <c r="AC110" s="147"/>
      <c r="AD110" s="147"/>
      <c r="AE110" s="147"/>
      <c r="AF110" s="147"/>
      <c r="AG110" s="147" t="s">
        <v>199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78">
        <v>57</v>
      </c>
      <c r="B111" s="179" t="s">
        <v>654</v>
      </c>
      <c r="C111" s="189" t="s">
        <v>655</v>
      </c>
      <c r="D111" s="180" t="s">
        <v>179</v>
      </c>
      <c r="E111" s="181">
        <v>1</v>
      </c>
      <c r="F111" s="182"/>
      <c r="G111" s="183">
        <f>ROUND(E111*F111,2)</f>
        <v>0</v>
      </c>
      <c r="H111" s="182"/>
      <c r="I111" s="183">
        <f>ROUND(E111*H111,2)</f>
        <v>0</v>
      </c>
      <c r="J111" s="182"/>
      <c r="K111" s="183">
        <f>ROUND(E111*J111,2)</f>
        <v>0</v>
      </c>
      <c r="L111" s="183">
        <v>12</v>
      </c>
      <c r="M111" s="183">
        <f>G111*(1+L111/100)</f>
        <v>0</v>
      </c>
      <c r="N111" s="181">
        <v>4.7E-2</v>
      </c>
      <c r="O111" s="181">
        <f>ROUND(E111*N111,2)</f>
        <v>0.05</v>
      </c>
      <c r="P111" s="181">
        <v>0</v>
      </c>
      <c r="Q111" s="181">
        <f>ROUND(E111*P111,2)</f>
        <v>0</v>
      </c>
      <c r="R111" s="183"/>
      <c r="S111" s="183" t="s">
        <v>167</v>
      </c>
      <c r="T111" s="184" t="s">
        <v>168</v>
      </c>
      <c r="U111" s="157">
        <v>0</v>
      </c>
      <c r="V111" s="157">
        <f>ROUND(E111*U111,2)</f>
        <v>0</v>
      </c>
      <c r="W111" s="157"/>
      <c r="X111" s="157" t="s">
        <v>290</v>
      </c>
      <c r="Y111" s="157" t="s">
        <v>170</v>
      </c>
      <c r="Z111" s="147"/>
      <c r="AA111" s="147"/>
      <c r="AB111" s="147"/>
      <c r="AC111" s="147"/>
      <c r="AD111" s="147"/>
      <c r="AE111" s="147"/>
      <c r="AF111" s="147"/>
      <c r="AG111" s="147" t="s">
        <v>291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71">
        <v>58</v>
      </c>
      <c r="B112" s="172" t="s">
        <v>656</v>
      </c>
      <c r="C112" s="187" t="s">
        <v>657</v>
      </c>
      <c r="D112" s="173" t="s">
        <v>179</v>
      </c>
      <c r="E112" s="174">
        <v>1</v>
      </c>
      <c r="F112" s="175"/>
      <c r="G112" s="176">
        <f>ROUND(E112*F112,2)</f>
        <v>0</v>
      </c>
      <c r="H112" s="175"/>
      <c r="I112" s="176">
        <f>ROUND(E112*H112,2)</f>
        <v>0</v>
      </c>
      <c r="J112" s="175"/>
      <c r="K112" s="176">
        <f>ROUND(E112*J112,2)</f>
        <v>0</v>
      </c>
      <c r="L112" s="176">
        <v>12</v>
      </c>
      <c r="M112" s="176">
        <f>G112*(1+L112/100)</f>
        <v>0</v>
      </c>
      <c r="N112" s="174">
        <v>1.17E-2</v>
      </c>
      <c r="O112" s="174">
        <f>ROUND(E112*N112,2)</f>
        <v>0.01</v>
      </c>
      <c r="P112" s="174">
        <v>0</v>
      </c>
      <c r="Q112" s="174">
        <f>ROUND(E112*P112,2)</f>
        <v>0</v>
      </c>
      <c r="R112" s="176" t="s">
        <v>294</v>
      </c>
      <c r="S112" s="176" t="s">
        <v>658</v>
      </c>
      <c r="T112" s="177" t="s">
        <v>658</v>
      </c>
      <c r="U112" s="157">
        <v>0</v>
      </c>
      <c r="V112" s="157">
        <f>ROUND(E112*U112,2)</f>
        <v>0</v>
      </c>
      <c r="W112" s="157"/>
      <c r="X112" s="157" t="s">
        <v>290</v>
      </c>
      <c r="Y112" s="157" t="s">
        <v>170</v>
      </c>
      <c r="Z112" s="147"/>
      <c r="AA112" s="147"/>
      <c r="AB112" s="147"/>
      <c r="AC112" s="147"/>
      <c r="AD112" s="147"/>
      <c r="AE112" s="147"/>
      <c r="AF112" s="147"/>
      <c r="AG112" s="147" t="s">
        <v>291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2" x14ac:dyDescent="0.2">
      <c r="A113" s="154"/>
      <c r="B113" s="155"/>
      <c r="C113" s="250" t="s">
        <v>431</v>
      </c>
      <c r="D113" s="251"/>
      <c r="E113" s="251"/>
      <c r="F113" s="251"/>
      <c r="G113" s="251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7"/>
      <c r="AA113" s="147"/>
      <c r="AB113" s="147"/>
      <c r="AC113" s="147"/>
      <c r="AD113" s="147"/>
      <c r="AE113" s="147"/>
      <c r="AF113" s="147"/>
      <c r="AG113" s="147" t="s">
        <v>199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71">
        <v>59</v>
      </c>
      <c r="B114" s="172" t="s">
        <v>659</v>
      </c>
      <c r="C114" s="187" t="s">
        <v>660</v>
      </c>
      <c r="D114" s="173" t="s">
        <v>179</v>
      </c>
      <c r="E114" s="174">
        <v>1</v>
      </c>
      <c r="F114" s="175"/>
      <c r="G114" s="176">
        <f>ROUND(E114*F114,2)</f>
        <v>0</v>
      </c>
      <c r="H114" s="175"/>
      <c r="I114" s="176">
        <f>ROUND(E114*H114,2)</f>
        <v>0</v>
      </c>
      <c r="J114" s="175"/>
      <c r="K114" s="176">
        <f>ROUND(E114*J114,2)</f>
        <v>0</v>
      </c>
      <c r="L114" s="176">
        <v>12</v>
      </c>
      <c r="M114" s="176">
        <f>G114*(1+L114/100)</f>
        <v>0</v>
      </c>
      <c r="N114" s="174">
        <v>0.02</v>
      </c>
      <c r="O114" s="174">
        <f>ROUND(E114*N114,2)</f>
        <v>0.02</v>
      </c>
      <c r="P114" s="174">
        <v>0</v>
      </c>
      <c r="Q114" s="174">
        <f>ROUND(E114*P114,2)</f>
        <v>0</v>
      </c>
      <c r="R114" s="176" t="s">
        <v>294</v>
      </c>
      <c r="S114" s="176" t="s">
        <v>661</v>
      </c>
      <c r="T114" s="177" t="s">
        <v>661</v>
      </c>
      <c r="U114" s="157">
        <v>0</v>
      </c>
      <c r="V114" s="157">
        <f>ROUND(E114*U114,2)</f>
        <v>0</v>
      </c>
      <c r="W114" s="157"/>
      <c r="X114" s="157" t="s">
        <v>290</v>
      </c>
      <c r="Y114" s="157" t="s">
        <v>170</v>
      </c>
      <c r="Z114" s="147"/>
      <c r="AA114" s="147"/>
      <c r="AB114" s="147"/>
      <c r="AC114" s="147"/>
      <c r="AD114" s="147"/>
      <c r="AE114" s="147"/>
      <c r="AF114" s="147"/>
      <c r="AG114" s="147" t="s">
        <v>291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2" x14ac:dyDescent="0.2">
      <c r="A115" s="154"/>
      <c r="B115" s="155"/>
      <c r="C115" s="250" t="s">
        <v>431</v>
      </c>
      <c r="D115" s="251"/>
      <c r="E115" s="251"/>
      <c r="F115" s="251"/>
      <c r="G115" s="251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7"/>
      <c r="AA115" s="147"/>
      <c r="AB115" s="147"/>
      <c r="AC115" s="147"/>
      <c r="AD115" s="147"/>
      <c r="AE115" s="147"/>
      <c r="AF115" s="147"/>
      <c r="AG115" s="147" t="s">
        <v>199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71">
        <v>60</v>
      </c>
      <c r="B116" s="172" t="s">
        <v>662</v>
      </c>
      <c r="C116" s="187" t="s">
        <v>663</v>
      </c>
      <c r="D116" s="173" t="s">
        <v>664</v>
      </c>
      <c r="E116" s="174">
        <v>1</v>
      </c>
      <c r="F116" s="175"/>
      <c r="G116" s="176">
        <f>ROUND(E116*F116,2)</f>
        <v>0</v>
      </c>
      <c r="H116" s="175"/>
      <c r="I116" s="176">
        <f>ROUND(E116*H116,2)</f>
        <v>0</v>
      </c>
      <c r="J116" s="175"/>
      <c r="K116" s="176">
        <f>ROUND(E116*J116,2)</f>
        <v>0</v>
      </c>
      <c r="L116" s="176">
        <v>12</v>
      </c>
      <c r="M116" s="176">
        <f>G116*(1+L116/100)</f>
        <v>0</v>
      </c>
      <c r="N116" s="174">
        <v>5.0000000000000001E-4</v>
      </c>
      <c r="O116" s="174">
        <f>ROUND(E116*N116,2)</f>
        <v>0</v>
      </c>
      <c r="P116" s="174">
        <v>0</v>
      </c>
      <c r="Q116" s="174">
        <f>ROUND(E116*P116,2)</f>
        <v>0</v>
      </c>
      <c r="R116" s="176" t="s">
        <v>294</v>
      </c>
      <c r="S116" s="176" t="s">
        <v>180</v>
      </c>
      <c r="T116" s="177" t="s">
        <v>180</v>
      </c>
      <c r="U116" s="157">
        <v>0</v>
      </c>
      <c r="V116" s="157">
        <f>ROUND(E116*U116,2)</f>
        <v>0</v>
      </c>
      <c r="W116" s="157"/>
      <c r="X116" s="157" t="s">
        <v>290</v>
      </c>
      <c r="Y116" s="157" t="s">
        <v>170</v>
      </c>
      <c r="Z116" s="147"/>
      <c r="AA116" s="147"/>
      <c r="AB116" s="147"/>
      <c r="AC116" s="147"/>
      <c r="AD116" s="147"/>
      <c r="AE116" s="147"/>
      <c r="AF116" s="147"/>
      <c r="AG116" s="147" t="s">
        <v>291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">
      <c r="A117" s="154"/>
      <c r="B117" s="155"/>
      <c r="C117" s="250" t="s">
        <v>431</v>
      </c>
      <c r="D117" s="251"/>
      <c r="E117" s="251"/>
      <c r="F117" s="251"/>
      <c r="G117" s="251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7"/>
      <c r="AA117" s="147"/>
      <c r="AB117" s="147"/>
      <c r="AC117" s="147"/>
      <c r="AD117" s="147"/>
      <c r="AE117" s="147"/>
      <c r="AF117" s="147"/>
      <c r="AG117" s="147" t="s">
        <v>199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71">
        <v>61</v>
      </c>
      <c r="B118" s="172" t="s">
        <v>665</v>
      </c>
      <c r="C118" s="187" t="s">
        <v>666</v>
      </c>
      <c r="D118" s="173" t="s">
        <v>179</v>
      </c>
      <c r="E118" s="174">
        <v>1</v>
      </c>
      <c r="F118" s="175"/>
      <c r="G118" s="176">
        <f>ROUND(E118*F118,2)</f>
        <v>0</v>
      </c>
      <c r="H118" s="175"/>
      <c r="I118" s="176">
        <f>ROUND(E118*H118,2)</f>
        <v>0</v>
      </c>
      <c r="J118" s="175"/>
      <c r="K118" s="176">
        <f>ROUND(E118*J118,2)</f>
        <v>0</v>
      </c>
      <c r="L118" s="176">
        <v>12</v>
      </c>
      <c r="M118" s="176">
        <f>G118*(1+L118/100)</f>
        <v>0</v>
      </c>
      <c r="N118" s="174">
        <v>5.5999999999999999E-3</v>
      </c>
      <c r="O118" s="174">
        <f>ROUND(E118*N118,2)</f>
        <v>0.01</v>
      </c>
      <c r="P118" s="174">
        <v>0</v>
      </c>
      <c r="Q118" s="174">
        <f>ROUND(E118*P118,2)</f>
        <v>0</v>
      </c>
      <c r="R118" s="176"/>
      <c r="S118" s="176" t="s">
        <v>167</v>
      </c>
      <c r="T118" s="177" t="s">
        <v>168</v>
      </c>
      <c r="U118" s="157">
        <v>0</v>
      </c>
      <c r="V118" s="157">
        <f>ROUND(E118*U118,2)</f>
        <v>0</v>
      </c>
      <c r="W118" s="157"/>
      <c r="X118" s="157" t="s">
        <v>290</v>
      </c>
      <c r="Y118" s="157" t="s">
        <v>170</v>
      </c>
      <c r="Z118" s="147"/>
      <c r="AA118" s="147"/>
      <c r="AB118" s="147"/>
      <c r="AC118" s="147"/>
      <c r="AD118" s="147"/>
      <c r="AE118" s="147"/>
      <c r="AF118" s="147"/>
      <c r="AG118" s="147" t="s">
        <v>291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2" x14ac:dyDescent="0.2">
      <c r="A119" s="154"/>
      <c r="B119" s="155"/>
      <c r="C119" s="250" t="s">
        <v>431</v>
      </c>
      <c r="D119" s="251"/>
      <c r="E119" s="251"/>
      <c r="F119" s="251"/>
      <c r="G119" s="251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7"/>
      <c r="AA119" s="147"/>
      <c r="AB119" s="147"/>
      <c r="AC119" s="147"/>
      <c r="AD119" s="147"/>
      <c r="AE119" s="147"/>
      <c r="AF119" s="147"/>
      <c r="AG119" s="147" t="s">
        <v>199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x14ac:dyDescent="0.2">
      <c r="A120" s="164" t="s">
        <v>162</v>
      </c>
      <c r="B120" s="165" t="s">
        <v>104</v>
      </c>
      <c r="C120" s="186" t="s">
        <v>105</v>
      </c>
      <c r="D120" s="166"/>
      <c r="E120" s="167"/>
      <c r="F120" s="168"/>
      <c r="G120" s="168">
        <f>SUMIF(AG121:AG124,"&lt;&gt;NOR",G121:G124)</f>
        <v>0</v>
      </c>
      <c r="H120" s="168"/>
      <c r="I120" s="168">
        <f>SUM(I121:I124)</f>
        <v>0</v>
      </c>
      <c r="J120" s="168"/>
      <c r="K120" s="168">
        <f>SUM(K121:K124)</f>
        <v>0</v>
      </c>
      <c r="L120" s="168"/>
      <c r="M120" s="168">
        <f>SUM(M121:M124)</f>
        <v>0</v>
      </c>
      <c r="N120" s="167"/>
      <c r="O120" s="167">
        <f>SUM(O121:O124)</f>
        <v>0</v>
      </c>
      <c r="P120" s="167"/>
      <c r="Q120" s="167">
        <f>SUM(Q121:Q124)</f>
        <v>0</v>
      </c>
      <c r="R120" s="168"/>
      <c r="S120" s="168"/>
      <c r="T120" s="169"/>
      <c r="U120" s="163"/>
      <c r="V120" s="163">
        <f>SUM(V121:V124)</f>
        <v>0</v>
      </c>
      <c r="W120" s="163"/>
      <c r="X120" s="163"/>
      <c r="Y120" s="163"/>
      <c r="AG120" t="s">
        <v>163</v>
      </c>
    </row>
    <row r="121" spans="1:60" outlineLevel="1" x14ac:dyDescent="0.2">
      <c r="A121" s="178">
        <v>62</v>
      </c>
      <c r="B121" s="179" t="s">
        <v>667</v>
      </c>
      <c r="C121" s="189" t="s">
        <v>668</v>
      </c>
      <c r="D121" s="180" t="s">
        <v>179</v>
      </c>
      <c r="E121" s="181">
        <v>4</v>
      </c>
      <c r="F121" s="182"/>
      <c r="G121" s="183">
        <f>ROUND(E121*F121,2)</f>
        <v>0</v>
      </c>
      <c r="H121" s="182"/>
      <c r="I121" s="183">
        <f>ROUND(E121*H121,2)</f>
        <v>0</v>
      </c>
      <c r="J121" s="182"/>
      <c r="K121" s="183">
        <f>ROUND(E121*J121,2)</f>
        <v>0</v>
      </c>
      <c r="L121" s="183">
        <v>12</v>
      </c>
      <c r="M121" s="183">
        <f>G121*(1+L121/100)</f>
        <v>0</v>
      </c>
      <c r="N121" s="181">
        <v>0</v>
      </c>
      <c r="O121" s="181">
        <f>ROUND(E121*N121,2)</f>
        <v>0</v>
      </c>
      <c r="P121" s="181">
        <v>0</v>
      </c>
      <c r="Q121" s="181">
        <f>ROUND(E121*P121,2)</f>
        <v>0</v>
      </c>
      <c r="R121" s="183"/>
      <c r="S121" s="183" t="s">
        <v>180</v>
      </c>
      <c r="T121" s="184" t="s">
        <v>180</v>
      </c>
      <c r="U121" s="157">
        <v>0</v>
      </c>
      <c r="V121" s="157">
        <f>ROUND(E121*U121,2)</f>
        <v>0</v>
      </c>
      <c r="W121" s="157"/>
      <c r="X121" s="157" t="s">
        <v>169</v>
      </c>
      <c r="Y121" s="157" t="s">
        <v>170</v>
      </c>
      <c r="Z121" s="147"/>
      <c r="AA121" s="147"/>
      <c r="AB121" s="147"/>
      <c r="AC121" s="147"/>
      <c r="AD121" s="147"/>
      <c r="AE121" s="147"/>
      <c r="AF121" s="147"/>
      <c r="AG121" s="147" t="s">
        <v>270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71">
        <v>63</v>
      </c>
      <c r="B122" s="172" t="s">
        <v>669</v>
      </c>
      <c r="C122" s="187" t="s">
        <v>670</v>
      </c>
      <c r="D122" s="173" t="s">
        <v>0</v>
      </c>
      <c r="E122" s="174">
        <v>14.872</v>
      </c>
      <c r="F122" s="175"/>
      <c r="G122" s="176">
        <f>ROUND(E122*F122,2)</f>
        <v>0</v>
      </c>
      <c r="H122" s="175"/>
      <c r="I122" s="176">
        <f>ROUND(E122*H122,2)</f>
        <v>0</v>
      </c>
      <c r="J122" s="175"/>
      <c r="K122" s="176">
        <f>ROUND(E122*J122,2)</f>
        <v>0</v>
      </c>
      <c r="L122" s="176">
        <v>12</v>
      </c>
      <c r="M122" s="176">
        <f>G122*(1+L122/100)</f>
        <v>0</v>
      </c>
      <c r="N122" s="174">
        <v>0</v>
      </c>
      <c r="O122" s="174">
        <f>ROUND(E122*N122,2)</f>
        <v>0</v>
      </c>
      <c r="P122" s="174">
        <v>0</v>
      </c>
      <c r="Q122" s="174">
        <f>ROUND(E122*P122,2)</f>
        <v>0</v>
      </c>
      <c r="R122" s="176"/>
      <c r="S122" s="176" t="s">
        <v>180</v>
      </c>
      <c r="T122" s="177" t="s">
        <v>180</v>
      </c>
      <c r="U122" s="157">
        <v>0</v>
      </c>
      <c r="V122" s="157">
        <f>ROUND(E122*U122,2)</f>
        <v>0</v>
      </c>
      <c r="W122" s="157"/>
      <c r="X122" s="157" t="s">
        <v>169</v>
      </c>
      <c r="Y122" s="157" t="s">
        <v>170</v>
      </c>
      <c r="Z122" s="147"/>
      <c r="AA122" s="147"/>
      <c r="AB122" s="147"/>
      <c r="AC122" s="147"/>
      <c r="AD122" s="147"/>
      <c r="AE122" s="147"/>
      <c r="AF122" s="147"/>
      <c r="AG122" s="147" t="s">
        <v>279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">
      <c r="A123" s="154"/>
      <c r="B123" s="155"/>
      <c r="C123" s="250" t="s">
        <v>431</v>
      </c>
      <c r="D123" s="251"/>
      <c r="E123" s="251"/>
      <c r="F123" s="251"/>
      <c r="G123" s="251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57"/>
      <c r="Z123" s="147"/>
      <c r="AA123" s="147"/>
      <c r="AB123" s="147"/>
      <c r="AC123" s="147"/>
      <c r="AD123" s="147"/>
      <c r="AE123" s="147"/>
      <c r="AF123" s="147"/>
      <c r="AG123" s="147" t="s">
        <v>199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78">
        <v>64</v>
      </c>
      <c r="B124" s="179" t="s">
        <v>671</v>
      </c>
      <c r="C124" s="189" t="s">
        <v>672</v>
      </c>
      <c r="D124" s="180" t="s">
        <v>179</v>
      </c>
      <c r="E124" s="181">
        <v>4</v>
      </c>
      <c r="F124" s="182"/>
      <c r="G124" s="183">
        <f>ROUND(E124*F124,2)</f>
        <v>0</v>
      </c>
      <c r="H124" s="182"/>
      <c r="I124" s="183">
        <f>ROUND(E124*H124,2)</f>
        <v>0</v>
      </c>
      <c r="J124" s="182"/>
      <c r="K124" s="183">
        <f>ROUND(E124*J124,2)</f>
        <v>0</v>
      </c>
      <c r="L124" s="183">
        <v>12</v>
      </c>
      <c r="M124" s="183">
        <f>G124*(1+L124/100)</f>
        <v>0</v>
      </c>
      <c r="N124" s="181">
        <v>1.9000000000000001E-4</v>
      </c>
      <c r="O124" s="181">
        <f>ROUND(E124*N124,2)</f>
        <v>0</v>
      </c>
      <c r="P124" s="181">
        <v>0</v>
      </c>
      <c r="Q124" s="181">
        <f>ROUND(E124*P124,2)</f>
        <v>0</v>
      </c>
      <c r="R124" s="183" t="s">
        <v>294</v>
      </c>
      <c r="S124" s="183" t="s">
        <v>180</v>
      </c>
      <c r="T124" s="184" t="s">
        <v>180</v>
      </c>
      <c r="U124" s="157">
        <v>0</v>
      </c>
      <c r="V124" s="157">
        <f>ROUND(E124*U124,2)</f>
        <v>0</v>
      </c>
      <c r="W124" s="157"/>
      <c r="X124" s="157" t="s">
        <v>290</v>
      </c>
      <c r="Y124" s="157" t="s">
        <v>170</v>
      </c>
      <c r="Z124" s="147"/>
      <c r="AA124" s="147"/>
      <c r="AB124" s="147"/>
      <c r="AC124" s="147"/>
      <c r="AD124" s="147"/>
      <c r="AE124" s="147"/>
      <c r="AF124" s="147"/>
      <c r="AG124" s="147" t="s">
        <v>291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x14ac:dyDescent="0.2">
      <c r="A125" s="164" t="s">
        <v>162</v>
      </c>
      <c r="B125" s="165" t="s">
        <v>130</v>
      </c>
      <c r="C125" s="186" t="s">
        <v>131</v>
      </c>
      <c r="D125" s="166"/>
      <c r="E125" s="167"/>
      <c r="F125" s="168"/>
      <c r="G125" s="168">
        <f>SUMIF(AG126:AG140,"&lt;&gt;NOR",G126:G140)</f>
        <v>0</v>
      </c>
      <c r="H125" s="168"/>
      <c r="I125" s="168">
        <f>SUM(I126:I140)</f>
        <v>0</v>
      </c>
      <c r="J125" s="168"/>
      <c r="K125" s="168">
        <f>SUM(K126:K140)</f>
        <v>0</v>
      </c>
      <c r="L125" s="168"/>
      <c r="M125" s="168">
        <f>SUM(M126:M140)</f>
        <v>0</v>
      </c>
      <c r="N125" s="167"/>
      <c r="O125" s="167">
        <f>SUM(O126:O140)</f>
        <v>0</v>
      </c>
      <c r="P125" s="167"/>
      <c r="Q125" s="167">
        <f>SUM(Q126:Q140)</f>
        <v>0</v>
      </c>
      <c r="R125" s="168"/>
      <c r="S125" s="168"/>
      <c r="T125" s="169"/>
      <c r="U125" s="163"/>
      <c r="V125" s="163">
        <f>SUM(V126:V140)</f>
        <v>0</v>
      </c>
      <c r="W125" s="163"/>
      <c r="X125" s="163"/>
      <c r="Y125" s="163"/>
      <c r="AG125" t="s">
        <v>163</v>
      </c>
    </row>
    <row r="126" spans="1:60" outlineLevel="1" x14ac:dyDescent="0.2">
      <c r="A126" s="171">
        <v>65</v>
      </c>
      <c r="B126" s="172" t="s">
        <v>429</v>
      </c>
      <c r="C126" s="187" t="s">
        <v>430</v>
      </c>
      <c r="D126" s="173" t="s">
        <v>228</v>
      </c>
      <c r="E126" s="174">
        <v>0.37272</v>
      </c>
      <c r="F126" s="175"/>
      <c r="G126" s="176">
        <f>ROUND(E126*F126,2)</f>
        <v>0</v>
      </c>
      <c r="H126" s="175"/>
      <c r="I126" s="176">
        <f>ROUND(E126*H126,2)</f>
        <v>0</v>
      </c>
      <c r="J126" s="175"/>
      <c r="K126" s="176">
        <f>ROUND(E126*J126,2)</f>
        <v>0</v>
      </c>
      <c r="L126" s="176">
        <v>12</v>
      </c>
      <c r="M126" s="176">
        <f>G126*(1+L126/100)</f>
        <v>0</v>
      </c>
      <c r="N126" s="174">
        <v>0</v>
      </c>
      <c r="O126" s="174">
        <f>ROUND(E126*N126,2)</f>
        <v>0</v>
      </c>
      <c r="P126" s="174">
        <v>0</v>
      </c>
      <c r="Q126" s="174">
        <f>ROUND(E126*P126,2)</f>
        <v>0</v>
      </c>
      <c r="R126" s="176"/>
      <c r="S126" s="176" t="s">
        <v>180</v>
      </c>
      <c r="T126" s="177" t="s">
        <v>180</v>
      </c>
      <c r="U126" s="157">
        <v>0</v>
      </c>
      <c r="V126" s="157">
        <f>ROUND(E126*U126,2)</f>
        <v>0</v>
      </c>
      <c r="W126" s="157"/>
      <c r="X126" s="157" t="s">
        <v>169</v>
      </c>
      <c r="Y126" s="157" t="s">
        <v>170</v>
      </c>
      <c r="Z126" s="147"/>
      <c r="AA126" s="147"/>
      <c r="AB126" s="147"/>
      <c r="AC126" s="147"/>
      <c r="AD126" s="147"/>
      <c r="AE126" s="147"/>
      <c r="AF126" s="147"/>
      <c r="AG126" s="147" t="s">
        <v>181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2" x14ac:dyDescent="0.2">
      <c r="A127" s="154"/>
      <c r="B127" s="155"/>
      <c r="C127" s="250" t="s">
        <v>431</v>
      </c>
      <c r="D127" s="251"/>
      <c r="E127" s="251"/>
      <c r="F127" s="251"/>
      <c r="G127" s="251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7"/>
      <c r="AA127" s="147"/>
      <c r="AB127" s="147"/>
      <c r="AC127" s="147"/>
      <c r="AD127" s="147"/>
      <c r="AE127" s="147"/>
      <c r="AF127" s="147"/>
      <c r="AG127" s="147" t="s">
        <v>199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71">
        <v>66</v>
      </c>
      <c r="B128" s="172" t="s">
        <v>432</v>
      </c>
      <c r="C128" s="187" t="s">
        <v>433</v>
      </c>
      <c r="D128" s="173" t="s">
        <v>228</v>
      </c>
      <c r="E128" s="174">
        <v>0.74543999999999999</v>
      </c>
      <c r="F128" s="175"/>
      <c r="G128" s="176">
        <f>ROUND(E128*F128,2)</f>
        <v>0</v>
      </c>
      <c r="H128" s="175"/>
      <c r="I128" s="176">
        <f>ROUND(E128*H128,2)</f>
        <v>0</v>
      </c>
      <c r="J128" s="175"/>
      <c r="K128" s="176">
        <f>ROUND(E128*J128,2)</f>
        <v>0</v>
      </c>
      <c r="L128" s="176">
        <v>12</v>
      </c>
      <c r="M128" s="176">
        <f>G128*(1+L128/100)</f>
        <v>0</v>
      </c>
      <c r="N128" s="174">
        <v>0</v>
      </c>
      <c r="O128" s="174">
        <f>ROUND(E128*N128,2)</f>
        <v>0</v>
      </c>
      <c r="P128" s="174">
        <v>0</v>
      </c>
      <c r="Q128" s="174">
        <f>ROUND(E128*P128,2)</f>
        <v>0</v>
      </c>
      <c r="R128" s="176"/>
      <c r="S128" s="176" t="s">
        <v>180</v>
      </c>
      <c r="T128" s="177" t="s">
        <v>180</v>
      </c>
      <c r="U128" s="157">
        <v>0</v>
      </c>
      <c r="V128" s="157">
        <f>ROUND(E128*U128,2)</f>
        <v>0</v>
      </c>
      <c r="W128" s="157"/>
      <c r="X128" s="157" t="s">
        <v>169</v>
      </c>
      <c r="Y128" s="157" t="s">
        <v>170</v>
      </c>
      <c r="Z128" s="147"/>
      <c r="AA128" s="147"/>
      <c r="AB128" s="147"/>
      <c r="AC128" s="147"/>
      <c r="AD128" s="147"/>
      <c r="AE128" s="147"/>
      <c r="AF128" s="147"/>
      <c r="AG128" s="147" t="s">
        <v>181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250" t="s">
        <v>431</v>
      </c>
      <c r="D129" s="251"/>
      <c r="E129" s="251"/>
      <c r="F129" s="251"/>
      <c r="G129" s="251"/>
      <c r="H129" s="157"/>
      <c r="I129" s="157"/>
      <c r="J129" s="157"/>
      <c r="K129" s="157"/>
      <c r="L129" s="157"/>
      <c r="M129" s="157"/>
      <c r="N129" s="156"/>
      <c r="O129" s="156"/>
      <c r="P129" s="156"/>
      <c r="Q129" s="156"/>
      <c r="R129" s="157"/>
      <c r="S129" s="157"/>
      <c r="T129" s="157"/>
      <c r="U129" s="157"/>
      <c r="V129" s="157"/>
      <c r="W129" s="157"/>
      <c r="X129" s="157"/>
      <c r="Y129" s="157"/>
      <c r="Z129" s="147"/>
      <c r="AA129" s="147"/>
      <c r="AB129" s="147"/>
      <c r="AC129" s="147"/>
      <c r="AD129" s="147"/>
      <c r="AE129" s="147"/>
      <c r="AF129" s="147"/>
      <c r="AG129" s="147" t="s">
        <v>199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71">
        <v>67</v>
      </c>
      <c r="B130" s="172" t="s">
        <v>434</v>
      </c>
      <c r="C130" s="187" t="s">
        <v>435</v>
      </c>
      <c r="D130" s="173" t="s">
        <v>228</v>
      </c>
      <c r="E130" s="174">
        <v>0.37272</v>
      </c>
      <c r="F130" s="175"/>
      <c r="G130" s="176">
        <f>ROUND(E130*F130,2)</f>
        <v>0</v>
      </c>
      <c r="H130" s="175"/>
      <c r="I130" s="176">
        <f>ROUND(E130*H130,2)</f>
        <v>0</v>
      </c>
      <c r="J130" s="175"/>
      <c r="K130" s="176">
        <f>ROUND(E130*J130,2)</f>
        <v>0</v>
      </c>
      <c r="L130" s="176">
        <v>12</v>
      </c>
      <c r="M130" s="176">
        <f>G130*(1+L130/100)</f>
        <v>0</v>
      </c>
      <c r="N130" s="174">
        <v>0</v>
      </c>
      <c r="O130" s="174">
        <f>ROUND(E130*N130,2)</f>
        <v>0</v>
      </c>
      <c r="P130" s="174">
        <v>0</v>
      </c>
      <c r="Q130" s="174">
        <f>ROUND(E130*P130,2)</f>
        <v>0</v>
      </c>
      <c r="R130" s="176"/>
      <c r="S130" s="176" t="s">
        <v>180</v>
      </c>
      <c r="T130" s="177" t="s">
        <v>180</v>
      </c>
      <c r="U130" s="157">
        <v>0</v>
      </c>
      <c r="V130" s="157">
        <f>ROUND(E130*U130,2)</f>
        <v>0</v>
      </c>
      <c r="W130" s="157"/>
      <c r="X130" s="157" t="s">
        <v>169</v>
      </c>
      <c r="Y130" s="157" t="s">
        <v>170</v>
      </c>
      <c r="Z130" s="147"/>
      <c r="AA130" s="147"/>
      <c r="AB130" s="147"/>
      <c r="AC130" s="147"/>
      <c r="AD130" s="147"/>
      <c r="AE130" s="147"/>
      <c r="AF130" s="147"/>
      <c r="AG130" s="147" t="s">
        <v>181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2" x14ac:dyDescent="0.2">
      <c r="A131" s="154"/>
      <c r="B131" s="155"/>
      <c r="C131" s="250" t="s">
        <v>431</v>
      </c>
      <c r="D131" s="251"/>
      <c r="E131" s="251"/>
      <c r="F131" s="251"/>
      <c r="G131" s="251"/>
      <c r="H131" s="157"/>
      <c r="I131" s="157"/>
      <c r="J131" s="157"/>
      <c r="K131" s="157"/>
      <c r="L131" s="157"/>
      <c r="M131" s="157"/>
      <c r="N131" s="156"/>
      <c r="O131" s="156"/>
      <c r="P131" s="156"/>
      <c r="Q131" s="156"/>
      <c r="R131" s="157"/>
      <c r="S131" s="157"/>
      <c r="T131" s="157"/>
      <c r="U131" s="157"/>
      <c r="V131" s="157"/>
      <c r="W131" s="157"/>
      <c r="X131" s="157"/>
      <c r="Y131" s="157"/>
      <c r="Z131" s="147"/>
      <c r="AA131" s="147"/>
      <c r="AB131" s="147"/>
      <c r="AC131" s="147"/>
      <c r="AD131" s="147"/>
      <c r="AE131" s="147"/>
      <c r="AF131" s="147"/>
      <c r="AG131" s="147" t="s">
        <v>199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71">
        <v>68</v>
      </c>
      <c r="B132" s="172" t="s">
        <v>436</v>
      </c>
      <c r="C132" s="187" t="s">
        <v>437</v>
      </c>
      <c r="D132" s="173" t="s">
        <v>228</v>
      </c>
      <c r="E132" s="174">
        <v>7.0816800000000004</v>
      </c>
      <c r="F132" s="175"/>
      <c r="G132" s="176">
        <f>ROUND(E132*F132,2)</f>
        <v>0</v>
      </c>
      <c r="H132" s="175"/>
      <c r="I132" s="176">
        <f>ROUND(E132*H132,2)</f>
        <v>0</v>
      </c>
      <c r="J132" s="175"/>
      <c r="K132" s="176">
        <f>ROUND(E132*J132,2)</f>
        <v>0</v>
      </c>
      <c r="L132" s="176">
        <v>12</v>
      </c>
      <c r="M132" s="176">
        <f>G132*(1+L132/100)</f>
        <v>0</v>
      </c>
      <c r="N132" s="174">
        <v>0</v>
      </c>
      <c r="O132" s="174">
        <f>ROUND(E132*N132,2)</f>
        <v>0</v>
      </c>
      <c r="P132" s="174">
        <v>0</v>
      </c>
      <c r="Q132" s="174">
        <f>ROUND(E132*P132,2)</f>
        <v>0</v>
      </c>
      <c r="R132" s="176"/>
      <c r="S132" s="176" t="s">
        <v>180</v>
      </c>
      <c r="T132" s="177" t="s">
        <v>180</v>
      </c>
      <c r="U132" s="157">
        <v>0</v>
      </c>
      <c r="V132" s="157">
        <f>ROUND(E132*U132,2)</f>
        <v>0</v>
      </c>
      <c r="W132" s="157"/>
      <c r="X132" s="157" t="s">
        <v>169</v>
      </c>
      <c r="Y132" s="157" t="s">
        <v>170</v>
      </c>
      <c r="Z132" s="147"/>
      <c r="AA132" s="147"/>
      <c r="AB132" s="147"/>
      <c r="AC132" s="147"/>
      <c r="AD132" s="147"/>
      <c r="AE132" s="147"/>
      <c r="AF132" s="147"/>
      <c r="AG132" s="147" t="s">
        <v>181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">
      <c r="A133" s="154"/>
      <c r="B133" s="155"/>
      <c r="C133" s="250" t="s">
        <v>431</v>
      </c>
      <c r="D133" s="251"/>
      <c r="E133" s="251"/>
      <c r="F133" s="251"/>
      <c r="G133" s="251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57"/>
      <c r="Z133" s="147"/>
      <c r="AA133" s="147"/>
      <c r="AB133" s="147"/>
      <c r="AC133" s="147"/>
      <c r="AD133" s="147"/>
      <c r="AE133" s="147"/>
      <c r="AF133" s="147"/>
      <c r="AG133" s="147" t="s">
        <v>199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">
      <c r="A134" s="171">
        <v>69</v>
      </c>
      <c r="B134" s="172" t="s">
        <v>438</v>
      </c>
      <c r="C134" s="187" t="s">
        <v>439</v>
      </c>
      <c r="D134" s="173" t="s">
        <v>228</v>
      </c>
      <c r="E134" s="174">
        <v>0.37272</v>
      </c>
      <c r="F134" s="175"/>
      <c r="G134" s="176">
        <f>ROUND(E134*F134,2)</f>
        <v>0</v>
      </c>
      <c r="H134" s="175"/>
      <c r="I134" s="176">
        <f>ROUND(E134*H134,2)</f>
        <v>0</v>
      </c>
      <c r="J134" s="175"/>
      <c r="K134" s="176">
        <f>ROUND(E134*J134,2)</f>
        <v>0</v>
      </c>
      <c r="L134" s="176">
        <v>12</v>
      </c>
      <c r="M134" s="176">
        <f>G134*(1+L134/100)</f>
        <v>0</v>
      </c>
      <c r="N134" s="174">
        <v>0</v>
      </c>
      <c r="O134" s="174">
        <f>ROUND(E134*N134,2)</f>
        <v>0</v>
      </c>
      <c r="P134" s="174">
        <v>0</v>
      </c>
      <c r="Q134" s="174">
        <f>ROUND(E134*P134,2)</f>
        <v>0</v>
      </c>
      <c r="R134" s="176"/>
      <c r="S134" s="176" t="s">
        <v>180</v>
      </c>
      <c r="T134" s="177" t="s">
        <v>180</v>
      </c>
      <c r="U134" s="157">
        <v>0</v>
      </c>
      <c r="V134" s="157">
        <f>ROUND(E134*U134,2)</f>
        <v>0</v>
      </c>
      <c r="W134" s="157"/>
      <c r="X134" s="157" t="s">
        <v>169</v>
      </c>
      <c r="Y134" s="157" t="s">
        <v>170</v>
      </c>
      <c r="Z134" s="147"/>
      <c r="AA134" s="147"/>
      <c r="AB134" s="147"/>
      <c r="AC134" s="147"/>
      <c r="AD134" s="147"/>
      <c r="AE134" s="147"/>
      <c r="AF134" s="147"/>
      <c r="AG134" s="147" t="s">
        <v>181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2" x14ac:dyDescent="0.2">
      <c r="A135" s="154"/>
      <c r="B135" s="155"/>
      <c r="C135" s="250" t="s">
        <v>431</v>
      </c>
      <c r="D135" s="251"/>
      <c r="E135" s="251"/>
      <c r="F135" s="251"/>
      <c r="G135" s="251"/>
      <c r="H135" s="157"/>
      <c r="I135" s="157"/>
      <c r="J135" s="157"/>
      <c r="K135" s="157"/>
      <c r="L135" s="157"/>
      <c r="M135" s="157"/>
      <c r="N135" s="156"/>
      <c r="O135" s="156"/>
      <c r="P135" s="156"/>
      <c r="Q135" s="156"/>
      <c r="R135" s="157"/>
      <c r="S135" s="157"/>
      <c r="T135" s="157"/>
      <c r="U135" s="157"/>
      <c r="V135" s="157"/>
      <c r="W135" s="157"/>
      <c r="X135" s="157"/>
      <c r="Y135" s="157"/>
      <c r="Z135" s="147"/>
      <c r="AA135" s="147"/>
      <c r="AB135" s="147"/>
      <c r="AC135" s="147"/>
      <c r="AD135" s="147"/>
      <c r="AE135" s="147"/>
      <c r="AF135" s="147"/>
      <c r="AG135" s="147" t="s">
        <v>199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71">
        <v>70</v>
      </c>
      <c r="B136" s="172" t="s">
        <v>440</v>
      </c>
      <c r="C136" s="187" t="s">
        <v>441</v>
      </c>
      <c r="D136" s="173" t="s">
        <v>228</v>
      </c>
      <c r="E136" s="174">
        <v>2.2363200000000001</v>
      </c>
      <c r="F136" s="175"/>
      <c r="G136" s="176">
        <f>ROUND(E136*F136,2)</f>
        <v>0</v>
      </c>
      <c r="H136" s="175"/>
      <c r="I136" s="176">
        <f>ROUND(E136*H136,2)</f>
        <v>0</v>
      </c>
      <c r="J136" s="175"/>
      <c r="K136" s="176">
        <f>ROUND(E136*J136,2)</f>
        <v>0</v>
      </c>
      <c r="L136" s="176">
        <v>12</v>
      </c>
      <c r="M136" s="176">
        <f>G136*(1+L136/100)</f>
        <v>0</v>
      </c>
      <c r="N136" s="174">
        <v>0</v>
      </c>
      <c r="O136" s="174">
        <f>ROUND(E136*N136,2)</f>
        <v>0</v>
      </c>
      <c r="P136" s="174">
        <v>0</v>
      </c>
      <c r="Q136" s="174">
        <f>ROUND(E136*P136,2)</f>
        <v>0</v>
      </c>
      <c r="R136" s="176"/>
      <c r="S136" s="176" t="s">
        <v>180</v>
      </c>
      <c r="T136" s="177" t="s">
        <v>180</v>
      </c>
      <c r="U136" s="157">
        <v>0</v>
      </c>
      <c r="V136" s="157">
        <f>ROUND(E136*U136,2)</f>
        <v>0</v>
      </c>
      <c r="W136" s="157"/>
      <c r="X136" s="157" t="s">
        <v>169</v>
      </c>
      <c r="Y136" s="157" t="s">
        <v>170</v>
      </c>
      <c r="Z136" s="147"/>
      <c r="AA136" s="147"/>
      <c r="AB136" s="147"/>
      <c r="AC136" s="147"/>
      <c r="AD136" s="147"/>
      <c r="AE136" s="147"/>
      <c r="AF136" s="147"/>
      <c r="AG136" s="147" t="s">
        <v>181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2" x14ac:dyDescent="0.2">
      <c r="A137" s="154"/>
      <c r="B137" s="155"/>
      <c r="C137" s="250" t="s">
        <v>431</v>
      </c>
      <c r="D137" s="251"/>
      <c r="E137" s="251"/>
      <c r="F137" s="251"/>
      <c r="G137" s="251"/>
      <c r="H137" s="157"/>
      <c r="I137" s="157"/>
      <c r="J137" s="157"/>
      <c r="K137" s="157"/>
      <c r="L137" s="157"/>
      <c r="M137" s="157"/>
      <c r="N137" s="156"/>
      <c r="O137" s="156"/>
      <c r="P137" s="156"/>
      <c r="Q137" s="156"/>
      <c r="R137" s="157"/>
      <c r="S137" s="157"/>
      <c r="T137" s="157"/>
      <c r="U137" s="157"/>
      <c r="V137" s="157"/>
      <c r="W137" s="157"/>
      <c r="X137" s="157"/>
      <c r="Y137" s="157"/>
      <c r="Z137" s="147"/>
      <c r="AA137" s="147"/>
      <c r="AB137" s="147"/>
      <c r="AC137" s="147"/>
      <c r="AD137" s="147"/>
      <c r="AE137" s="147"/>
      <c r="AF137" s="147"/>
      <c r="AG137" s="147" t="s">
        <v>199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71">
        <v>71</v>
      </c>
      <c r="B138" s="172" t="s">
        <v>442</v>
      </c>
      <c r="C138" s="187" t="s">
        <v>443</v>
      </c>
      <c r="D138" s="173" t="s">
        <v>228</v>
      </c>
      <c r="E138" s="174">
        <v>0.37272</v>
      </c>
      <c r="F138" s="175"/>
      <c r="G138" s="176">
        <f>ROUND(E138*F138,2)</f>
        <v>0</v>
      </c>
      <c r="H138" s="175"/>
      <c r="I138" s="176">
        <f>ROUND(E138*H138,2)</f>
        <v>0</v>
      </c>
      <c r="J138" s="175"/>
      <c r="K138" s="176">
        <f>ROUND(E138*J138,2)</f>
        <v>0</v>
      </c>
      <c r="L138" s="176">
        <v>12</v>
      </c>
      <c r="M138" s="176">
        <f>G138*(1+L138/100)</f>
        <v>0</v>
      </c>
      <c r="N138" s="174">
        <v>0</v>
      </c>
      <c r="O138" s="174">
        <f>ROUND(E138*N138,2)</f>
        <v>0</v>
      </c>
      <c r="P138" s="174">
        <v>0</v>
      </c>
      <c r="Q138" s="174">
        <f>ROUND(E138*P138,2)</f>
        <v>0</v>
      </c>
      <c r="R138" s="176"/>
      <c r="S138" s="176" t="s">
        <v>180</v>
      </c>
      <c r="T138" s="177" t="s">
        <v>180</v>
      </c>
      <c r="U138" s="157">
        <v>0</v>
      </c>
      <c r="V138" s="157">
        <f>ROUND(E138*U138,2)</f>
        <v>0</v>
      </c>
      <c r="W138" s="157"/>
      <c r="X138" s="157" t="s">
        <v>169</v>
      </c>
      <c r="Y138" s="157" t="s">
        <v>170</v>
      </c>
      <c r="Z138" s="147"/>
      <c r="AA138" s="147"/>
      <c r="AB138" s="147"/>
      <c r="AC138" s="147"/>
      <c r="AD138" s="147"/>
      <c r="AE138" s="147"/>
      <c r="AF138" s="147"/>
      <c r="AG138" s="147" t="s">
        <v>181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250" t="s">
        <v>431</v>
      </c>
      <c r="D139" s="251"/>
      <c r="E139" s="251"/>
      <c r="F139" s="251"/>
      <c r="G139" s="251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7"/>
      <c r="AA139" s="147"/>
      <c r="AB139" s="147"/>
      <c r="AC139" s="147"/>
      <c r="AD139" s="147"/>
      <c r="AE139" s="147"/>
      <c r="AF139" s="147"/>
      <c r="AG139" s="147" t="s">
        <v>199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71">
        <v>72</v>
      </c>
      <c r="B140" s="172" t="s">
        <v>444</v>
      </c>
      <c r="C140" s="187" t="s">
        <v>445</v>
      </c>
      <c r="D140" s="173" t="s">
        <v>228</v>
      </c>
      <c r="E140" s="174">
        <v>0.37272</v>
      </c>
      <c r="F140" s="175"/>
      <c r="G140" s="176">
        <f>ROUND(E140*F140,2)</f>
        <v>0</v>
      </c>
      <c r="H140" s="175"/>
      <c r="I140" s="176">
        <f>ROUND(E140*H140,2)</f>
        <v>0</v>
      </c>
      <c r="J140" s="175"/>
      <c r="K140" s="176">
        <f>ROUND(E140*J140,2)</f>
        <v>0</v>
      </c>
      <c r="L140" s="176">
        <v>12</v>
      </c>
      <c r="M140" s="176">
        <f>G140*(1+L140/100)</f>
        <v>0</v>
      </c>
      <c r="N140" s="174">
        <v>0</v>
      </c>
      <c r="O140" s="174">
        <f>ROUND(E140*N140,2)</f>
        <v>0</v>
      </c>
      <c r="P140" s="174">
        <v>0</v>
      </c>
      <c r="Q140" s="174">
        <f>ROUND(E140*P140,2)</f>
        <v>0</v>
      </c>
      <c r="R140" s="176"/>
      <c r="S140" s="176" t="s">
        <v>446</v>
      </c>
      <c r="T140" s="177" t="s">
        <v>446</v>
      </c>
      <c r="U140" s="157">
        <v>0</v>
      </c>
      <c r="V140" s="157">
        <f>ROUND(E140*U140,2)</f>
        <v>0</v>
      </c>
      <c r="W140" s="157"/>
      <c r="X140" s="157" t="s">
        <v>169</v>
      </c>
      <c r="Y140" s="157" t="s">
        <v>170</v>
      </c>
      <c r="Z140" s="147"/>
      <c r="AA140" s="147"/>
      <c r="AB140" s="147"/>
      <c r="AC140" s="147"/>
      <c r="AD140" s="147"/>
      <c r="AE140" s="147"/>
      <c r="AF140" s="147"/>
      <c r="AG140" s="147" t="s">
        <v>181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x14ac:dyDescent="0.2">
      <c r="A141" s="3"/>
      <c r="B141" s="4"/>
      <c r="C141" s="191"/>
      <c r="D141" s="6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AE141">
        <v>12</v>
      </c>
      <c r="AF141">
        <v>21</v>
      </c>
      <c r="AG141" t="s">
        <v>148</v>
      </c>
    </row>
    <row r="142" spans="1:60" x14ac:dyDescent="0.2">
      <c r="A142" s="150"/>
      <c r="B142" s="151" t="s">
        <v>29</v>
      </c>
      <c r="C142" s="192"/>
      <c r="D142" s="152"/>
      <c r="E142" s="153"/>
      <c r="F142" s="153"/>
      <c r="G142" s="170">
        <f>G8+G10+G12+G16+G18+G25+G27+G34+G59+G75+G120+G125</f>
        <v>0</v>
      </c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AE142">
        <f>SUMIF(L7:L140,AE141,G7:G140)</f>
        <v>0</v>
      </c>
      <c r="AF142">
        <f>SUMIF(L7:L140,AF141,G7:G140)</f>
        <v>0</v>
      </c>
      <c r="AG142" t="s">
        <v>447</v>
      </c>
    </row>
    <row r="143" spans="1:60" x14ac:dyDescent="0.2">
      <c r="C143" s="193"/>
      <c r="D143" s="10"/>
      <c r="AG143" t="s">
        <v>448</v>
      </c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7bZZZqWk60EhuxhLV8ucrwc/8GJSUaOCFlwOprdWseZr/R8tRwR49vxxo+MkCFxaZ/Rvl5xVbhIXVk2Zugv1ww==" saltValue="OvKYPFb+HLdh+NMD7gx+JA==" spinCount="100000" sheet="1" formatRows="0"/>
  <mergeCells count="52">
    <mergeCell ref="C22:G22"/>
    <mergeCell ref="A1:G1"/>
    <mergeCell ref="C2:G2"/>
    <mergeCell ref="C3:G3"/>
    <mergeCell ref="C4:G4"/>
    <mergeCell ref="C14:G14"/>
    <mergeCell ref="C53:G53"/>
    <mergeCell ref="C24:G24"/>
    <mergeCell ref="C29:G29"/>
    <mergeCell ref="C33:G33"/>
    <mergeCell ref="C36:G36"/>
    <mergeCell ref="C38:G38"/>
    <mergeCell ref="C40:G40"/>
    <mergeCell ref="C42:G42"/>
    <mergeCell ref="C45:G45"/>
    <mergeCell ref="C47:G47"/>
    <mergeCell ref="C49:G49"/>
    <mergeCell ref="C51:G51"/>
    <mergeCell ref="C88:G88"/>
    <mergeCell ref="C55:G55"/>
    <mergeCell ref="C58:G58"/>
    <mergeCell ref="C64:G64"/>
    <mergeCell ref="C66:G66"/>
    <mergeCell ref="C69:G69"/>
    <mergeCell ref="C71:G71"/>
    <mergeCell ref="C73:G73"/>
    <mergeCell ref="C78:G78"/>
    <mergeCell ref="C82:G82"/>
    <mergeCell ref="C84:G84"/>
    <mergeCell ref="C86:G86"/>
    <mergeCell ref="C115:G115"/>
    <mergeCell ref="C90:G90"/>
    <mergeCell ref="C94:G94"/>
    <mergeCell ref="C96:G96"/>
    <mergeCell ref="C99:G99"/>
    <mergeCell ref="C101:G101"/>
    <mergeCell ref="C103:G103"/>
    <mergeCell ref="C105:G105"/>
    <mergeCell ref="C107:G107"/>
    <mergeCell ref="C109:G109"/>
    <mergeCell ref="C110:G110"/>
    <mergeCell ref="C113:G113"/>
    <mergeCell ref="C133:G133"/>
    <mergeCell ref="C135:G135"/>
    <mergeCell ref="C137:G137"/>
    <mergeCell ref="C139:G139"/>
    <mergeCell ref="C117:G117"/>
    <mergeCell ref="C119:G119"/>
    <mergeCell ref="C123:G123"/>
    <mergeCell ref="C127:G127"/>
    <mergeCell ref="C129:G129"/>
    <mergeCell ref="C131:G13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1 byt 02-1 Pol</vt:lpstr>
      <vt:lpstr>1 byt 02-2 Pol</vt:lpstr>
      <vt:lpstr>1 byt 02-3 Pol</vt:lpstr>
      <vt:lpstr>1 byt 10-1 Pol</vt:lpstr>
      <vt:lpstr>1 byt 10-2 Pol</vt:lpstr>
      <vt:lpstr>1 byt 10-3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'1 byt 02-1 Pol'!Názvy_tisku</vt:lpstr>
      <vt:lpstr>'1 byt 02-2 Pol'!Názvy_tisku</vt:lpstr>
      <vt:lpstr>'1 byt 02-3 Pol'!Názvy_tisku</vt:lpstr>
      <vt:lpstr>'1 byt 10-1 Pol'!Názvy_tisku</vt:lpstr>
      <vt:lpstr>'1 byt 10-2 Pol'!Názvy_tisku</vt:lpstr>
      <vt:lpstr>'1 byt 10-3 Pol'!Názvy_tisku</vt:lpstr>
      <vt:lpstr>oadresa</vt:lpstr>
      <vt:lpstr>Stavba!Objednatel</vt:lpstr>
      <vt:lpstr>Stavba!Objekt</vt:lpstr>
      <vt:lpstr>'1 byt 02-1 Pol'!Oblast_tisku</vt:lpstr>
      <vt:lpstr>'1 byt 02-2 Pol'!Oblast_tisku</vt:lpstr>
      <vt:lpstr>'1 byt 02-3 Pol'!Oblast_tisku</vt:lpstr>
      <vt:lpstr>'1 byt 10-1 Pol'!Oblast_tisku</vt:lpstr>
      <vt:lpstr>'1 byt 10-2 Pol'!Oblast_tisku</vt:lpstr>
      <vt:lpstr>'1 byt 10-3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Geryk</dc:creator>
  <cp:lastModifiedBy>Roxana Otrubová</cp:lastModifiedBy>
  <cp:lastPrinted>2019-03-19T12:27:02Z</cp:lastPrinted>
  <dcterms:created xsi:type="dcterms:W3CDTF">2009-04-08T07:15:50Z</dcterms:created>
  <dcterms:modified xsi:type="dcterms:W3CDTF">2025-08-11T10:32:32Z</dcterms:modified>
</cp:coreProperties>
</file>