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pps\VZ\KRN_Otr_2025_XX_rekonstrukce strechy-vratnice\"/>
    </mc:Choice>
  </mc:AlternateContent>
  <xr:revisionPtr revIDLastSave="0" documentId="8_{C0D5A81D-7D5C-4DE3-9E2E-399F47E02533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1 01 Pol" sheetId="12" r:id="rId4"/>
    <sheet name="1 02 Pol" sheetId="13" r:id="rId5"/>
    <sheet name="1 03 Pol" sheetId="14" r:id="rId6"/>
    <sheet name="1 04 Pol" sheetId="15" r:id="rId7"/>
    <sheet name="1 05 Pol" sheetId="16" r:id="rId8"/>
    <sheet name="1 06 Pol" sheetId="17" r:id="rId9"/>
  </sheets>
  <externalReferences>
    <externalReference r:id="rId10"/>
  </externalReferences>
  <definedNames>
    <definedName name="CelkemDPHVypocet" localSheetId="1">Stavba!$H$48</definedName>
    <definedName name="CenaCelkem">Stavba!$G$29</definedName>
    <definedName name="CenaCelkemBezDPH">Stavba!$G$28</definedName>
    <definedName name="CenaCelkemVypocet" localSheetId="1">Stavba!$I$48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'1 01 Pol'!$1:$7</definedName>
    <definedName name="_xlnm.Print_Titles" localSheetId="4">'1 02 Pol'!$1:$7</definedName>
    <definedName name="_xlnm.Print_Titles" localSheetId="5">'1 03 Pol'!$1:$7</definedName>
    <definedName name="_xlnm.Print_Titles" localSheetId="6">'1 04 Pol'!$1:$7</definedName>
    <definedName name="_xlnm.Print_Titles" localSheetId="7">'1 05 Pol'!$1:$7</definedName>
    <definedName name="_xlnm.Print_Titles" localSheetId="8">'1 06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'1 01 Pol'!$A$1:$Y$31</definedName>
    <definedName name="_xlnm.Print_Area" localSheetId="4">'1 02 Pol'!$A$1:$Y$45</definedName>
    <definedName name="_xlnm.Print_Area" localSheetId="5">'1 03 Pol'!$A$1:$Y$309</definedName>
    <definedName name="_xlnm.Print_Area" localSheetId="6">'1 04 Pol'!$A$1:$Y$89</definedName>
    <definedName name="_xlnm.Print_Area" localSheetId="7">'1 05 Pol'!$A$1:$Y$129</definedName>
    <definedName name="_xlnm.Print_Area" localSheetId="8">'1 06 Pol'!$A$1:$Y$55</definedName>
    <definedName name="_xlnm.Print_Area" localSheetId="1">Stavba!$A$1:$J$86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Stavba!$F$48</definedName>
    <definedName name="ZakladDPHZakl">Stavba!$G$25</definedName>
    <definedName name="ZakladDPHZaklVypocet" localSheetId="1">Stavba!$G$48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4" i="1" l="1"/>
  <c r="BA28" i="17"/>
  <c r="G9" i="17"/>
  <c r="I9" i="17"/>
  <c r="K9" i="17"/>
  <c r="O9" i="17"/>
  <c r="Q9" i="17"/>
  <c r="V9" i="17"/>
  <c r="G12" i="17"/>
  <c r="M12" i="17" s="1"/>
  <c r="I12" i="17"/>
  <c r="K12" i="17"/>
  <c r="O12" i="17"/>
  <c r="Q12" i="17"/>
  <c r="V12" i="17"/>
  <c r="G15" i="17"/>
  <c r="M15" i="17" s="1"/>
  <c r="I15" i="17"/>
  <c r="K15" i="17"/>
  <c r="O15" i="17"/>
  <c r="Q15" i="17"/>
  <c r="V15" i="17"/>
  <c r="G18" i="17"/>
  <c r="M18" i="17" s="1"/>
  <c r="I18" i="17"/>
  <c r="K18" i="17"/>
  <c r="O18" i="17"/>
  <c r="Q18" i="17"/>
  <c r="V18" i="17"/>
  <c r="G20" i="17"/>
  <c r="M20" i="17" s="1"/>
  <c r="I20" i="17"/>
  <c r="K20" i="17"/>
  <c r="O20" i="17"/>
  <c r="Q20" i="17"/>
  <c r="V20" i="17"/>
  <c r="G23" i="17"/>
  <c r="M23" i="17" s="1"/>
  <c r="I23" i="17"/>
  <c r="K23" i="17"/>
  <c r="O23" i="17"/>
  <c r="Q23" i="17"/>
  <c r="V23" i="17"/>
  <c r="G25" i="17"/>
  <c r="M25" i="17" s="1"/>
  <c r="I25" i="17"/>
  <c r="K25" i="17"/>
  <c r="O25" i="17"/>
  <c r="Q25" i="17"/>
  <c r="V25" i="17"/>
  <c r="G27" i="17"/>
  <c r="M27" i="17" s="1"/>
  <c r="I27" i="17"/>
  <c r="K27" i="17"/>
  <c r="O27" i="17"/>
  <c r="Q27" i="17"/>
  <c r="V27" i="17"/>
  <c r="G30" i="17"/>
  <c r="M30" i="17" s="1"/>
  <c r="I30" i="17"/>
  <c r="K30" i="17"/>
  <c r="O30" i="17"/>
  <c r="Q30" i="17"/>
  <c r="V30" i="17"/>
  <c r="G34" i="17"/>
  <c r="I34" i="17"/>
  <c r="K34" i="17"/>
  <c r="M34" i="17"/>
  <c r="O34" i="17"/>
  <c r="Q34" i="17"/>
  <c r="V34" i="17"/>
  <c r="O38" i="17"/>
  <c r="G39" i="17"/>
  <c r="G38" i="17" s="1"/>
  <c r="I81" i="1" s="1"/>
  <c r="I39" i="17"/>
  <c r="I38" i="17" s="1"/>
  <c r="K39" i="17"/>
  <c r="K38" i="17" s="1"/>
  <c r="O39" i="17"/>
  <c r="Q39" i="17"/>
  <c r="Q38" i="17" s="1"/>
  <c r="V39" i="17"/>
  <c r="V38" i="17" s="1"/>
  <c r="G43" i="17"/>
  <c r="M43" i="17" s="1"/>
  <c r="I43" i="17"/>
  <c r="I42" i="17" s="1"/>
  <c r="K43" i="17"/>
  <c r="O43" i="17"/>
  <c r="Q43" i="17"/>
  <c r="V43" i="17"/>
  <c r="G45" i="17"/>
  <c r="M45" i="17" s="1"/>
  <c r="I45" i="17"/>
  <c r="K45" i="17"/>
  <c r="O45" i="17"/>
  <c r="Q45" i="17"/>
  <c r="V45" i="17"/>
  <c r="G47" i="17"/>
  <c r="M47" i="17" s="1"/>
  <c r="I47" i="17"/>
  <c r="K47" i="17"/>
  <c r="O47" i="17"/>
  <c r="Q47" i="17"/>
  <c r="V47" i="17"/>
  <c r="G49" i="17"/>
  <c r="M49" i="17" s="1"/>
  <c r="I49" i="17"/>
  <c r="K49" i="17"/>
  <c r="O49" i="17"/>
  <c r="Q49" i="17"/>
  <c r="V49" i="17"/>
  <c r="G50" i="17"/>
  <c r="M50" i="17" s="1"/>
  <c r="I50" i="17"/>
  <c r="K50" i="17"/>
  <c r="O50" i="17"/>
  <c r="Q50" i="17"/>
  <c r="V50" i="17"/>
  <c r="G51" i="17"/>
  <c r="M51" i="17" s="1"/>
  <c r="I51" i="17"/>
  <c r="K51" i="17"/>
  <c r="O51" i="17"/>
  <c r="Q51" i="17"/>
  <c r="V51" i="17"/>
  <c r="G52" i="17"/>
  <c r="M52" i="17" s="1"/>
  <c r="I52" i="17"/>
  <c r="K52" i="17"/>
  <c r="O52" i="17"/>
  <c r="Q52" i="17"/>
  <c r="V52" i="17"/>
  <c r="AE54" i="17"/>
  <c r="F47" i="1" s="1"/>
  <c r="BA95" i="16"/>
  <c r="K8" i="16"/>
  <c r="G9" i="16"/>
  <c r="G8" i="16" s="1"/>
  <c r="I9" i="16"/>
  <c r="I8" i="16" s="1"/>
  <c r="K9" i="16"/>
  <c r="O9" i="16"/>
  <c r="O8" i="16" s="1"/>
  <c r="Q9" i="16"/>
  <c r="V9" i="16"/>
  <c r="G13" i="16"/>
  <c r="M13" i="16" s="1"/>
  <c r="I13" i="16"/>
  <c r="K13" i="16"/>
  <c r="O13" i="16"/>
  <c r="Q13" i="16"/>
  <c r="V13" i="16"/>
  <c r="G16" i="16"/>
  <c r="I65" i="1" s="1"/>
  <c r="V16" i="16"/>
  <c r="G17" i="16"/>
  <c r="M17" i="16" s="1"/>
  <c r="M16" i="16" s="1"/>
  <c r="I17" i="16"/>
  <c r="I16" i="16" s="1"/>
  <c r="K17" i="16"/>
  <c r="O17" i="16"/>
  <c r="Q17" i="16"/>
  <c r="V17" i="16"/>
  <c r="G20" i="16"/>
  <c r="I20" i="16"/>
  <c r="K20" i="16"/>
  <c r="K16" i="16" s="1"/>
  <c r="M20" i="16"/>
  <c r="O20" i="16"/>
  <c r="O16" i="16" s="1"/>
  <c r="Q20" i="16"/>
  <c r="V20" i="16"/>
  <c r="I24" i="16"/>
  <c r="Q24" i="16"/>
  <c r="G25" i="16"/>
  <c r="G24" i="16" s="1"/>
  <c r="I25" i="16"/>
  <c r="K25" i="16"/>
  <c r="K24" i="16" s="1"/>
  <c r="O25" i="16"/>
  <c r="O24" i="16" s="1"/>
  <c r="Q25" i="16"/>
  <c r="V25" i="16"/>
  <c r="V24" i="16" s="1"/>
  <c r="G27" i="16"/>
  <c r="I27" i="16"/>
  <c r="V27" i="16"/>
  <c r="G28" i="16"/>
  <c r="M28" i="16" s="1"/>
  <c r="M27" i="16" s="1"/>
  <c r="I28" i="16"/>
  <c r="K28" i="16"/>
  <c r="K27" i="16" s="1"/>
  <c r="O28" i="16"/>
  <c r="O27" i="16" s="1"/>
  <c r="Q28" i="16"/>
  <c r="Q27" i="16" s="1"/>
  <c r="V28" i="16"/>
  <c r="G30" i="16"/>
  <c r="I30" i="16"/>
  <c r="K30" i="16"/>
  <c r="M30" i="16"/>
  <c r="O30" i="16"/>
  <c r="Q30" i="16"/>
  <c r="V30" i="16"/>
  <c r="G33" i="16"/>
  <c r="M33" i="16" s="1"/>
  <c r="I33" i="16"/>
  <c r="K33" i="16"/>
  <c r="O33" i="16"/>
  <c r="Q33" i="16"/>
  <c r="V33" i="16"/>
  <c r="G37" i="16"/>
  <c r="M37" i="16" s="1"/>
  <c r="I37" i="16"/>
  <c r="K37" i="16"/>
  <c r="O37" i="16"/>
  <c r="Q37" i="16"/>
  <c r="V37" i="16"/>
  <c r="G40" i="16"/>
  <c r="M40" i="16" s="1"/>
  <c r="I40" i="16"/>
  <c r="K40" i="16"/>
  <c r="O40" i="16"/>
  <c r="Q40" i="16"/>
  <c r="V40" i="16"/>
  <c r="G43" i="16"/>
  <c r="M43" i="16" s="1"/>
  <c r="I43" i="16"/>
  <c r="K43" i="16"/>
  <c r="O43" i="16"/>
  <c r="Q43" i="16"/>
  <c r="V43" i="16"/>
  <c r="G47" i="16"/>
  <c r="I47" i="16"/>
  <c r="K47" i="16"/>
  <c r="M47" i="16"/>
  <c r="O47" i="16"/>
  <c r="Q47" i="16"/>
  <c r="V47" i="16"/>
  <c r="G50" i="16"/>
  <c r="M50" i="16" s="1"/>
  <c r="I50" i="16"/>
  <c r="K50" i="16"/>
  <c r="O50" i="16"/>
  <c r="Q50" i="16"/>
  <c r="V50" i="16"/>
  <c r="G53" i="16"/>
  <c r="M53" i="16" s="1"/>
  <c r="I53" i="16"/>
  <c r="K53" i="16"/>
  <c r="O53" i="16"/>
  <c r="Q53" i="16"/>
  <c r="V53" i="16"/>
  <c r="G56" i="16"/>
  <c r="M56" i="16" s="1"/>
  <c r="I56" i="16"/>
  <c r="K56" i="16"/>
  <c r="O56" i="16"/>
  <c r="Q56" i="16"/>
  <c r="V56" i="16"/>
  <c r="G58" i="16"/>
  <c r="M58" i="16" s="1"/>
  <c r="I58" i="16"/>
  <c r="K58" i="16"/>
  <c r="O58" i="16"/>
  <c r="Q58" i="16"/>
  <c r="V58" i="16"/>
  <c r="G60" i="16"/>
  <c r="M60" i="16" s="1"/>
  <c r="I60" i="16"/>
  <c r="K60" i="16"/>
  <c r="O60" i="16"/>
  <c r="Q60" i="16"/>
  <c r="V60" i="16"/>
  <c r="G63" i="16"/>
  <c r="I63" i="16"/>
  <c r="K63" i="16"/>
  <c r="M63" i="16"/>
  <c r="O63" i="16"/>
  <c r="Q63" i="16"/>
  <c r="V63" i="16"/>
  <c r="G65" i="16"/>
  <c r="I65" i="16"/>
  <c r="K65" i="16"/>
  <c r="M65" i="16"/>
  <c r="O65" i="16"/>
  <c r="Q65" i="16"/>
  <c r="V65" i="16"/>
  <c r="G67" i="16"/>
  <c r="I67" i="16"/>
  <c r="K67" i="16"/>
  <c r="M67" i="16"/>
  <c r="O67" i="16"/>
  <c r="Q67" i="16"/>
  <c r="V67" i="16"/>
  <c r="G69" i="16"/>
  <c r="M69" i="16" s="1"/>
  <c r="I69" i="16"/>
  <c r="K69" i="16"/>
  <c r="O69" i="16"/>
  <c r="Q69" i="16"/>
  <c r="V69" i="16"/>
  <c r="G71" i="16"/>
  <c r="M71" i="16" s="1"/>
  <c r="I71" i="16"/>
  <c r="K71" i="16"/>
  <c r="O71" i="16"/>
  <c r="Q71" i="16"/>
  <c r="V71" i="16"/>
  <c r="G74" i="16"/>
  <c r="M74" i="16" s="1"/>
  <c r="I74" i="16"/>
  <c r="K74" i="16"/>
  <c r="O74" i="16"/>
  <c r="Q74" i="16"/>
  <c r="V74" i="16"/>
  <c r="G76" i="16"/>
  <c r="M76" i="16" s="1"/>
  <c r="I76" i="16"/>
  <c r="K76" i="16"/>
  <c r="O76" i="16"/>
  <c r="Q76" i="16"/>
  <c r="V76" i="16"/>
  <c r="G80" i="16"/>
  <c r="M80" i="16" s="1"/>
  <c r="I80" i="16"/>
  <c r="K80" i="16"/>
  <c r="O80" i="16"/>
  <c r="Q80" i="16"/>
  <c r="V80" i="16"/>
  <c r="G83" i="16"/>
  <c r="M83" i="16" s="1"/>
  <c r="I83" i="16"/>
  <c r="K83" i="16"/>
  <c r="O83" i="16"/>
  <c r="Q83" i="16"/>
  <c r="V83" i="16"/>
  <c r="G85" i="16"/>
  <c r="M85" i="16" s="1"/>
  <c r="I85" i="16"/>
  <c r="K85" i="16"/>
  <c r="O85" i="16"/>
  <c r="Q85" i="16"/>
  <c r="V85" i="16"/>
  <c r="G88" i="16"/>
  <c r="M88" i="16" s="1"/>
  <c r="I88" i="16"/>
  <c r="K88" i="16"/>
  <c r="O88" i="16"/>
  <c r="Q88" i="16"/>
  <c r="V88" i="16"/>
  <c r="G91" i="16"/>
  <c r="M91" i="16" s="1"/>
  <c r="I91" i="16"/>
  <c r="K91" i="16"/>
  <c r="O91" i="16"/>
  <c r="Q91" i="16"/>
  <c r="V91" i="16"/>
  <c r="G94" i="16"/>
  <c r="M94" i="16" s="1"/>
  <c r="I94" i="16"/>
  <c r="K94" i="16"/>
  <c r="O94" i="16"/>
  <c r="Q94" i="16"/>
  <c r="V94" i="16"/>
  <c r="G97" i="16"/>
  <c r="I97" i="16"/>
  <c r="K97" i="16"/>
  <c r="M97" i="16"/>
  <c r="O97" i="16"/>
  <c r="Q97" i="16"/>
  <c r="V97" i="16"/>
  <c r="G100" i="16"/>
  <c r="M100" i="16" s="1"/>
  <c r="I100" i="16"/>
  <c r="K100" i="16"/>
  <c r="O100" i="16"/>
  <c r="Q100" i="16"/>
  <c r="V100" i="16"/>
  <c r="G103" i="16"/>
  <c r="I83" i="1" s="1"/>
  <c r="I103" i="16"/>
  <c r="K103" i="16"/>
  <c r="G104" i="16"/>
  <c r="M104" i="16" s="1"/>
  <c r="I104" i="16"/>
  <c r="K104" i="16"/>
  <c r="O104" i="16"/>
  <c r="Q104" i="16"/>
  <c r="V104" i="16"/>
  <c r="G108" i="16"/>
  <c r="M108" i="16" s="1"/>
  <c r="I108" i="16"/>
  <c r="K108" i="16"/>
  <c r="O108" i="16"/>
  <c r="O103" i="16" s="1"/>
  <c r="Q108" i="16"/>
  <c r="V108" i="16"/>
  <c r="G112" i="16"/>
  <c r="M112" i="16" s="1"/>
  <c r="I112" i="16"/>
  <c r="K112" i="16"/>
  <c r="O112" i="16"/>
  <c r="Q112" i="16"/>
  <c r="V112" i="16"/>
  <c r="G116" i="16"/>
  <c r="I116" i="16"/>
  <c r="K116" i="16"/>
  <c r="M116" i="16"/>
  <c r="O116" i="16"/>
  <c r="Q116" i="16"/>
  <c r="V116" i="16"/>
  <c r="G118" i="16"/>
  <c r="I118" i="16"/>
  <c r="K118" i="16"/>
  <c r="O118" i="16"/>
  <c r="Q118" i="16"/>
  <c r="V118" i="16"/>
  <c r="G120" i="16"/>
  <c r="M120" i="16" s="1"/>
  <c r="I120" i="16"/>
  <c r="K120" i="16"/>
  <c r="O120" i="16"/>
  <c r="Q120" i="16"/>
  <c r="V120" i="16"/>
  <c r="G122" i="16"/>
  <c r="M122" i="16" s="1"/>
  <c r="I122" i="16"/>
  <c r="K122" i="16"/>
  <c r="O122" i="16"/>
  <c r="Q122" i="16"/>
  <c r="V122" i="16"/>
  <c r="G123" i="16"/>
  <c r="I123" i="16"/>
  <c r="K123" i="16"/>
  <c r="M123" i="16"/>
  <c r="O123" i="16"/>
  <c r="Q123" i="16"/>
  <c r="V123" i="16"/>
  <c r="G124" i="16"/>
  <c r="I124" i="16"/>
  <c r="K124" i="16"/>
  <c r="M124" i="16"/>
  <c r="O124" i="16"/>
  <c r="Q124" i="16"/>
  <c r="V124" i="16"/>
  <c r="G125" i="16"/>
  <c r="M125" i="16" s="1"/>
  <c r="I125" i="16"/>
  <c r="K125" i="16"/>
  <c r="O125" i="16"/>
  <c r="Q125" i="16"/>
  <c r="V125" i="16"/>
  <c r="G126" i="16"/>
  <c r="M126" i="16" s="1"/>
  <c r="I126" i="16"/>
  <c r="K126" i="16"/>
  <c r="O126" i="16"/>
  <c r="Q126" i="16"/>
  <c r="V126" i="16"/>
  <c r="AE128" i="16"/>
  <c r="F46" i="1" s="1"/>
  <c r="G9" i="15"/>
  <c r="I9" i="15"/>
  <c r="K9" i="15"/>
  <c r="M9" i="15"/>
  <c r="O9" i="15"/>
  <c r="O8" i="15" s="1"/>
  <c r="Q9" i="15"/>
  <c r="V9" i="15"/>
  <c r="G15" i="15"/>
  <c r="AF88" i="15" s="1"/>
  <c r="G45" i="1" s="1"/>
  <c r="I15" i="15"/>
  <c r="K15" i="15"/>
  <c r="O15" i="15"/>
  <c r="Q15" i="15"/>
  <c r="V15" i="15"/>
  <c r="G20" i="15"/>
  <c r="M20" i="15" s="1"/>
  <c r="I20" i="15"/>
  <c r="K20" i="15"/>
  <c r="O20" i="15"/>
  <c r="Q20" i="15"/>
  <c r="V20" i="15"/>
  <c r="G22" i="15"/>
  <c r="M22" i="15" s="1"/>
  <c r="I22" i="15"/>
  <c r="K22" i="15"/>
  <c r="O22" i="15"/>
  <c r="Q22" i="15"/>
  <c r="V22" i="15"/>
  <c r="G25" i="15"/>
  <c r="M25" i="15" s="1"/>
  <c r="I25" i="15"/>
  <c r="K25" i="15"/>
  <c r="O25" i="15"/>
  <c r="Q25" i="15"/>
  <c r="V25" i="15"/>
  <c r="G30" i="15"/>
  <c r="M30" i="15" s="1"/>
  <c r="I30" i="15"/>
  <c r="K30" i="15"/>
  <c r="O30" i="15"/>
  <c r="Q30" i="15"/>
  <c r="V30" i="15"/>
  <c r="G35" i="15"/>
  <c r="M35" i="15" s="1"/>
  <c r="I35" i="15"/>
  <c r="K35" i="15"/>
  <c r="O35" i="15"/>
  <c r="Q35" i="15"/>
  <c r="V35" i="15"/>
  <c r="G38" i="15"/>
  <c r="M38" i="15" s="1"/>
  <c r="I38" i="15"/>
  <c r="K38" i="15"/>
  <c r="O38" i="15"/>
  <c r="Q38" i="15"/>
  <c r="V38" i="15"/>
  <c r="G43" i="15"/>
  <c r="M43" i="15" s="1"/>
  <c r="I43" i="15"/>
  <c r="K43" i="15"/>
  <c r="O43" i="15"/>
  <c r="Q43" i="15"/>
  <c r="V43" i="15"/>
  <c r="G48" i="15"/>
  <c r="I48" i="15"/>
  <c r="K48" i="15"/>
  <c r="M48" i="15"/>
  <c r="O48" i="15"/>
  <c r="Q48" i="15"/>
  <c r="V48" i="15"/>
  <c r="G50" i="15"/>
  <c r="I50" i="15"/>
  <c r="K50" i="15"/>
  <c r="M50" i="15"/>
  <c r="O50" i="15"/>
  <c r="Q50" i="15"/>
  <c r="V50" i="15"/>
  <c r="G54" i="15"/>
  <c r="M54" i="15" s="1"/>
  <c r="I54" i="15"/>
  <c r="K54" i="15"/>
  <c r="O54" i="15"/>
  <c r="Q54" i="15"/>
  <c r="V54" i="15"/>
  <c r="G59" i="15"/>
  <c r="M59" i="15" s="1"/>
  <c r="I59" i="15"/>
  <c r="K59" i="15"/>
  <c r="O59" i="15"/>
  <c r="Q59" i="15"/>
  <c r="V59" i="15"/>
  <c r="I60" i="15"/>
  <c r="G61" i="15"/>
  <c r="M61" i="15" s="1"/>
  <c r="I61" i="15"/>
  <c r="K61" i="15"/>
  <c r="K60" i="15" s="1"/>
  <c r="O61" i="15"/>
  <c r="Q61" i="15"/>
  <c r="Q60" i="15" s="1"/>
  <c r="V61" i="15"/>
  <c r="V60" i="15" s="1"/>
  <c r="G66" i="15"/>
  <c r="M66" i="15" s="1"/>
  <c r="I66" i="15"/>
  <c r="K66" i="15"/>
  <c r="O66" i="15"/>
  <c r="Q66" i="15"/>
  <c r="V66" i="15"/>
  <c r="G68" i="15"/>
  <c r="G67" i="15" s="1"/>
  <c r="I68" i="15"/>
  <c r="I67" i="15" s="1"/>
  <c r="K68" i="15"/>
  <c r="K67" i="15" s="1"/>
  <c r="M68" i="15"/>
  <c r="M67" i="15" s="1"/>
  <c r="O68" i="15"/>
  <c r="O67" i="15" s="1"/>
  <c r="Q68" i="15"/>
  <c r="Q67" i="15" s="1"/>
  <c r="V68" i="15"/>
  <c r="V67" i="15" s="1"/>
  <c r="G74" i="15"/>
  <c r="M74" i="15" s="1"/>
  <c r="I74" i="15"/>
  <c r="K74" i="15"/>
  <c r="O74" i="15"/>
  <c r="Q74" i="15"/>
  <c r="V74" i="15"/>
  <c r="G76" i="15"/>
  <c r="M76" i="15" s="1"/>
  <c r="I76" i="15"/>
  <c r="K76" i="15"/>
  <c r="O76" i="15"/>
  <c r="Q76" i="15"/>
  <c r="V76" i="15"/>
  <c r="G78" i="15"/>
  <c r="M78" i="15" s="1"/>
  <c r="I78" i="15"/>
  <c r="K78" i="15"/>
  <c r="O78" i="15"/>
  <c r="Q78" i="15"/>
  <c r="V78" i="15"/>
  <c r="G80" i="15"/>
  <c r="M80" i="15" s="1"/>
  <c r="I80" i="15"/>
  <c r="K80" i="15"/>
  <c r="O80" i="15"/>
  <c r="Q80" i="15"/>
  <c r="V80" i="15"/>
  <c r="G81" i="15"/>
  <c r="M81" i="15" s="1"/>
  <c r="I81" i="15"/>
  <c r="K81" i="15"/>
  <c r="O81" i="15"/>
  <c r="Q81" i="15"/>
  <c r="V81" i="15"/>
  <c r="G82" i="15"/>
  <c r="M82" i="15" s="1"/>
  <c r="I82" i="15"/>
  <c r="K82" i="15"/>
  <c r="O82" i="15"/>
  <c r="Q82" i="15"/>
  <c r="V82" i="15"/>
  <c r="G83" i="15"/>
  <c r="M83" i="15" s="1"/>
  <c r="I83" i="15"/>
  <c r="K83" i="15"/>
  <c r="O83" i="15"/>
  <c r="Q83" i="15"/>
  <c r="V83" i="15"/>
  <c r="G84" i="15"/>
  <c r="M84" i="15" s="1"/>
  <c r="I84" i="15"/>
  <c r="K84" i="15"/>
  <c r="O84" i="15"/>
  <c r="Q84" i="15"/>
  <c r="V84" i="15"/>
  <c r="G85" i="15"/>
  <c r="M85" i="15" s="1"/>
  <c r="I85" i="15"/>
  <c r="K85" i="15"/>
  <c r="O85" i="15"/>
  <c r="Q85" i="15"/>
  <c r="V85" i="15"/>
  <c r="AE88" i="15"/>
  <c r="F45" i="1" s="1"/>
  <c r="BA216" i="14"/>
  <c r="BA205" i="14"/>
  <c r="G8" i="14"/>
  <c r="I64" i="1" s="1"/>
  <c r="V8" i="14"/>
  <c r="G9" i="14"/>
  <c r="M9" i="14" s="1"/>
  <c r="M8" i="14" s="1"/>
  <c r="I9" i="14"/>
  <c r="I8" i="14" s="1"/>
  <c r="K9" i="14"/>
  <c r="K8" i="14" s="1"/>
  <c r="O9" i="14"/>
  <c r="O8" i="14" s="1"/>
  <c r="Q9" i="14"/>
  <c r="Q8" i="14" s="1"/>
  <c r="V9" i="14"/>
  <c r="G16" i="14"/>
  <c r="M16" i="14" s="1"/>
  <c r="M15" i="14" s="1"/>
  <c r="I16" i="14"/>
  <c r="K16" i="14"/>
  <c r="O16" i="14"/>
  <c r="Q16" i="14"/>
  <c r="Q15" i="14" s="1"/>
  <c r="V16" i="14"/>
  <c r="V15" i="14" s="1"/>
  <c r="G19" i="14"/>
  <c r="M19" i="14" s="1"/>
  <c r="I19" i="14"/>
  <c r="K19" i="14"/>
  <c r="K15" i="14" s="1"/>
  <c r="O19" i="14"/>
  <c r="O15" i="14" s="1"/>
  <c r="Q19" i="14"/>
  <c r="V19" i="14"/>
  <c r="G23" i="14"/>
  <c r="I23" i="14"/>
  <c r="K23" i="14"/>
  <c r="O23" i="14"/>
  <c r="Q23" i="14"/>
  <c r="V23" i="14"/>
  <c r="G25" i="14"/>
  <c r="M25" i="14" s="1"/>
  <c r="I25" i="14"/>
  <c r="K25" i="14"/>
  <c r="O25" i="14"/>
  <c r="Q25" i="14"/>
  <c r="V25" i="14"/>
  <c r="G28" i="14"/>
  <c r="M28" i="14" s="1"/>
  <c r="I28" i="14"/>
  <c r="K28" i="14"/>
  <c r="O28" i="14"/>
  <c r="Q28" i="14"/>
  <c r="V28" i="14"/>
  <c r="G30" i="14"/>
  <c r="M30" i="14" s="1"/>
  <c r="I30" i="14"/>
  <c r="K30" i="14"/>
  <c r="O30" i="14"/>
  <c r="Q30" i="14"/>
  <c r="V30" i="14"/>
  <c r="G32" i="14"/>
  <c r="I32" i="14"/>
  <c r="K32" i="14"/>
  <c r="M32" i="14"/>
  <c r="O32" i="14"/>
  <c r="Q32" i="14"/>
  <c r="V32" i="14"/>
  <c r="G34" i="14"/>
  <c r="M34" i="14" s="1"/>
  <c r="I34" i="14"/>
  <c r="K34" i="14"/>
  <c r="O34" i="14"/>
  <c r="Q34" i="14"/>
  <c r="V34" i="14"/>
  <c r="G36" i="14"/>
  <c r="M36" i="14" s="1"/>
  <c r="I36" i="14"/>
  <c r="K36" i="14"/>
  <c r="O36" i="14"/>
  <c r="Q36" i="14"/>
  <c r="V36" i="14"/>
  <c r="G38" i="14"/>
  <c r="M38" i="14" s="1"/>
  <c r="I38" i="14"/>
  <c r="K38" i="14"/>
  <c r="O38" i="14"/>
  <c r="Q38" i="14"/>
  <c r="V38" i="14"/>
  <c r="G41" i="14"/>
  <c r="M41" i="14" s="1"/>
  <c r="I41" i="14"/>
  <c r="K41" i="14"/>
  <c r="O41" i="14"/>
  <c r="Q41" i="14"/>
  <c r="V41" i="14"/>
  <c r="G44" i="14"/>
  <c r="M44" i="14" s="1"/>
  <c r="I44" i="14"/>
  <c r="K44" i="14"/>
  <c r="O44" i="14"/>
  <c r="Q44" i="14"/>
  <c r="V44" i="14"/>
  <c r="G46" i="14"/>
  <c r="AF308" i="14" s="1"/>
  <c r="G44" i="1" s="1"/>
  <c r="I46" i="14"/>
  <c r="K46" i="14"/>
  <c r="O46" i="14"/>
  <c r="Q46" i="14"/>
  <c r="V46" i="14"/>
  <c r="G49" i="14"/>
  <c r="M49" i="14" s="1"/>
  <c r="I49" i="14"/>
  <c r="K49" i="14"/>
  <c r="O49" i="14"/>
  <c r="Q49" i="14"/>
  <c r="V49" i="14"/>
  <c r="G51" i="14"/>
  <c r="M51" i="14" s="1"/>
  <c r="I51" i="14"/>
  <c r="K51" i="14"/>
  <c r="O51" i="14"/>
  <c r="Q51" i="14"/>
  <c r="V51" i="14"/>
  <c r="G53" i="14"/>
  <c r="M53" i="14" s="1"/>
  <c r="I53" i="14"/>
  <c r="K53" i="14"/>
  <c r="O53" i="14"/>
  <c r="Q53" i="14"/>
  <c r="V53" i="14"/>
  <c r="G55" i="14"/>
  <c r="M55" i="14" s="1"/>
  <c r="I55" i="14"/>
  <c r="K55" i="14"/>
  <c r="O55" i="14"/>
  <c r="Q55" i="14"/>
  <c r="V55" i="14"/>
  <c r="G57" i="14"/>
  <c r="I57" i="14"/>
  <c r="K57" i="14"/>
  <c r="M57" i="14"/>
  <c r="O57" i="14"/>
  <c r="Q57" i="14"/>
  <c r="V57" i="14"/>
  <c r="G60" i="14"/>
  <c r="M60" i="14" s="1"/>
  <c r="I60" i="14"/>
  <c r="K60" i="14"/>
  <c r="O60" i="14"/>
  <c r="Q60" i="14"/>
  <c r="Q59" i="14" s="1"/>
  <c r="V60" i="14"/>
  <c r="G67" i="14"/>
  <c r="G59" i="14" s="1"/>
  <c r="I68" i="1" s="1"/>
  <c r="I67" i="14"/>
  <c r="K67" i="14"/>
  <c r="K59" i="14" s="1"/>
  <c r="O67" i="14"/>
  <c r="O59" i="14" s="1"/>
  <c r="Q67" i="14"/>
  <c r="V67" i="14"/>
  <c r="V59" i="14" s="1"/>
  <c r="I70" i="14"/>
  <c r="G71" i="14"/>
  <c r="M71" i="14" s="1"/>
  <c r="M70" i="14" s="1"/>
  <c r="I71" i="14"/>
  <c r="K71" i="14"/>
  <c r="K70" i="14" s="1"/>
  <c r="O71" i="14"/>
  <c r="O70" i="14" s="1"/>
  <c r="Q71" i="14"/>
  <c r="Q70" i="14" s="1"/>
  <c r="V71" i="14"/>
  <c r="V70" i="14" s="1"/>
  <c r="I73" i="14"/>
  <c r="Q73" i="14"/>
  <c r="G74" i="14"/>
  <c r="G73" i="14" s="1"/>
  <c r="I70" i="1" s="1"/>
  <c r="I74" i="14"/>
  <c r="K74" i="14"/>
  <c r="K73" i="14" s="1"/>
  <c r="M74" i="14"/>
  <c r="M73" i="14" s="1"/>
  <c r="O74" i="14"/>
  <c r="O73" i="14" s="1"/>
  <c r="Q74" i="14"/>
  <c r="V74" i="14"/>
  <c r="V73" i="14" s="1"/>
  <c r="G76" i="14"/>
  <c r="G75" i="14" s="1"/>
  <c r="I76" i="14"/>
  <c r="K76" i="14"/>
  <c r="K75" i="14" s="1"/>
  <c r="O76" i="14"/>
  <c r="O75" i="14" s="1"/>
  <c r="Q76" i="14"/>
  <c r="V76" i="14"/>
  <c r="V75" i="14" s="1"/>
  <c r="G78" i="14"/>
  <c r="M78" i="14" s="1"/>
  <c r="I78" i="14"/>
  <c r="K78" i="14"/>
  <c r="O78" i="14"/>
  <c r="Q78" i="14"/>
  <c r="V78" i="14"/>
  <c r="G80" i="14"/>
  <c r="I80" i="14"/>
  <c r="K80" i="14"/>
  <c r="M80" i="14"/>
  <c r="O80" i="14"/>
  <c r="Q80" i="14"/>
  <c r="V80" i="14"/>
  <c r="G82" i="14"/>
  <c r="M82" i="14" s="1"/>
  <c r="I82" i="14"/>
  <c r="K82" i="14"/>
  <c r="O82" i="14"/>
  <c r="Q82" i="14"/>
  <c r="V82" i="14"/>
  <c r="G84" i="14"/>
  <c r="M84" i="14" s="1"/>
  <c r="I84" i="14"/>
  <c r="K84" i="14"/>
  <c r="O84" i="14"/>
  <c r="Q84" i="14"/>
  <c r="V84" i="14"/>
  <c r="G89" i="14"/>
  <c r="M89" i="14" s="1"/>
  <c r="I89" i="14"/>
  <c r="K89" i="14"/>
  <c r="O89" i="14"/>
  <c r="Q89" i="14"/>
  <c r="V89" i="14"/>
  <c r="G92" i="14"/>
  <c r="M92" i="14" s="1"/>
  <c r="I92" i="14"/>
  <c r="K92" i="14"/>
  <c r="O92" i="14"/>
  <c r="Q92" i="14"/>
  <c r="V92" i="14"/>
  <c r="G98" i="14"/>
  <c r="M98" i="14" s="1"/>
  <c r="I98" i="14"/>
  <c r="K98" i="14"/>
  <c r="O98" i="14"/>
  <c r="Q98" i="14"/>
  <c r="V98" i="14"/>
  <c r="G101" i="14"/>
  <c r="M101" i="14" s="1"/>
  <c r="I101" i="14"/>
  <c r="K101" i="14"/>
  <c r="O101" i="14"/>
  <c r="Q101" i="14"/>
  <c r="V101" i="14"/>
  <c r="G104" i="14"/>
  <c r="M104" i="14" s="1"/>
  <c r="I104" i="14"/>
  <c r="K104" i="14"/>
  <c r="O104" i="14"/>
  <c r="Q104" i="14"/>
  <c r="V104" i="14"/>
  <c r="G106" i="14"/>
  <c r="M106" i="14" s="1"/>
  <c r="I106" i="14"/>
  <c r="K106" i="14"/>
  <c r="O106" i="14"/>
  <c r="Q106" i="14"/>
  <c r="V106" i="14"/>
  <c r="G108" i="14"/>
  <c r="M108" i="14" s="1"/>
  <c r="I108" i="14"/>
  <c r="K108" i="14"/>
  <c r="O108" i="14"/>
  <c r="Q108" i="14"/>
  <c r="V108" i="14"/>
  <c r="G110" i="14"/>
  <c r="M110" i="14" s="1"/>
  <c r="I110" i="14"/>
  <c r="K110" i="14"/>
  <c r="O110" i="14"/>
  <c r="Q110" i="14"/>
  <c r="V110" i="14"/>
  <c r="G112" i="14"/>
  <c r="M112" i="14" s="1"/>
  <c r="I112" i="14"/>
  <c r="K112" i="14"/>
  <c r="O112" i="14"/>
  <c r="Q112" i="14"/>
  <c r="V112" i="14"/>
  <c r="G115" i="14"/>
  <c r="I115" i="14"/>
  <c r="K115" i="14"/>
  <c r="M115" i="14"/>
  <c r="O115" i="14"/>
  <c r="Q115" i="14"/>
  <c r="V115" i="14"/>
  <c r="G120" i="14"/>
  <c r="I120" i="14"/>
  <c r="K120" i="14"/>
  <c r="M120" i="14"/>
  <c r="O120" i="14"/>
  <c r="Q120" i="14"/>
  <c r="V120" i="14"/>
  <c r="G122" i="14"/>
  <c r="M122" i="14" s="1"/>
  <c r="I122" i="14"/>
  <c r="K122" i="14"/>
  <c r="O122" i="14"/>
  <c r="Q122" i="14"/>
  <c r="V122" i="14"/>
  <c r="G125" i="14"/>
  <c r="M125" i="14" s="1"/>
  <c r="I125" i="14"/>
  <c r="K125" i="14"/>
  <c r="O125" i="14"/>
  <c r="Q125" i="14"/>
  <c r="V125" i="14"/>
  <c r="G127" i="14"/>
  <c r="M127" i="14" s="1"/>
  <c r="I127" i="14"/>
  <c r="K127" i="14"/>
  <c r="O127" i="14"/>
  <c r="Q127" i="14"/>
  <c r="V127" i="14"/>
  <c r="G130" i="14"/>
  <c r="M130" i="14" s="1"/>
  <c r="I130" i="14"/>
  <c r="K130" i="14"/>
  <c r="O130" i="14"/>
  <c r="Q130" i="14"/>
  <c r="V130" i="14"/>
  <c r="G133" i="14"/>
  <c r="M133" i="14" s="1"/>
  <c r="I133" i="14"/>
  <c r="K133" i="14"/>
  <c r="O133" i="14"/>
  <c r="Q133" i="14"/>
  <c r="V133" i="14"/>
  <c r="G137" i="14"/>
  <c r="M137" i="14" s="1"/>
  <c r="I137" i="14"/>
  <c r="K137" i="14"/>
  <c r="O137" i="14"/>
  <c r="Q137" i="14"/>
  <c r="V137" i="14"/>
  <c r="G140" i="14"/>
  <c r="I140" i="14"/>
  <c r="K140" i="14"/>
  <c r="M140" i="14"/>
  <c r="O140" i="14"/>
  <c r="Q140" i="14"/>
  <c r="V140" i="14"/>
  <c r="G143" i="14"/>
  <c r="M143" i="14" s="1"/>
  <c r="I143" i="14"/>
  <c r="K143" i="14"/>
  <c r="O143" i="14"/>
  <c r="Q143" i="14"/>
  <c r="V143" i="14"/>
  <c r="G146" i="14"/>
  <c r="M146" i="14" s="1"/>
  <c r="I146" i="14"/>
  <c r="K146" i="14"/>
  <c r="O146" i="14"/>
  <c r="Q146" i="14"/>
  <c r="V146" i="14"/>
  <c r="G149" i="14"/>
  <c r="M149" i="14" s="1"/>
  <c r="I149" i="14"/>
  <c r="K149" i="14"/>
  <c r="O149" i="14"/>
  <c r="Q149" i="14"/>
  <c r="V149" i="14"/>
  <c r="G152" i="14"/>
  <c r="I152" i="14"/>
  <c r="K152" i="14"/>
  <c r="M152" i="14"/>
  <c r="O152" i="14"/>
  <c r="Q152" i="14"/>
  <c r="V152" i="14"/>
  <c r="G155" i="14"/>
  <c r="M155" i="14" s="1"/>
  <c r="I155" i="14"/>
  <c r="K155" i="14"/>
  <c r="O155" i="14"/>
  <c r="Q155" i="14"/>
  <c r="V155" i="14"/>
  <c r="G157" i="14"/>
  <c r="I157" i="14"/>
  <c r="K157" i="14"/>
  <c r="O157" i="14"/>
  <c r="Q157" i="14"/>
  <c r="V157" i="14"/>
  <c r="G162" i="14"/>
  <c r="M162" i="14" s="1"/>
  <c r="I162" i="14"/>
  <c r="K162" i="14"/>
  <c r="O162" i="14"/>
  <c r="Q162" i="14"/>
  <c r="V162" i="14"/>
  <c r="G170" i="14"/>
  <c r="M170" i="14" s="1"/>
  <c r="I170" i="14"/>
  <c r="K170" i="14"/>
  <c r="O170" i="14"/>
  <c r="Q170" i="14"/>
  <c r="V170" i="14"/>
  <c r="G174" i="14"/>
  <c r="M174" i="14" s="1"/>
  <c r="I174" i="14"/>
  <c r="K174" i="14"/>
  <c r="O174" i="14"/>
  <c r="Q174" i="14"/>
  <c r="V174" i="14"/>
  <c r="G176" i="14"/>
  <c r="M176" i="14" s="1"/>
  <c r="I176" i="14"/>
  <c r="K176" i="14"/>
  <c r="O176" i="14"/>
  <c r="Q176" i="14"/>
  <c r="V176" i="14"/>
  <c r="G178" i="14"/>
  <c r="M178" i="14" s="1"/>
  <c r="I178" i="14"/>
  <c r="K178" i="14"/>
  <c r="O178" i="14"/>
  <c r="Q178" i="14"/>
  <c r="V178" i="14"/>
  <c r="G181" i="14"/>
  <c r="M181" i="14" s="1"/>
  <c r="I181" i="14"/>
  <c r="K181" i="14"/>
  <c r="O181" i="14"/>
  <c r="Q181" i="14"/>
  <c r="V181" i="14"/>
  <c r="G184" i="14"/>
  <c r="M184" i="14" s="1"/>
  <c r="I184" i="14"/>
  <c r="K184" i="14"/>
  <c r="O184" i="14"/>
  <c r="Q184" i="14"/>
  <c r="V184" i="14"/>
  <c r="G188" i="14"/>
  <c r="M188" i="14" s="1"/>
  <c r="I188" i="14"/>
  <c r="K188" i="14"/>
  <c r="O188" i="14"/>
  <c r="Q188" i="14"/>
  <c r="V188" i="14"/>
  <c r="G190" i="14"/>
  <c r="I190" i="14"/>
  <c r="K190" i="14"/>
  <c r="M190" i="14"/>
  <c r="O190" i="14"/>
  <c r="Q190" i="14"/>
  <c r="V190" i="14"/>
  <c r="G194" i="14"/>
  <c r="I194" i="14"/>
  <c r="K194" i="14"/>
  <c r="M194" i="14"/>
  <c r="O194" i="14"/>
  <c r="Q194" i="14"/>
  <c r="V194" i="14"/>
  <c r="G197" i="14"/>
  <c r="I197" i="14"/>
  <c r="K197" i="14"/>
  <c r="M197" i="14"/>
  <c r="O197" i="14"/>
  <c r="Q197" i="14"/>
  <c r="V197" i="14"/>
  <c r="G199" i="14"/>
  <c r="M199" i="14" s="1"/>
  <c r="I199" i="14"/>
  <c r="K199" i="14"/>
  <c r="O199" i="14"/>
  <c r="Q199" i="14"/>
  <c r="V199" i="14"/>
  <c r="G204" i="14"/>
  <c r="M204" i="14" s="1"/>
  <c r="I204" i="14"/>
  <c r="K204" i="14"/>
  <c r="O204" i="14"/>
  <c r="Q204" i="14"/>
  <c r="V204" i="14"/>
  <c r="G209" i="14"/>
  <c r="M209" i="14" s="1"/>
  <c r="I209" i="14"/>
  <c r="K209" i="14"/>
  <c r="O209" i="14"/>
  <c r="Q209" i="14"/>
  <c r="V209" i="14"/>
  <c r="G215" i="14"/>
  <c r="M215" i="14" s="1"/>
  <c r="I215" i="14"/>
  <c r="K215" i="14"/>
  <c r="O215" i="14"/>
  <c r="Q215" i="14"/>
  <c r="V215" i="14"/>
  <c r="G233" i="14"/>
  <c r="M233" i="14" s="1"/>
  <c r="I233" i="14"/>
  <c r="K233" i="14"/>
  <c r="O233" i="14"/>
  <c r="Q233" i="14"/>
  <c r="V233" i="14"/>
  <c r="G237" i="14"/>
  <c r="M237" i="14" s="1"/>
  <c r="I237" i="14"/>
  <c r="K237" i="14"/>
  <c r="O237" i="14"/>
  <c r="Q237" i="14"/>
  <c r="V237" i="14"/>
  <c r="G240" i="14"/>
  <c r="M240" i="14" s="1"/>
  <c r="I240" i="14"/>
  <c r="K240" i="14"/>
  <c r="O240" i="14"/>
  <c r="Q240" i="14"/>
  <c r="V240" i="14"/>
  <c r="G243" i="14"/>
  <c r="M243" i="14" s="1"/>
  <c r="I243" i="14"/>
  <c r="K243" i="14"/>
  <c r="O243" i="14"/>
  <c r="Q243" i="14"/>
  <c r="V243" i="14"/>
  <c r="G245" i="14"/>
  <c r="I245" i="14"/>
  <c r="K245" i="14"/>
  <c r="M245" i="14"/>
  <c r="O245" i="14"/>
  <c r="O244" i="14" s="1"/>
  <c r="Q245" i="14"/>
  <c r="V245" i="14"/>
  <c r="G248" i="14"/>
  <c r="G244" i="14" s="1"/>
  <c r="I76" i="1" s="1"/>
  <c r="I248" i="14"/>
  <c r="K248" i="14"/>
  <c r="O248" i="14"/>
  <c r="Q248" i="14"/>
  <c r="V248" i="14"/>
  <c r="V244" i="14" s="1"/>
  <c r="G253" i="14"/>
  <c r="M253" i="14" s="1"/>
  <c r="I253" i="14"/>
  <c r="K253" i="14"/>
  <c r="O253" i="14"/>
  <c r="Q253" i="14"/>
  <c r="V253" i="14"/>
  <c r="G255" i="14"/>
  <c r="M255" i="14" s="1"/>
  <c r="I255" i="14"/>
  <c r="K255" i="14"/>
  <c r="O255" i="14"/>
  <c r="Q255" i="14"/>
  <c r="V255" i="14"/>
  <c r="I256" i="14"/>
  <c r="G257" i="14"/>
  <c r="M257" i="14" s="1"/>
  <c r="I257" i="14"/>
  <c r="K257" i="14"/>
  <c r="O257" i="14"/>
  <c r="Q257" i="14"/>
  <c r="V257" i="14"/>
  <c r="G259" i="14"/>
  <c r="I259" i="14"/>
  <c r="K259" i="14"/>
  <c r="M259" i="14"/>
  <c r="O259" i="14"/>
  <c r="Q259" i="14"/>
  <c r="V259" i="14"/>
  <c r="G261" i="14"/>
  <c r="I261" i="14"/>
  <c r="K261" i="14"/>
  <c r="M261" i="14"/>
  <c r="O261" i="14"/>
  <c r="Q261" i="14"/>
  <c r="V261" i="14"/>
  <c r="G263" i="14"/>
  <c r="I263" i="14"/>
  <c r="K263" i="14"/>
  <c r="M263" i="14"/>
  <c r="O263" i="14"/>
  <c r="Q263" i="14"/>
  <c r="V263" i="14"/>
  <c r="G265" i="14"/>
  <c r="M265" i="14" s="1"/>
  <c r="I265" i="14"/>
  <c r="K265" i="14"/>
  <c r="O265" i="14"/>
  <c r="Q265" i="14"/>
  <c r="V265" i="14"/>
  <c r="G268" i="14"/>
  <c r="M268" i="14" s="1"/>
  <c r="I268" i="14"/>
  <c r="K268" i="14"/>
  <c r="K264" i="14" s="1"/>
  <c r="O268" i="14"/>
  <c r="Q268" i="14"/>
  <c r="V268" i="14"/>
  <c r="G271" i="14"/>
  <c r="M271" i="14" s="1"/>
  <c r="I271" i="14"/>
  <c r="K271" i="14"/>
  <c r="O271" i="14"/>
  <c r="Q271" i="14"/>
  <c r="V271" i="14"/>
  <c r="G274" i="14"/>
  <c r="M274" i="14" s="1"/>
  <c r="I274" i="14"/>
  <c r="I273" i="14" s="1"/>
  <c r="K274" i="14"/>
  <c r="O274" i="14"/>
  <c r="Q274" i="14"/>
  <c r="V274" i="14"/>
  <c r="G282" i="14"/>
  <c r="I282" i="14"/>
  <c r="K282" i="14"/>
  <c r="O282" i="14"/>
  <c r="O273" i="14" s="1"/>
  <c r="Q282" i="14"/>
  <c r="V282" i="14"/>
  <c r="V273" i="14" s="1"/>
  <c r="G291" i="14"/>
  <c r="M291" i="14" s="1"/>
  <c r="M290" i="14" s="1"/>
  <c r="I291" i="14"/>
  <c r="I290" i="14" s="1"/>
  <c r="K291" i="14"/>
  <c r="K290" i="14" s="1"/>
  <c r="O291" i="14"/>
  <c r="O290" i="14" s="1"/>
  <c r="Q291" i="14"/>
  <c r="Q290" i="14" s="1"/>
  <c r="V291" i="14"/>
  <c r="V290" i="14" s="1"/>
  <c r="G298" i="14"/>
  <c r="I298" i="14"/>
  <c r="K298" i="14"/>
  <c r="K297" i="14" s="1"/>
  <c r="M298" i="14"/>
  <c r="O298" i="14"/>
  <c r="O297" i="14" s="1"/>
  <c r="Q298" i="14"/>
  <c r="V298" i="14"/>
  <c r="G300" i="14"/>
  <c r="M300" i="14" s="1"/>
  <c r="I300" i="14"/>
  <c r="K300" i="14"/>
  <c r="O300" i="14"/>
  <c r="Q300" i="14"/>
  <c r="V300" i="14"/>
  <c r="G302" i="14"/>
  <c r="M302" i="14" s="1"/>
  <c r="I302" i="14"/>
  <c r="K302" i="14"/>
  <c r="O302" i="14"/>
  <c r="Q302" i="14"/>
  <c r="V302" i="14"/>
  <c r="G303" i="14"/>
  <c r="M303" i="14" s="1"/>
  <c r="I303" i="14"/>
  <c r="K303" i="14"/>
  <c r="O303" i="14"/>
  <c r="Q303" i="14"/>
  <c r="V303" i="14"/>
  <c r="G304" i="14"/>
  <c r="M304" i="14" s="1"/>
  <c r="I304" i="14"/>
  <c r="K304" i="14"/>
  <c r="O304" i="14"/>
  <c r="Q304" i="14"/>
  <c r="V304" i="14"/>
  <c r="G305" i="14"/>
  <c r="I305" i="14"/>
  <c r="K305" i="14"/>
  <c r="M305" i="14"/>
  <c r="O305" i="14"/>
  <c r="Q305" i="14"/>
  <c r="Q297" i="14" s="1"/>
  <c r="V305" i="14"/>
  <c r="G306" i="14"/>
  <c r="M306" i="14" s="1"/>
  <c r="I306" i="14"/>
  <c r="K306" i="14"/>
  <c r="O306" i="14"/>
  <c r="Q306" i="14"/>
  <c r="V306" i="14"/>
  <c r="AE308" i="14"/>
  <c r="BA14" i="13"/>
  <c r="G8" i="13"/>
  <c r="I71" i="1" s="1"/>
  <c r="G9" i="13"/>
  <c r="AF44" i="13" s="1"/>
  <c r="G43" i="1" s="1"/>
  <c r="I9" i="13"/>
  <c r="K9" i="13"/>
  <c r="O9" i="13"/>
  <c r="Q9" i="13"/>
  <c r="V9" i="13"/>
  <c r="G17" i="13"/>
  <c r="I17" i="13"/>
  <c r="K17" i="13"/>
  <c r="M17" i="13"/>
  <c r="O17" i="13"/>
  <c r="Q17" i="13"/>
  <c r="V17" i="13"/>
  <c r="G22" i="13"/>
  <c r="M22" i="13" s="1"/>
  <c r="I22" i="13"/>
  <c r="K22" i="13"/>
  <c r="O22" i="13"/>
  <c r="Q22" i="13"/>
  <c r="V22" i="13"/>
  <c r="G28" i="13"/>
  <c r="I28" i="13"/>
  <c r="K28" i="13"/>
  <c r="M28" i="13"/>
  <c r="O28" i="13"/>
  <c r="Q28" i="13"/>
  <c r="V28" i="13"/>
  <c r="G33" i="13"/>
  <c r="M33" i="13" s="1"/>
  <c r="I33" i="13"/>
  <c r="K33" i="13"/>
  <c r="O33" i="13"/>
  <c r="Q33" i="13"/>
  <c r="V33" i="13"/>
  <c r="G40" i="13"/>
  <c r="M40" i="13" s="1"/>
  <c r="I40" i="13"/>
  <c r="K40" i="13"/>
  <c r="O40" i="13"/>
  <c r="Q40" i="13"/>
  <c r="V40" i="13"/>
  <c r="AE44" i="13"/>
  <c r="F43" i="1" s="1"/>
  <c r="H43" i="1" s="1"/>
  <c r="I43" i="1" s="1"/>
  <c r="BA18" i="12"/>
  <c r="BA16" i="12"/>
  <c r="BA15" i="12"/>
  <c r="BA14" i="12"/>
  <c r="G9" i="12"/>
  <c r="G8" i="12" s="1"/>
  <c r="I9" i="12"/>
  <c r="I8" i="12" s="1"/>
  <c r="K9" i="12"/>
  <c r="K8" i="12" s="1"/>
  <c r="O9" i="12"/>
  <c r="Q9" i="12"/>
  <c r="V9" i="12"/>
  <c r="G13" i="12"/>
  <c r="I13" i="12"/>
  <c r="K13" i="12"/>
  <c r="M13" i="12"/>
  <c r="O13" i="12"/>
  <c r="Q13" i="12"/>
  <c r="V13" i="12"/>
  <c r="V8" i="12" s="1"/>
  <c r="G20" i="12"/>
  <c r="M20" i="12" s="1"/>
  <c r="I20" i="12"/>
  <c r="K20" i="12"/>
  <c r="O20" i="12"/>
  <c r="Q20" i="12"/>
  <c r="V20" i="12"/>
  <c r="G23" i="12"/>
  <c r="M23" i="12" s="1"/>
  <c r="I23" i="12"/>
  <c r="K23" i="12"/>
  <c r="O23" i="12"/>
  <c r="Q23" i="12"/>
  <c r="V23" i="12"/>
  <c r="G26" i="12"/>
  <c r="M26" i="12" s="1"/>
  <c r="I26" i="12"/>
  <c r="K26" i="12"/>
  <c r="O26" i="12"/>
  <c r="Q26" i="12"/>
  <c r="V26" i="12"/>
  <c r="AE30" i="12"/>
  <c r="F41" i="1" s="1"/>
  <c r="I20" i="1"/>
  <c r="I19" i="1"/>
  <c r="H40" i="1"/>
  <c r="J28" i="1"/>
  <c r="J26" i="1"/>
  <c r="G38" i="1"/>
  <c r="F38" i="1"/>
  <c r="J23" i="1"/>
  <c r="J24" i="1"/>
  <c r="J25" i="1"/>
  <c r="J27" i="1"/>
  <c r="E24" i="1"/>
  <c r="E26" i="1"/>
  <c r="I84" i="1" l="1"/>
  <c r="G30" i="12"/>
  <c r="H45" i="1"/>
  <c r="I45" i="1" s="1"/>
  <c r="H44" i="1"/>
  <c r="I44" i="1" s="1"/>
  <c r="I59" i="14"/>
  <c r="I73" i="15"/>
  <c r="Q21" i="15"/>
  <c r="G8" i="15"/>
  <c r="I29" i="16"/>
  <c r="V8" i="16"/>
  <c r="I244" i="14"/>
  <c r="V79" i="14"/>
  <c r="V8" i="13"/>
  <c r="I297" i="14"/>
  <c r="K79" i="14"/>
  <c r="O8" i="12"/>
  <c r="O8" i="13"/>
  <c r="K273" i="14"/>
  <c r="K256" i="14"/>
  <c r="V156" i="14"/>
  <c r="O21" i="15"/>
  <c r="G115" i="16"/>
  <c r="V42" i="17"/>
  <c r="V8" i="17"/>
  <c r="F42" i="1"/>
  <c r="I63" i="1"/>
  <c r="G156" i="14"/>
  <c r="I75" i="1" s="1"/>
  <c r="Q256" i="14"/>
  <c r="Q8" i="12"/>
  <c r="Q8" i="13"/>
  <c r="O256" i="14"/>
  <c r="V297" i="14"/>
  <c r="G15" i="14"/>
  <c r="I66" i="1" s="1"/>
  <c r="M9" i="12"/>
  <c r="K8" i="13"/>
  <c r="O264" i="14"/>
  <c r="Q244" i="14"/>
  <c r="M46" i="14"/>
  <c r="I22" i="14"/>
  <c r="K73" i="15"/>
  <c r="Q29" i="16"/>
  <c r="V29" i="16"/>
  <c r="Q42" i="17"/>
  <c r="Q8" i="17"/>
  <c r="M256" i="14"/>
  <c r="O156" i="14"/>
  <c r="Q79" i="14"/>
  <c r="V21" i="15"/>
  <c r="K21" i="15"/>
  <c r="AF128" i="16"/>
  <c r="G46" i="1" s="1"/>
  <c r="H46" i="1" s="1"/>
  <c r="I46" i="1" s="1"/>
  <c r="O115" i="16"/>
  <c r="Q115" i="16"/>
  <c r="O42" i="17"/>
  <c r="M297" i="14"/>
  <c r="K156" i="14"/>
  <c r="O79" i="14"/>
  <c r="V22" i="14"/>
  <c r="I21" i="15"/>
  <c r="K8" i="17"/>
  <c r="I156" i="14"/>
  <c r="V264" i="14"/>
  <c r="O22" i="14"/>
  <c r="V8" i="15"/>
  <c r="K115" i="16"/>
  <c r="K29" i="16"/>
  <c r="G8" i="17"/>
  <c r="G44" i="13"/>
  <c r="G297" i="14"/>
  <c r="Q264" i="14"/>
  <c r="I79" i="14"/>
  <c r="I75" i="14"/>
  <c r="K22" i="14"/>
  <c r="O60" i="15"/>
  <c r="Q8" i="15"/>
  <c r="I115" i="16"/>
  <c r="Q8" i="16"/>
  <c r="K42" i="17"/>
  <c r="I8" i="13"/>
  <c r="G273" i="14"/>
  <c r="I79" i="1" s="1"/>
  <c r="Q156" i="14"/>
  <c r="V73" i="15"/>
  <c r="V115" i="16"/>
  <c r="O29" i="16"/>
  <c r="G29" i="16"/>
  <c r="I80" i="1" s="1"/>
  <c r="I18" i="1" s="1"/>
  <c r="M248" i="14"/>
  <c r="M244" i="14" s="1"/>
  <c r="O8" i="17"/>
  <c r="F39" i="1"/>
  <c r="F48" i="1" s="1"/>
  <c r="G23" i="1" s="1"/>
  <c r="G22" i="14"/>
  <c r="I67" i="1" s="1"/>
  <c r="Q73" i="15"/>
  <c r="AF30" i="12"/>
  <c r="Q273" i="14"/>
  <c r="I264" i="14"/>
  <c r="V256" i="14"/>
  <c r="K244" i="14"/>
  <c r="Q75" i="14"/>
  <c r="I15" i="14"/>
  <c r="O73" i="15"/>
  <c r="M60" i="15"/>
  <c r="K8" i="15"/>
  <c r="V103" i="16"/>
  <c r="Q16" i="16"/>
  <c r="M39" i="17"/>
  <c r="M38" i="17" s="1"/>
  <c r="I8" i="17"/>
  <c r="Q22" i="14"/>
  <c r="I8" i="15"/>
  <c r="Q103" i="16"/>
  <c r="A23" i="1"/>
  <c r="M42" i="17"/>
  <c r="AF54" i="17"/>
  <c r="G47" i="1" s="1"/>
  <c r="H47" i="1" s="1"/>
  <c r="I47" i="1" s="1"/>
  <c r="M9" i="17"/>
  <c r="M8" i="17" s="1"/>
  <c r="G42" i="17"/>
  <c r="M103" i="16"/>
  <c r="M29" i="16"/>
  <c r="M118" i="16"/>
  <c r="M115" i="16" s="1"/>
  <c r="M25" i="16"/>
  <c r="M24" i="16" s="1"/>
  <c r="M9" i="16"/>
  <c r="M8" i="16" s="1"/>
  <c r="M21" i="15"/>
  <c r="M73" i="15"/>
  <c r="M15" i="15"/>
  <c r="M8" i="15" s="1"/>
  <c r="G21" i="15"/>
  <c r="I73" i="1" s="1"/>
  <c r="G60" i="15"/>
  <c r="G73" i="15"/>
  <c r="M264" i="14"/>
  <c r="M79" i="14"/>
  <c r="M282" i="14"/>
  <c r="M273" i="14" s="1"/>
  <c r="M157" i="14"/>
  <c r="M156" i="14" s="1"/>
  <c r="M76" i="14"/>
  <c r="M75" i="14" s="1"/>
  <c r="M67" i="14"/>
  <c r="M59" i="14" s="1"/>
  <c r="M23" i="14"/>
  <c r="M22" i="14" s="1"/>
  <c r="G79" i="14"/>
  <c r="I74" i="1" s="1"/>
  <c r="G290" i="14"/>
  <c r="I82" i="1" s="1"/>
  <c r="G256" i="14"/>
  <c r="I77" i="1" s="1"/>
  <c r="G70" i="14"/>
  <c r="I69" i="1" s="1"/>
  <c r="G264" i="14"/>
  <c r="I78" i="1" s="1"/>
  <c r="M9" i="13"/>
  <c r="M8" i="13" s="1"/>
  <c r="M8" i="12"/>
  <c r="G308" i="14" l="1"/>
  <c r="I85" i="1"/>
  <c r="I16" i="1" s="1"/>
  <c r="I72" i="1"/>
  <c r="I17" i="1" s="1"/>
  <c r="I21" i="1" s="1"/>
  <c r="G88" i="15"/>
  <c r="G128" i="16"/>
  <c r="G39" i="1"/>
  <c r="G42" i="1"/>
  <c r="H42" i="1" s="1"/>
  <c r="I42" i="1" s="1"/>
  <c r="G41" i="1"/>
  <c r="H41" i="1" s="1"/>
  <c r="I41" i="1" s="1"/>
  <c r="G54" i="17"/>
  <c r="G24" i="1"/>
  <c r="A24" i="1"/>
  <c r="H39" i="1" l="1"/>
  <c r="H48" i="1" s="1"/>
  <c r="G48" i="1"/>
  <c r="I39" i="1"/>
  <c r="I48" i="1" s="1"/>
  <c r="I86" i="1"/>
  <c r="J72" i="1" l="1"/>
  <c r="J74" i="1"/>
  <c r="J69" i="1"/>
  <c r="J76" i="1"/>
  <c r="J84" i="1"/>
  <c r="J81" i="1"/>
  <c r="J79" i="1"/>
  <c r="J75" i="1"/>
  <c r="J66" i="1"/>
  <c r="J68" i="1"/>
  <c r="J73" i="1"/>
  <c r="J70" i="1"/>
  <c r="J63" i="1"/>
  <c r="J85" i="1"/>
  <c r="J80" i="1"/>
  <c r="J64" i="1"/>
  <c r="J77" i="1"/>
  <c r="J67" i="1"/>
  <c r="J65" i="1"/>
  <c r="J78" i="1"/>
  <c r="J71" i="1"/>
  <c r="J83" i="1"/>
  <c r="J82" i="1"/>
  <c r="J45" i="1"/>
  <c r="J39" i="1"/>
  <c r="J48" i="1" s="1"/>
  <c r="J41" i="1"/>
  <c r="J47" i="1"/>
  <c r="J42" i="1"/>
  <c r="J46" i="1"/>
  <c r="J44" i="1"/>
  <c r="J43" i="1"/>
  <c r="G25" i="1"/>
  <c r="G28" i="1"/>
  <c r="A25" i="1" l="1"/>
  <c r="J86" i="1"/>
  <c r="A26" i="1" l="1"/>
  <c r="G26" i="1"/>
  <c r="A27" i="1" s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688C6817-909E-43C9-8D79-47A37640502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06DE36B-BCCA-4220-9C6A-AD696D98E5D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33CB534E-2E3F-4E58-A35D-EB806717B6E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6669524-8C95-4ED3-B4DF-4F549BC68AB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1BC663E8-DFFE-4BD9-9EBE-D59413B3ACC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FF40342-8938-4E93-86B0-9311B9291E2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C16B63A9-9DE6-4653-AC1D-F07F1EC4E53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13137A2-BC2B-4E50-A5AE-AAD2B556139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5AF58E4A-1134-4122-AF69-88608739E5D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CDD5100-F5C0-4798-8B95-ADD19CC5024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90C58648-E899-4E38-9E91-B4F9A1AE483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670AE78-D775-4797-9D2A-455B7744B9F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<sst xmlns="http://schemas.openxmlformats.org/spreadsheetml/2006/main" count="2832" uniqueCount="741">
  <si>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</si>
  <si>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</si>
  <si>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</si>
  <si>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</si>
  <si>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</si>
  <si>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</si>
  <si>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</si>
  <si>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</si>
  <si>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</si>
  <si>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</si>
  <si>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</si>
  <si>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</si>
  <si>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</si>
  <si>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</si>
  <si>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</si>
  <si>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</si>
  <si>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</si>
  <si>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</si>
  <si>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</si>
  <si>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</si>
  <si>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</si>
  <si>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</si>
  <si>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</si>
  <si>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</si>
  <si>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</si>
  <si>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</si>
  <si>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</si>
  <si>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</si>
  <si>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</si>
  <si>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</si>
  <si>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</si>
  <si>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</si>
  <si>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</si>
  <si>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</si>
  <si>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</si>
  <si>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</si>
  <si>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</si>
  <si>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</si>
  <si>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</si>
  <si>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</si>
  <si>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</si>
  <si>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</si>
  <si>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</si>
  <si>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20250618</t>
  </si>
  <si>
    <t>SZZ VRÁTNICE STŘECHA</t>
  </si>
  <si>
    <t>Stavba</t>
  </si>
  <si>
    <t>Stavební objekt</t>
  </si>
  <si>
    <t>1</t>
  </si>
  <si>
    <t>SZZ Vrátnice - oprava střechy</t>
  </si>
  <si>
    <t>01</t>
  </si>
  <si>
    <t>02</t>
  </si>
  <si>
    <t>03</t>
  </si>
  <si>
    <t>Stavební úpravy</t>
  </si>
  <si>
    <t>04</t>
  </si>
  <si>
    <t>Tesařské práce</t>
  </si>
  <si>
    <t>05</t>
  </si>
  <si>
    <t>Bleskosvod</t>
  </si>
  <si>
    <t>06</t>
  </si>
  <si>
    <t>Elektroinstalace</t>
  </si>
  <si>
    <t>Celkem za stavbu</t>
  </si>
  <si>
    <t>CZK</t>
  </si>
  <si>
    <t>#POPS</t>
  </si>
  <si>
    <t>Popis stavby: 20250618 - SZZ VRÁTNICE STŘECHA</t>
  </si>
  <si>
    <t>#POPO</t>
  </si>
  <si>
    <t>Popis objektu: 1 - SZZ Vrátnice - oprava střechy</t>
  </si>
  <si>
    <t>#POPR</t>
  </si>
  <si>
    <t>Popis rozpočtu: 01 - Ostatní náklady</t>
  </si>
  <si>
    <t>Popis rozpočtu: 02 - Vedlejší náklady</t>
  </si>
  <si>
    <t>Popis rozpočtu: 03 - Stavební úpravy</t>
  </si>
  <si>
    <t>Popis rozpočtu: 04 - Tesařské práce</t>
  </si>
  <si>
    <t>Popis rozpočtu: 05 - Bleskosvod</t>
  </si>
  <si>
    <t>Popis rozpočtu: 06 - Elektroinstalace</t>
  </si>
  <si>
    <t>Rekapitulace dílů</t>
  </si>
  <si>
    <t>Typ dílu</t>
  </si>
  <si>
    <t>Zemní práce</t>
  </si>
  <si>
    <t>4</t>
  </si>
  <si>
    <t>Vodorovné konstrukce</t>
  </si>
  <si>
    <t>5</t>
  </si>
  <si>
    <t>Komunikace</t>
  </si>
  <si>
    <t>62</t>
  </si>
  <si>
    <t>Úpravy povrchů vnější</t>
  </si>
  <si>
    <t>94</t>
  </si>
  <si>
    <t>Lešení a stavební výtahy</t>
  </si>
  <si>
    <t>96</t>
  </si>
  <si>
    <t>Bourání konstrukcí</t>
  </si>
  <si>
    <t>97</t>
  </si>
  <si>
    <t>Prorážení otvorů</t>
  </si>
  <si>
    <t>99</t>
  </si>
  <si>
    <t>Staveništní přesun hmot</t>
  </si>
  <si>
    <t>991</t>
  </si>
  <si>
    <t>Ostatní</t>
  </si>
  <si>
    <t>712</t>
  </si>
  <si>
    <t>Povlakové krytiny</t>
  </si>
  <si>
    <t>762</t>
  </si>
  <si>
    <t>Konstrukce tesařské</t>
  </si>
  <si>
    <t>764</t>
  </si>
  <si>
    <t>Konstrukce klempířské</t>
  </si>
  <si>
    <t>765</t>
  </si>
  <si>
    <t>Krytiny tvrdé</t>
  </si>
  <si>
    <t>766</t>
  </si>
  <si>
    <t>Konstrukce truhlářské, okna a dveře</t>
  </si>
  <si>
    <t>767</t>
  </si>
  <si>
    <t>Konstrukce zámečnické</t>
  </si>
  <si>
    <t>783</t>
  </si>
  <si>
    <t>Nátěry</t>
  </si>
  <si>
    <t>784</t>
  </si>
  <si>
    <t>Malby</t>
  </si>
  <si>
    <t>M21</t>
  </si>
  <si>
    <t>Elektromontáže</t>
  </si>
  <si>
    <t>M22</t>
  </si>
  <si>
    <t>Montáž sdělovací a zabezp. techniky</t>
  </si>
  <si>
    <t>M24</t>
  </si>
  <si>
    <t>Montáže vzduchotechnických zařízení</t>
  </si>
  <si>
    <t>M46</t>
  </si>
  <si>
    <t>Zemní práce při montážích</t>
  </si>
  <si>
    <t>M99</t>
  </si>
  <si>
    <t>Ostatní práce "M"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</si>
  <si>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</si>
  <si>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</si>
  <si>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</si>
  <si>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</si>
  <si>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</si>
  <si>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</si>
  <si>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</si>
  <si>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</si>
  <si>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</si>
  <si>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</si>
  <si>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</si>
  <si>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</si>
  <si>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</si>
  <si>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</si>
  <si>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</si>
  <si>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</si>
  <si>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</si>
  <si>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</si>
  <si>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</si>
  <si>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</si>
  <si>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</si>
  <si>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</si>
  <si>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</si>
  <si>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</si>
  <si>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</si>
  <si>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</si>
  <si>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</si>
  <si>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</si>
  <si>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</si>
  <si>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</si>
  <si>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</si>
  <si>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</si>
  <si>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</si>
  <si>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</si>
  <si>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999000002RZ1</t>
  </si>
  <si>
    <t>Dokumentace skutečného provedení stavby, dle obchodních podmínek</t>
  </si>
  <si>
    <t>kompl</t>
  </si>
  <si>
    <t>Vlastní</t>
  </si>
  <si>
    <t>Indiv</t>
  </si>
  <si>
    <t>Práce</t>
  </si>
  <si>
    <t>Běžná</t>
  </si>
  <si>
    <t>POL1_1</t>
  </si>
  <si>
    <t>tištěna + digitální podoba ( .dwg, .dxf ) v počtu a formátech dle SoD.</t>
  </si>
  <si>
    <t>POP</t>
  </si>
  <si>
    <t>Vypracování DOKUMENTACE SKUTEČNÉHO PROVEDENÍ STAVBY</t>
  </si>
  <si>
    <t>VV</t>
  </si>
  <si>
    <t>999000002RZ2</t>
  </si>
  <si>
    <t>Kompletační činnost</t>
  </si>
  <si>
    <t>kompletní dokladová část dle SoD (revize, atesty, certifikáty, prohlášení o shodě) pro předání a převzetí dokončeného díla</t>
  </si>
  <si>
    <t>náklady zhotovitele, související s prováděním zkoušek a REVIZÍ předepsaných technickými normami a vyjádřeními dotčených orgánů pro řádné provedení a předání díla.</t>
  </si>
  <si>
    <t>náklady na individuální zkoušky dodaných a smontovaných technologických zařízení včetně komplexního vyzkoušení.</t>
  </si>
  <si>
    <t>náklady zhotovitele na vypracování provozních řádů pro trvalý provoz.</t>
  </si>
  <si>
    <t>náklady na předání všech návodů k obsluze a údržbě pro technologická zařízení a  náklady na zaškolení obsluhy objednatele</t>
  </si>
  <si>
    <t>999000002RZ3</t>
  </si>
  <si>
    <t>Vypracování zhotovitelské REALIZAČNÍ a VÝROBNÍ, projektové dokumentace dle obchodních podmínek</t>
  </si>
  <si>
    <t>dle požadavků PD a SOD</t>
  </si>
  <si>
    <t>999000002RZ5</t>
  </si>
  <si>
    <t>Koordinace stavebních a technologických dodávek</t>
  </si>
  <si>
    <t>999000002RZ6</t>
  </si>
  <si>
    <t>Náklady na podrobnou fotodokumentaci</t>
  </si>
  <si>
    <t>průběhu stavby a pasport současného stavu</t>
  </si>
  <si>
    <t>SUM</t>
  </si>
  <si>
    <t>END</t>
  </si>
  <si>
    <t>991000001RZ1</t>
  </si>
  <si>
    <t>Vybudování zařízení staveniště</t>
  </si>
  <si>
    <t>kpl</t>
  </si>
  <si>
    <t>POL1_</t>
  </si>
  <si>
    <t>Zajištění bezpečného příjezdu a přístupu na staveniště včetně značení.</t>
  </si>
  <si>
    <t>Náklady na dopravní značení.</t>
  </si>
  <si>
    <t>Náklady s připojením staveniště na energie + zajištění měření odběru energií.</t>
  </si>
  <si>
    <t>Náklady na úklid v prostoru staveniště a příjezdových komunikací ke staveništi.</t>
  </si>
  <si>
    <t>Opatření k zabránění nadměrného zatěžování staveniště a jeho okolí prachem (např. používání krycích plachet, kropení sutě vodou).</t>
  </si>
  <si>
    <t>Oplocení zařízení staveniště výšky 1,8 m, brány a označení staveniště (cca 120 m)</t>
  </si>
  <si>
    <t>991000002RZ1</t>
  </si>
  <si>
    <t>Provoz zařízení staveniště</t>
  </si>
  <si>
    <t>Náklady na vybavení zařízení staveniště.</t>
  </si>
  <si>
    <t>Náklady na spotřebované energie provozem zařízení staveniště.</t>
  </si>
  <si>
    <t>991000003RZ1</t>
  </si>
  <si>
    <t>Odstranění zařízení staveniště</t>
  </si>
  <si>
    <t>Náklady na odstranění a odvoz zařízení staveniště.</t>
  </si>
  <si>
    <t/>
  </si>
  <si>
    <t>Zatravnění plochy staveniště</t>
  </si>
  <si>
    <t>991000004RZ1</t>
  </si>
  <si>
    <t>Opatření z hlediska BOZP na staveništi</t>
  </si>
  <si>
    <t>POL1_0</t>
  </si>
  <si>
    <t>- dle požadavků a podmínek plánu BOZP na staveništi</t>
  </si>
  <si>
    <t>- zajištěni průjezdu do areálu v průběhu realizace stavby</t>
  </si>
  <si>
    <t>- zajištěšní vstupů do jednotlivých části objektu vrátnice</t>
  </si>
  <si>
    <t>991000005RZ1</t>
  </si>
  <si>
    <t>Opatření z hlediska používání OOPP na staveništi</t>
  </si>
  <si>
    <t>- ochranné přilby a reflexní vesty</t>
  </si>
  <si>
    <t>- ochranné brýle</t>
  </si>
  <si>
    <t>- pracovní rukavice</t>
  </si>
  <si>
    <t>- polohovací postroje, úvazy</t>
  </si>
  <si>
    <t>991000006RZ1</t>
  </si>
  <si>
    <t>Opatření z hlediska provozu uživatele v objektu</t>
  </si>
  <si>
    <t>- dle požadavků a podmínek uživatele</t>
  </si>
  <si>
    <t>Uvedení stavbou dotčených ploch a ploch zařízení staveniště do původního stavu.</t>
  </si>
  <si>
    <t>- pracovní obuv</t>
  </si>
  <si>
    <t>416021123R00</t>
  </si>
  <si>
    <t>Podhledy na kovové konstrukci opláštěné deskami sádrokartonovými nosná konstrukce z profilů CD s přímým uchycením 1x deska, tloušťky 12,5 mm, impregnovaná, bez izolace</t>
  </si>
  <si>
    <t>m2</t>
  </si>
  <si>
    <t>RTS 25/ I</t>
  </si>
  <si>
    <t>8,95*(1,2*2+0,55*2)</t>
  </si>
  <si>
    <t>108*2*1,1</t>
  </si>
  <si>
    <t>3,5*2*1,1</t>
  </si>
  <si>
    <t>0,55*3,6*2</t>
  </si>
  <si>
    <t>2,5*2</t>
  </si>
  <si>
    <t>622422121R00</t>
  </si>
  <si>
    <t>Oprava vnějších omítek vápenných a vápenocementových štukových, stupeň členitosti 1 a 2, v množství opravované plochy do 10 %, s barvením na 100% opravované plochy, bez nákladů na umělecké dekorace fasád</t>
  </si>
  <si>
    <t>lokální oprava omítek</t>
  </si>
  <si>
    <t>110*0,2</t>
  </si>
  <si>
    <t>622471317RP8</t>
  </si>
  <si>
    <t>Nátěry a nástřiky vnějších stěn a pilířů základním a krycím nátěrem (nebo přestřikem povrchu) hmota silikonová, složitost 1 ÷ 2, bělost 94 %</t>
  </si>
  <si>
    <t>lokální opravy</t>
  </si>
  <si>
    <t>941941031R00</t>
  </si>
  <si>
    <t>Montáž lešení lehkého pracovního řadového s podlahami šířky od 0,80 do 1,00 m, výšky do 10 m</t>
  </si>
  <si>
    <t>4*120</t>
  </si>
  <si>
    <t>941941191R00</t>
  </si>
  <si>
    <t>Montáž lešení lehkého pracovního řadového s podlahami příplatek za každý další i započatý měsíc použití lešení  šířky šířky od 0,80 do 1,00 m a výšky do 10 m</t>
  </si>
  <si>
    <t>2 měsíce</t>
  </si>
  <si>
    <t>4*120*2</t>
  </si>
  <si>
    <t>941941831R00</t>
  </si>
  <si>
    <t>Demontáž lešení lehkého řadového s podlahami šířky od 0,8 do 1 m, výšky do 10 m</t>
  </si>
  <si>
    <t>941955004R00</t>
  </si>
  <si>
    <t>Lešení lehké pracovní pomocné pomocné, o výšce lešeňové podlahy přes 2,5 do 3,5 m</t>
  </si>
  <si>
    <t>14,5+10,5</t>
  </si>
  <si>
    <t>943943221R00</t>
  </si>
  <si>
    <t>Montáž lešení prostorového lehkého bez podlah výšky do 10 m</t>
  </si>
  <si>
    <t>m3</t>
  </si>
  <si>
    <t>pod průjezdem : 8,9*5,85*4</t>
  </si>
  <si>
    <t>943943292R00</t>
  </si>
  <si>
    <t>Montáž lešení prostorového lehkého bez podlah příplatek  za každý další i započatý měsíc použití lešení pro zatížení podlahové plochy do 2 kPa (200 kg/m2)</t>
  </si>
  <si>
    <t>pod průjezdem : 8,9*5,85*4*2</t>
  </si>
  <si>
    <t>943943821R00</t>
  </si>
  <si>
    <t>Demontáž lešení prostorového lehkého výšky do 10 m</t>
  </si>
  <si>
    <t>944944011R00</t>
  </si>
  <si>
    <t>Montáž ochranné sítě z umělých vláken</t>
  </si>
  <si>
    <t>po obvodu : 480</t>
  </si>
  <si>
    <t>průjezd : (35+40,5)*2</t>
  </si>
  <si>
    <t>944944031R00</t>
  </si>
  <si>
    <t>Montáž ochranné sítě příplatek k ceně za každý další i započatý měsíc použití ochranných sítí  z umělých vláken</t>
  </si>
  <si>
    <t>po obvodu : 480*2</t>
  </si>
  <si>
    <t>průjezd : (35+40,5)*2*2</t>
  </si>
  <si>
    <t>944944101R00</t>
  </si>
  <si>
    <t>Záchytná síť z umělých vláken nebo ocelových drátů</t>
  </si>
  <si>
    <t>nad průjezd : 8,9*8,5</t>
  </si>
  <si>
    <t>944944081R00</t>
  </si>
  <si>
    <t>Demontáž ochranné sítě z umělých vláken</t>
  </si>
  <si>
    <t>944945012R00</t>
  </si>
  <si>
    <t>Montáž záchytné stříšky šířky do 2 m</t>
  </si>
  <si>
    <t>m</t>
  </si>
  <si>
    <t>7*2</t>
  </si>
  <si>
    <t>944945192R00</t>
  </si>
  <si>
    <t>Montáž záchytné stříšky příplatek k ceně za každý další i započatý měsíc použití záchytné stříšky  šířky do 2 m</t>
  </si>
  <si>
    <t>7*2*2</t>
  </si>
  <si>
    <t>944945812R00</t>
  </si>
  <si>
    <t>Demontáž záchytné stříšky šířky do 2 m</t>
  </si>
  <si>
    <t>944944034RZ1</t>
  </si>
  <si>
    <t>Příplatek za každý měsíc použití sítí k pol. 4101</t>
  </si>
  <si>
    <t>8,9*8,5*2</t>
  </si>
  <si>
    <t>944944080RZ1</t>
  </si>
  <si>
    <t>Demontáž záchytné sítě z umělých vláken</t>
  </si>
  <si>
    <t>8,9*8,5</t>
  </si>
  <si>
    <t>963016111R00</t>
  </si>
  <si>
    <t>Demontáž sádrokartonových a sádrovláknitých podhledů z desek bez minerální izolace, na jednoduché ocelové konstrukci, 1x opláštěné tl. 12,5 mm</t>
  </si>
  <si>
    <t>obložení průjezdu</t>
  </si>
  <si>
    <t>978015221R00</t>
  </si>
  <si>
    <t>Otlučení omítek vápenných nebo vápenocementových vnějších s vyškrabáním spár, s očištěním zdiva  1. až 4. stupni složitosti, v rozsahu do 10 %</t>
  </si>
  <si>
    <t>974054721R00</t>
  </si>
  <si>
    <t>Dodatečné vyřezání otvoru v podhledu ze sádrokartonových desek, plochy do 0,25 m2</t>
  </si>
  <si>
    <t>kus</t>
  </si>
  <si>
    <t>10</t>
  </si>
  <si>
    <t>999281108R00</t>
  </si>
  <si>
    <t xml:space="preserve">Přesun hmot pro opravy a údržbu objektů pro opravy a údržbu dosavadních objektů včetně vnějších plášťů  výšky do 12 m,  </t>
  </si>
  <si>
    <t>t</t>
  </si>
  <si>
    <t>Přesun hmot</t>
  </si>
  <si>
    <t>POL7_</t>
  </si>
  <si>
    <t>762088116R00</t>
  </si>
  <si>
    <t>Zvláštní výkony zakrývání a odkrývání opravované střešní konstrukce provizorní těžkou plachtou na ochranu před srážkovou vodou 15 x 20 m</t>
  </si>
  <si>
    <t>2</t>
  </si>
  <si>
    <t>998762202R00</t>
  </si>
  <si>
    <t>Přesun hmot pro konstrukce tesařské v objektech výšky do 12 m</t>
  </si>
  <si>
    <t>764342391R00</t>
  </si>
  <si>
    <t>Ostatní kusové prvky z hliníkového plechu montáž lemování trub Al, hladká krytina</t>
  </si>
  <si>
    <t>POL1_7</t>
  </si>
  <si>
    <t>komín : 1</t>
  </si>
  <si>
    <t>764352391R00</t>
  </si>
  <si>
    <t>Žlaby z hlníkového plechu montáž žlabů a příslušenství žlabů Al podokapních půlkruhových</t>
  </si>
  <si>
    <t>17,35+3,5*2+3,8+13,7+6,9+9,15+2,2*2+5,7*2+8,25+12,3+12,7</t>
  </si>
  <si>
    <t>764393310R00</t>
  </si>
  <si>
    <t>Ostatní střešní prvky z hliníkového plechu dodávka a montáž   hřebene střechy, rš 250 mm, z Al plechu tloušťky 0,80 mm</t>
  </si>
  <si>
    <t>v barvě střešní krytiny</t>
  </si>
  <si>
    <t>H : 11,65+8,5</t>
  </si>
  <si>
    <t>N : 9,9*4</t>
  </si>
  <si>
    <t>HS : 3,4*1,1*4</t>
  </si>
  <si>
    <t>764393360R00</t>
  </si>
  <si>
    <t>Ostatní střešní prvky z hliníkového plechu dodávka a montáž   hřebene střechy, rš 750 mm, z Al plechu tloušťky 0,80 mm</t>
  </si>
  <si>
    <t>přechod střecha-světlík : 3,4*1,1*4</t>
  </si>
  <si>
    <t>764394320R00</t>
  </si>
  <si>
    <t>Ostatní střešní prvky z hliníkového plechu dodávka a montáž   podkladního pásu, rš 200 mm, z Al plechu tloušťky 0,80 mm</t>
  </si>
  <si>
    <t>pod žlabem, u přechodu z plechové krytiny</t>
  </si>
  <si>
    <t>v barvě šedočerné</t>
  </si>
  <si>
    <t>H : (11,65+8,5)*2</t>
  </si>
  <si>
    <t>N : (9,9*4)*2</t>
  </si>
  <si>
    <t>okap : 17,35+3,5*2+3,8+13,7+6,9+9,15+2,2*2+5,7*2+8,25+12,3+12,7</t>
  </si>
  <si>
    <t>764430330R00</t>
  </si>
  <si>
    <t>Oplechování zdí a nadezdívek z hliníkového plechu výroba a montáž   rš 400 mm</t>
  </si>
  <si>
    <t>kolem světlíku : 3,4*1,1*4+3,6*2</t>
  </si>
  <si>
    <t>764454391R00</t>
  </si>
  <si>
    <t>Odpadní trouby z hliníkového plechu montáž trub Al odpadních kruhových</t>
  </si>
  <si>
    <t>4,5*4</t>
  </si>
  <si>
    <t>4*2</t>
  </si>
  <si>
    <t>764331850R00</t>
  </si>
  <si>
    <t>Demontáž lemování zdí  na střechách s tvrdou krytinou, rš 400 a 500 mm, sklonu do 30°</t>
  </si>
  <si>
    <t>lemování světlíku : 3,6*2+3,4*1,1*4</t>
  </si>
  <si>
    <t>764348813R00</t>
  </si>
  <si>
    <t>Demontáž ostatních kusových prvků demontáž sněhového zachytávače, držáku lana bleskosvodu  sklonu do 30°</t>
  </si>
  <si>
    <t>15+16+13+5+8+22+11+10</t>
  </si>
  <si>
    <t>764351836R00</t>
  </si>
  <si>
    <t>Demontáž žlabů háků,  , sklonu do 30°</t>
  </si>
  <si>
    <t>110</t>
  </si>
  <si>
    <t>764352810R00</t>
  </si>
  <si>
    <t>Demontáž žlabů podokapních půlkruhových rovných, rš 330 mm, sklonu do 30°</t>
  </si>
  <si>
    <t>764392842R00</t>
  </si>
  <si>
    <t>Demontáž ostatních prvků střešních úžlabí, rš 500 mm, sklonu přes 45°</t>
  </si>
  <si>
    <t>podkladní</t>
  </si>
  <si>
    <t>764393831R00</t>
  </si>
  <si>
    <t>Demontáž ostatních prvků střešních hřebene , rš 250 až 400 mm, sklonu přes 30 do 45°</t>
  </si>
  <si>
    <t>hřeben a nárožní plech</t>
  </si>
  <si>
    <t>764396810R00</t>
  </si>
  <si>
    <t>Demontáž ostatních prvků střešních krycí dilatační lišty, rš 250 mm, sklonu do 30°</t>
  </si>
  <si>
    <t>světlík : 5,9*6*1,05</t>
  </si>
  <si>
    <t>764454801R00</t>
  </si>
  <si>
    <t>Demontáž odpadních trub nebo součástí trub kruhových , o průměru 75 a 100 mm</t>
  </si>
  <si>
    <t>764252290RZ1</t>
  </si>
  <si>
    <t>Montáž háků žlabových</t>
  </si>
  <si>
    <t>764294409RZ1</t>
  </si>
  <si>
    <t>Okapnička  z Al plechu</t>
  </si>
  <si>
    <t>764321210RZ1</t>
  </si>
  <si>
    <t>Oplechování založení krytiny u okapu, rš 200 mm</t>
  </si>
  <si>
    <t>764348230RZ1</t>
  </si>
  <si>
    <t>Univerzální podložka z Pz plechu,400x400 mm</t>
  </si>
  <si>
    <t>univerzální kovová šablona 400x400 mm z pozinkovaného plechu tl. 1,5 mm s nástřikem v barvě krytiny</t>
  </si>
  <si>
    <t>stoupací plošina : 2*2</t>
  </si>
  <si>
    <t>zachytače : 110</t>
  </si>
  <si>
    <t>764362813RZ1</t>
  </si>
  <si>
    <t>Demontáž střešního okna, do 45°</t>
  </si>
  <si>
    <t>střešní výlez</t>
  </si>
  <si>
    <t>764392843RZ1</t>
  </si>
  <si>
    <t>Demontáž plechu rš 400 mm, sklon do 30°</t>
  </si>
  <si>
    <t>okapní plech</t>
  </si>
  <si>
    <t>764430335RZ1</t>
  </si>
  <si>
    <t>Oplechování prostupu z poplast. plechu</t>
  </si>
  <si>
    <t>odkouření plynového kotle</t>
  </si>
  <si>
    <t>0,4*0,75</t>
  </si>
  <si>
    <t>55344801R</t>
  </si>
  <si>
    <t>žlab podokapní lakovaný hliník; tl. 0,8 mm; průměr žlabu 100 mm; rš = 330 mm</t>
  </si>
  <si>
    <t>SPCM</t>
  </si>
  <si>
    <t>Specifikace</t>
  </si>
  <si>
    <t>POL3_</t>
  </si>
  <si>
    <t>106,95*1,05</t>
  </si>
  <si>
    <t>55344811R</t>
  </si>
  <si>
    <t>roura svodová lakovaný hliník; tl. 0,8 mm; DN 100,0 mm; l = 1 000 až 4 000 mm</t>
  </si>
  <si>
    <t>26</t>
  </si>
  <si>
    <t>55351266.RZ1</t>
  </si>
  <si>
    <t>Hák žlabový pro okap D160</t>
  </si>
  <si>
    <t>POL3_7</t>
  </si>
  <si>
    <t>s příchytným jazýčkem, délka 240 mm.v barvě střešní krytiny</t>
  </si>
  <si>
    <t>998764202R00</t>
  </si>
  <si>
    <t>Přesun hmot pro konstrukce klempířské v objektech výšky do 12 m</t>
  </si>
  <si>
    <t>765321813R00</t>
  </si>
  <si>
    <t>Demontáž vláknocementové krytiny ze čtverců nebo šablon, na laťování, do suti</t>
  </si>
  <si>
    <t>1 : 12,7*7*0,5</t>
  </si>
  <si>
    <t>2 : 7*6,35*0,5*2+7*11+7*7,85+23,6*1,1</t>
  </si>
  <si>
    <t>3 : 12,7*7*0,5-(2,6*2,85)</t>
  </si>
  <si>
    <t>4 : 7*6,35*0,5*2+7*5,95+7*2,8+81,85*1,1</t>
  </si>
  <si>
    <t>765322611RT1</t>
  </si>
  <si>
    <t>Krytina vláknocementová složitá, jednoduché krytí, na laťování</t>
  </si>
  <si>
    <t>barva šedočerná</t>
  </si>
  <si>
    <t>všechny klempířské a zámečnické prvky v barvě střešní krytiny</t>
  </si>
  <si>
    <t>765322701R00</t>
  </si>
  <si>
    <t>Krytina vláknocementová doplňky, protisněhová zábrana</t>
  </si>
  <si>
    <t>SYSTÉMOVÉ PROTISNĚHOVÉ HÁKY V PLOŠE STŘECHY 2 ks/m2</t>
  </si>
  <si>
    <t>MATERIÁL - OCEL, ANTIKOROZNÍ NÁTĚR , BARVA dle střešní krytiny</t>
  </si>
  <si>
    <t>480*0,9*2</t>
  </si>
  <si>
    <t>765322703RT1</t>
  </si>
  <si>
    <t>Krytina vláknocementová doplňky, prostup ventilační</t>
  </si>
  <si>
    <t>765322708R00</t>
  </si>
  <si>
    <t>Krytina vláknocementová doplňky, anténí prostup</t>
  </si>
  <si>
    <t>765322711R00</t>
  </si>
  <si>
    <t>Krytina vláknocementová doplňky, stoupací plošina 600x250 mm</t>
  </si>
  <si>
    <t>systémová střešní lávka do vláknocementové krytiny v barvě střešní krytiny</t>
  </si>
  <si>
    <t>765322715R00</t>
  </si>
  <si>
    <t>Krytina vláknocementová  , výlez na střechu - zasklení polykarbonát, rám dřevo, oplechování hliník, dodávka a montáž</t>
  </si>
  <si>
    <t>765322810RT1</t>
  </si>
  <si>
    <t>Krytina vláknocementová doplňky, dvojité založení krytiny u okapu</t>
  </si>
  <si>
    <t>dodávka a montáž - systémový detail</t>
  </si>
  <si>
    <t>Dvojité založení krytiny  u okapu do roviny</t>
  </si>
  <si>
    <t>764322704RZ1</t>
  </si>
  <si>
    <t>Demontáž odvětrávací hlavice kanalizace</t>
  </si>
  <si>
    <t>764322705RZ1</t>
  </si>
  <si>
    <t>Odvětrávací hlavice, samoodtahovací DN 70</t>
  </si>
  <si>
    <t>V BARVĚ STŘEŠNÍ KRYTINY</t>
  </si>
  <si>
    <t>TYPIZOVANÝ VÝROBEK</t>
  </si>
  <si>
    <t>765311760RZ1</t>
  </si>
  <si>
    <t>Sněhový zachytávač třítrubkový vč. úchytů</t>
  </si>
  <si>
    <t>2*8,5</t>
  </si>
  <si>
    <t>765321820RZ1</t>
  </si>
  <si>
    <t>Demontáž polykarbonátové krytiny</t>
  </si>
  <si>
    <t>6 : 30,8*1,035</t>
  </si>
  <si>
    <t>765322780RZ1</t>
  </si>
  <si>
    <t>Kotvíci bod pro šikmou střechu, včetně montáže, Z2</t>
  </si>
  <si>
    <t>střešní hák plochý</t>
  </si>
  <si>
    <t>certifikováno dle EN 795 a EN 517</t>
  </si>
  <si>
    <t>17</t>
  </si>
  <si>
    <t>765322811RZ1</t>
  </si>
  <si>
    <t>Systémové odvětrání hřebene a nároží střechy, krytina vláknocementová</t>
  </si>
  <si>
    <t>systémový detail, včetně kompletní dodávky materiálu, ochranné plastové mžížky proti hmyzu, spodní a horní okapničky z žárovězinkovaného ocelového plechu s PUR ochrannou úpravou a barvou dle střešní krytiny, DHV,</t>
  </si>
  <si>
    <t>PROVEDENÍ ODVĚTRÁNÍ U HŘEBENE DVOJITÝM PŘELOŽENÍM Z VLÁKNOCEMENTOVÉ KRYTINY</t>
  </si>
  <si>
    <t>765348212RZ1</t>
  </si>
  <si>
    <t>Zachytače sněhu lopatkové - slovenské kříže</t>
  </si>
  <si>
    <t>SCHÉMA VIZ TECHNICKÉ PODMÍNKY</t>
  </si>
  <si>
    <t>MATERIÁL - ŽÁROVĚZINKOVANÁ OCEL</t>
  </si>
  <si>
    <t>POVRCHOVÁ ÚPRAVA - NÁTĚR V BARVĚ STŘEŠNÍ KRYTINY</t>
  </si>
  <si>
    <t>-16</t>
  </si>
  <si>
    <t>765375112RZ1</t>
  </si>
  <si>
    <t>Krytina polykarbonátová tl. 16 mm na ocel, čirá průsvitná, jemná struktura D+M</t>
  </si>
  <si>
    <t>délka	2,0; 2,5; 3,0; 3,5; 4,0; 6,0 m</t>
  </si>
  <si>
    <t>šířka	1,05; 2,1 m</t>
  </si>
  <si>
    <t>tloušťka	16 mm</t>
  </si>
  <si>
    <t>plošná hmotnost	2700 g/m2</t>
  </si>
  <si>
    <t>součinitel prostupu tepla U	2,5 W / m2K</t>
  </si>
  <si>
    <t>propustnost světla - čirá	60 %</t>
  </si>
  <si>
    <t>minimální poloměr ohybu	2,8 m</t>
  </si>
  <si>
    <t>povrch	hladký</t>
  </si>
  <si>
    <t>UV ochrana	ano (jednostranná)</t>
  </si>
  <si>
    <t>individuální řezy na míru	ano</t>
  </si>
  <si>
    <t>odolnost proti krupobití	vysoká</t>
  </si>
  <si>
    <t>barva	čirá</t>
  </si>
  <si>
    <t>6 : 30,8*1,035*1,2</t>
  </si>
  <si>
    <t>765375301RZ1</t>
  </si>
  <si>
    <t>Systémový ukončovací profil, eloxovaný hliník</t>
  </si>
  <si>
    <t>zakončení okraje dutinkových polykarbonatových desek</t>
  </si>
  <si>
    <t>3,6*2</t>
  </si>
  <si>
    <t>3,4*4*1,1</t>
  </si>
  <si>
    <t>765375410RZ0</t>
  </si>
  <si>
    <t>Hliníkový spojovací profil, šířka 61 mm</t>
  </si>
  <si>
    <t>eloxovaný hliník</t>
  </si>
  <si>
    <t>5,85*1,1*6</t>
  </si>
  <si>
    <t>765376113RZ1</t>
  </si>
  <si>
    <t>Páska do kontaktu s kovovými profily</t>
  </si>
  <si>
    <t>6,95+5,8*2+4,5*2+3,65*2</t>
  </si>
  <si>
    <t>998765202R00</t>
  </si>
  <si>
    <t>Přesun hmot pro krytiny tvrdé v objektech výšky do 12 m</t>
  </si>
  <si>
    <t>766421213R00</t>
  </si>
  <si>
    <t>Montáž obložení podhledů jednoduchých, palubkami pro pero a drážku, z měkkého dřeva, šířky přes 80 do 100 mm</t>
  </si>
  <si>
    <t>podbití</t>
  </si>
  <si>
    <t>palubky- přesak střechy : 0,9*107</t>
  </si>
  <si>
    <t>766421821R00</t>
  </si>
  <si>
    <t>Demontáž obložení podhledů palubkami</t>
  </si>
  <si>
    <t>plastové profily</t>
  </si>
  <si>
    <t>palubky přesehu střechy</t>
  </si>
  <si>
    <t>nad průjezdem - plast : 1,2*8,95</t>
  </si>
  <si>
    <t>61191671R</t>
  </si>
  <si>
    <t>palubka obkladová smrk; š = 121 mm; l = 3 000 až 5 000 mm; tl = 16,0 mm; jakost AB</t>
  </si>
  <si>
    <t>RTS 22/ II</t>
  </si>
  <si>
    <t>palubky- přesak střechy : 0,9*107*1,1</t>
  </si>
  <si>
    <t>998766202R00</t>
  </si>
  <si>
    <t>Přesun hmot pro konstrukce truhlářské v objektech výšky do 12 m</t>
  </si>
  <si>
    <t>767585112R00</t>
  </si>
  <si>
    <t>Montáž podhledů lamelových a kazetových Montáž doplňků podhledů vzduchotechnických mřížek s prostupem</t>
  </si>
  <si>
    <t>767584811R00</t>
  </si>
  <si>
    <t>Demontáž podhledů doplňků - mřížek vzduchotechnických</t>
  </si>
  <si>
    <t>5+5</t>
  </si>
  <si>
    <t>4295330107</t>
  </si>
  <si>
    <t>žaluzie průmyslová protidešťová s upevňovacím rámem; 250 x 500 mm; rám - ocel.profil, výplň - profil.pozinkované listy; v rámu upevněno 6 vodorovn ...</t>
  </si>
  <si>
    <t>998767202R00</t>
  </si>
  <si>
    <t>Přesun hmot pro kovové stavební doplňk. konstrukce v objektech výšky do 12 m</t>
  </si>
  <si>
    <t>783222120R00</t>
  </si>
  <si>
    <t>Nátěry kov.stavebních doplňk.konstrukcí syntetické dvojnásobné, hladké</t>
  </si>
  <si>
    <t>nosná konstrukce nad  průjezdem - dle stávající barvy</t>
  </si>
  <si>
    <t>200</t>
  </si>
  <si>
    <t>783612101R00</t>
  </si>
  <si>
    <t>Nátěry truhlářských výrobků olejové dvojnásobné</t>
  </si>
  <si>
    <t>RTS 17/ I</t>
  </si>
  <si>
    <t>odstín hnědé barvy</t>
  </si>
  <si>
    <t>783904811R00</t>
  </si>
  <si>
    <t>Ostatní práce odrezivění kovových konstrukcí</t>
  </si>
  <si>
    <t>784111701R00</t>
  </si>
  <si>
    <t>Příprava povrchu Penetrace (napouštění) podkladu disperzní, jednonásobná</t>
  </si>
  <si>
    <t>podhledy nad průjezdem</t>
  </si>
  <si>
    <t>r : 25</t>
  </si>
  <si>
    <t>784115722R00</t>
  </si>
  <si>
    <t>Malby z malířských směsí omyvatelných, pro sádrokarton,  , barevné, dvojnásobné</t>
  </si>
  <si>
    <t>barevný odstín dle výběru objednatele</t>
  </si>
  <si>
    <t>728618211R00</t>
  </si>
  <si>
    <t>Montáž ventilační turbíny s dodávkou, průměr 305 mm, provedení hliník - bezbarvé</t>
  </si>
  <si>
    <t>barva dle střešní krytiny - antracit,  materiál hliník</t>
  </si>
  <si>
    <t>průměr potrubí cca 305 mm</t>
  </si>
  <si>
    <t>průměr ventilační hlavice cca 440 mm</t>
  </si>
  <si>
    <t>minimální množství odvětraného vzduch při rychlosti větru 8km/hod - 550 m3/hod</t>
  </si>
  <si>
    <t>979087112R00</t>
  </si>
  <si>
    <t xml:space="preserve">Vodorovná doprava suti a vybouraných hmot nakládání suti na dopravní prostředky,  </t>
  </si>
  <si>
    <t>Přesun suti</t>
  </si>
  <si>
    <t>POL8_</t>
  </si>
  <si>
    <t>.</t>
  </si>
  <si>
    <t>979017112R00</t>
  </si>
  <si>
    <t>Svislé přemístění suti k místu nakládky svislé přemístění vybouraných hmot nošením nebo přehazováním k místu nakládky, na výšku do 3,5 m</t>
  </si>
  <si>
    <t>979081111R00</t>
  </si>
  <si>
    <t>Odvoz suti a vybouraných hmot na skládku do 1 km</t>
  </si>
  <si>
    <t>979081121R00</t>
  </si>
  <si>
    <t>Příplatek k odvozu za každý další 1 km</t>
  </si>
  <si>
    <t>979082111R00</t>
  </si>
  <si>
    <t>Vnitrostaveništní doprava suti a vybouraných hmot do 10 m</t>
  </si>
  <si>
    <t>979082121R00</t>
  </si>
  <si>
    <t>Příplatek k vnitrost. dopravě suti za dalších 5 m</t>
  </si>
  <si>
    <t>979999999R00</t>
  </si>
  <si>
    <t>Poplatek za recyklaci, suti s 10 % příměsi dřeva, plastu apod.,  , skupina 17 01 07 z Katalogu odpadů</t>
  </si>
  <si>
    <t>včetně vyskládání a lemování nároží</t>
  </si>
  <si>
    <t>Únosnost jednotlivých prvků záchytného systému bude min. 12 kN.</t>
  </si>
  <si>
    <t>Třístěnné, dvoukomorové polykarbonátové desky. Tyto polykarbonátové desky typu jsou tužší a odolnější proti nárazu oproti deskám s jednou komorou, jsou proto vhodné pro zastřešení prostor.</t>
  </si>
  <si>
    <t>Polykarbonátová deska 16 mm</t>
  </si>
  <si>
    <t>materiál	polykarbonát typu</t>
  </si>
  <si>
    <t>712400831R00</t>
  </si>
  <si>
    <t>Odstranění živičné krytiny střech do 30° 1vrstvé</t>
  </si>
  <si>
    <t>pojistná HI</t>
  </si>
  <si>
    <t>712400835RZ1</t>
  </si>
  <si>
    <t>Příplat.za zatlučení hřebíků v ploše do bednění, po odstranění živičné krytiny</t>
  </si>
  <si>
    <t>998712202R00</t>
  </si>
  <si>
    <t>Přesun hmot pro povlakové krytiny v objektech výšky od 6 do 12 m</t>
  </si>
  <si>
    <t>762341210RT2</t>
  </si>
  <si>
    <t>Montáž bednění střech rovných o sklonu do 60° z prken hrubých na sraz tloušťky do 32 mm včetně vyřezání otvorů , včetně dodávky prken tloušťky 24 mm</t>
  </si>
  <si>
    <t>10% - oprava</t>
  </si>
  <si>
    <t>479,5850*0,1</t>
  </si>
  <si>
    <t>762342203RT4</t>
  </si>
  <si>
    <t>Montáž laťování střech o sklonu do 60° při vzdálenost latí přes 220 do 360 mm, včetně dodávky latí 40/60 mm</t>
  </si>
  <si>
    <t>762342205RT4</t>
  </si>
  <si>
    <t>Montáž kontralatí na vruty, s dodávkou těsnicí pěny pod kontralatě, a dodávkou latí 40 x 60 mm</t>
  </si>
  <si>
    <t>762341811R00</t>
  </si>
  <si>
    <t>Demontáž bednění a laťování bednění střech rovných, obloukových, o sklonu do 60 stupňů včetně všech nadstřešních konstrukcí z prken hrubých</t>
  </si>
  <si>
    <t>10%</t>
  </si>
  <si>
    <t>762342811R00</t>
  </si>
  <si>
    <t>Demontáž bednění a laťování laťování střech o sklonu do 60 stupňů včetně všech nadstřešních konstrukcí rozteč latí do 22 cm</t>
  </si>
  <si>
    <t>762342814R00</t>
  </si>
  <si>
    <t>Demontáž bednění a laťování kontralatí střech o sklonu do 60 stupňů včetně všech nadstřešních konstrukcí</t>
  </si>
  <si>
    <t>762341911R00</t>
  </si>
  <si>
    <t>Bednění a laťování střech vyřezání jednotlivých otvorů bez rozebrání krytiny  v laťování průřezové plochy latí do 25 cm2, plocha otvoru do 1 m2</t>
  </si>
  <si>
    <t>0,7*0,7*2</t>
  </si>
  <si>
    <t>762341921R00</t>
  </si>
  <si>
    <t>Bednění a laťování střech vyřezání jednotlivých otvorů bez rozebrání krytiny  v bednění z prken tloušťky do 32 mm, plocha otvoru do 1 m2</t>
  </si>
  <si>
    <t>výlezy : 0,7*0,7*2</t>
  </si>
  <si>
    <t>vent. turbíny : 0,35*0,35*2</t>
  </si>
  <si>
    <t>r : 2*0,5</t>
  </si>
  <si>
    <t>762395000R00</t>
  </si>
  <si>
    <t>Spojovací a ochranné prostředky svory, prkna, hřebíky, pásová ocel, vruty, impregnace</t>
  </si>
  <si>
    <t>hřebíky, svorníky, tesařské skoby, vruty</t>
  </si>
  <si>
    <t>bednění : 47,9585*0,024</t>
  </si>
  <si>
    <t>latě : 479,585*0,01</t>
  </si>
  <si>
    <t>kontralatě : 479,585*0,005</t>
  </si>
  <si>
    <t>765799313RK2</t>
  </si>
  <si>
    <t>Fólie parotěsné, difúzní a vodotěsné Fólie podstřešní difuzní na bednění, s přelepením spojů, Fólie hladká hydroizolační</t>
  </si>
  <si>
    <t>RTS 23/ II</t>
  </si>
  <si>
    <t>783782209R00</t>
  </si>
  <si>
    <t>Nátěr tesařských konstrukcí ochranný fungicidní+ biocidní (proti plísním, houbám a hmyzu), dvojnásobné</t>
  </si>
  <si>
    <t>nové prvky - proti dřevokazným houbám a hmyzu</t>
  </si>
  <si>
    <t>bednění : 479,5850+47,9585</t>
  </si>
  <si>
    <t>latě : 479,585</t>
  </si>
  <si>
    <t>kontralatě : 479,585*0,2</t>
  </si>
  <si>
    <t>979017191R00</t>
  </si>
  <si>
    <t xml:space="preserve">Svislé přemístění suti k místu nakládky příplatek za každých dalších i započatých 3,5 m výšky suti,  </t>
  </si>
  <si>
    <t>979990121R00</t>
  </si>
  <si>
    <t>Poplatek za uložení suti - asfaltové pásy, skupina odpadu 170302</t>
  </si>
  <si>
    <t>801-3</t>
  </si>
  <si>
    <t>Kalkul</t>
  </si>
  <si>
    <t>979990161R00</t>
  </si>
  <si>
    <t>Poplatek za uložení - dřevo, skupina odpadu 170201</t>
  </si>
  <si>
    <t>5,28306-0,5</t>
  </si>
  <si>
    <t>113106231R00</t>
  </si>
  <si>
    <t>Rozebrání vozovek a ploch s jakoukoliv výplní spár   v jakékoliv ploše, ze zámkové dlažky, kladených do lože z kameniva</t>
  </si>
  <si>
    <t>uložení pro zpětné použití - část</t>
  </si>
  <si>
    <t>1*2*5</t>
  </si>
  <si>
    <t>25*1</t>
  </si>
  <si>
    <t>113107330R00</t>
  </si>
  <si>
    <t>Odstranění podkladů nebo krytů z kameniva těženého, v ploše jednotlivě do 50 m2, tloušťka vrstvy 300 mm</t>
  </si>
  <si>
    <t>564851111RT4</t>
  </si>
  <si>
    <t>Podklad ze štěrkodrti s rozprostřením a zhutněním frakce 0-63 mm, tloušťka po zhutnění 150 mm</t>
  </si>
  <si>
    <t>596215021R00</t>
  </si>
  <si>
    <t>Kladení zámkové dlažby do drtě tloušťka dlažby 60 mm, tloušťka lože 40 mm</t>
  </si>
  <si>
    <t>zpětná pokládka</t>
  </si>
  <si>
    <t>971042151R00</t>
  </si>
  <si>
    <t>Vybourání otvorů v betonových příčkách a zdech průměr profilu do 60 mm, tloušťky do 450 mm</t>
  </si>
  <si>
    <t>prostup plotovou zdí : 2</t>
  </si>
  <si>
    <t>210220021R00</t>
  </si>
  <si>
    <t xml:space="preserve">Montáž uzemňovacího vedení v zemi, včetně svorek, propojení a izolace spojů, z profilů ocelových pozinkovaných  (FeZn), průřezu do 120 mm2,  </t>
  </si>
  <si>
    <t>POL1_9</t>
  </si>
  <si>
    <t>PJ pomocné jímače kompletní výroba osazení, včetně svorek(ěm na 1xPJ + sv. + tvarování</t>
  </si>
  <si>
    <t>7*1</t>
  </si>
  <si>
    <t>210220021RT1</t>
  </si>
  <si>
    <t>Montáž uzemňovacího vedení v zemi, včetně svorek, propojení a izolace spojů, z profilů ocelových pozinkovaných  (FeZn),  , včetně dodávky pásku 30 x 4 mm, bez nátěru</t>
  </si>
  <si>
    <t>základový zemnič</t>
  </si>
  <si>
    <t>5*1</t>
  </si>
  <si>
    <t>NOVÝ : 25</t>
  </si>
  <si>
    <t>210220022RT1</t>
  </si>
  <si>
    <t>Montáž uzemňovacího vedení v zemi, včetně svorek, propojení a izolace spojů, z drátů ocelových pozinkovaných  (FeZn),  , včetně dodávky drátu průměru 10 mm</t>
  </si>
  <si>
    <t>vývody ze země ke svodům, 2m x 6</t>
  </si>
  <si>
    <t>2*7</t>
  </si>
  <si>
    <t>210220010R00</t>
  </si>
  <si>
    <t>Nátěr zemnicího pásku 1x  včetně svorek a vyznačení žlutých pruhů, do 120 mm2</t>
  </si>
  <si>
    <t>ks</t>
  </si>
  <si>
    <t>izolace spojů v zemi, včetně izolačního nátěru</t>
  </si>
  <si>
    <t>7</t>
  </si>
  <si>
    <t>210220101R00</t>
  </si>
  <si>
    <t xml:space="preserve">Montáž svodového vodiče  FeZn průměr do 10 mm, Al průměr do 10 mm, Cu průměr do 8 mm, a podpěr,  </t>
  </si>
  <si>
    <t>Vedení po střeše vřetně všech podpěr a svorek a všech potřebných komponentů</t>
  </si>
  <si>
    <t>28+4*7+10*4+2*5</t>
  </si>
  <si>
    <t>r : 10</t>
  </si>
  <si>
    <t>210220101RT4</t>
  </si>
  <si>
    <t>Montáž svodového vodiče  , a podpěr, včetně drátu FeZn 8 mm a podpěr pro plechové střechy PV 21</t>
  </si>
  <si>
    <t>RTS 18/ II</t>
  </si>
  <si>
    <t>6x svod včetně veškerých úchytú PV podpěr a všech potřebných komponentů</t>
  </si>
  <si>
    <t>7*3,5</t>
  </si>
  <si>
    <t>210220211RT1</t>
  </si>
  <si>
    <t>Montáž jímací tyče na střešní hřeben do dřeva, do 2 m délky tyče, včetně dodávky jímací tyče a dvou držáků</t>
  </si>
  <si>
    <t>kompletní osazení jímačů</t>
  </si>
  <si>
    <t>210220301R00</t>
  </si>
  <si>
    <t>Montáž svorky hromosvodové do dvou šroubů</t>
  </si>
  <si>
    <t>Veškeré podpěry</t>
  </si>
  <si>
    <t>80</t>
  </si>
  <si>
    <t>210220301RT2</t>
  </si>
  <si>
    <t>Montáž svorky hromosvodové včetně dodávky svorky spojovací (SS)</t>
  </si>
  <si>
    <t>34</t>
  </si>
  <si>
    <t>210220301RT3</t>
  </si>
  <si>
    <t>Montáž svorky hromosvodové včetně dodávky svorky zkušební (SZ)</t>
  </si>
  <si>
    <t>210220302RT1</t>
  </si>
  <si>
    <t>Montáž svorky hromosvodové včetně dodávky svorky SR 2b Fe pro pásek 30x4 mm</t>
  </si>
  <si>
    <t>spojení v zemi</t>
  </si>
  <si>
    <t>210220302RT3</t>
  </si>
  <si>
    <t>Montáž svorky hromosvodové včetně dodávky svorky křížové SK pro vodič 6-10 mm</t>
  </si>
  <si>
    <t>210220302RT5</t>
  </si>
  <si>
    <t>Montáž svorky hromosvodové včetně dodávky svorky SJ 1 k jímací tyči</t>
  </si>
  <si>
    <t>2*5</t>
  </si>
  <si>
    <t>210220302RT6</t>
  </si>
  <si>
    <t>Montáž svorky hromosvodové včetně dodávky svorky kovových částí d 3-12 mm (SP)</t>
  </si>
  <si>
    <t>14</t>
  </si>
  <si>
    <t>210220321R00</t>
  </si>
  <si>
    <t>Montáž svorky hromosvodové "Bernard" na potrubí, včetně Cu pásku (bez vodiče a připoj. vod.)</t>
  </si>
  <si>
    <t>210220361RT1</t>
  </si>
  <si>
    <t>Montáž tyčového zemniče zaražením do země, včetně připojení vedení,  , včetně dodávky tyče ZT 2,0 dl. 2000 mm, provedení FeZn</t>
  </si>
  <si>
    <t>Přizemnění včetně všech svorek a izolací spojů</t>
  </si>
  <si>
    <t>210220401RT1</t>
  </si>
  <si>
    <t>Označení svodu štítky plastovým, nebo smaltovaným, včetně dodávky štítku</t>
  </si>
  <si>
    <t>210220431R00</t>
  </si>
  <si>
    <t>Tvarování montážního dílu jímače jímače, ochranné trubky, úhelníku</t>
  </si>
  <si>
    <t>HJ : 4</t>
  </si>
  <si>
    <t>PJ : 7</t>
  </si>
  <si>
    <t>svod : 7</t>
  </si>
  <si>
    <t>210220457R00</t>
  </si>
  <si>
    <t xml:space="preserve">Aplikace bentonitu pro zlepšení uzemnění </t>
  </si>
  <si>
    <t>Celková demontáž stávajícího H včetně odvozu a likvidace komponentů na skládku atp..</t>
  </si>
  <si>
    <t>210220460R00</t>
  </si>
  <si>
    <t xml:space="preserve">Montáž a demontáž pevného žebříku na střechu do 7 m výšky </t>
  </si>
  <si>
    <t>210220801R00</t>
  </si>
  <si>
    <t xml:space="preserve">Změření zemního odporu, vč. vyhotovení měřicího protokolu </t>
  </si>
  <si>
    <t>měření</t>
  </si>
  <si>
    <t>210290002R00</t>
  </si>
  <si>
    <t>Zjištění závad zjištění závad na silnoproudé instalaci v byt. jednotkách s přísl. - bez ohledu na počet okruhů, avšak podle počtu místností připoj. na 1 elektromě...</t>
  </si>
  <si>
    <t>revize hromosvodu včetně předání díla</t>
  </si>
  <si>
    <t>246101810000R</t>
  </si>
  <si>
    <t>lak asfaltový elektroizolační</t>
  </si>
  <si>
    <t>kg</t>
  </si>
  <si>
    <t>POL3_9</t>
  </si>
  <si>
    <t>3571616RZ3</t>
  </si>
  <si>
    <t>Kompletní sada vodiče CUI</t>
  </si>
  <si>
    <t>Sada vodiče CUI přednastavená pro 3,5 m včetně veškerých instalačních komponentů a měřící svorkovnice</t>
  </si>
  <si>
    <t>374230104RZ1</t>
  </si>
  <si>
    <t>Jímač 1,5m AlMgSi trubkový</t>
  </si>
  <si>
    <t>komplet včetně úchytů</t>
  </si>
  <si>
    <t>374230105RZ1</t>
  </si>
  <si>
    <t>Pomcný jímač 0,5 m AlMgSi</t>
  </si>
  <si>
    <t>460200164RT2</t>
  </si>
  <si>
    <t>Výkop kabelové rýhy 35/80 cm  hor.4, ruční výkop rýhy</t>
  </si>
  <si>
    <t>napojení na stábající uzemnění</t>
  </si>
  <si>
    <t>5*2</t>
  </si>
  <si>
    <t>25</t>
  </si>
  <si>
    <t>460570164R00</t>
  </si>
  <si>
    <t>Zához rýhy 35/80 cm, hornina třídy 4, se zhutněním</t>
  </si>
  <si>
    <t>Kompletní zához včetně úpravy terénu</t>
  </si>
  <si>
    <t>460921102R00</t>
  </si>
  <si>
    <t>Zaměření a zobrazení kabel. trasy na pevný bod</t>
  </si>
  <si>
    <t>foto dokumentace</t>
  </si>
  <si>
    <t>211900024R00</t>
  </si>
  <si>
    <t>Kabel silový ANKTQYPY 35 kV, volně uložený, 3x185</t>
  </si>
  <si>
    <t>Veškeré manipulace s kabelem, rozvinutí protahování aj. práce navýšení</t>
  </si>
  <si>
    <t>100</t>
  </si>
  <si>
    <t>210201010R00</t>
  </si>
  <si>
    <t>Svítidlo zářivkové 2312701  40 W strop.s krytem</t>
  </si>
  <si>
    <t>Stávající osvětlení. V ceně odvoz do sběrny.</t>
  </si>
  <si>
    <t>210201011R00</t>
  </si>
  <si>
    <t>Svítidlo zářivkové 2312703  40 W strop.s krytem</t>
  </si>
  <si>
    <t>210201021R00</t>
  </si>
  <si>
    <t>Svítidlo zářivkové 2313304  2x40 W strop.s krytem</t>
  </si>
  <si>
    <t>50</t>
  </si>
  <si>
    <t>210010311RT1</t>
  </si>
  <si>
    <t>Montáž krabice plastové univerzální, kruhové, o průměru 73 mm, hloubky 42 mm, s víčkem, do zdiva, bez zapojení, včetně dodávky</t>
  </si>
  <si>
    <t>8</t>
  </si>
  <si>
    <t>210201214R00</t>
  </si>
  <si>
    <t>Montáž svítidla zářivkového do bytových nebo společenských místností, přisazeného, se čtyřmi světelnými zdroji</t>
  </si>
  <si>
    <t>210810005RT1</t>
  </si>
  <si>
    <t>Montáž kabelu CYKY 750 V, 3 x 1,5 mm2, volně uloženého, včetně dodávky kabelu</t>
  </si>
  <si>
    <t>210860002R00</t>
  </si>
  <si>
    <t>Montáž kabelu ovládacího kabel speciání CKOD, 4  x1,5 mm2, volně uloženého</t>
  </si>
  <si>
    <t>Jiné montáže nepředvítatelné + jiný spotřební materiál sádra, hřeby, vruty, nehořlavé podložky , kabelové oka aj.</t>
  </si>
  <si>
    <t>34833151RZ1</t>
  </si>
  <si>
    <t>Svítidlo LA</t>
  </si>
  <si>
    <t>Světlo přisazené</t>
  </si>
  <si>
    <t>V ceně recyklační poplatky + veškerý úchytný materiál.</t>
  </si>
  <si>
    <t>34833152RZ1</t>
  </si>
  <si>
    <t>Svítidlo LB</t>
  </si>
  <si>
    <t>Světlo zavěšené - halogenové</t>
  </si>
  <si>
    <t>220890202R00</t>
  </si>
  <si>
    <t>Revize</t>
  </si>
  <si>
    <t>h</t>
  </si>
  <si>
    <t>kompletní VRZ elektro, včetně předání provozovateli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</si>
</sst>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0" fontId="17" fillId="0" borderId="0" xfId="0" applyFont="1" applyAlignment="1">
      <alignment horizontal="center" vertical="top" shrinkToFit="1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165" fontId="18" fillId="0" borderId="0" xfId="0" applyNumberFormat="1" applyFont="1" applyAlignment="1">
      <alignment horizontal="center" vertical="top" wrapText="1" shrinkToFit="1"/>
    </xf>
    <xf numFmtId="165" fontId="18" fillId="0" borderId="0" xfId="0" applyNumberFormat="1" applyFont="1" applyAlignment="1">
      <alignment vertical="top" wrapText="1" shrinkToFit="1"/>
    </xf>
    <xf numFmtId="4" fontId="5" fillId="3" borderId="0" xfId="0" applyNumberFormat="1" applyFont="1" applyFill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9" fillId="0" borderId="0" xfId="0" applyFont="1" applyAlignment="1">
      <alignment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49" fontId="17" fillId="0" borderId="0" xfId="0" applyNumberFormat="1" applyFont="1" applyAlignment="1">
      <alignment horizontal="left" vertical="top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165" fontId="16" fillId="4" borderId="0" xfId="0" applyNumberFormat="1" applyFont="1" applyFill="1" applyAlignment="1" applyProtection="1">
      <alignment vertical="top" shrinkToFit="1"/>
      <protection locked="0"/>
    </xf>
    <xf numFmtId="49" fontId="16" fillId="0" borderId="43" xfId="0" applyNumberFormat="1" applyFont="1" applyBorder="1" applyAlignment="1">
      <alignment horizontal="left" vertical="top" wrapText="1"/>
    </xf>
    <xf numFmtId="49" fontId="16" fillId="0" borderId="0" xfId="0" applyNumberFormat="1" applyFont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7" fillId="0" borderId="18" xfId="0" applyFont="1" applyBorder="1" applyAlignment="1">
      <alignment horizontal="left" vertical="top" wrapText="1"/>
    </xf>
    <xf numFmtId="0" fontId="17" fillId="0" borderId="18" xfId="0" applyFont="1" applyBorder="1" applyAlignment="1">
      <alignment vertical="top" wrapTex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Q2" sqref="Q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98" t="s">
        <v>39</v>
      </c>
      <c r="B2" s="198"/>
      <c r="C2" s="198"/>
      <c r="D2" s="198"/>
      <c r="E2" s="198"/>
      <c r="F2" s="198"/>
      <c r="G2" s="198"/>
    </row>
  </sheetData>
  <sheetProtection algorithmName="SHA-512" hashValue="qtP0ERcneBDSlqAuZbclTl2HB0XPBVvM8ADGLEIOlbJTh80EiTSf3Ad6p8wyKEVaUsK0OSM6B+x0TNmh+ZByWg==" saltValue="EEtpUjTIzjTNHwqJGLNlaQ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89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33" t="s">
        <v>41</v>
      </c>
      <c r="C1" s="234"/>
      <c r="D1" s="234"/>
      <c r="E1" s="234"/>
      <c r="F1" s="234"/>
      <c r="G1" s="234"/>
      <c r="H1" s="234"/>
      <c r="I1" s="234"/>
      <c r="J1" s="235"/>
    </row>
    <row r="2" spans="1:15" ht="36" customHeight="1" x14ac:dyDescent="0.2">
      <c r="A2" s="2"/>
      <c r="B2" s="76" t="s">
        <v>22</v>
      </c>
      <c r="C2" s="77"/>
      <c r="D2" s="78" t="s">
        <v>43</v>
      </c>
      <c r="E2" s="239" t="s">
        <v>44</v>
      </c>
      <c r="F2" s="240"/>
      <c r="G2" s="240"/>
      <c r="H2" s="240"/>
      <c r="I2" s="240"/>
      <c r="J2" s="241"/>
      <c r="O2" s="1"/>
    </row>
    <row r="3" spans="1:15" ht="27" hidden="1" customHeight="1" x14ac:dyDescent="0.2">
      <c r="A3" s="2"/>
      <c r="B3" s="79"/>
      <c r="C3" s="77"/>
      <c r="D3" s="80"/>
      <c r="E3" s="242"/>
      <c r="F3" s="243"/>
      <c r="G3" s="243"/>
      <c r="H3" s="243"/>
      <c r="I3" s="243"/>
      <c r="J3" s="244"/>
    </row>
    <row r="4" spans="1:15" ht="23.25" customHeight="1" x14ac:dyDescent="0.2">
      <c r="A4" s="2"/>
      <c r="B4" s="81"/>
      <c r="C4" s="82"/>
      <c r="D4" s="83"/>
      <c r="E4" s="223"/>
      <c r="F4" s="223"/>
      <c r="G4" s="223"/>
      <c r="H4" s="223"/>
      <c r="I4" s="223"/>
      <c r="J4" s="224"/>
    </row>
    <row r="5" spans="1:15" ht="24" customHeight="1" x14ac:dyDescent="0.2">
      <c r="A5" s="2"/>
      <c r="B5" s="31" t="s">
        <v>42</v>
      </c>
      <c r="D5" s="227"/>
      <c r="E5" s="228"/>
      <c r="F5" s="228"/>
      <c r="G5" s="228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29"/>
      <c r="E6" s="230"/>
      <c r="F6" s="230"/>
      <c r="G6" s="230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31"/>
      <c r="F7" s="232"/>
      <c r="G7" s="232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46"/>
      <c r="E11" s="246"/>
      <c r="F11" s="246"/>
      <c r="G11" s="246"/>
      <c r="H11" s="18" t="s">
        <v>40</v>
      </c>
      <c r="I11" s="84"/>
      <c r="J11" s="8"/>
    </row>
    <row r="12" spans="1:15" ht="15.75" customHeight="1" x14ac:dyDescent="0.2">
      <c r="A12" s="2"/>
      <c r="B12" s="28"/>
      <c r="C12" s="55"/>
      <c r="D12" s="222"/>
      <c r="E12" s="222"/>
      <c r="F12" s="222"/>
      <c r="G12" s="222"/>
      <c r="H12" s="18" t="s">
        <v>34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25"/>
      <c r="F13" s="226"/>
      <c r="G13" s="226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45"/>
      <c r="F15" s="245"/>
      <c r="G15" s="247"/>
      <c r="H15" s="247"/>
      <c r="I15" s="247" t="s">
        <v>29</v>
      </c>
      <c r="J15" s="248"/>
    </row>
    <row r="16" spans="1:15" ht="23.25" customHeight="1" x14ac:dyDescent="0.2">
      <c r="A16" s="138" t="s">
        <v>24</v>
      </c>
      <c r="B16" s="38" t="s">
        <v>24</v>
      </c>
      <c r="C16" s="62"/>
      <c r="D16" s="63"/>
      <c r="E16" s="211"/>
      <c r="F16" s="212"/>
      <c r="G16" s="211"/>
      <c r="H16" s="212"/>
      <c r="I16" s="211">
        <f>SUMIF(F63:F85,A16,I63:I85)+SUMIF(F63:F85,"PSU",I63:I85)</f>
        <v>0</v>
      </c>
      <c r="J16" s="213"/>
    </row>
    <row r="17" spans="1:10" ht="23.25" customHeight="1" x14ac:dyDescent="0.2">
      <c r="A17" s="138" t="s">
        <v>25</v>
      </c>
      <c r="B17" s="38" t="s">
        <v>25</v>
      </c>
      <c r="C17" s="62"/>
      <c r="D17" s="63"/>
      <c r="E17" s="211"/>
      <c r="F17" s="212"/>
      <c r="G17" s="211"/>
      <c r="H17" s="212"/>
      <c r="I17" s="211">
        <f>SUMIF(F63:F85,A17,I63:I85)</f>
        <v>0</v>
      </c>
      <c r="J17" s="213"/>
    </row>
    <row r="18" spans="1:10" ht="23.25" customHeight="1" x14ac:dyDescent="0.2">
      <c r="A18" s="138" t="s">
        <v>26</v>
      </c>
      <c r="B18" s="38" t="s">
        <v>26</v>
      </c>
      <c r="C18" s="62"/>
      <c r="D18" s="63"/>
      <c r="E18" s="211"/>
      <c r="F18" s="212"/>
      <c r="G18" s="211"/>
      <c r="H18" s="212"/>
      <c r="I18" s="211">
        <f>SUMIF(F63:F85,A18,I63:I85)</f>
        <v>0</v>
      </c>
      <c r="J18" s="213"/>
    </row>
    <row r="19" spans="1:10" ht="23.25" customHeight="1" x14ac:dyDescent="0.2">
      <c r="A19" s="138" t="s">
        <v>120</v>
      </c>
      <c r="B19" s="38" t="s">
        <v>27</v>
      </c>
      <c r="C19" s="62"/>
      <c r="D19" s="63"/>
      <c r="E19" s="211"/>
      <c r="F19" s="212"/>
      <c r="G19" s="211"/>
      <c r="H19" s="212"/>
      <c r="I19" s="211">
        <f>SUMIF(F63:F85,A19,I63:I85)</f>
        <v>0</v>
      </c>
      <c r="J19" s="213"/>
    </row>
    <row r="20" spans="1:10" ht="23.25" customHeight="1" x14ac:dyDescent="0.2">
      <c r="A20" s="138" t="s">
        <v>121</v>
      </c>
      <c r="B20" s="38" t="s">
        <v>28</v>
      </c>
      <c r="C20" s="62"/>
      <c r="D20" s="63"/>
      <c r="E20" s="211"/>
      <c r="F20" s="212"/>
      <c r="G20" s="211"/>
      <c r="H20" s="212"/>
      <c r="I20" s="211">
        <f>SUMIF(F63:F85,A20,I63:I85)</f>
        <v>0</v>
      </c>
      <c r="J20" s="213"/>
    </row>
    <row r="21" spans="1:10" ht="23.25" customHeight="1" x14ac:dyDescent="0.2">
      <c r="A21" s="2"/>
      <c r="B21" s="48" t="s">
        <v>29</v>
      </c>
      <c r="C21" s="64"/>
      <c r="D21" s="65"/>
      <c r="E21" s="214"/>
      <c r="F21" s="249"/>
      <c r="G21" s="214"/>
      <c r="H21" s="249"/>
      <c r="I21" s="214">
        <f>SUM(I16:J20)</f>
        <v>0</v>
      </c>
      <c r="J21" s="215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209">
        <f>ZakladDPHSniVypocet</f>
        <v>0</v>
      </c>
      <c r="H23" s="210"/>
      <c r="I23" s="210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207">
        <f>A23</f>
        <v>0</v>
      </c>
      <c r="H24" s="208"/>
      <c r="I24" s="208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09">
        <f>ZakladDPHZaklVypocet</f>
        <v>0</v>
      </c>
      <c r="H25" s="210"/>
      <c r="I25" s="210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36">
        <f>A25</f>
        <v>0</v>
      </c>
      <c r="H26" s="237"/>
      <c r="I26" s="237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38">
        <f>CenaCelkem-(ZakladDPHSni+DPHSni+ZakladDPHZakl+DPHZakl)</f>
        <v>0</v>
      </c>
      <c r="H27" s="238"/>
      <c r="I27" s="238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17">
        <f>ZakladDPHSniVypocet+ZakladDPHZaklVypocet</f>
        <v>0</v>
      </c>
      <c r="H28" s="217"/>
      <c r="I28" s="217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35</v>
      </c>
      <c r="C29" s="116"/>
      <c r="D29" s="116"/>
      <c r="E29" s="116"/>
      <c r="F29" s="117"/>
      <c r="G29" s="216">
        <f>A27</f>
        <v>0</v>
      </c>
      <c r="H29" s="216"/>
      <c r="I29" s="216"/>
      <c r="J29" s="118" t="s">
        <v>60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8"/>
      <c r="E34" s="219"/>
      <c r="G34" s="220"/>
      <c r="H34" s="221"/>
      <c r="I34" s="221"/>
      <c r="J34" s="25"/>
    </row>
    <row r="35" spans="1:10" ht="12.75" customHeight="1" x14ac:dyDescent="0.2">
      <c r="A35" s="2"/>
      <c r="B35" s="2"/>
      <c r="D35" s="206" t="s">
        <v>2</v>
      </c>
      <c r="E35" s="206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45</v>
      </c>
      <c r="C39" s="201"/>
      <c r="D39" s="201"/>
      <c r="E39" s="201"/>
      <c r="F39" s="98">
        <f>'1 01 Pol'!AE30+'1 02 Pol'!AE44+'1 03 Pol'!AE308+'1 04 Pol'!AE88+'1 05 Pol'!AE128+'1 06 Pol'!AE54</f>
        <v>0</v>
      </c>
      <c r="G39" s="99">
        <f>'1 01 Pol'!AF30+'1 02 Pol'!AF44+'1 03 Pol'!AF308+'1 04 Pol'!AF88+'1 05 Pol'!AF128+'1 06 Pol'!AF54</f>
        <v>0</v>
      </c>
      <c r="H39" s="100">
        <f t="shared" ref="H39:H47" si="1">(F39*SazbaDPH1/100)+(G39*SazbaDPH2/100)</f>
        <v>0</v>
      </c>
      <c r="I39" s="100">
        <f>F39+G39+H39</f>
        <v>0</v>
      </c>
      <c r="J39" s="101" t="str">
        <f>IF(CenaCelkemVypocet=0,"",I39/CenaCelkemVypocet*100)</f>
        <v/>
      </c>
    </row>
    <row r="40" spans="1:10" ht="25.5" customHeight="1" x14ac:dyDescent="0.2">
      <c r="A40" s="87">
        <v>2</v>
      </c>
      <c r="B40" s="102"/>
      <c r="C40" s="205" t="s">
        <v>46</v>
      </c>
      <c r="D40" s="205"/>
      <c r="E40" s="205"/>
      <c r="F40" s="103"/>
      <c r="G40" s="104"/>
      <c r="H40" s="104">
        <f t="shared" si="1"/>
        <v>0</v>
      </c>
      <c r="I40" s="104"/>
      <c r="J40" s="105"/>
    </row>
    <row r="41" spans="1:10" ht="25.5" customHeight="1" x14ac:dyDescent="0.2">
      <c r="A41" s="87">
        <v>2</v>
      </c>
      <c r="B41" s="102" t="s">
        <v>47</v>
      </c>
      <c r="C41" s="205" t="s">
        <v>48</v>
      </c>
      <c r="D41" s="205"/>
      <c r="E41" s="205"/>
      <c r="F41" s="103">
        <f>'1 01 Pol'!AE30+'1 02 Pol'!AE44+'1 03 Pol'!AE308+'1 04 Pol'!AE88+'1 05 Pol'!AE128+'1 06 Pol'!AE54</f>
        <v>0</v>
      </c>
      <c r="G41" s="104">
        <f>'1 01 Pol'!AF30+'1 02 Pol'!AF44+'1 03 Pol'!AF308+'1 04 Pol'!AF88+'1 05 Pol'!AF128+'1 06 Pol'!AF54</f>
        <v>0</v>
      </c>
      <c r="H41" s="104">
        <f t="shared" si="1"/>
        <v>0</v>
      </c>
      <c r="I41" s="104">
        <f t="shared" ref="I41:I47" si="2">F41+G41+H41</f>
        <v>0</v>
      </c>
      <c r="J41" s="105" t="str">
        <f t="shared" ref="J41:J47" si="3">IF(CenaCelkemVypocet=0,"",I41/CenaCelkemVypocet*100)</f>
        <v/>
      </c>
    </row>
    <row r="42" spans="1:10" ht="25.5" customHeight="1" x14ac:dyDescent="0.2">
      <c r="A42" s="87">
        <v>3</v>
      </c>
      <c r="B42" s="106" t="s">
        <v>49</v>
      </c>
      <c r="C42" s="201" t="s">
        <v>28</v>
      </c>
      <c r="D42" s="201"/>
      <c r="E42" s="201"/>
      <c r="F42" s="107">
        <f>'1 01 Pol'!AE30</f>
        <v>0</v>
      </c>
      <c r="G42" s="100">
        <f>'1 01 Pol'!AF30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">
      <c r="A43" s="87">
        <v>3</v>
      </c>
      <c r="B43" s="106" t="s">
        <v>50</v>
      </c>
      <c r="C43" s="201" t="s">
        <v>27</v>
      </c>
      <c r="D43" s="201"/>
      <c r="E43" s="201"/>
      <c r="F43" s="107">
        <f>'1 02 Pol'!AE44</f>
        <v>0</v>
      </c>
      <c r="G43" s="100">
        <f>'1 02 Pol'!AF44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">
      <c r="A44" s="87">
        <v>3</v>
      </c>
      <c r="B44" s="106" t="s">
        <v>51</v>
      </c>
      <c r="C44" s="201" t="s">
        <v>52</v>
      </c>
      <c r="D44" s="201"/>
      <c r="E44" s="201"/>
      <c r="F44" s="107">
        <f>'1 03 Pol'!AE308</f>
        <v>0</v>
      </c>
      <c r="G44" s="100">
        <f>'1 03 Pol'!AF308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">
      <c r="A45" s="87">
        <v>3</v>
      </c>
      <c r="B45" s="106" t="s">
        <v>53</v>
      </c>
      <c r="C45" s="201" t="s">
        <v>54</v>
      </c>
      <c r="D45" s="201"/>
      <c r="E45" s="201"/>
      <c r="F45" s="107">
        <f>'1 04 Pol'!AE88</f>
        <v>0</v>
      </c>
      <c r="G45" s="100">
        <f>'1 04 Pol'!AF88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3</v>
      </c>
      <c r="B46" s="106" t="s">
        <v>55</v>
      </c>
      <c r="C46" s="201" t="s">
        <v>56</v>
      </c>
      <c r="D46" s="201"/>
      <c r="E46" s="201"/>
      <c r="F46" s="107">
        <f>'1 05 Pol'!AE128</f>
        <v>0</v>
      </c>
      <c r="G46" s="100">
        <f>'1 05 Pol'!AF128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">
      <c r="A47" s="87">
        <v>3</v>
      </c>
      <c r="B47" s="106" t="s">
        <v>57</v>
      </c>
      <c r="C47" s="201" t="s">
        <v>58</v>
      </c>
      <c r="D47" s="201"/>
      <c r="E47" s="201"/>
      <c r="F47" s="107">
        <f>'1 06 Pol'!AE54</f>
        <v>0</v>
      </c>
      <c r="G47" s="100">
        <f>'1 06 Pol'!AF54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/>
      <c r="B48" s="202" t="s">
        <v>59</v>
      </c>
      <c r="C48" s="203"/>
      <c r="D48" s="203"/>
      <c r="E48" s="204"/>
      <c r="F48" s="108">
        <f>SUMIF(A39:A47,"=1",F39:F47)</f>
        <v>0</v>
      </c>
      <c r="G48" s="109">
        <f>SUMIF(A39:A47,"=1",G39:G47)</f>
        <v>0</v>
      </c>
      <c r="H48" s="109">
        <f>SUMIF(A39:A47,"=1",H39:H47)</f>
        <v>0</v>
      </c>
      <c r="I48" s="109">
        <f>SUMIF(A39:A47,"=1",I39:I47)</f>
        <v>0</v>
      </c>
      <c r="J48" s="110">
        <f>SUMIF(A39:A47,"=1",J39:J47)</f>
        <v>0</v>
      </c>
    </row>
    <row r="50" spans="1:10" x14ac:dyDescent="0.2">
      <c r="A50" t="s">
        <v>61</v>
      </c>
      <c r="B50" t="s">
        <v>62</v>
      </c>
    </row>
    <row r="51" spans="1:10" x14ac:dyDescent="0.2">
      <c r="A51" t="s">
        <v>63</v>
      </c>
      <c r="B51" t="s">
        <v>64</v>
      </c>
    </row>
    <row r="52" spans="1:10" x14ac:dyDescent="0.2">
      <c r="A52" t="s">
        <v>65</v>
      </c>
      <c r="B52" t="s">
        <v>66</v>
      </c>
    </row>
    <row r="53" spans="1:10" x14ac:dyDescent="0.2">
      <c r="A53" t="s">
        <v>65</v>
      </c>
      <c r="B53" t="s">
        <v>67</v>
      </c>
    </row>
    <row r="54" spans="1:10" x14ac:dyDescent="0.2">
      <c r="A54" t="s">
        <v>65</v>
      </c>
      <c r="B54" t="s">
        <v>68</v>
      </c>
    </row>
    <row r="55" spans="1:10" x14ac:dyDescent="0.2">
      <c r="A55" t="s">
        <v>65</v>
      </c>
      <c r="B55" t="s">
        <v>69</v>
      </c>
    </row>
    <row r="56" spans="1:10" x14ac:dyDescent="0.2">
      <c r="A56" t="s">
        <v>65</v>
      </c>
      <c r="B56" t="s">
        <v>70</v>
      </c>
    </row>
    <row r="57" spans="1:10" x14ac:dyDescent="0.2">
      <c r="A57" t="s">
        <v>65</v>
      </c>
      <c r="B57" t="s">
        <v>71</v>
      </c>
    </row>
    <row r="60" spans="1:10" ht="15.75" x14ac:dyDescent="0.25">
      <c r="B60" s="119" t="s">
        <v>72</v>
      </c>
    </row>
    <row r="62" spans="1:10" ht="25.5" customHeight="1" x14ac:dyDescent="0.2">
      <c r="A62" s="121"/>
      <c r="B62" s="124" t="s">
        <v>17</v>
      </c>
      <c r="C62" s="124" t="s">
        <v>5</v>
      </c>
      <c r="D62" s="125"/>
      <c r="E62" s="125"/>
      <c r="F62" s="126" t="s">
        <v>73</v>
      </c>
      <c r="G62" s="126"/>
      <c r="H62" s="126"/>
      <c r="I62" s="126" t="s">
        <v>29</v>
      </c>
      <c r="J62" s="126" t="s">
        <v>0</v>
      </c>
    </row>
    <row r="63" spans="1:10" ht="36.75" customHeight="1" x14ac:dyDescent="0.2">
      <c r="A63" s="122"/>
      <c r="B63" s="127" t="s">
        <v>47</v>
      </c>
      <c r="C63" s="199" t="s">
        <v>74</v>
      </c>
      <c r="D63" s="200"/>
      <c r="E63" s="200"/>
      <c r="F63" s="134" t="s">
        <v>24</v>
      </c>
      <c r="G63" s="135"/>
      <c r="H63" s="135"/>
      <c r="I63" s="135">
        <f>'1 05 Pol'!G8</f>
        <v>0</v>
      </c>
      <c r="J63" s="131" t="str">
        <f>IF(I86=0,"",I63/I86*100)</f>
        <v/>
      </c>
    </row>
    <row r="64" spans="1:10" ht="36.75" customHeight="1" x14ac:dyDescent="0.2">
      <c r="A64" s="122"/>
      <c r="B64" s="127" t="s">
        <v>75</v>
      </c>
      <c r="C64" s="199" t="s">
        <v>76</v>
      </c>
      <c r="D64" s="200"/>
      <c r="E64" s="200"/>
      <c r="F64" s="134" t="s">
        <v>24</v>
      </c>
      <c r="G64" s="135"/>
      <c r="H64" s="135"/>
      <c r="I64" s="135">
        <f>'1 03 Pol'!G8</f>
        <v>0</v>
      </c>
      <c r="J64" s="131" t="str">
        <f>IF(I86=0,"",I64/I86*100)</f>
        <v/>
      </c>
    </row>
    <row r="65" spans="1:10" ht="36.75" customHeight="1" x14ac:dyDescent="0.2">
      <c r="A65" s="122"/>
      <c r="B65" s="127" t="s">
        <v>77</v>
      </c>
      <c r="C65" s="199" t="s">
        <v>78</v>
      </c>
      <c r="D65" s="200"/>
      <c r="E65" s="200"/>
      <c r="F65" s="134" t="s">
        <v>24</v>
      </c>
      <c r="G65" s="135"/>
      <c r="H65" s="135"/>
      <c r="I65" s="135">
        <f>'1 05 Pol'!G16</f>
        <v>0</v>
      </c>
      <c r="J65" s="131" t="str">
        <f>IF(I86=0,"",I65/I86*100)</f>
        <v/>
      </c>
    </row>
    <row r="66" spans="1:10" ht="36.75" customHeight="1" x14ac:dyDescent="0.2">
      <c r="A66" s="122"/>
      <c r="B66" s="127" t="s">
        <v>79</v>
      </c>
      <c r="C66" s="199" t="s">
        <v>80</v>
      </c>
      <c r="D66" s="200"/>
      <c r="E66" s="200"/>
      <c r="F66" s="134" t="s">
        <v>24</v>
      </c>
      <c r="G66" s="135"/>
      <c r="H66" s="135"/>
      <c r="I66" s="135">
        <f>'1 03 Pol'!G15</f>
        <v>0</v>
      </c>
      <c r="J66" s="131" t="str">
        <f>IF(I86=0,"",I66/I86*100)</f>
        <v/>
      </c>
    </row>
    <row r="67" spans="1:10" ht="36.75" customHeight="1" x14ac:dyDescent="0.2">
      <c r="A67" s="122"/>
      <c r="B67" s="127" t="s">
        <v>81</v>
      </c>
      <c r="C67" s="199" t="s">
        <v>82</v>
      </c>
      <c r="D67" s="200"/>
      <c r="E67" s="200"/>
      <c r="F67" s="134" t="s">
        <v>24</v>
      </c>
      <c r="G67" s="135"/>
      <c r="H67" s="135"/>
      <c r="I67" s="135">
        <f>'1 03 Pol'!G22</f>
        <v>0</v>
      </c>
      <c r="J67" s="131" t="str">
        <f>IF(I86=0,"",I67/I86*100)</f>
        <v/>
      </c>
    </row>
    <row r="68" spans="1:10" ht="36.75" customHeight="1" x14ac:dyDescent="0.2">
      <c r="A68" s="122"/>
      <c r="B68" s="127" t="s">
        <v>83</v>
      </c>
      <c r="C68" s="199" t="s">
        <v>84</v>
      </c>
      <c r="D68" s="200"/>
      <c r="E68" s="200"/>
      <c r="F68" s="134" t="s">
        <v>24</v>
      </c>
      <c r="G68" s="135"/>
      <c r="H68" s="135"/>
      <c r="I68" s="135">
        <f>'1 03 Pol'!G59+'1 05 Pol'!G24</f>
        <v>0</v>
      </c>
      <c r="J68" s="131" t="str">
        <f>IF(I86=0,"",I68/I86*100)</f>
        <v/>
      </c>
    </row>
    <row r="69" spans="1:10" ht="36.75" customHeight="1" x14ac:dyDescent="0.2">
      <c r="A69" s="122"/>
      <c r="B69" s="127" t="s">
        <v>85</v>
      </c>
      <c r="C69" s="199" t="s">
        <v>86</v>
      </c>
      <c r="D69" s="200"/>
      <c r="E69" s="200"/>
      <c r="F69" s="134" t="s">
        <v>24</v>
      </c>
      <c r="G69" s="135"/>
      <c r="H69" s="135"/>
      <c r="I69" s="135">
        <f>'1 03 Pol'!G70</f>
        <v>0</v>
      </c>
      <c r="J69" s="131" t="str">
        <f>IF(I86=0,"",I69/I86*100)</f>
        <v/>
      </c>
    </row>
    <row r="70" spans="1:10" ht="36.75" customHeight="1" x14ac:dyDescent="0.2">
      <c r="A70" s="122"/>
      <c r="B70" s="127" t="s">
        <v>87</v>
      </c>
      <c r="C70" s="199" t="s">
        <v>88</v>
      </c>
      <c r="D70" s="200"/>
      <c r="E70" s="200"/>
      <c r="F70" s="134" t="s">
        <v>24</v>
      </c>
      <c r="G70" s="135"/>
      <c r="H70" s="135"/>
      <c r="I70" s="135">
        <f>'1 03 Pol'!G73+'1 05 Pol'!G27</f>
        <v>0</v>
      </c>
      <c r="J70" s="131" t="str">
        <f>IF(I86=0,"",I70/I86*100)</f>
        <v/>
      </c>
    </row>
    <row r="71" spans="1:10" ht="36.75" customHeight="1" x14ac:dyDescent="0.2">
      <c r="A71" s="122"/>
      <c r="B71" s="127" t="s">
        <v>89</v>
      </c>
      <c r="C71" s="199" t="s">
        <v>90</v>
      </c>
      <c r="D71" s="200"/>
      <c r="E71" s="200"/>
      <c r="F71" s="134" t="s">
        <v>24</v>
      </c>
      <c r="G71" s="135"/>
      <c r="H71" s="135"/>
      <c r="I71" s="135">
        <f>'1 02 Pol'!G8</f>
        <v>0</v>
      </c>
      <c r="J71" s="131" t="str">
        <f>IF(I86=0,"",I71/I86*100)</f>
        <v/>
      </c>
    </row>
    <row r="72" spans="1:10" ht="36.75" customHeight="1" x14ac:dyDescent="0.2">
      <c r="A72" s="122"/>
      <c r="B72" s="127" t="s">
        <v>91</v>
      </c>
      <c r="C72" s="199" t="s">
        <v>92</v>
      </c>
      <c r="D72" s="200"/>
      <c r="E72" s="200"/>
      <c r="F72" s="134" t="s">
        <v>25</v>
      </c>
      <c r="G72" s="135"/>
      <c r="H72" s="135"/>
      <c r="I72" s="135">
        <f>'1 04 Pol'!G8</f>
        <v>0</v>
      </c>
      <c r="J72" s="131" t="str">
        <f>IF(I86=0,"",I72/I86*100)</f>
        <v/>
      </c>
    </row>
    <row r="73" spans="1:10" ht="36.75" customHeight="1" x14ac:dyDescent="0.2">
      <c r="A73" s="122"/>
      <c r="B73" s="127" t="s">
        <v>93</v>
      </c>
      <c r="C73" s="199" t="s">
        <v>94</v>
      </c>
      <c r="D73" s="200"/>
      <c r="E73" s="200"/>
      <c r="F73" s="134" t="s">
        <v>25</v>
      </c>
      <c r="G73" s="135"/>
      <c r="H73" s="135"/>
      <c r="I73" s="135">
        <f>'1 03 Pol'!G75+'1 04 Pol'!G21</f>
        <v>0</v>
      </c>
      <c r="J73" s="131" t="str">
        <f>IF(I86=0,"",I73/I86*100)</f>
        <v/>
      </c>
    </row>
    <row r="74" spans="1:10" ht="36.75" customHeight="1" x14ac:dyDescent="0.2">
      <c r="A74" s="122"/>
      <c r="B74" s="127" t="s">
        <v>95</v>
      </c>
      <c r="C74" s="199" t="s">
        <v>96</v>
      </c>
      <c r="D74" s="200"/>
      <c r="E74" s="200"/>
      <c r="F74" s="134" t="s">
        <v>25</v>
      </c>
      <c r="G74" s="135"/>
      <c r="H74" s="135"/>
      <c r="I74" s="135">
        <f>'1 03 Pol'!G79</f>
        <v>0</v>
      </c>
      <c r="J74" s="131" t="str">
        <f>IF(I86=0,"",I74/I86*100)</f>
        <v/>
      </c>
    </row>
    <row r="75" spans="1:10" ht="36.75" customHeight="1" x14ac:dyDescent="0.2">
      <c r="A75" s="122"/>
      <c r="B75" s="127" t="s">
        <v>97</v>
      </c>
      <c r="C75" s="199" t="s">
        <v>98</v>
      </c>
      <c r="D75" s="200"/>
      <c r="E75" s="200"/>
      <c r="F75" s="134" t="s">
        <v>25</v>
      </c>
      <c r="G75" s="135"/>
      <c r="H75" s="135"/>
      <c r="I75" s="135">
        <f>'1 03 Pol'!G156+'1 04 Pol'!G60</f>
        <v>0</v>
      </c>
      <c r="J75" s="131" t="str">
        <f>IF(I86=0,"",I75/I86*100)</f>
        <v/>
      </c>
    </row>
    <row r="76" spans="1:10" ht="36.75" customHeight="1" x14ac:dyDescent="0.2">
      <c r="A76" s="122"/>
      <c r="B76" s="127" t="s">
        <v>99</v>
      </c>
      <c r="C76" s="199" t="s">
        <v>100</v>
      </c>
      <c r="D76" s="200"/>
      <c r="E76" s="200"/>
      <c r="F76" s="134" t="s">
        <v>25</v>
      </c>
      <c r="G76" s="135"/>
      <c r="H76" s="135"/>
      <c r="I76" s="135">
        <f>'1 03 Pol'!G244</f>
        <v>0</v>
      </c>
      <c r="J76" s="131" t="str">
        <f>IF(I86=0,"",I76/I86*100)</f>
        <v/>
      </c>
    </row>
    <row r="77" spans="1:10" ht="36.75" customHeight="1" x14ac:dyDescent="0.2">
      <c r="A77" s="122"/>
      <c r="B77" s="127" t="s">
        <v>101</v>
      </c>
      <c r="C77" s="199" t="s">
        <v>102</v>
      </c>
      <c r="D77" s="200"/>
      <c r="E77" s="200"/>
      <c r="F77" s="134" t="s">
        <v>25</v>
      </c>
      <c r="G77" s="135"/>
      <c r="H77" s="135"/>
      <c r="I77" s="135">
        <f>'1 03 Pol'!G256</f>
        <v>0</v>
      </c>
      <c r="J77" s="131" t="str">
        <f>IF(I86=0,"",I77/I86*100)</f>
        <v/>
      </c>
    </row>
    <row r="78" spans="1:10" ht="36.75" customHeight="1" x14ac:dyDescent="0.2">
      <c r="A78" s="122"/>
      <c r="B78" s="127" t="s">
        <v>103</v>
      </c>
      <c r="C78" s="199" t="s">
        <v>104</v>
      </c>
      <c r="D78" s="200"/>
      <c r="E78" s="200"/>
      <c r="F78" s="134" t="s">
        <v>25</v>
      </c>
      <c r="G78" s="135"/>
      <c r="H78" s="135"/>
      <c r="I78" s="135">
        <f>'1 03 Pol'!G264+'1 04 Pol'!G67</f>
        <v>0</v>
      </c>
      <c r="J78" s="131" t="str">
        <f>IF(I86=0,"",I78/I86*100)</f>
        <v/>
      </c>
    </row>
    <row r="79" spans="1:10" ht="36.75" customHeight="1" x14ac:dyDescent="0.2">
      <c r="A79" s="122"/>
      <c r="B79" s="127" t="s">
        <v>105</v>
      </c>
      <c r="C79" s="199" t="s">
        <v>106</v>
      </c>
      <c r="D79" s="200"/>
      <c r="E79" s="200"/>
      <c r="F79" s="134" t="s">
        <v>25</v>
      </c>
      <c r="G79" s="135"/>
      <c r="H79" s="135"/>
      <c r="I79" s="135">
        <f>'1 03 Pol'!G273</f>
        <v>0</v>
      </c>
      <c r="J79" s="131" t="str">
        <f>IF(I86=0,"",I79/I86*100)</f>
        <v/>
      </c>
    </row>
    <row r="80" spans="1:10" ht="36.75" customHeight="1" x14ac:dyDescent="0.2">
      <c r="A80" s="122"/>
      <c r="B80" s="127" t="s">
        <v>107</v>
      </c>
      <c r="C80" s="199" t="s">
        <v>108</v>
      </c>
      <c r="D80" s="200"/>
      <c r="E80" s="200"/>
      <c r="F80" s="134" t="s">
        <v>26</v>
      </c>
      <c r="G80" s="135"/>
      <c r="H80" s="135"/>
      <c r="I80" s="135">
        <f>'1 05 Pol'!G29+'1 06 Pol'!G8</f>
        <v>0</v>
      </c>
      <c r="J80" s="131" t="str">
        <f>IF(I86=0,"",I80/I86*100)</f>
        <v/>
      </c>
    </row>
    <row r="81" spans="1:10" ht="36.75" customHeight="1" x14ac:dyDescent="0.2">
      <c r="A81" s="122"/>
      <c r="B81" s="127" t="s">
        <v>109</v>
      </c>
      <c r="C81" s="199" t="s">
        <v>110</v>
      </c>
      <c r="D81" s="200"/>
      <c r="E81" s="200"/>
      <c r="F81" s="134" t="s">
        <v>26</v>
      </c>
      <c r="G81" s="135"/>
      <c r="H81" s="135"/>
      <c r="I81" s="135">
        <f>'1 06 Pol'!G38</f>
        <v>0</v>
      </c>
      <c r="J81" s="131" t="str">
        <f>IF(I86=0,"",I81/I86*100)</f>
        <v/>
      </c>
    </row>
    <row r="82" spans="1:10" ht="36.75" customHeight="1" x14ac:dyDescent="0.2">
      <c r="A82" s="122"/>
      <c r="B82" s="127" t="s">
        <v>111</v>
      </c>
      <c r="C82" s="199" t="s">
        <v>112</v>
      </c>
      <c r="D82" s="200"/>
      <c r="E82" s="200"/>
      <c r="F82" s="134" t="s">
        <v>26</v>
      </c>
      <c r="G82" s="135"/>
      <c r="H82" s="135"/>
      <c r="I82" s="135">
        <f>'1 03 Pol'!G290</f>
        <v>0</v>
      </c>
      <c r="J82" s="131" t="str">
        <f>IF(I86=0,"",I82/I86*100)</f>
        <v/>
      </c>
    </row>
    <row r="83" spans="1:10" ht="36.75" customHeight="1" x14ac:dyDescent="0.2">
      <c r="A83" s="122"/>
      <c r="B83" s="127" t="s">
        <v>113</v>
      </c>
      <c r="C83" s="199" t="s">
        <v>114</v>
      </c>
      <c r="D83" s="200"/>
      <c r="E83" s="200"/>
      <c r="F83" s="134" t="s">
        <v>26</v>
      </c>
      <c r="G83" s="135"/>
      <c r="H83" s="135"/>
      <c r="I83" s="135">
        <f>'1 05 Pol'!G103</f>
        <v>0</v>
      </c>
      <c r="J83" s="131" t="str">
        <f>IF(I86=0,"",I83/I86*100)</f>
        <v/>
      </c>
    </row>
    <row r="84" spans="1:10" ht="36.75" customHeight="1" x14ac:dyDescent="0.2">
      <c r="A84" s="122"/>
      <c r="B84" s="127" t="s">
        <v>115</v>
      </c>
      <c r="C84" s="199" t="s">
        <v>116</v>
      </c>
      <c r="D84" s="200"/>
      <c r="E84" s="200"/>
      <c r="F84" s="134" t="s">
        <v>26</v>
      </c>
      <c r="G84" s="135"/>
      <c r="H84" s="135"/>
      <c r="I84" s="135">
        <f>'1 01 Pol'!G8</f>
        <v>0</v>
      </c>
      <c r="J84" s="131" t="str">
        <f>IF(I86=0,"",I84/I86*100)</f>
        <v/>
      </c>
    </row>
    <row r="85" spans="1:10" ht="36.75" customHeight="1" x14ac:dyDescent="0.2">
      <c r="A85" s="122"/>
      <c r="B85" s="127" t="s">
        <v>117</v>
      </c>
      <c r="C85" s="199" t="s">
        <v>118</v>
      </c>
      <c r="D85" s="200"/>
      <c r="E85" s="200"/>
      <c r="F85" s="134" t="s">
        <v>119</v>
      </c>
      <c r="G85" s="135"/>
      <c r="H85" s="135"/>
      <c r="I85" s="135">
        <f>'1 03 Pol'!G297+'1 04 Pol'!G73+'1 05 Pol'!G115+'1 06 Pol'!G42</f>
        <v>0</v>
      </c>
      <c r="J85" s="131" t="str">
        <f>IF(I86=0,"",I85/I86*100)</f>
        <v/>
      </c>
    </row>
    <row r="86" spans="1:10" ht="25.5" customHeight="1" x14ac:dyDescent="0.2">
      <c r="A86" s="123"/>
      <c r="B86" s="128" t="s">
        <v>1</v>
      </c>
      <c r="C86" s="129"/>
      <c r="D86" s="130"/>
      <c r="E86" s="130"/>
      <c r="F86" s="136"/>
      <c r="G86" s="137"/>
      <c r="H86" s="137"/>
      <c r="I86" s="137">
        <f>SUM(I63:I85)</f>
        <v>0</v>
      </c>
      <c r="J86" s="132">
        <f>SUM(J63:J85)</f>
        <v>0</v>
      </c>
    </row>
    <row r="87" spans="1:10" x14ac:dyDescent="0.2">
      <c r="F87" s="86"/>
      <c r="G87" s="86"/>
      <c r="H87" s="86"/>
      <c r="I87" s="86"/>
      <c r="J87" s="133"/>
    </row>
    <row r="88" spans="1:10" x14ac:dyDescent="0.2">
      <c r="F88" s="86"/>
      <c r="G88" s="86"/>
      <c r="H88" s="86"/>
      <c r="I88" s="86"/>
      <c r="J88" s="133"/>
    </row>
    <row r="89" spans="1:10" x14ac:dyDescent="0.2">
      <c r="F89" s="86"/>
      <c r="G89" s="86"/>
      <c r="H89" s="86"/>
      <c r="I89" s="86"/>
      <c r="J89" s="133"/>
    </row>
  </sheetData>
  <sheetProtection algorithmName="SHA-512" hashValue="AbWQn9KW7I+Skyxu+QEVCGqg93LZ8TZi5tM8bwvH4piUz5KG4HEk6pAGNqINEaySDHnkg1+H21Y9HQGz8TwW6A==" saltValue="Dp/yjCUZMUa3+3e7Yyhzl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4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B48:E48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83:E83"/>
    <mergeCell ref="C84:E84"/>
    <mergeCell ref="C85:E85"/>
    <mergeCell ref="C78:E78"/>
    <mergeCell ref="C79:E79"/>
    <mergeCell ref="C80:E80"/>
    <mergeCell ref="C81:E81"/>
    <mergeCell ref="C82:E82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7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50" t="s">
        <v>6</v>
      </c>
      <c r="B1" s="250"/>
      <c r="C1" s="251"/>
      <c r="D1" s="250"/>
      <c r="E1" s="250"/>
      <c r="F1" s="250"/>
      <c r="G1" s="250"/>
    </row>
    <row r="2" spans="1:7" ht="24.95" customHeight="1" x14ac:dyDescent="0.2">
      <c r="A2" s="50" t="s">
        <v>7</v>
      </c>
      <c r="B2" s="49"/>
      <c r="C2" s="252"/>
      <c r="D2" s="252"/>
      <c r="E2" s="252"/>
      <c r="F2" s="252"/>
      <c r="G2" s="253"/>
    </row>
    <row r="3" spans="1:7" ht="24.95" customHeight="1" x14ac:dyDescent="0.2">
      <c r="A3" s="50" t="s">
        <v>8</v>
      </c>
      <c r="B3" s="49"/>
      <c r="C3" s="252"/>
      <c r="D3" s="252"/>
      <c r="E3" s="252"/>
      <c r="F3" s="252"/>
      <c r="G3" s="253"/>
    </row>
    <row r="4" spans="1:7" ht="24.95" customHeight="1" x14ac:dyDescent="0.2">
      <c r="A4" s="50" t="s">
        <v>9</v>
      </c>
      <c r="B4" s="49"/>
      <c r="C4" s="252"/>
      <c r="D4" s="252"/>
      <c r="E4" s="252"/>
      <c r="F4" s="252"/>
      <c r="G4" s="253"/>
    </row>
    <row r="5" spans="1:7" x14ac:dyDescent="0.2">
      <c r="B5" s="4"/>
      <c r="C5" s="5"/>
      <c r="D5" s="6"/>
    </row>
  </sheetData>
  <sheetProtection algorithmName="SHA-512" hashValue="WpYhzHbYBN2ARyLqktoWsF55OXyhfjd4z8n/d7gewaHZL8LvaKwxJyiU/t9AvPgqjwZg5lRZGjtJ+vbktaGuUA==" saltValue="4qVXlAGizKChexBbLFufD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47F30-613C-4A61-95CD-E6739AD9FC2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122</v>
      </c>
      <c r="B1" s="258"/>
      <c r="C1" s="258"/>
      <c r="D1" s="258"/>
      <c r="E1" s="258"/>
      <c r="F1" s="258"/>
      <c r="G1" s="258"/>
      <c r="AG1" t="s">
        <v>123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124</v>
      </c>
    </row>
    <row r="3" spans="1:60" ht="24.95" customHeight="1" x14ac:dyDescent="0.2">
      <c r="A3" s="139" t="s">
        <v>8</v>
      </c>
      <c r="B3" s="49" t="s">
        <v>47</v>
      </c>
      <c r="C3" s="259" t="s">
        <v>48</v>
      </c>
      <c r="D3" s="260"/>
      <c r="E3" s="260"/>
      <c r="F3" s="260"/>
      <c r="G3" s="261"/>
      <c r="AC3" s="120" t="s">
        <v>124</v>
      </c>
      <c r="AG3" t="s">
        <v>125</v>
      </c>
    </row>
    <row r="4" spans="1:60" ht="24.95" customHeight="1" x14ac:dyDescent="0.2">
      <c r="A4" s="140" t="s">
        <v>9</v>
      </c>
      <c r="B4" s="141" t="s">
        <v>49</v>
      </c>
      <c r="C4" s="262" t="s">
        <v>28</v>
      </c>
      <c r="D4" s="263"/>
      <c r="E4" s="263"/>
      <c r="F4" s="263"/>
      <c r="G4" s="264"/>
      <c r="AG4" t="s">
        <v>126</v>
      </c>
    </row>
    <row r="5" spans="1:60" x14ac:dyDescent="0.2">
      <c r="D5" s="10"/>
    </row>
    <row r="6" spans="1:60" ht="38.25" x14ac:dyDescent="0.2">
      <c r="A6" s="143" t="s">
        <v>127</v>
      </c>
      <c r="B6" s="145" t="s">
        <v>128</v>
      </c>
      <c r="C6" s="145" t="s">
        <v>129</v>
      </c>
      <c r="D6" s="144" t="s">
        <v>130</v>
      </c>
      <c r="E6" s="143" t="s">
        <v>131</v>
      </c>
      <c r="F6" s="142" t="s">
        <v>132</v>
      </c>
      <c r="G6" s="143" t="s">
        <v>29</v>
      </c>
      <c r="H6" s="146" t="s">
        <v>30</v>
      </c>
      <c r="I6" s="146" t="s">
        <v>133</v>
      </c>
      <c r="J6" s="146" t="s">
        <v>31</v>
      </c>
      <c r="K6" s="146" t="s">
        <v>134</v>
      </c>
      <c r="L6" s="146" t="s">
        <v>135</v>
      </c>
      <c r="M6" s="146" t="s">
        <v>136</v>
      </c>
      <c r="N6" s="146" t="s">
        <v>137</v>
      </c>
      <c r="O6" s="146" t="s">
        <v>138</v>
      </c>
      <c r="P6" s="146" t="s">
        <v>139</v>
      </c>
      <c r="Q6" s="146" t="s">
        <v>140</v>
      </c>
      <c r="R6" s="146" t="s">
        <v>141</v>
      </c>
      <c r="S6" s="146" t="s">
        <v>142</v>
      </c>
      <c r="T6" s="146" t="s">
        <v>143</v>
      </c>
      <c r="U6" s="146" t="s">
        <v>144</v>
      </c>
      <c r="V6" s="146" t="s">
        <v>145</v>
      </c>
      <c r="W6" s="146" t="s">
        <v>146</v>
      </c>
      <c r="X6" s="146" t="s">
        <v>147</v>
      </c>
      <c r="Y6" s="146" t="s">
        <v>148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149</v>
      </c>
      <c r="B8" s="167" t="s">
        <v>115</v>
      </c>
      <c r="C8" s="181" t="s">
        <v>116</v>
      </c>
      <c r="D8" s="168"/>
      <c r="E8" s="169"/>
      <c r="F8" s="170"/>
      <c r="G8" s="170">
        <f>SUMIF(AG9:AG28,"&lt;&gt;NOR",G9:G28)</f>
        <v>0</v>
      </c>
      <c r="H8" s="170"/>
      <c r="I8" s="170">
        <f>SUM(I9:I28)</f>
        <v>0</v>
      </c>
      <c r="J8" s="170"/>
      <c r="K8" s="170">
        <f>SUM(K9:K28)</f>
        <v>0</v>
      </c>
      <c r="L8" s="170"/>
      <c r="M8" s="170">
        <f>SUM(M9:M28)</f>
        <v>0</v>
      </c>
      <c r="N8" s="169"/>
      <c r="O8" s="169">
        <f>SUM(O9:O28)</f>
        <v>0</v>
      </c>
      <c r="P8" s="169"/>
      <c r="Q8" s="169">
        <f>SUM(Q9:Q28)</f>
        <v>0</v>
      </c>
      <c r="R8" s="170"/>
      <c r="S8" s="170"/>
      <c r="T8" s="171"/>
      <c r="U8" s="165"/>
      <c r="V8" s="165">
        <f>SUM(V9:V28)</f>
        <v>0</v>
      </c>
      <c r="W8" s="165"/>
      <c r="X8" s="165"/>
      <c r="Y8" s="165"/>
      <c r="AG8" t="s">
        <v>150</v>
      </c>
    </row>
    <row r="9" spans="1:60" outlineLevel="1" x14ac:dyDescent="0.2">
      <c r="A9" s="173">
        <v>1</v>
      </c>
      <c r="B9" s="174" t="s">
        <v>151</v>
      </c>
      <c r="C9" s="182" t="s">
        <v>152</v>
      </c>
      <c r="D9" s="175" t="s">
        <v>153</v>
      </c>
      <c r="E9" s="176">
        <v>1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154</v>
      </c>
      <c r="T9" s="179" t="s">
        <v>155</v>
      </c>
      <c r="U9" s="158">
        <v>0</v>
      </c>
      <c r="V9" s="158">
        <f>ROUND(E9*U9,2)</f>
        <v>0</v>
      </c>
      <c r="W9" s="158"/>
      <c r="X9" s="158" t="s">
        <v>156</v>
      </c>
      <c r="Y9" s="158" t="s">
        <v>157</v>
      </c>
      <c r="Z9" s="147"/>
      <c r="AA9" s="147"/>
      <c r="AB9" s="147"/>
      <c r="AC9" s="147"/>
      <c r="AD9" s="147"/>
      <c r="AE9" s="147"/>
      <c r="AF9" s="147"/>
      <c r="AG9" s="147" t="s">
        <v>158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4" t="s">
        <v>159</v>
      </c>
      <c r="D10" s="255"/>
      <c r="E10" s="255"/>
      <c r="F10" s="255"/>
      <c r="G10" s="255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160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256" t="s">
        <v>161</v>
      </c>
      <c r="D11" s="257"/>
      <c r="E11" s="257"/>
      <c r="F11" s="257"/>
      <c r="G11" s="257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160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183" t="s">
        <v>47</v>
      </c>
      <c r="D12" s="163"/>
      <c r="E12" s="164">
        <v>1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162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3">
        <v>2</v>
      </c>
      <c r="B13" s="174" t="s">
        <v>163</v>
      </c>
      <c r="C13" s="182" t="s">
        <v>164</v>
      </c>
      <c r="D13" s="175" t="s">
        <v>153</v>
      </c>
      <c r="E13" s="176">
        <v>1</v>
      </c>
      <c r="F13" s="177"/>
      <c r="G13" s="178">
        <f>ROUND(E13*F13,2)</f>
        <v>0</v>
      </c>
      <c r="H13" s="177"/>
      <c r="I13" s="178">
        <f>ROUND(E13*H13,2)</f>
        <v>0</v>
      </c>
      <c r="J13" s="177"/>
      <c r="K13" s="178">
        <f>ROUND(E13*J13,2)</f>
        <v>0</v>
      </c>
      <c r="L13" s="178">
        <v>21</v>
      </c>
      <c r="M13" s="178">
        <f>G13*(1+L13/100)</f>
        <v>0</v>
      </c>
      <c r="N13" s="176">
        <v>0</v>
      </c>
      <c r="O13" s="176">
        <f>ROUND(E13*N13,2)</f>
        <v>0</v>
      </c>
      <c r="P13" s="176">
        <v>0</v>
      </c>
      <c r="Q13" s="176">
        <f>ROUND(E13*P13,2)</f>
        <v>0</v>
      </c>
      <c r="R13" s="178"/>
      <c r="S13" s="178" t="s">
        <v>154</v>
      </c>
      <c r="T13" s="179" t="s">
        <v>155</v>
      </c>
      <c r="U13" s="158">
        <v>0</v>
      </c>
      <c r="V13" s="158">
        <f>ROUND(E13*U13,2)</f>
        <v>0</v>
      </c>
      <c r="W13" s="158"/>
      <c r="X13" s="158" t="s">
        <v>156</v>
      </c>
      <c r="Y13" s="158" t="s">
        <v>157</v>
      </c>
      <c r="Z13" s="147"/>
      <c r="AA13" s="147"/>
      <c r="AB13" s="147"/>
      <c r="AC13" s="147"/>
      <c r="AD13" s="147"/>
      <c r="AE13" s="147"/>
      <c r="AF13" s="147"/>
      <c r="AG13" s="147" t="s">
        <v>158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54" t="s">
        <v>165</v>
      </c>
      <c r="D14" s="255"/>
      <c r="E14" s="255"/>
      <c r="F14" s="255"/>
      <c r="G14" s="255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160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80" t="str">
        <f>C14</f>
        <v>kompletní dokladová část dle SoD (revize, atesty, certifikáty, prohlášení o shodě) pro předání a převzetí dokončeného díla</v>
      </c>
      <c r="BB14" s="147"/>
      <c r="BC14" s="147"/>
      <c r="BD14" s="147"/>
      <c r="BE14" s="147"/>
      <c r="BF14" s="147"/>
      <c r="BG14" s="147"/>
      <c r="BH14" s="147"/>
    </row>
    <row r="15" spans="1:60" ht="22.5" outlineLevel="3" x14ac:dyDescent="0.2">
      <c r="A15" s="154"/>
      <c r="B15" s="155"/>
      <c r="C15" s="256" t="s">
        <v>166</v>
      </c>
      <c r="D15" s="257"/>
      <c r="E15" s="257"/>
      <c r="F15" s="257"/>
      <c r="G15" s="257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160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80" t="str">
        <f>C15</f>
        <v>náklady zhotovitele, související s prováděním zkoušek a REVIZÍ předepsaných technickými normami a vyjádřeními dotčených orgánů pro řádné provedení a předání díla.</v>
      </c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256" t="s">
        <v>167</v>
      </c>
      <c r="D16" s="257"/>
      <c r="E16" s="257"/>
      <c r="F16" s="257"/>
      <c r="G16" s="257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160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80" t="str">
        <f>C16</f>
        <v>náklady na individuální zkoušky dodaných a smontovaných technologických zařízení včetně komplexního vyzkoušení.</v>
      </c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256" t="s">
        <v>168</v>
      </c>
      <c r="D17" s="257"/>
      <c r="E17" s="257"/>
      <c r="F17" s="257"/>
      <c r="G17" s="257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160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256" t="s">
        <v>169</v>
      </c>
      <c r="D18" s="257"/>
      <c r="E18" s="257"/>
      <c r="F18" s="257"/>
      <c r="G18" s="257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160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80" t="str">
        <f>C18</f>
        <v>náklady na předání všech návodů k obsluze a údržbě pro technologická zařízení a  náklady na zaškolení obsluhy objednatele</v>
      </c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183" t="s">
        <v>47</v>
      </c>
      <c r="D19" s="163"/>
      <c r="E19" s="164">
        <v>1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162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1" x14ac:dyDescent="0.2">
      <c r="A20" s="173">
        <v>3</v>
      </c>
      <c r="B20" s="174" t="s">
        <v>170</v>
      </c>
      <c r="C20" s="182" t="s">
        <v>171</v>
      </c>
      <c r="D20" s="175" t="s">
        <v>153</v>
      </c>
      <c r="E20" s="176">
        <v>1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21</v>
      </c>
      <c r="M20" s="178">
        <f>G20*(1+L20/100)</f>
        <v>0</v>
      </c>
      <c r="N20" s="176">
        <v>0</v>
      </c>
      <c r="O20" s="176">
        <f>ROUND(E20*N20,2)</f>
        <v>0</v>
      </c>
      <c r="P20" s="176">
        <v>0</v>
      </c>
      <c r="Q20" s="176">
        <f>ROUND(E20*P20,2)</f>
        <v>0</v>
      </c>
      <c r="R20" s="178"/>
      <c r="S20" s="178" t="s">
        <v>154</v>
      </c>
      <c r="T20" s="179" t="s">
        <v>155</v>
      </c>
      <c r="U20" s="158">
        <v>0</v>
      </c>
      <c r="V20" s="158">
        <f>ROUND(E20*U20,2)</f>
        <v>0</v>
      </c>
      <c r="W20" s="158"/>
      <c r="X20" s="158" t="s">
        <v>156</v>
      </c>
      <c r="Y20" s="158" t="s">
        <v>157</v>
      </c>
      <c r="Z20" s="147"/>
      <c r="AA20" s="147"/>
      <c r="AB20" s="147"/>
      <c r="AC20" s="147"/>
      <c r="AD20" s="147"/>
      <c r="AE20" s="147"/>
      <c r="AF20" s="147"/>
      <c r="AG20" s="147" t="s">
        <v>158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254" t="s">
        <v>172</v>
      </c>
      <c r="D21" s="255"/>
      <c r="E21" s="255"/>
      <c r="F21" s="255"/>
      <c r="G21" s="255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160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83" t="s">
        <v>47</v>
      </c>
      <c r="D22" s="163"/>
      <c r="E22" s="164">
        <v>1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162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3">
        <v>4</v>
      </c>
      <c r="B23" s="174" t="s">
        <v>173</v>
      </c>
      <c r="C23" s="182" t="s">
        <v>174</v>
      </c>
      <c r="D23" s="175" t="s">
        <v>153</v>
      </c>
      <c r="E23" s="176">
        <v>1</v>
      </c>
      <c r="F23" s="177"/>
      <c r="G23" s="178">
        <f>ROUND(E23*F23,2)</f>
        <v>0</v>
      </c>
      <c r="H23" s="177"/>
      <c r="I23" s="178">
        <f>ROUND(E23*H23,2)</f>
        <v>0</v>
      </c>
      <c r="J23" s="177"/>
      <c r="K23" s="178">
        <f>ROUND(E23*J23,2)</f>
        <v>0</v>
      </c>
      <c r="L23" s="178">
        <v>21</v>
      </c>
      <c r="M23" s="178">
        <f>G23*(1+L23/100)</f>
        <v>0</v>
      </c>
      <c r="N23" s="176">
        <v>0</v>
      </c>
      <c r="O23" s="176">
        <f>ROUND(E23*N23,2)</f>
        <v>0</v>
      </c>
      <c r="P23" s="176">
        <v>0</v>
      </c>
      <c r="Q23" s="176">
        <f>ROUND(E23*P23,2)</f>
        <v>0</v>
      </c>
      <c r="R23" s="178"/>
      <c r="S23" s="178" t="s">
        <v>154</v>
      </c>
      <c r="T23" s="179" t="s">
        <v>155</v>
      </c>
      <c r="U23" s="158">
        <v>0</v>
      </c>
      <c r="V23" s="158">
        <f>ROUND(E23*U23,2)</f>
        <v>0</v>
      </c>
      <c r="W23" s="158"/>
      <c r="X23" s="158" t="s">
        <v>156</v>
      </c>
      <c r="Y23" s="158" t="s">
        <v>157</v>
      </c>
      <c r="Z23" s="147"/>
      <c r="AA23" s="147"/>
      <c r="AB23" s="147"/>
      <c r="AC23" s="147"/>
      <c r="AD23" s="147"/>
      <c r="AE23" s="147"/>
      <c r="AF23" s="147"/>
      <c r="AG23" s="147" t="s">
        <v>158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54" t="s">
        <v>172</v>
      </c>
      <c r="D24" s="255"/>
      <c r="E24" s="255"/>
      <c r="F24" s="255"/>
      <c r="G24" s="255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160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183" t="s">
        <v>47</v>
      </c>
      <c r="D25" s="163"/>
      <c r="E25" s="164">
        <v>1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162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3">
        <v>5</v>
      </c>
      <c r="B26" s="174" t="s">
        <v>175</v>
      </c>
      <c r="C26" s="182" t="s">
        <v>176</v>
      </c>
      <c r="D26" s="175" t="s">
        <v>153</v>
      </c>
      <c r="E26" s="176">
        <v>1</v>
      </c>
      <c r="F26" s="177"/>
      <c r="G26" s="178">
        <f>ROUND(E26*F26,2)</f>
        <v>0</v>
      </c>
      <c r="H26" s="177"/>
      <c r="I26" s="178">
        <f>ROUND(E26*H26,2)</f>
        <v>0</v>
      </c>
      <c r="J26" s="177"/>
      <c r="K26" s="178">
        <f>ROUND(E26*J26,2)</f>
        <v>0</v>
      </c>
      <c r="L26" s="178">
        <v>21</v>
      </c>
      <c r="M26" s="178">
        <f>G26*(1+L26/100)</f>
        <v>0</v>
      </c>
      <c r="N26" s="176">
        <v>0</v>
      </c>
      <c r="O26" s="176">
        <f>ROUND(E26*N26,2)</f>
        <v>0</v>
      </c>
      <c r="P26" s="176">
        <v>0</v>
      </c>
      <c r="Q26" s="176">
        <f>ROUND(E26*P26,2)</f>
        <v>0</v>
      </c>
      <c r="R26" s="178"/>
      <c r="S26" s="178" t="s">
        <v>154</v>
      </c>
      <c r="T26" s="179" t="s">
        <v>155</v>
      </c>
      <c r="U26" s="158">
        <v>0</v>
      </c>
      <c r="V26" s="158">
        <f>ROUND(E26*U26,2)</f>
        <v>0</v>
      </c>
      <c r="W26" s="158"/>
      <c r="X26" s="158" t="s">
        <v>156</v>
      </c>
      <c r="Y26" s="158" t="s">
        <v>157</v>
      </c>
      <c r="Z26" s="147"/>
      <c r="AA26" s="147"/>
      <c r="AB26" s="147"/>
      <c r="AC26" s="147"/>
      <c r="AD26" s="147"/>
      <c r="AE26" s="147"/>
      <c r="AF26" s="147"/>
      <c r="AG26" s="147" t="s">
        <v>158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254" t="s">
        <v>177</v>
      </c>
      <c r="D27" s="255"/>
      <c r="E27" s="255"/>
      <c r="F27" s="255"/>
      <c r="G27" s="255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160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183" t="s">
        <v>47</v>
      </c>
      <c r="D28" s="163"/>
      <c r="E28" s="164">
        <v>1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162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x14ac:dyDescent="0.2">
      <c r="A29" s="3"/>
      <c r="B29" s="4"/>
      <c r="C29" s="184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v>12</v>
      </c>
      <c r="AF29">
        <v>21</v>
      </c>
      <c r="AG29" t="s">
        <v>135</v>
      </c>
    </row>
    <row r="30" spans="1:60" x14ac:dyDescent="0.2">
      <c r="A30" s="150"/>
      <c r="B30" s="151" t="s">
        <v>29</v>
      </c>
      <c r="C30" s="185"/>
      <c r="D30" s="152"/>
      <c r="E30" s="153"/>
      <c r="F30" s="153"/>
      <c r="G30" s="172">
        <f>G8</f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f>SUMIF(L7:L28,AE29,G7:G28)</f>
        <v>0</v>
      </c>
      <c r="AF30">
        <f>SUMIF(L7:L28,AF29,G7:G28)</f>
        <v>0</v>
      </c>
      <c r="AG30" t="s">
        <v>178</v>
      </c>
    </row>
    <row r="31" spans="1:60" x14ac:dyDescent="0.2">
      <c r="C31" s="186"/>
      <c r="D31" s="10"/>
      <c r="AG31" t="s">
        <v>179</v>
      </c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q2zjwCRwE8r9p+OjRo4A3A5dpTqnd1A7bK576d1lpDoZQJy/znRtM5ZaooH2CCey13IXWyuSPlYtxNMVs2L+A==" saltValue="Hp0MdHnOMKshBT/mdN95dQ==" spinCount="100000" sheet="1" formatRows="0"/>
  <mergeCells count="14">
    <mergeCell ref="C11:G11"/>
    <mergeCell ref="A1:G1"/>
    <mergeCell ref="C2:G2"/>
    <mergeCell ref="C3:G3"/>
    <mergeCell ref="C4:G4"/>
    <mergeCell ref="C10:G10"/>
    <mergeCell ref="C24:G24"/>
    <mergeCell ref="C27:G27"/>
    <mergeCell ref="C14:G14"/>
    <mergeCell ref="C15:G15"/>
    <mergeCell ref="C16:G16"/>
    <mergeCell ref="C17:G17"/>
    <mergeCell ref="C18:G18"/>
    <mergeCell ref="C21:G2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ACFB7-0C75-4560-B710-BFE2C39319D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122</v>
      </c>
      <c r="B1" s="258"/>
      <c r="C1" s="258"/>
      <c r="D1" s="258"/>
      <c r="E1" s="258"/>
      <c r="F1" s="258"/>
      <c r="G1" s="258"/>
      <c r="AG1" t="s">
        <v>123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124</v>
      </c>
    </row>
    <row r="3" spans="1:60" ht="24.95" customHeight="1" x14ac:dyDescent="0.2">
      <c r="A3" s="139" t="s">
        <v>8</v>
      </c>
      <c r="B3" s="49" t="s">
        <v>47</v>
      </c>
      <c r="C3" s="259" t="s">
        <v>48</v>
      </c>
      <c r="D3" s="260"/>
      <c r="E3" s="260"/>
      <c r="F3" s="260"/>
      <c r="G3" s="261"/>
      <c r="AC3" s="120" t="s">
        <v>124</v>
      </c>
      <c r="AG3" t="s">
        <v>125</v>
      </c>
    </row>
    <row r="4" spans="1:60" ht="24.95" customHeight="1" x14ac:dyDescent="0.2">
      <c r="A4" s="140" t="s">
        <v>9</v>
      </c>
      <c r="B4" s="141" t="s">
        <v>50</v>
      </c>
      <c r="C4" s="262" t="s">
        <v>27</v>
      </c>
      <c r="D4" s="263"/>
      <c r="E4" s="263"/>
      <c r="F4" s="263"/>
      <c r="G4" s="264"/>
      <c r="AG4" t="s">
        <v>126</v>
      </c>
    </row>
    <row r="5" spans="1:60" x14ac:dyDescent="0.2">
      <c r="D5" s="10"/>
    </row>
    <row r="6" spans="1:60" ht="38.25" x14ac:dyDescent="0.2">
      <c r="A6" s="143" t="s">
        <v>127</v>
      </c>
      <c r="B6" s="145" t="s">
        <v>128</v>
      </c>
      <c r="C6" s="145" t="s">
        <v>129</v>
      </c>
      <c r="D6" s="144" t="s">
        <v>130</v>
      </c>
      <c r="E6" s="143" t="s">
        <v>131</v>
      </c>
      <c r="F6" s="142" t="s">
        <v>132</v>
      </c>
      <c r="G6" s="143" t="s">
        <v>29</v>
      </c>
      <c r="H6" s="146" t="s">
        <v>30</v>
      </c>
      <c r="I6" s="146" t="s">
        <v>133</v>
      </c>
      <c r="J6" s="146" t="s">
        <v>31</v>
      </c>
      <c r="K6" s="146" t="s">
        <v>134</v>
      </c>
      <c r="L6" s="146" t="s">
        <v>135</v>
      </c>
      <c r="M6" s="146" t="s">
        <v>136</v>
      </c>
      <c r="N6" s="146" t="s">
        <v>137</v>
      </c>
      <c r="O6" s="146" t="s">
        <v>138</v>
      </c>
      <c r="P6" s="146" t="s">
        <v>139</v>
      </c>
      <c r="Q6" s="146" t="s">
        <v>140</v>
      </c>
      <c r="R6" s="146" t="s">
        <v>141</v>
      </c>
      <c r="S6" s="146" t="s">
        <v>142</v>
      </c>
      <c r="T6" s="146" t="s">
        <v>143</v>
      </c>
      <c r="U6" s="146" t="s">
        <v>144</v>
      </c>
      <c r="V6" s="146" t="s">
        <v>145</v>
      </c>
      <c r="W6" s="146" t="s">
        <v>146</v>
      </c>
      <c r="X6" s="146" t="s">
        <v>147</v>
      </c>
      <c r="Y6" s="146" t="s">
        <v>148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149</v>
      </c>
      <c r="B8" s="167" t="s">
        <v>89</v>
      </c>
      <c r="C8" s="181" t="s">
        <v>90</v>
      </c>
      <c r="D8" s="168"/>
      <c r="E8" s="169"/>
      <c r="F8" s="170"/>
      <c r="G8" s="170">
        <f>SUMIF(AG9:AG42,"&lt;&gt;NOR",G9:G42)</f>
        <v>0</v>
      </c>
      <c r="H8" s="170"/>
      <c r="I8" s="170">
        <f>SUM(I9:I42)</f>
        <v>0</v>
      </c>
      <c r="J8" s="170"/>
      <c r="K8" s="170">
        <f>SUM(K9:K42)</f>
        <v>0</v>
      </c>
      <c r="L8" s="170"/>
      <c r="M8" s="170">
        <f>SUM(M9:M42)</f>
        <v>0</v>
      </c>
      <c r="N8" s="169"/>
      <c r="O8" s="169">
        <f>SUM(O9:O42)</f>
        <v>0</v>
      </c>
      <c r="P8" s="169"/>
      <c r="Q8" s="169">
        <f>SUM(Q9:Q42)</f>
        <v>0</v>
      </c>
      <c r="R8" s="170"/>
      <c r="S8" s="170"/>
      <c r="T8" s="171"/>
      <c r="U8" s="165"/>
      <c r="V8" s="165">
        <f>SUM(V9:V42)</f>
        <v>0</v>
      </c>
      <c r="W8" s="165"/>
      <c r="X8" s="165"/>
      <c r="Y8" s="165"/>
      <c r="AG8" t="s">
        <v>150</v>
      </c>
    </row>
    <row r="9" spans="1:60" outlineLevel="1" x14ac:dyDescent="0.2">
      <c r="A9" s="173">
        <v>1</v>
      </c>
      <c r="B9" s="174" t="s">
        <v>180</v>
      </c>
      <c r="C9" s="182" t="s">
        <v>181</v>
      </c>
      <c r="D9" s="175" t="s">
        <v>182</v>
      </c>
      <c r="E9" s="176">
        <v>1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154</v>
      </c>
      <c r="T9" s="179" t="s">
        <v>155</v>
      </c>
      <c r="U9" s="158">
        <v>0</v>
      </c>
      <c r="V9" s="158">
        <f>ROUND(E9*U9,2)</f>
        <v>0</v>
      </c>
      <c r="W9" s="158"/>
      <c r="X9" s="158" t="s">
        <v>156</v>
      </c>
      <c r="Y9" s="158" t="s">
        <v>157</v>
      </c>
      <c r="Z9" s="147"/>
      <c r="AA9" s="147"/>
      <c r="AB9" s="147"/>
      <c r="AC9" s="147"/>
      <c r="AD9" s="147"/>
      <c r="AE9" s="147"/>
      <c r="AF9" s="147"/>
      <c r="AG9" s="147" t="s">
        <v>183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4" t="s">
        <v>184</v>
      </c>
      <c r="D10" s="255"/>
      <c r="E10" s="255"/>
      <c r="F10" s="255"/>
      <c r="G10" s="255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160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256" t="s">
        <v>185</v>
      </c>
      <c r="D11" s="257"/>
      <c r="E11" s="257"/>
      <c r="F11" s="257"/>
      <c r="G11" s="257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160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256" t="s">
        <v>186</v>
      </c>
      <c r="D12" s="257"/>
      <c r="E12" s="257"/>
      <c r="F12" s="257"/>
      <c r="G12" s="257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160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256" t="s">
        <v>187</v>
      </c>
      <c r="D13" s="257"/>
      <c r="E13" s="257"/>
      <c r="F13" s="257"/>
      <c r="G13" s="257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160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256" t="s">
        <v>188</v>
      </c>
      <c r="D14" s="257"/>
      <c r="E14" s="257"/>
      <c r="F14" s="257"/>
      <c r="G14" s="257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160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80" t="str">
        <f>C14</f>
        <v>Opatření k zabránění nadměrného zatěžování staveniště a jeho okolí prachem (např. používání krycích plachet, kropení sutě vodou).</v>
      </c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256" t="s">
        <v>189</v>
      </c>
      <c r="D15" s="257"/>
      <c r="E15" s="257"/>
      <c r="F15" s="257"/>
      <c r="G15" s="257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160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183" t="s">
        <v>47</v>
      </c>
      <c r="D16" s="163"/>
      <c r="E16" s="164">
        <v>1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162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3">
        <v>2</v>
      </c>
      <c r="B17" s="174" t="s">
        <v>190</v>
      </c>
      <c r="C17" s="182" t="s">
        <v>191</v>
      </c>
      <c r="D17" s="175" t="s">
        <v>182</v>
      </c>
      <c r="E17" s="176">
        <v>1</v>
      </c>
      <c r="F17" s="177"/>
      <c r="G17" s="178">
        <f>ROUND(E17*F17,2)</f>
        <v>0</v>
      </c>
      <c r="H17" s="177"/>
      <c r="I17" s="178">
        <f>ROUND(E17*H17,2)</f>
        <v>0</v>
      </c>
      <c r="J17" s="177"/>
      <c r="K17" s="178">
        <f>ROUND(E17*J17,2)</f>
        <v>0</v>
      </c>
      <c r="L17" s="178">
        <v>21</v>
      </c>
      <c r="M17" s="178">
        <f>G17*(1+L17/100)</f>
        <v>0</v>
      </c>
      <c r="N17" s="176">
        <v>0</v>
      </c>
      <c r="O17" s="176">
        <f>ROUND(E17*N17,2)</f>
        <v>0</v>
      </c>
      <c r="P17" s="176">
        <v>0</v>
      </c>
      <c r="Q17" s="176">
        <f>ROUND(E17*P17,2)</f>
        <v>0</v>
      </c>
      <c r="R17" s="178"/>
      <c r="S17" s="178" t="s">
        <v>154</v>
      </c>
      <c r="T17" s="179" t="s">
        <v>155</v>
      </c>
      <c r="U17" s="158">
        <v>0</v>
      </c>
      <c r="V17" s="158">
        <f>ROUND(E17*U17,2)</f>
        <v>0</v>
      </c>
      <c r="W17" s="158"/>
      <c r="X17" s="158" t="s">
        <v>156</v>
      </c>
      <c r="Y17" s="158" t="s">
        <v>157</v>
      </c>
      <c r="Z17" s="147"/>
      <c r="AA17" s="147"/>
      <c r="AB17" s="147"/>
      <c r="AC17" s="147"/>
      <c r="AD17" s="147"/>
      <c r="AE17" s="147"/>
      <c r="AF17" s="147"/>
      <c r="AG17" s="147" t="s">
        <v>183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54" t="s">
        <v>192</v>
      </c>
      <c r="D18" s="255"/>
      <c r="E18" s="255"/>
      <c r="F18" s="255"/>
      <c r="G18" s="255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160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256" t="s">
        <v>193</v>
      </c>
      <c r="D19" s="257"/>
      <c r="E19" s="257"/>
      <c r="F19" s="257"/>
      <c r="G19" s="257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160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">
      <c r="A20" s="154"/>
      <c r="B20" s="155"/>
      <c r="C20" s="256" t="s">
        <v>187</v>
      </c>
      <c r="D20" s="257"/>
      <c r="E20" s="257"/>
      <c r="F20" s="257"/>
      <c r="G20" s="257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160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3" t="s">
        <v>47</v>
      </c>
      <c r="D21" s="163"/>
      <c r="E21" s="164">
        <v>1</v>
      </c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162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3">
        <v>3</v>
      </c>
      <c r="B22" s="174" t="s">
        <v>194</v>
      </c>
      <c r="C22" s="182" t="s">
        <v>195</v>
      </c>
      <c r="D22" s="175" t="s">
        <v>182</v>
      </c>
      <c r="E22" s="176">
        <v>1</v>
      </c>
      <c r="F22" s="177"/>
      <c r="G22" s="178">
        <f>ROUND(E22*F22,2)</f>
        <v>0</v>
      </c>
      <c r="H22" s="177"/>
      <c r="I22" s="178">
        <f>ROUND(E22*H22,2)</f>
        <v>0</v>
      </c>
      <c r="J22" s="177"/>
      <c r="K22" s="178">
        <f>ROUND(E22*J22,2)</f>
        <v>0</v>
      </c>
      <c r="L22" s="178">
        <v>21</v>
      </c>
      <c r="M22" s="178">
        <f>G22*(1+L22/100)</f>
        <v>0</v>
      </c>
      <c r="N22" s="176">
        <v>0</v>
      </c>
      <c r="O22" s="176">
        <f>ROUND(E22*N22,2)</f>
        <v>0</v>
      </c>
      <c r="P22" s="176">
        <v>0</v>
      </c>
      <c r="Q22" s="176">
        <f>ROUND(E22*P22,2)</f>
        <v>0</v>
      </c>
      <c r="R22" s="178"/>
      <c r="S22" s="178" t="s">
        <v>154</v>
      </c>
      <c r="T22" s="179" t="s">
        <v>155</v>
      </c>
      <c r="U22" s="158">
        <v>0</v>
      </c>
      <c r="V22" s="158">
        <f>ROUND(E22*U22,2)</f>
        <v>0</v>
      </c>
      <c r="W22" s="158"/>
      <c r="X22" s="158" t="s">
        <v>156</v>
      </c>
      <c r="Y22" s="158" t="s">
        <v>157</v>
      </c>
      <c r="Z22" s="147"/>
      <c r="AA22" s="147"/>
      <c r="AB22" s="147"/>
      <c r="AC22" s="147"/>
      <c r="AD22" s="147"/>
      <c r="AE22" s="147"/>
      <c r="AF22" s="147"/>
      <c r="AG22" s="147" t="s">
        <v>183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54" t="s">
        <v>196</v>
      </c>
      <c r="D23" s="255"/>
      <c r="E23" s="255"/>
      <c r="F23" s="255"/>
      <c r="G23" s="255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160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256" t="s">
        <v>214</v>
      </c>
      <c r="D24" s="257"/>
      <c r="E24" s="257"/>
      <c r="F24" s="257"/>
      <c r="G24" s="257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160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187" t="s">
        <v>197</v>
      </c>
      <c r="D25" s="160"/>
      <c r="E25" s="161"/>
      <c r="F25" s="162"/>
      <c r="G25" s="162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160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">
      <c r="A26" s="154"/>
      <c r="B26" s="155"/>
      <c r="C26" s="256" t="s">
        <v>198</v>
      </c>
      <c r="D26" s="257"/>
      <c r="E26" s="257"/>
      <c r="F26" s="257"/>
      <c r="G26" s="257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160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183" t="s">
        <v>47</v>
      </c>
      <c r="D27" s="163"/>
      <c r="E27" s="164">
        <v>1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162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3">
        <v>4</v>
      </c>
      <c r="B28" s="174" t="s">
        <v>199</v>
      </c>
      <c r="C28" s="182" t="s">
        <v>200</v>
      </c>
      <c r="D28" s="175" t="s">
        <v>182</v>
      </c>
      <c r="E28" s="176">
        <v>1</v>
      </c>
      <c r="F28" s="177"/>
      <c r="G28" s="178">
        <f>ROUND(E28*F28,2)</f>
        <v>0</v>
      </c>
      <c r="H28" s="177"/>
      <c r="I28" s="178">
        <f>ROUND(E28*H28,2)</f>
        <v>0</v>
      </c>
      <c r="J28" s="177"/>
      <c r="K28" s="178">
        <f>ROUND(E28*J28,2)</f>
        <v>0</v>
      </c>
      <c r="L28" s="178">
        <v>21</v>
      </c>
      <c r="M28" s="178">
        <f>G28*(1+L28/100)</f>
        <v>0</v>
      </c>
      <c r="N28" s="176">
        <v>0</v>
      </c>
      <c r="O28" s="176">
        <f>ROUND(E28*N28,2)</f>
        <v>0</v>
      </c>
      <c r="P28" s="176">
        <v>0</v>
      </c>
      <c r="Q28" s="176">
        <f>ROUND(E28*P28,2)</f>
        <v>0</v>
      </c>
      <c r="R28" s="178"/>
      <c r="S28" s="178" t="s">
        <v>154</v>
      </c>
      <c r="T28" s="179" t="s">
        <v>155</v>
      </c>
      <c r="U28" s="158">
        <v>0</v>
      </c>
      <c r="V28" s="158">
        <f>ROUND(E28*U28,2)</f>
        <v>0</v>
      </c>
      <c r="W28" s="158"/>
      <c r="X28" s="158" t="s">
        <v>156</v>
      </c>
      <c r="Y28" s="158" t="s">
        <v>157</v>
      </c>
      <c r="Z28" s="147"/>
      <c r="AA28" s="147"/>
      <c r="AB28" s="147"/>
      <c r="AC28" s="147"/>
      <c r="AD28" s="147"/>
      <c r="AE28" s="147"/>
      <c r="AF28" s="147"/>
      <c r="AG28" s="147" t="s">
        <v>201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54" t="s">
        <v>202</v>
      </c>
      <c r="D29" s="255"/>
      <c r="E29" s="255"/>
      <c r="F29" s="255"/>
      <c r="G29" s="255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160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">
      <c r="A30" s="154"/>
      <c r="B30" s="155"/>
      <c r="C30" s="256" t="s">
        <v>203</v>
      </c>
      <c r="D30" s="257"/>
      <c r="E30" s="257"/>
      <c r="F30" s="257"/>
      <c r="G30" s="257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160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256" t="s">
        <v>204</v>
      </c>
      <c r="D31" s="257"/>
      <c r="E31" s="257"/>
      <c r="F31" s="257"/>
      <c r="G31" s="257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160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183" t="s">
        <v>47</v>
      </c>
      <c r="D32" s="163"/>
      <c r="E32" s="164">
        <v>1</v>
      </c>
      <c r="F32" s="158"/>
      <c r="G32" s="158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162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73">
        <v>5</v>
      </c>
      <c r="B33" s="174" t="s">
        <v>205</v>
      </c>
      <c r="C33" s="182" t="s">
        <v>206</v>
      </c>
      <c r="D33" s="175" t="s">
        <v>182</v>
      </c>
      <c r="E33" s="176">
        <v>1</v>
      </c>
      <c r="F33" s="177"/>
      <c r="G33" s="178">
        <f>ROUND(E33*F33,2)</f>
        <v>0</v>
      </c>
      <c r="H33" s="177"/>
      <c r="I33" s="178">
        <f>ROUND(E33*H33,2)</f>
        <v>0</v>
      </c>
      <c r="J33" s="177"/>
      <c r="K33" s="178">
        <f>ROUND(E33*J33,2)</f>
        <v>0</v>
      </c>
      <c r="L33" s="178">
        <v>21</v>
      </c>
      <c r="M33" s="178">
        <f>G33*(1+L33/100)</f>
        <v>0</v>
      </c>
      <c r="N33" s="176">
        <v>0</v>
      </c>
      <c r="O33" s="176">
        <f>ROUND(E33*N33,2)</f>
        <v>0</v>
      </c>
      <c r="P33" s="176">
        <v>0</v>
      </c>
      <c r="Q33" s="176">
        <f>ROUND(E33*P33,2)</f>
        <v>0</v>
      </c>
      <c r="R33" s="178"/>
      <c r="S33" s="178" t="s">
        <v>154</v>
      </c>
      <c r="T33" s="179" t="s">
        <v>155</v>
      </c>
      <c r="U33" s="158">
        <v>0</v>
      </c>
      <c r="V33" s="158">
        <f>ROUND(E33*U33,2)</f>
        <v>0</v>
      </c>
      <c r="W33" s="158"/>
      <c r="X33" s="158" t="s">
        <v>156</v>
      </c>
      <c r="Y33" s="158" t="s">
        <v>157</v>
      </c>
      <c r="Z33" s="147"/>
      <c r="AA33" s="147"/>
      <c r="AB33" s="147"/>
      <c r="AC33" s="147"/>
      <c r="AD33" s="147"/>
      <c r="AE33" s="147"/>
      <c r="AF33" s="147"/>
      <c r="AG33" s="147" t="s">
        <v>201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54" t="s">
        <v>207</v>
      </c>
      <c r="D34" s="255"/>
      <c r="E34" s="255"/>
      <c r="F34" s="255"/>
      <c r="G34" s="255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160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">
      <c r="A35" s="154"/>
      <c r="B35" s="155"/>
      <c r="C35" s="256" t="s">
        <v>215</v>
      </c>
      <c r="D35" s="257"/>
      <c r="E35" s="257"/>
      <c r="F35" s="257"/>
      <c r="G35" s="257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160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">
      <c r="A36" s="154"/>
      <c r="B36" s="155"/>
      <c r="C36" s="256" t="s">
        <v>208</v>
      </c>
      <c r="D36" s="257"/>
      <c r="E36" s="257"/>
      <c r="F36" s="257"/>
      <c r="G36" s="257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160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3" x14ac:dyDescent="0.2">
      <c r="A37" s="154"/>
      <c r="B37" s="155"/>
      <c r="C37" s="256" t="s">
        <v>209</v>
      </c>
      <c r="D37" s="257"/>
      <c r="E37" s="257"/>
      <c r="F37" s="257"/>
      <c r="G37" s="257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160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3" x14ac:dyDescent="0.2">
      <c r="A38" s="154"/>
      <c r="B38" s="155"/>
      <c r="C38" s="256" t="s">
        <v>210</v>
      </c>
      <c r="D38" s="257"/>
      <c r="E38" s="257"/>
      <c r="F38" s="257"/>
      <c r="G38" s="257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160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3" t="s">
        <v>47</v>
      </c>
      <c r="D39" s="163"/>
      <c r="E39" s="164">
        <v>1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162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3">
        <v>6</v>
      </c>
      <c r="B40" s="174" t="s">
        <v>211</v>
      </c>
      <c r="C40" s="182" t="s">
        <v>212</v>
      </c>
      <c r="D40" s="175" t="s">
        <v>182</v>
      </c>
      <c r="E40" s="176">
        <v>1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0</v>
      </c>
      <c r="O40" s="176">
        <f>ROUND(E40*N40,2)</f>
        <v>0</v>
      </c>
      <c r="P40" s="176">
        <v>0</v>
      </c>
      <c r="Q40" s="176">
        <f>ROUND(E40*P40,2)</f>
        <v>0</v>
      </c>
      <c r="R40" s="178"/>
      <c r="S40" s="178" t="s">
        <v>154</v>
      </c>
      <c r="T40" s="179" t="s">
        <v>155</v>
      </c>
      <c r="U40" s="158">
        <v>0</v>
      </c>
      <c r="V40" s="158">
        <f>ROUND(E40*U40,2)</f>
        <v>0</v>
      </c>
      <c r="W40" s="158"/>
      <c r="X40" s="158" t="s">
        <v>156</v>
      </c>
      <c r="Y40" s="158" t="s">
        <v>157</v>
      </c>
      <c r="Z40" s="147"/>
      <c r="AA40" s="147"/>
      <c r="AB40" s="147"/>
      <c r="AC40" s="147"/>
      <c r="AD40" s="147"/>
      <c r="AE40" s="147"/>
      <c r="AF40" s="147"/>
      <c r="AG40" s="147" t="s">
        <v>201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54" t="s">
        <v>213</v>
      </c>
      <c r="D41" s="255"/>
      <c r="E41" s="255"/>
      <c r="F41" s="255"/>
      <c r="G41" s="255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160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83" t="s">
        <v>47</v>
      </c>
      <c r="D42" s="163"/>
      <c r="E42" s="164">
        <v>1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162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x14ac:dyDescent="0.2">
      <c r="A43" s="3"/>
      <c r="B43" s="4"/>
      <c r="C43" s="184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E43">
        <v>12</v>
      </c>
      <c r="AF43">
        <v>21</v>
      </c>
      <c r="AG43" t="s">
        <v>135</v>
      </c>
    </row>
    <row r="44" spans="1:60" x14ac:dyDescent="0.2">
      <c r="A44" s="150"/>
      <c r="B44" s="151" t="s">
        <v>29</v>
      </c>
      <c r="C44" s="185"/>
      <c r="D44" s="152"/>
      <c r="E44" s="153"/>
      <c r="F44" s="153"/>
      <c r="G44" s="172">
        <f>G8</f>
        <v>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AE44">
        <f>SUMIF(L7:L42,AE43,G7:G42)</f>
        <v>0</v>
      </c>
      <c r="AF44">
        <f>SUMIF(L7:L42,AF43,G7:G42)</f>
        <v>0</v>
      </c>
      <c r="AG44" t="s">
        <v>178</v>
      </c>
    </row>
    <row r="45" spans="1:60" x14ac:dyDescent="0.2">
      <c r="C45" s="186"/>
      <c r="D45" s="10"/>
      <c r="AG45" t="s">
        <v>179</v>
      </c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coIL0940WKbfd8jU9KSj+VOEzvZ59KOuODtk4hqGgJnq7Ew06HwqikIKAmNztQSu84WWjXwga86EmsWHxO8u8Q==" saltValue="c+RUFt0T0TK41dyexUkKMA==" spinCount="100000" sheet="1" formatRows="0"/>
  <mergeCells count="25">
    <mergeCell ref="C11:G11"/>
    <mergeCell ref="A1:G1"/>
    <mergeCell ref="C2:G2"/>
    <mergeCell ref="C3:G3"/>
    <mergeCell ref="C4:G4"/>
    <mergeCell ref="C10:G10"/>
    <mergeCell ref="C30:G30"/>
    <mergeCell ref="C12:G12"/>
    <mergeCell ref="C13:G13"/>
    <mergeCell ref="C14:G14"/>
    <mergeCell ref="C15:G15"/>
    <mergeCell ref="C18:G18"/>
    <mergeCell ref="C19:G19"/>
    <mergeCell ref="C20:G20"/>
    <mergeCell ref="C23:G23"/>
    <mergeCell ref="C24:G24"/>
    <mergeCell ref="C26:G26"/>
    <mergeCell ref="C29:G29"/>
    <mergeCell ref="C41:G41"/>
    <mergeCell ref="C31:G31"/>
    <mergeCell ref="C34:G34"/>
    <mergeCell ref="C35:G35"/>
    <mergeCell ref="C36:G36"/>
    <mergeCell ref="C37:G37"/>
    <mergeCell ref="C38:G38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7A800-0CDE-4952-8547-C1F7B115C20B}">
  <sheetPr>
    <outlinePr summaryBelow="0"/>
  </sheetPr>
  <dimension ref="A1:BH5000"/>
  <sheetViews>
    <sheetView zoomScale="120" zoomScaleNormal="120" workbookViewId="0">
      <pane ySplit="7" topLeftCell="A17" activePane="bottomLeft" state="frozen"/>
      <selection pane="bottomLeft" activeCell="C133" sqref="C133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122</v>
      </c>
      <c r="B1" s="258"/>
      <c r="C1" s="258"/>
      <c r="D1" s="258"/>
      <c r="E1" s="258"/>
      <c r="F1" s="258"/>
      <c r="G1" s="258"/>
      <c r="AG1" t="s">
        <v>123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124</v>
      </c>
    </row>
    <row r="3" spans="1:60" ht="24.95" customHeight="1" x14ac:dyDescent="0.2">
      <c r="A3" s="139" t="s">
        <v>8</v>
      </c>
      <c r="B3" s="49" t="s">
        <v>47</v>
      </c>
      <c r="C3" s="259" t="s">
        <v>48</v>
      </c>
      <c r="D3" s="260"/>
      <c r="E3" s="260"/>
      <c r="F3" s="260"/>
      <c r="G3" s="261"/>
      <c r="AC3" s="120" t="s">
        <v>124</v>
      </c>
      <c r="AG3" t="s">
        <v>125</v>
      </c>
    </row>
    <row r="4" spans="1:60" ht="24.95" customHeight="1" x14ac:dyDescent="0.2">
      <c r="A4" s="140" t="s">
        <v>9</v>
      </c>
      <c r="B4" s="141" t="s">
        <v>51</v>
      </c>
      <c r="C4" s="262" t="s">
        <v>52</v>
      </c>
      <c r="D4" s="263"/>
      <c r="E4" s="263"/>
      <c r="F4" s="263"/>
      <c r="G4" s="264"/>
      <c r="AG4" t="s">
        <v>126</v>
      </c>
    </row>
    <row r="5" spans="1:60" x14ac:dyDescent="0.2">
      <c r="D5" s="10"/>
    </row>
    <row r="6" spans="1:60" ht="38.25" x14ac:dyDescent="0.2">
      <c r="A6" s="143" t="s">
        <v>127</v>
      </c>
      <c r="B6" s="145" t="s">
        <v>128</v>
      </c>
      <c r="C6" s="145" t="s">
        <v>129</v>
      </c>
      <c r="D6" s="144" t="s">
        <v>130</v>
      </c>
      <c r="E6" s="143" t="s">
        <v>131</v>
      </c>
      <c r="F6" s="142" t="s">
        <v>132</v>
      </c>
      <c r="G6" s="143" t="s">
        <v>29</v>
      </c>
      <c r="H6" s="146" t="s">
        <v>30</v>
      </c>
      <c r="I6" s="146" t="s">
        <v>133</v>
      </c>
      <c r="J6" s="146" t="s">
        <v>31</v>
      </c>
      <c r="K6" s="146" t="s">
        <v>134</v>
      </c>
      <c r="L6" s="146" t="s">
        <v>135</v>
      </c>
      <c r="M6" s="146" t="s">
        <v>136</v>
      </c>
      <c r="N6" s="146" t="s">
        <v>137</v>
      </c>
      <c r="O6" s="146" t="s">
        <v>138</v>
      </c>
      <c r="P6" s="146" t="s">
        <v>139</v>
      </c>
      <c r="Q6" s="146" t="s">
        <v>140</v>
      </c>
      <c r="R6" s="146" t="s">
        <v>141</v>
      </c>
      <c r="S6" s="146" t="s">
        <v>142</v>
      </c>
      <c r="T6" s="146" t="s">
        <v>143</v>
      </c>
      <c r="U6" s="146" t="s">
        <v>144</v>
      </c>
      <c r="V6" s="146" t="s">
        <v>145</v>
      </c>
      <c r="W6" s="146" t="s">
        <v>146</v>
      </c>
      <c r="X6" s="146" t="s">
        <v>147</v>
      </c>
      <c r="Y6" s="146" t="s">
        <v>148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149</v>
      </c>
      <c r="B8" s="167" t="s">
        <v>75</v>
      </c>
      <c r="C8" s="181" t="s">
        <v>76</v>
      </c>
      <c r="D8" s="168"/>
      <c r="E8" s="169"/>
      <c r="F8" s="170"/>
      <c r="G8" s="170">
        <f>SUMIF(AG9:AG14,"&lt;&gt;NOR",G9:G14)</f>
        <v>0</v>
      </c>
      <c r="H8" s="170"/>
      <c r="I8" s="170">
        <f>SUM(I9:I14)</f>
        <v>0</v>
      </c>
      <c r="J8" s="170"/>
      <c r="K8" s="170">
        <f>SUM(K9:K14)</f>
        <v>0</v>
      </c>
      <c r="L8" s="170"/>
      <c r="M8" s="170">
        <f>SUM(M9:M14)</f>
        <v>0</v>
      </c>
      <c r="N8" s="169"/>
      <c r="O8" s="169">
        <f>SUM(O9:O14)</f>
        <v>3.43</v>
      </c>
      <c r="P8" s="169"/>
      <c r="Q8" s="169">
        <f>SUM(Q9:Q14)</f>
        <v>0</v>
      </c>
      <c r="R8" s="170"/>
      <c r="S8" s="170"/>
      <c r="T8" s="171"/>
      <c r="U8" s="165"/>
      <c r="V8" s="165">
        <f>SUM(V9:V14)</f>
        <v>0</v>
      </c>
      <c r="W8" s="165"/>
      <c r="X8" s="165"/>
      <c r="Y8" s="165"/>
      <c r="AG8" t="s">
        <v>150</v>
      </c>
    </row>
    <row r="9" spans="1:60" ht="33.75" outlineLevel="1" x14ac:dyDescent="0.2">
      <c r="A9" s="173">
        <v>1</v>
      </c>
      <c r="B9" s="174" t="s">
        <v>216</v>
      </c>
      <c r="C9" s="182" t="s">
        <v>217</v>
      </c>
      <c r="D9" s="175" t="s">
        <v>218</v>
      </c>
      <c r="E9" s="176">
        <v>285.58499999999998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1.201E-2</v>
      </c>
      <c r="O9" s="176">
        <f>ROUND(E9*N9,2)</f>
        <v>3.43</v>
      </c>
      <c r="P9" s="176">
        <v>0</v>
      </c>
      <c r="Q9" s="176">
        <f>ROUND(E9*P9,2)</f>
        <v>0</v>
      </c>
      <c r="R9" s="178"/>
      <c r="S9" s="178" t="s">
        <v>219</v>
      </c>
      <c r="T9" s="179" t="s">
        <v>219</v>
      </c>
      <c r="U9" s="158">
        <v>0</v>
      </c>
      <c r="V9" s="158">
        <f>ROUND(E9*U9,2)</f>
        <v>0</v>
      </c>
      <c r="W9" s="158"/>
      <c r="X9" s="158" t="s">
        <v>156</v>
      </c>
      <c r="Y9" s="158" t="s">
        <v>157</v>
      </c>
      <c r="Z9" s="147"/>
      <c r="AA9" s="147"/>
      <c r="AB9" s="147"/>
      <c r="AC9" s="147"/>
      <c r="AD9" s="147"/>
      <c r="AE9" s="147"/>
      <c r="AF9" s="147"/>
      <c r="AG9" s="147" t="s">
        <v>158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3" t="s">
        <v>220</v>
      </c>
      <c r="D10" s="163"/>
      <c r="E10" s="164">
        <v>31.32</v>
      </c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162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183" t="s">
        <v>221</v>
      </c>
      <c r="D11" s="163"/>
      <c r="E11" s="164">
        <v>237.6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162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183" t="s">
        <v>222</v>
      </c>
      <c r="D12" s="163"/>
      <c r="E12" s="164">
        <v>7.7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162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183" t="s">
        <v>223</v>
      </c>
      <c r="D13" s="163"/>
      <c r="E13" s="164">
        <v>3.96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162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183" t="s">
        <v>224</v>
      </c>
      <c r="D14" s="163"/>
      <c r="E14" s="164">
        <v>5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162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x14ac:dyDescent="0.2">
      <c r="A15" s="166" t="s">
        <v>149</v>
      </c>
      <c r="B15" s="167" t="s">
        <v>79</v>
      </c>
      <c r="C15" s="181" t="s">
        <v>80</v>
      </c>
      <c r="D15" s="168"/>
      <c r="E15" s="169"/>
      <c r="F15" s="170"/>
      <c r="G15" s="170">
        <f>SUMIF(AG16:AG21,"&lt;&gt;NOR",G16:G21)</f>
        <v>0</v>
      </c>
      <c r="H15" s="170"/>
      <c r="I15" s="170">
        <f>SUM(I16:I21)</f>
        <v>0</v>
      </c>
      <c r="J15" s="170"/>
      <c r="K15" s="170">
        <f>SUM(K16:K21)</f>
        <v>0</v>
      </c>
      <c r="L15" s="170"/>
      <c r="M15" s="170">
        <f>SUM(M16:M21)</f>
        <v>0</v>
      </c>
      <c r="N15" s="169"/>
      <c r="O15" s="169">
        <f>SUM(O16:O21)</f>
        <v>0.3</v>
      </c>
      <c r="P15" s="169"/>
      <c r="Q15" s="169">
        <f>SUM(Q16:Q21)</f>
        <v>0</v>
      </c>
      <c r="R15" s="170"/>
      <c r="S15" s="170"/>
      <c r="T15" s="171"/>
      <c r="U15" s="165"/>
      <c r="V15" s="165">
        <f>SUM(V16:V21)</f>
        <v>0</v>
      </c>
      <c r="W15" s="165"/>
      <c r="X15" s="165"/>
      <c r="Y15" s="165"/>
      <c r="AG15" t="s">
        <v>150</v>
      </c>
    </row>
    <row r="16" spans="1:60" ht="33.75" outlineLevel="1" x14ac:dyDescent="0.2">
      <c r="A16" s="173">
        <v>2</v>
      </c>
      <c r="B16" s="174" t="s">
        <v>225</v>
      </c>
      <c r="C16" s="182" t="s">
        <v>226</v>
      </c>
      <c r="D16" s="175" t="s">
        <v>218</v>
      </c>
      <c r="E16" s="176">
        <v>22</v>
      </c>
      <c r="F16" s="177"/>
      <c r="G16" s="178">
        <f>ROUND(E16*F16,2)</f>
        <v>0</v>
      </c>
      <c r="H16" s="177"/>
      <c r="I16" s="178">
        <f>ROUND(E16*H16,2)</f>
        <v>0</v>
      </c>
      <c r="J16" s="177"/>
      <c r="K16" s="178">
        <f>ROUND(E16*J16,2)</f>
        <v>0</v>
      </c>
      <c r="L16" s="178">
        <v>21</v>
      </c>
      <c r="M16" s="178">
        <f>G16*(1+L16/100)</f>
        <v>0</v>
      </c>
      <c r="N16" s="176">
        <v>1.308E-2</v>
      </c>
      <c r="O16" s="176">
        <f>ROUND(E16*N16,2)</f>
        <v>0.28999999999999998</v>
      </c>
      <c r="P16" s="176">
        <v>0</v>
      </c>
      <c r="Q16" s="176">
        <f>ROUND(E16*P16,2)</f>
        <v>0</v>
      </c>
      <c r="R16" s="178"/>
      <c r="S16" s="178" t="s">
        <v>219</v>
      </c>
      <c r="T16" s="179" t="s">
        <v>219</v>
      </c>
      <c r="U16" s="158">
        <v>0</v>
      </c>
      <c r="V16" s="158">
        <f>ROUND(E16*U16,2)</f>
        <v>0</v>
      </c>
      <c r="W16" s="158"/>
      <c r="X16" s="158" t="s">
        <v>156</v>
      </c>
      <c r="Y16" s="158" t="s">
        <v>157</v>
      </c>
      <c r="Z16" s="147"/>
      <c r="AA16" s="147"/>
      <c r="AB16" s="147"/>
      <c r="AC16" s="147"/>
      <c r="AD16" s="147"/>
      <c r="AE16" s="147"/>
      <c r="AF16" s="147"/>
      <c r="AG16" s="147" t="s">
        <v>183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254" t="s">
        <v>227</v>
      </c>
      <c r="D17" s="255"/>
      <c r="E17" s="255"/>
      <c r="F17" s="255"/>
      <c r="G17" s="255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160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183" t="s">
        <v>228</v>
      </c>
      <c r="D18" s="163"/>
      <c r="E18" s="164">
        <v>22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162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2.5" outlineLevel="1" x14ac:dyDescent="0.2">
      <c r="A19" s="173">
        <v>3</v>
      </c>
      <c r="B19" s="174" t="s">
        <v>229</v>
      </c>
      <c r="C19" s="182" t="s">
        <v>230</v>
      </c>
      <c r="D19" s="175" t="s">
        <v>218</v>
      </c>
      <c r="E19" s="176">
        <v>22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21</v>
      </c>
      <c r="M19" s="178">
        <f>G19*(1+L19/100)</f>
        <v>0</v>
      </c>
      <c r="N19" s="176">
        <v>5.4000000000000001E-4</v>
      </c>
      <c r="O19" s="176">
        <f>ROUND(E19*N19,2)</f>
        <v>0.01</v>
      </c>
      <c r="P19" s="176">
        <v>0</v>
      </c>
      <c r="Q19" s="176">
        <f>ROUND(E19*P19,2)</f>
        <v>0</v>
      </c>
      <c r="R19" s="178"/>
      <c r="S19" s="178" t="s">
        <v>219</v>
      </c>
      <c r="T19" s="179" t="s">
        <v>219</v>
      </c>
      <c r="U19" s="158">
        <v>0</v>
      </c>
      <c r="V19" s="158">
        <f>ROUND(E19*U19,2)</f>
        <v>0</v>
      </c>
      <c r="W19" s="158"/>
      <c r="X19" s="158" t="s">
        <v>156</v>
      </c>
      <c r="Y19" s="158" t="s">
        <v>157</v>
      </c>
      <c r="Z19" s="147"/>
      <c r="AA19" s="147"/>
      <c r="AB19" s="147"/>
      <c r="AC19" s="147"/>
      <c r="AD19" s="147"/>
      <c r="AE19" s="147"/>
      <c r="AF19" s="147"/>
      <c r="AG19" s="147" t="s">
        <v>183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54" t="s">
        <v>231</v>
      </c>
      <c r="D20" s="255"/>
      <c r="E20" s="255"/>
      <c r="F20" s="255"/>
      <c r="G20" s="255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160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3" t="s">
        <v>228</v>
      </c>
      <c r="D21" s="163"/>
      <c r="E21" s="164">
        <v>22</v>
      </c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162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x14ac:dyDescent="0.2">
      <c r="A22" s="166" t="s">
        <v>149</v>
      </c>
      <c r="B22" s="167" t="s">
        <v>81</v>
      </c>
      <c r="C22" s="181" t="s">
        <v>82</v>
      </c>
      <c r="D22" s="168"/>
      <c r="E22" s="169"/>
      <c r="F22" s="170"/>
      <c r="G22" s="170">
        <f>SUMIF(AG23:AG58,"&lt;&gt;NOR",G23:G58)</f>
        <v>0</v>
      </c>
      <c r="H22" s="170"/>
      <c r="I22" s="170">
        <f>SUM(I23:I58)</f>
        <v>0</v>
      </c>
      <c r="J22" s="170"/>
      <c r="K22" s="170">
        <f>SUM(K23:K58)</f>
        <v>0</v>
      </c>
      <c r="L22" s="170"/>
      <c r="M22" s="170">
        <f>SUM(M23:M58)</f>
        <v>0</v>
      </c>
      <c r="N22" s="169"/>
      <c r="O22" s="169">
        <f>SUM(O23:O58)</f>
        <v>11.950000000000001</v>
      </c>
      <c r="P22" s="169"/>
      <c r="Q22" s="169">
        <f>SUM(Q23:Q58)</f>
        <v>0</v>
      </c>
      <c r="R22" s="170"/>
      <c r="S22" s="170"/>
      <c r="T22" s="171"/>
      <c r="U22" s="165"/>
      <c r="V22" s="165">
        <f>SUM(V23:V58)</f>
        <v>0</v>
      </c>
      <c r="W22" s="165"/>
      <c r="X22" s="165"/>
      <c r="Y22" s="165"/>
      <c r="AG22" t="s">
        <v>150</v>
      </c>
    </row>
    <row r="23" spans="1:60" ht="22.5" outlineLevel="1" x14ac:dyDescent="0.2">
      <c r="A23" s="173">
        <v>4</v>
      </c>
      <c r="B23" s="174" t="s">
        <v>232</v>
      </c>
      <c r="C23" s="182" t="s">
        <v>233</v>
      </c>
      <c r="D23" s="175" t="s">
        <v>218</v>
      </c>
      <c r="E23" s="176">
        <v>480</v>
      </c>
      <c r="F23" s="177"/>
      <c r="G23" s="178">
        <f>ROUND(E23*F23,2)</f>
        <v>0</v>
      </c>
      <c r="H23" s="177"/>
      <c r="I23" s="178">
        <f>ROUND(E23*H23,2)</f>
        <v>0</v>
      </c>
      <c r="J23" s="177"/>
      <c r="K23" s="178">
        <f>ROUND(E23*J23,2)</f>
        <v>0</v>
      </c>
      <c r="L23" s="178">
        <v>21</v>
      </c>
      <c r="M23" s="178">
        <f>G23*(1+L23/100)</f>
        <v>0</v>
      </c>
      <c r="N23" s="176">
        <v>1.8380000000000001E-2</v>
      </c>
      <c r="O23" s="176">
        <f>ROUND(E23*N23,2)</f>
        <v>8.82</v>
      </c>
      <c r="P23" s="176">
        <v>0</v>
      </c>
      <c r="Q23" s="176">
        <f>ROUND(E23*P23,2)</f>
        <v>0</v>
      </c>
      <c r="R23" s="178"/>
      <c r="S23" s="178" t="s">
        <v>219</v>
      </c>
      <c r="T23" s="179" t="s">
        <v>219</v>
      </c>
      <c r="U23" s="158">
        <v>0</v>
      </c>
      <c r="V23" s="158">
        <f>ROUND(E23*U23,2)</f>
        <v>0</v>
      </c>
      <c r="W23" s="158"/>
      <c r="X23" s="158" t="s">
        <v>156</v>
      </c>
      <c r="Y23" s="158" t="s">
        <v>157</v>
      </c>
      <c r="Z23" s="147"/>
      <c r="AA23" s="147"/>
      <c r="AB23" s="147"/>
      <c r="AC23" s="147"/>
      <c r="AD23" s="147"/>
      <c r="AE23" s="147"/>
      <c r="AF23" s="147"/>
      <c r="AG23" s="147" t="s">
        <v>158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183" t="s">
        <v>234</v>
      </c>
      <c r="D24" s="163"/>
      <c r="E24" s="164">
        <v>480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162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73">
        <v>5</v>
      </c>
      <c r="B25" s="174" t="s">
        <v>235</v>
      </c>
      <c r="C25" s="182" t="s">
        <v>236</v>
      </c>
      <c r="D25" s="175" t="s">
        <v>218</v>
      </c>
      <c r="E25" s="176">
        <v>960</v>
      </c>
      <c r="F25" s="177"/>
      <c r="G25" s="178">
        <f>ROUND(E25*F25,2)</f>
        <v>0</v>
      </c>
      <c r="H25" s="177"/>
      <c r="I25" s="178">
        <f>ROUND(E25*H25,2)</f>
        <v>0</v>
      </c>
      <c r="J25" s="177"/>
      <c r="K25" s="178">
        <f>ROUND(E25*J25,2)</f>
        <v>0</v>
      </c>
      <c r="L25" s="178">
        <v>21</v>
      </c>
      <c r="M25" s="178">
        <f>G25*(1+L25/100)</f>
        <v>0</v>
      </c>
      <c r="N25" s="176">
        <v>8.4999999999999995E-4</v>
      </c>
      <c r="O25" s="176">
        <f>ROUND(E25*N25,2)</f>
        <v>0.82</v>
      </c>
      <c r="P25" s="176">
        <v>0</v>
      </c>
      <c r="Q25" s="176">
        <f>ROUND(E25*P25,2)</f>
        <v>0</v>
      </c>
      <c r="R25" s="178"/>
      <c r="S25" s="178" t="s">
        <v>219</v>
      </c>
      <c r="T25" s="179" t="s">
        <v>219</v>
      </c>
      <c r="U25" s="158">
        <v>0</v>
      </c>
      <c r="V25" s="158">
        <f>ROUND(E25*U25,2)</f>
        <v>0</v>
      </c>
      <c r="W25" s="158"/>
      <c r="X25" s="158" t="s">
        <v>156</v>
      </c>
      <c r="Y25" s="158" t="s">
        <v>157</v>
      </c>
      <c r="Z25" s="147"/>
      <c r="AA25" s="147"/>
      <c r="AB25" s="147"/>
      <c r="AC25" s="147"/>
      <c r="AD25" s="147"/>
      <c r="AE25" s="147"/>
      <c r="AF25" s="147"/>
      <c r="AG25" s="147" t="s">
        <v>158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54" t="s">
        <v>237</v>
      </c>
      <c r="D26" s="255"/>
      <c r="E26" s="255"/>
      <c r="F26" s="255"/>
      <c r="G26" s="255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160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183" t="s">
        <v>238</v>
      </c>
      <c r="D27" s="163"/>
      <c r="E27" s="164">
        <v>960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162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3">
        <v>6</v>
      </c>
      <c r="B28" s="174" t="s">
        <v>239</v>
      </c>
      <c r="C28" s="182" t="s">
        <v>240</v>
      </c>
      <c r="D28" s="175" t="s">
        <v>218</v>
      </c>
      <c r="E28" s="176">
        <v>480</v>
      </c>
      <c r="F28" s="177"/>
      <c r="G28" s="178">
        <f>ROUND(E28*F28,2)</f>
        <v>0</v>
      </c>
      <c r="H28" s="177"/>
      <c r="I28" s="178">
        <f>ROUND(E28*H28,2)</f>
        <v>0</v>
      </c>
      <c r="J28" s="177"/>
      <c r="K28" s="178">
        <f>ROUND(E28*J28,2)</f>
        <v>0</v>
      </c>
      <c r="L28" s="178">
        <v>21</v>
      </c>
      <c r="M28" s="178">
        <f>G28*(1+L28/100)</f>
        <v>0</v>
      </c>
      <c r="N28" s="176">
        <v>0</v>
      </c>
      <c r="O28" s="176">
        <f>ROUND(E28*N28,2)</f>
        <v>0</v>
      </c>
      <c r="P28" s="176">
        <v>0</v>
      </c>
      <c r="Q28" s="176">
        <f>ROUND(E28*P28,2)</f>
        <v>0</v>
      </c>
      <c r="R28" s="178"/>
      <c r="S28" s="178" t="s">
        <v>219</v>
      </c>
      <c r="T28" s="179" t="s">
        <v>219</v>
      </c>
      <c r="U28" s="158">
        <v>0</v>
      </c>
      <c r="V28" s="158">
        <f>ROUND(E28*U28,2)</f>
        <v>0</v>
      </c>
      <c r="W28" s="158"/>
      <c r="X28" s="158" t="s">
        <v>156</v>
      </c>
      <c r="Y28" s="158" t="s">
        <v>157</v>
      </c>
      <c r="Z28" s="147"/>
      <c r="AA28" s="147"/>
      <c r="AB28" s="147"/>
      <c r="AC28" s="147"/>
      <c r="AD28" s="147"/>
      <c r="AE28" s="147"/>
      <c r="AF28" s="147"/>
      <c r="AG28" s="147" t="s">
        <v>158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183" t="s">
        <v>234</v>
      </c>
      <c r="D29" s="163"/>
      <c r="E29" s="164">
        <v>480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162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7</v>
      </c>
      <c r="B30" s="174" t="s">
        <v>241</v>
      </c>
      <c r="C30" s="182" t="s">
        <v>242</v>
      </c>
      <c r="D30" s="175" t="s">
        <v>218</v>
      </c>
      <c r="E30" s="176">
        <v>25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6.3499999999999997E-3</v>
      </c>
      <c r="O30" s="176">
        <f>ROUND(E30*N30,2)</f>
        <v>0.16</v>
      </c>
      <c r="P30" s="176">
        <v>0</v>
      </c>
      <c r="Q30" s="176">
        <f>ROUND(E30*P30,2)</f>
        <v>0</v>
      </c>
      <c r="R30" s="178"/>
      <c r="S30" s="178" t="s">
        <v>219</v>
      </c>
      <c r="T30" s="179" t="s">
        <v>219</v>
      </c>
      <c r="U30" s="158">
        <v>0</v>
      </c>
      <c r="V30" s="158">
        <f>ROUND(E30*U30,2)</f>
        <v>0</v>
      </c>
      <c r="W30" s="158"/>
      <c r="X30" s="158" t="s">
        <v>156</v>
      </c>
      <c r="Y30" s="158" t="s">
        <v>157</v>
      </c>
      <c r="Z30" s="147"/>
      <c r="AA30" s="147"/>
      <c r="AB30" s="147"/>
      <c r="AC30" s="147"/>
      <c r="AD30" s="147"/>
      <c r="AE30" s="147"/>
      <c r="AF30" s="147"/>
      <c r="AG30" s="147" t="s">
        <v>158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183" t="s">
        <v>243</v>
      </c>
      <c r="D31" s="163"/>
      <c r="E31" s="164">
        <v>25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162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3">
        <v>8</v>
      </c>
      <c r="B32" s="174" t="s">
        <v>244</v>
      </c>
      <c r="C32" s="182" t="s">
        <v>245</v>
      </c>
      <c r="D32" s="175" t="s">
        <v>246</v>
      </c>
      <c r="E32" s="176">
        <v>208.26</v>
      </c>
      <c r="F32" s="177"/>
      <c r="G32" s="178">
        <f>ROUND(E32*F32,2)</f>
        <v>0</v>
      </c>
      <c r="H32" s="177"/>
      <c r="I32" s="178">
        <f>ROUND(E32*H32,2)</f>
        <v>0</v>
      </c>
      <c r="J32" s="177"/>
      <c r="K32" s="178">
        <f>ROUND(E32*J32,2)</f>
        <v>0</v>
      </c>
      <c r="L32" s="178">
        <v>21</v>
      </c>
      <c r="M32" s="178">
        <f>G32*(1+L32/100)</f>
        <v>0</v>
      </c>
      <c r="N32" s="176">
        <v>7.3499999999999998E-3</v>
      </c>
      <c r="O32" s="176">
        <f>ROUND(E32*N32,2)</f>
        <v>1.53</v>
      </c>
      <c r="P32" s="176">
        <v>0</v>
      </c>
      <c r="Q32" s="176">
        <f>ROUND(E32*P32,2)</f>
        <v>0</v>
      </c>
      <c r="R32" s="178"/>
      <c r="S32" s="178" t="s">
        <v>219</v>
      </c>
      <c r="T32" s="179" t="s">
        <v>219</v>
      </c>
      <c r="U32" s="158">
        <v>0</v>
      </c>
      <c r="V32" s="158">
        <f>ROUND(E32*U32,2)</f>
        <v>0</v>
      </c>
      <c r="W32" s="158"/>
      <c r="X32" s="158" t="s">
        <v>156</v>
      </c>
      <c r="Y32" s="158" t="s">
        <v>157</v>
      </c>
      <c r="Z32" s="147"/>
      <c r="AA32" s="147"/>
      <c r="AB32" s="147"/>
      <c r="AC32" s="147"/>
      <c r="AD32" s="147"/>
      <c r="AE32" s="147"/>
      <c r="AF32" s="147"/>
      <c r="AG32" s="147" t="s">
        <v>158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183" t="s">
        <v>247</v>
      </c>
      <c r="D33" s="163"/>
      <c r="E33" s="164">
        <v>208.26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162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2.5" outlineLevel="1" x14ac:dyDescent="0.2">
      <c r="A34" s="173">
        <v>9</v>
      </c>
      <c r="B34" s="174" t="s">
        <v>248</v>
      </c>
      <c r="C34" s="182" t="s">
        <v>249</v>
      </c>
      <c r="D34" s="175" t="s">
        <v>246</v>
      </c>
      <c r="E34" s="176">
        <v>416.52</v>
      </c>
      <c r="F34" s="177"/>
      <c r="G34" s="178">
        <f>ROUND(E34*F34,2)</f>
        <v>0</v>
      </c>
      <c r="H34" s="177"/>
      <c r="I34" s="178">
        <f>ROUND(E34*H34,2)</f>
        <v>0</v>
      </c>
      <c r="J34" s="177"/>
      <c r="K34" s="178">
        <f>ROUND(E34*J34,2)</f>
        <v>0</v>
      </c>
      <c r="L34" s="178">
        <v>21</v>
      </c>
      <c r="M34" s="178">
        <f>G34*(1+L34/100)</f>
        <v>0</v>
      </c>
      <c r="N34" s="176">
        <v>1.2E-4</v>
      </c>
      <c r="O34" s="176">
        <f>ROUND(E34*N34,2)</f>
        <v>0.05</v>
      </c>
      <c r="P34" s="176">
        <v>0</v>
      </c>
      <c r="Q34" s="176">
        <f>ROUND(E34*P34,2)</f>
        <v>0</v>
      </c>
      <c r="R34" s="178"/>
      <c r="S34" s="178" t="s">
        <v>219</v>
      </c>
      <c r="T34" s="179" t="s">
        <v>219</v>
      </c>
      <c r="U34" s="158">
        <v>0</v>
      </c>
      <c r="V34" s="158">
        <f>ROUND(E34*U34,2)</f>
        <v>0</v>
      </c>
      <c r="W34" s="158"/>
      <c r="X34" s="158" t="s">
        <v>156</v>
      </c>
      <c r="Y34" s="158" t="s">
        <v>157</v>
      </c>
      <c r="Z34" s="147"/>
      <c r="AA34" s="147"/>
      <c r="AB34" s="147"/>
      <c r="AC34" s="147"/>
      <c r="AD34" s="147"/>
      <c r="AE34" s="147"/>
      <c r="AF34" s="147"/>
      <c r="AG34" s="147" t="s">
        <v>158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3" t="s">
        <v>250</v>
      </c>
      <c r="D35" s="163"/>
      <c r="E35" s="164">
        <v>416.52</v>
      </c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162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3">
        <v>10</v>
      </c>
      <c r="B36" s="174" t="s">
        <v>251</v>
      </c>
      <c r="C36" s="182" t="s">
        <v>252</v>
      </c>
      <c r="D36" s="175" t="s">
        <v>246</v>
      </c>
      <c r="E36" s="176">
        <v>208.26</v>
      </c>
      <c r="F36" s="177"/>
      <c r="G36" s="178">
        <f>ROUND(E36*F36,2)</f>
        <v>0</v>
      </c>
      <c r="H36" s="177"/>
      <c r="I36" s="178">
        <f>ROUND(E36*H36,2)</f>
        <v>0</v>
      </c>
      <c r="J36" s="177"/>
      <c r="K36" s="178">
        <f>ROUND(E36*J36,2)</f>
        <v>0</v>
      </c>
      <c r="L36" s="178">
        <v>21</v>
      </c>
      <c r="M36" s="178">
        <f>G36*(1+L36/100)</f>
        <v>0</v>
      </c>
      <c r="N36" s="176">
        <v>0</v>
      </c>
      <c r="O36" s="176">
        <f>ROUND(E36*N36,2)</f>
        <v>0</v>
      </c>
      <c r="P36" s="176">
        <v>0</v>
      </c>
      <c r="Q36" s="176">
        <f>ROUND(E36*P36,2)</f>
        <v>0</v>
      </c>
      <c r="R36" s="178"/>
      <c r="S36" s="178" t="s">
        <v>219</v>
      </c>
      <c r="T36" s="179" t="s">
        <v>219</v>
      </c>
      <c r="U36" s="158">
        <v>0</v>
      </c>
      <c r="V36" s="158">
        <f>ROUND(E36*U36,2)</f>
        <v>0</v>
      </c>
      <c r="W36" s="158"/>
      <c r="X36" s="158" t="s">
        <v>156</v>
      </c>
      <c r="Y36" s="158" t="s">
        <v>157</v>
      </c>
      <c r="Z36" s="147"/>
      <c r="AA36" s="147"/>
      <c r="AB36" s="147"/>
      <c r="AC36" s="147"/>
      <c r="AD36" s="147"/>
      <c r="AE36" s="147"/>
      <c r="AF36" s="147"/>
      <c r="AG36" s="147" t="s">
        <v>158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183" t="s">
        <v>247</v>
      </c>
      <c r="D37" s="163"/>
      <c r="E37" s="164">
        <v>208.26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162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73">
        <v>11</v>
      </c>
      <c r="B38" s="174" t="s">
        <v>253</v>
      </c>
      <c r="C38" s="182" t="s">
        <v>254</v>
      </c>
      <c r="D38" s="175" t="s">
        <v>218</v>
      </c>
      <c r="E38" s="176">
        <v>631</v>
      </c>
      <c r="F38" s="177"/>
      <c r="G38" s="178">
        <f>ROUND(E38*F38,2)</f>
        <v>0</v>
      </c>
      <c r="H38" s="177"/>
      <c r="I38" s="178">
        <f>ROUND(E38*H38,2)</f>
        <v>0</v>
      </c>
      <c r="J38" s="177"/>
      <c r="K38" s="178">
        <f>ROUND(E38*J38,2)</f>
        <v>0</v>
      </c>
      <c r="L38" s="178">
        <v>21</v>
      </c>
      <c r="M38" s="178">
        <f>G38*(1+L38/100)</f>
        <v>0</v>
      </c>
      <c r="N38" s="176">
        <v>0</v>
      </c>
      <c r="O38" s="176">
        <f>ROUND(E38*N38,2)</f>
        <v>0</v>
      </c>
      <c r="P38" s="176">
        <v>0</v>
      </c>
      <c r="Q38" s="176">
        <f>ROUND(E38*P38,2)</f>
        <v>0</v>
      </c>
      <c r="R38" s="178"/>
      <c r="S38" s="178" t="s">
        <v>219</v>
      </c>
      <c r="T38" s="179" t="s">
        <v>219</v>
      </c>
      <c r="U38" s="158">
        <v>0</v>
      </c>
      <c r="V38" s="158">
        <f>ROUND(E38*U38,2)</f>
        <v>0</v>
      </c>
      <c r="W38" s="158"/>
      <c r="X38" s="158" t="s">
        <v>156</v>
      </c>
      <c r="Y38" s="158" t="s">
        <v>157</v>
      </c>
      <c r="Z38" s="147"/>
      <c r="AA38" s="147"/>
      <c r="AB38" s="147"/>
      <c r="AC38" s="147"/>
      <c r="AD38" s="147"/>
      <c r="AE38" s="147"/>
      <c r="AF38" s="147"/>
      <c r="AG38" s="147" t="s">
        <v>158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3" t="s">
        <v>255</v>
      </c>
      <c r="D39" s="163"/>
      <c r="E39" s="164">
        <v>480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162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">
      <c r="A40" s="154"/>
      <c r="B40" s="155"/>
      <c r="C40" s="183" t="s">
        <v>256</v>
      </c>
      <c r="D40" s="163"/>
      <c r="E40" s="164">
        <v>151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162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2.5" outlineLevel="1" x14ac:dyDescent="0.2">
      <c r="A41" s="173">
        <v>12</v>
      </c>
      <c r="B41" s="174" t="s">
        <v>257</v>
      </c>
      <c r="C41" s="182" t="s">
        <v>258</v>
      </c>
      <c r="D41" s="175" t="s">
        <v>218</v>
      </c>
      <c r="E41" s="176">
        <v>1262</v>
      </c>
      <c r="F41" s="177"/>
      <c r="G41" s="178">
        <f>ROUND(E41*F41,2)</f>
        <v>0</v>
      </c>
      <c r="H41" s="177"/>
      <c r="I41" s="178">
        <f>ROUND(E41*H41,2)</f>
        <v>0</v>
      </c>
      <c r="J41" s="177"/>
      <c r="K41" s="178">
        <f>ROUND(E41*J41,2)</f>
        <v>0</v>
      </c>
      <c r="L41" s="178">
        <v>21</v>
      </c>
      <c r="M41" s="178">
        <f>G41*(1+L41/100)</f>
        <v>0</v>
      </c>
      <c r="N41" s="176">
        <v>1.4999999999999999E-4</v>
      </c>
      <c r="O41" s="176">
        <f>ROUND(E41*N41,2)</f>
        <v>0.19</v>
      </c>
      <c r="P41" s="176">
        <v>0</v>
      </c>
      <c r="Q41" s="176">
        <f>ROUND(E41*P41,2)</f>
        <v>0</v>
      </c>
      <c r="R41" s="178"/>
      <c r="S41" s="178" t="s">
        <v>219</v>
      </c>
      <c r="T41" s="179" t="s">
        <v>219</v>
      </c>
      <c r="U41" s="158">
        <v>0</v>
      </c>
      <c r="V41" s="158">
        <f>ROUND(E41*U41,2)</f>
        <v>0</v>
      </c>
      <c r="W41" s="158"/>
      <c r="X41" s="158" t="s">
        <v>156</v>
      </c>
      <c r="Y41" s="158" t="s">
        <v>157</v>
      </c>
      <c r="Z41" s="147"/>
      <c r="AA41" s="147"/>
      <c r="AB41" s="147"/>
      <c r="AC41" s="147"/>
      <c r="AD41" s="147"/>
      <c r="AE41" s="147"/>
      <c r="AF41" s="147"/>
      <c r="AG41" s="147" t="s">
        <v>158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83" t="s">
        <v>259</v>
      </c>
      <c r="D42" s="163"/>
      <c r="E42" s="164">
        <v>960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162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3" x14ac:dyDescent="0.2">
      <c r="A43" s="154"/>
      <c r="B43" s="155"/>
      <c r="C43" s="183" t="s">
        <v>260</v>
      </c>
      <c r="D43" s="163"/>
      <c r="E43" s="164">
        <v>302</v>
      </c>
      <c r="F43" s="158"/>
      <c r="G43" s="158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162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3">
        <v>13</v>
      </c>
      <c r="B44" s="174" t="s">
        <v>261</v>
      </c>
      <c r="C44" s="182" t="s">
        <v>262</v>
      </c>
      <c r="D44" s="175" t="s">
        <v>218</v>
      </c>
      <c r="E44" s="176">
        <v>75.650000000000006</v>
      </c>
      <c r="F44" s="177"/>
      <c r="G44" s="178">
        <f>ROUND(E44*F44,2)</f>
        <v>0</v>
      </c>
      <c r="H44" s="177"/>
      <c r="I44" s="178">
        <f>ROUND(E44*H44,2)</f>
        <v>0</v>
      </c>
      <c r="J44" s="177"/>
      <c r="K44" s="178">
        <f>ROUND(E44*J44,2)</f>
        <v>0</v>
      </c>
      <c r="L44" s="178">
        <v>21</v>
      </c>
      <c r="M44" s="178">
        <f>G44*(1+L44/100)</f>
        <v>0</v>
      </c>
      <c r="N44" s="176">
        <v>5.0000000000000002E-5</v>
      </c>
      <c r="O44" s="176">
        <f>ROUND(E44*N44,2)</f>
        <v>0</v>
      </c>
      <c r="P44" s="176">
        <v>0</v>
      </c>
      <c r="Q44" s="176">
        <f>ROUND(E44*P44,2)</f>
        <v>0</v>
      </c>
      <c r="R44" s="178"/>
      <c r="S44" s="178" t="s">
        <v>219</v>
      </c>
      <c r="T44" s="179" t="s">
        <v>219</v>
      </c>
      <c r="U44" s="158">
        <v>0</v>
      </c>
      <c r="V44" s="158">
        <f>ROUND(E44*U44,2)</f>
        <v>0</v>
      </c>
      <c r="W44" s="158"/>
      <c r="X44" s="158" t="s">
        <v>156</v>
      </c>
      <c r="Y44" s="158" t="s">
        <v>157</v>
      </c>
      <c r="Z44" s="147"/>
      <c r="AA44" s="147"/>
      <c r="AB44" s="147"/>
      <c r="AC44" s="147"/>
      <c r="AD44" s="147"/>
      <c r="AE44" s="147"/>
      <c r="AF44" s="147"/>
      <c r="AG44" s="147" t="s">
        <v>183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183" t="s">
        <v>263</v>
      </c>
      <c r="D45" s="163"/>
      <c r="E45" s="164">
        <v>75.650000000000006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162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3">
        <v>14</v>
      </c>
      <c r="B46" s="174" t="s">
        <v>264</v>
      </c>
      <c r="C46" s="182" t="s">
        <v>265</v>
      </c>
      <c r="D46" s="175" t="s">
        <v>218</v>
      </c>
      <c r="E46" s="176">
        <v>631</v>
      </c>
      <c r="F46" s="177"/>
      <c r="G46" s="178">
        <f>ROUND(E46*F46,2)</f>
        <v>0</v>
      </c>
      <c r="H46" s="177"/>
      <c r="I46" s="178">
        <f>ROUND(E46*H46,2)</f>
        <v>0</v>
      </c>
      <c r="J46" s="177"/>
      <c r="K46" s="178">
        <f>ROUND(E46*J46,2)</f>
        <v>0</v>
      </c>
      <c r="L46" s="178">
        <v>21</v>
      </c>
      <c r="M46" s="178">
        <f>G46*(1+L46/100)</f>
        <v>0</v>
      </c>
      <c r="N46" s="176">
        <v>0</v>
      </c>
      <c r="O46" s="176">
        <f>ROUND(E46*N46,2)</f>
        <v>0</v>
      </c>
      <c r="P46" s="176">
        <v>0</v>
      </c>
      <c r="Q46" s="176">
        <f>ROUND(E46*P46,2)</f>
        <v>0</v>
      </c>
      <c r="R46" s="178"/>
      <c r="S46" s="178" t="s">
        <v>219</v>
      </c>
      <c r="T46" s="179" t="s">
        <v>219</v>
      </c>
      <c r="U46" s="158">
        <v>0</v>
      </c>
      <c r="V46" s="158">
        <f>ROUND(E46*U46,2)</f>
        <v>0</v>
      </c>
      <c r="W46" s="158"/>
      <c r="X46" s="158" t="s">
        <v>156</v>
      </c>
      <c r="Y46" s="158" t="s">
        <v>157</v>
      </c>
      <c r="Z46" s="147"/>
      <c r="AA46" s="147"/>
      <c r="AB46" s="147"/>
      <c r="AC46" s="147"/>
      <c r="AD46" s="147"/>
      <c r="AE46" s="147"/>
      <c r="AF46" s="147"/>
      <c r="AG46" s="147" t="s">
        <v>158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2" x14ac:dyDescent="0.2">
      <c r="A47" s="154"/>
      <c r="B47" s="155"/>
      <c r="C47" s="183" t="s">
        <v>255</v>
      </c>
      <c r="D47" s="163"/>
      <c r="E47" s="164">
        <v>480</v>
      </c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162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3" x14ac:dyDescent="0.2">
      <c r="A48" s="154"/>
      <c r="B48" s="155"/>
      <c r="C48" s="183" t="s">
        <v>256</v>
      </c>
      <c r="D48" s="163"/>
      <c r="E48" s="164">
        <v>151</v>
      </c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162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73">
        <v>15</v>
      </c>
      <c r="B49" s="174" t="s">
        <v>266</v>
      </c>
      <c r="C49" s="182" t="s">
        <v>267</v>
      </c>
      <c r="D49" s="175" t="s">
        <v>268</v>
      </c>
      <c r="E49" s="176">
        <v>14</v>
      </c>
      <c r="F49" s="177"/>
      <c r="G49" s="178">
        <f>ROUND(E49*F49,2)</f>
        <v>0</v>
      </c>
      <c r="H49" s="177"/>
      <c r="I49" s="178">
        <f>ROUND(E49*H49,2)</f>
        <v>0</v>
      </c>
      <c r="J49" s="177"/>
      <c r="K49" s="178">
        <f>ROUND(E49*J49,2)</f>
        <v>0</v>
      </c>
      <c r="L49" s="178">
        <v>21</v>
      </c>
      <c r="M49" s="178">
        <f>G49*(1+L49/100)</f>
        <v>0</v>
      </c>
      <c r="N49" s="176">
        <v>2.1909999999999999E-2</v>
      </c>
      <c r="O49" s="176">
        <f>ROUND(E49*N49,2)</f>
        <v>0.31</v>
      </c>
      <c r="P49" s="176">
        <v>0</v>
      </c>
      <c r="Q49" s="176">
        <f>ROUND(E49*P49,2)</f>
        <v>0</v>
      </c>
      <c r="R49" s="178"/>
      <c r="S49" s="178" t="s">
        <v>219</v>
      </c>
      <c r="T49" s="179" t="s">
        <v>219</v>
      </c>
      <c r="U49" s="158">
        <v>0</v>
      </c>
      <c r="V49" s="158">
        <f>ROUND(E49*U49,2)</f>
        <v>0</v>
      </c>
      <c r="W49" s="158"/>
      <c r="X49" s="158" t="s">
        <v>156</v>
      </c>
      <c r="Y49" s="158" t="s">
        <v>157</v>
      </c>
      <c r="Z49" s="147"/>
      <c r="AA49" s="147"/>
      <c r="AB49" s="147"/>
      <c r="AC49" s="147"/>
      <c r="AD49" s="147"/>
      <c r="AE49" s="147"/>
      <c r="AF49" s="147"/>
      <c r="AG49" s="147" t="s">
        <v>183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183" t="s">
        <v>269</v>
      </c>
      <c r="D50" s="163"/>
      <c r="E50" s="164">
        <v>14</v>
      </c>
      <c r="F50" s="158"/>
      <c r="G50" s="158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162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2.5" outlineLevel="1" x14ac:dyDescent="0.2">
      <c r="A51" s="173">
        <v>16</v>
      </c>
      <c r="B51" s="174" t="s">
        <v>270</v>
      </c>
      <c r="C51" s="182" t="s">
        <v>271</v>
      </c>
      <c r="D51" s="175" t="s">
        <v>268</v>
      </c>
      <c r="E51" s="176">
        <v>28</v>
      </c>
      <c r="F51" s="177"/>
      <c r="G51" s="178">
        <f>ROUND(E51*F51,2)</f>
        <v>0</v>
      </c>
      <c r="H51" s="177"/>
      <c r="I51" s="178">
        <f>ROUND(E51*H51,2)</f>
        <v>0</v>
      </c>
      <c r="J51" s="177"/>
      <c r="K51" s="178">
        <f>ROUND(E51*J51,2)</f>
        <v>0</v>
      </c>
      <c r="L51" s="178">
        <v>21</v>
      </c>
      <c r="M51" s="178">
        <f>G51*(1+L51/100)</f>
        <v>0</v>
      </c>
      <c r="N51" s="176">
        <v>1.7600000000000001E-3</v>
      </c>
      <c r="O51" s="176">
        <f>ROUND(E51*N51,2)</f>
        <v>0.05</v>
      </c>
      <c r="P51" s="176">
        <v>0</v>
      </c>
      <c r="Q51" s="176">
        <f>ROUND(E51*P51,2)</f>
        <v>0</v>
      </c>
      <c r="R51" s="178"/>
      <c r="S51" s="178" t="s">
        <v>219</v>
      </c>
      <c r="T51" s="179" t="s">
        <v>219</v>
      </c>
      <c r="U51" s="158">
        <v>0</v>
      </c>
      <c r="V51" s="158">
        <f>ROUND(E51*U51,2)</f>
        <v>0</v>
      </c>
      <c r="W51" s="158"/>
      <c r="X51" s="158" t="s">
        <v>156</v>
      </c>
      <c r="Y51" s="158" t="s">
        <v>157</v>
      </c>
      <c r="Z51" s="147"/>
      <c r="AA51" s="147"/>
      <c r="AB51" s="147"/>
      <c r="AC51" s="147"/>
      <c r="AD51" s="147"/>
      <c r="AE51" s="147"/>
      <c r="AF51" s="147"/>
      <c r="AG51" s="147" t="s">
        <v>183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183" t="s">
        <v>272</v>
      </c>
      <c r="D52" s="163"/>
      <c r="E52" s="164">
        <v>28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162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3">
        <v>17</v>
      </c>
      <c r="B53" s="174" t="s">
        <v>273</v>
      </c>
      <c r="C53" s="182" t="s">
        <v>274</v>
      </c>
      <c r="D53" s="175" t="s">
        <v>268</v>
      </c>
      <c r="E53" s="176">
        <v>14</v>
      </c>
      <c r="F53" s="177"/>
      <c r="G53" s="178">
        <f>ROUND(E53*F53,2)</f>
        <v>0</v>
      </c>
      <c r="H53" s="177"/>
      <c r="I53" s="178">
        <f>ROUND(E53*H53,2)</f>
        <v>0</v>
      </c>
      <c r="J53" s="177"/>
      <c r="K53" s="178">
        <f>ROUND(E53*J53,2)</f>
        <v>0</v>
      </c>
      <c r="L53" s="178">
        <v>21</v>
      </c>
      <c r="M53" s="178">
        <f>G53*(1+L53/100)</f>
        <v>0</v>
      </c>
      <c r="N53" s="176">
        <v>0</v>
      </c>
      <c r="O53" s="176">
        <f>ROUND(E53*N53,2)</f>
        <v>0</v>
      </c>
      <c r="P53" s="176">
        <v>0</v>
      </c>
      <c r="Q53" s="176">
        <f>ROUND(E53*P53,2)</f>
        <v>0</v>
      </c>
      <c r="R53" s="178"/>
      <c r="S53" s="178" t="s">
        <v>219</v>
      </c>
      <c r="T53" s="179" t="s">
        <v>219</v>
      </c>
      <c r="U53" s="158">
        <v>0</v>
      </c>
      <c r="V53" s="158">
        <f>ROUND(E53*U53,2)</f>
        <v>0</v>
      </c>
      <c r="W53" s="158"/>
      <c r="X53" s="158" t="s">
        <v>156</v>
      </c>
      <c r="Y53" s="158" t="s">
        <v>157</v>
      </c>
      <c r="Z53" s="147"/>
      <c r="AA53" s="147"/>
      <c r="AB53" s="147"/>
      <c r="AC53" s="147"/>
      <c r="AD53" s="147"/>
      <c r="AE53" s="147"/>
      <c r="AF53" s="147"/>
      <c r="AG53" s="147" t="s">
        <v>183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183" t="s">
        <v>269</v>
      </c>
      <c r="D54" s="163"/>
      <c r="E54" s="164">
        <v>14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162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73">
        <v>18</v>
      </c>
      <c r="B55" s="174" t="s">
        <v>275</v>
      </c>
      <c r="C55" s="182" t="s">
        <v>276</v>
      </c>
      <c r="D55" s="175" t="s">
        <v>218</v>
      </c>
      <c r="E55" s="176">
        <v>151.30000000000001</v>
      </c>
      <c r="F55" s="177"/>
      <c r="G55" s="178">
        <f>ROUND(E55*F55,2)</f>
        <v>0</v>
      </c>
      <c r="H55" s="177"/>
      <c r="I55" s="178">
        <f>ROUND(E55*H55,2)</f>
        <v>0</v>
      </c>
      <c r="J55" s="177"/>
      <c r="K55" s="178">
        <f>ROUND(E55*J55,2)</f>
        <v>0</v>
      </c>
      <c r="L55" s="178">
        <v>21</v>
      </c>
      <c r="M55" s="178">
        <f>G55*(1+L55/100)</f>
        <v>0</v>
      </c>
      <c r="N55" s="176">
        <v>1.4999999999999999E-4</v>
      </c>
      <c r="O55" s="176">
        <f>ROUND(E55*N55,2)</f>
        <v>0.02</v>
      </c>
      <c r="P55" s="176">
        <v>0</v>
      </c>
      <c r="Q55" s="176">
        <f>ROUND(E55*P55,2)</f>
        <v>0</v>
      </c>
      <c r="R55" s="178"/>
      <c r="S55" s="178" t="s">
        <v>154</v>
      </c>
      <c r="T55" s="179" t="s">
        <v>155</v>
      </c>
      <c r="U55" s="158">
        <v>0</v>
      </c>
      <c r="V55" s="158">
        <f>ROUND(E55*U55,2)</f>
        <v>0</v>
      </c>
      <c r="W55" s="158"/>
      <c r="X55" s="158" t="s">
        <v>156</v>
      </c>
      <c r="Y55" s="158" t="s">
        <v>157</v>
      </c>
      <c r="Z55" s="147"/>
      <c r="AA55" s="147"/>
      <c r="AB55" s="147"/>
      <c r="AC55" s="147"/>
      <c r="AD55" s="147"/>
      <c r="AE55" s="147"/>
      <c r="AF55" s="147"/>
      <c r="AG55" s="147" t="s">
        <v>183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183" t="s">
        <v>277</v>
      </c>
      <c r="D56" s="163"/>
      <c r="E56" s="164">
        <v>151.30000000000001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162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73">
        <v>19</v>
      </c>
      <c r="B57" s="174" t="s">
        <v>278</v>
      </c>
      <c r="C57" s="182" t="s">
        <v>279</v>
      </c>
      <c r="D57" s="175" t="s">
        <v>218</v>
      </c>
      <c r="E57" s="176">
        <v>75.650000000000006</v>
      </c>
      <c r="F57" s="177"/>
      <c r="G57" s="178">
        <f>ROUND(E57*F57,2)</f>
        <v>0</v>
      </c>
      <c r="H57" s="177"/>
      <c r="I57" s="178">
        <f>ROUND(E57*H57,2)</f>
        <v>0</v>
      </c>
      <c r="J57" s="177"/>
      <c r="K57" s="178">
        <f>ROUND(E57*J57,2)</f>
        <v>0</v>
      </c>
      <c r="L57" s="178">
        <v>21</v>
      </c>
      <c r="M57" s="178">
        <f>G57*(1+L57/100)</f>
        <v>0</v>
      </c>
      <c r="N57" s="176">
        <v>0</v>
      </c>
      <c r="O57" s="176">
        <f>ROUND(E57*N57,2)</f>
        <v>0</v>
      </c>
      <c r="P57" s="176">
        <v>0</v>
      </c>
      <c r="Q57" s="176">
        <f>ROUND(E57*P57,2)</f>
        <v>0</v>
      </c>
      <c r="R57" s="178"/>
      <c r="S57" s="178" t="s">
        <v>154</v>
      </c>
      <c r="T57" s="179" t="s">
        <v>155</v>
      </c>
      <c r="U57" s="158">
        <v>0</v>
      </c>
      <c r="V57" s="158">
        <f>ROUND(E57*U57,2)</f>
        <v>0</v>
      </c>
      <c r="W57" s="158"/>
      <c r="X57" s="158" t="s">
        <v>156</v>
      </c>
      <c r="Y57" s="158" t="s">
        <v>157</v>
      </c>
      <c r="Z57" s="147"/>
      <c r="AA57" s="147"/>
      <c r="AB57" s="147"/>
      <c r="AC57" s="147"/>
      <c r="AD57" s="147"/>
      <c r="AE57" s="147"/>
      <c r="AF57" s="147"/>
      <c r="AG57" s="147" t="s">
        <v>183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2" x14ac:dyDescent="0.2">
      <c r="A58" s="154"/>
      <c r="B58" s="155"/>
      <c r="C58" s="183" t="s">
        <v>280</v>
      </c>
      <c r="D58" s="163"/>
      <c r="E58" s="164">
        <v>75.650000000000006</v>
      </c>
      <c r="F58" s="158"/>
      <c r="G58" s="158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162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x14ac:dyDescent="0.2">
      <c r="A59" s="166" t="s">
        <v>149</v>
      </c>
      <c r="B59" s="167" t="s">
        <v>83</v>
      </c>
      <c r="C59" s="181" t="s">
        <v>84</v>
      </c>
      <c r="D59" s="168"/>
      <c r="E59" s="169"/>
      <c r="F59" s="170"/>
      <c r="G59" s="170">
        <f>SUMIF(AG60:AG69,"&lt;&gt;NOR",G60:G69)</f>
        <v>0</v>
      </c>
      <c r="H59" s="170"/>
      <c r="I59" s="170">
        <f>SUM(I60:I69)</f>
        <v>0</v>
      </c>
      <c r="J59" s="170"/>
      <c r="K59" s="170">
        <f>SUM(K60:K69)</f>
        <v>0</v>
      </c>
      <c r="L59" s="170"/>
      <c r="M59" s="170">
        <f>SUM(M60:M69)</f>
        <v>0</v>
      </c>
      <c r="N59" s="169"/>
      <c r="O59" s="169">
        <f>SUM(O60:O69)</f>
        <v>0.09</v>
      </c>
      <c r="P59" s="169"/>
      <c r="Q59" s="169">
        <f>SUM(Q60:Q69)</f>
        <v>3.4899999999999998</v>
      </c>
      <c r="R59" s="170"/>
      <c r="S59" s="170"/>
      <c r="T59" s="171"/>
      <c r="U59" s="165"/>
      <c r="V59" s="165">
        <f>SUM(V60:V69)</f>
        <v>0</v>
      </c>
      <c r="W59" s="165"/>
      <c r="X59" s="165"/>
      <c r="Y59" s="165"/>
      <c r="AG59" t="s">
        <v>150</v>
      </c>
    </row>
    <row r="60" spans="1:60" ht="22.5" outlineLevel="1" x14ac:dyDescent="0.2">
      <c r="A60" s="173">
        <v>20</v>
      </c>
      <c r="B60" s="174" t="s">
        <v>281</v>
      </c>
      <c r="C60" s="182" t="s">
        <v>282</v>
      </c>
      <c r="D60" s="175" t="s">
        <v>218</v>
      </c>
      <c r="E60" s="176">
        <v>285.58499999999998</v>
      </c>
      <c r="F60" s="177"/>
      <c r="G60" s="178">
        <f>ROUND(E60*F60,2)</f>
        <v>0</v>
      </c>
      <c r="H60" s="177"/>
      <c r="I60" s="178">
        <f>ROUND(E60*H60,2)</f>
        <v>0</v>
      </c>
      <c r="J60" s="177"/>
      <c r="K60" s="178">
        <f>ROUND(E60*J60,2)</f>
        <v>0</v>
      </c>
      <c r="L60" s="178">
        <v>21</v>
      </c>
      <c r="M60" s="178">
        <f>G60*(1+L60/100)</f>
        <v>0</v>
      </c>
      <c r="N60" s="176">
        <v>3.3E-4</v>
      </c>
      <c r="O60" s="176">
        <f>ROUND(E60*N60,2)</f>
        <v>0.09</v>
      </c>
      <c r="P60" s="176">
        <v>1.183E-2</v>
      </c>
      <c r="Q60" s="176">
        <f>ROUND(E60*P60,2)</f>
        <v>3.38</v>
      </c>
      <c r="R60" s="178"/>
      <c r="S60" s="178" t="s">
        <v>219</v>
      </c>
      <c r="T60" s="179" t="s">
        <v>219</v>
      </c>
      <c r="U60" s="158">
        <v>0</v>
      </c>
      <c r="V60" s="158">
        <f>ROUND(E60*U60,2)</f>
        <v>0</v>
      </c>
      <c r="W60" s="158"/>
      <c r="X60" s="158" t="s">
        <v>156</v>
      </c>
      <c r="Y60" s="158" t="s">
        <v>157</v>
      </c>
      <c r="Z60" s="147"/>
      <c r="AA60" s="147"/>
      <c r="AB60" s="147"/>
      <c r="AC60" s="147"/>
      <c r="AD60" s="147"/>
      <c r="AE60" s="147"/>
      <c r="AF60" s="147"/>
      <c r="AG60" s="147" t="s">
        <v>158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">
      <c r="A61" s="154"/>
      <c r="B61" s="155"/>
      <c r="C61" s="254" t="s">
        <v>283</v>
      </c>
      <c r="D61" s="255"/>
      <c r="E61" s="255"/>
      <c r="F61" s="255"/>
      <c r="G61" s="255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160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183" t="s">
        <v>220</v>
      </c>
      <c r="D62" s="163"/>
      <c r="E62" s="164">
        <v>31.32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162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83" t="s">
        <v>221</v>
      </c>
      <c r="D63" s="163"/>
      <c r="E63" s="164">
        <v>237.6</v>
      </c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162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83" t="s">
        <v>222</v>
      </c>
      <c r="D64" s="163"/>
      <c r="E64" s="164">
        <v>7.7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162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">
      <c r="A65" s="154"/>
      <c r="B65" s="155"/>
      <c r="C65" s="183" t="s">
        <v>223</v>
      </c>
      <c r="D65" s="163"/>
      <c r="E65" s="164">
        <v>3.96</v>
      </c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162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3" x14ac:dyDescent="0.2">
      <c r="A66" s="154"/>
      <c r="B66" s="155"/>
      <c r="C66" s="183" t="s">
        <v>224</v>
      </c>
      <c r="D66" s="163"/>
      <c r="E66" s="164">
        <v>5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162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ht="22.5" outlineLevel="1" x14ac:dyDescent="0.2">
      <c r="A67" s="173">
        <v>21</v>
      </c>
      <c r="B67" s="174" t="s">
        <v>284</v>
      </c>
      <c r="C67" s="182" t="s">
        <v>285</v>
      </c>
      <c r="D67" s="175" t="s">
        <v>218</v>
      </c>
      <c r="E67" s="176">
        <v>22</v>
      </c>
      <c r="F67" s="177"/>
      <c r="G67" s="178">
        <f>ROUND(E67*F67,2)</f>
        <v>0</v>
      </c>
      <c r="H67" s="177"/>
      <c r="I67" s="178">
        <f>ROUND(E67*H67,2)</f>
        <v>0</v>
      </c>
      <c r="J67" s="177"/>
      <c r="K67" s="178">
        <f>ROUND(E67*J67,2)</f>
        <v>0</v>
      </c>
      <c r="L67" s="178">
        <v>21</v>
      </c>
      <c r="M67" s="178">
        <f>G67*(1+L67/100)</f>
        <v>0</v>
      </c>
      <c r="N67" s="176">
        <v>0</v>
      </c>
      <c r="O67" s="176">
        <f>ROUND(E67*N67,2)</f>
        <v>0</v>
      </c>
      <c r="P67" s="176">
        <v>5.0000000000000001E-3</v>
      </c>
      <c r="Q67" s="176">
        <f>ROUND(E67*P67,2)</f>
        <v>0.11</v>
      </c>
      <c r="R67" s="178"/>
      <c r="S67" s="178" t="s">
        <v>219</v>
      </c>
      <c r="T67" s="179" t="s">
        <v>219</v>
      </c>
      <c r="U67" s="158">
        <v>0</v>
      </c>
      <c r="V67" s="158">
        <f>ROUND(E67*U67,2)</f>
        <v>0</v>
      </c>
      <c r="W67" s="158"/>
      <c r="X67" s="158" t="s">
        <v>156</v>
      </c>
      <c r="Y67" s="158" t="s">
        <v>157</v>
      </c>
      <c r="Z67" s="147"/>
      <c r="AA67" s="147"/>
      <c r="AB67" s="147"/>
      <c r="AC67" s="147"/>
      <c r="AD67" s="147"/>
      <c r="AE67" s="147"/>
      <c r="AF67" s="147"/>
      <c r="AG67" s="147" t="s">
        <v>183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254" t="s">
        <v>231</v>
      </c>
      <c r="D68" s="255"/>
      <c r="E68" s="255"/>
      <c r="F68" s="255"/>
      <c r="G68" s="255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160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183" t="s">
        <v>228</v>
      </c>
      <c r="D69" s="163"/>
      <c r="E69" s="164">
        <v>22</v>
      </c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162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x14ac:dyDescent="0.2">
      <c r="A70" s="166" t="s">
        <v>149</v>
      </c>
      <c r="B70" s="167" t="s">
        <v>85</v>
      </c>
      <c r="C70" s="181" t="s">
        <v>86</v>
      </c>
      <c r="D70" s="168"/>
      <c r="E70" s="169"/>
      <c r="F70" s="170"/>
      <c r="G70" s="170">
        <f>SUMIF(AG71:AG72,"&lt;&gt;NOR",G71:G72)</f>
        <v>0</v>
      </c>
      <c r="H70" s="170"/>
      <c r="I70" s="170">
        <f>SUM(I71:I72)</f>
        <v>0</v>
      </c>
      <c r="J70" s="170"/>
      <c r="K70" s="170">
        <f>SUM(K71:K72)</f>
        <v>0</v>
      </c>
      <c r="L70" s="170"/>
      <c r="M70" s="170">
        <f>SUM(M71:M72)</f>
        <v>0</v>
      </c>
      <c r="N70" s="169"/>
      <c r="O70" s="169">
        <f>SUM(O71:O72)</f>
        <v>0</v>
      </c>
      <c r="P70" s="169"/>
      <c r="Q70" s="169">
        <f>SUM(Q71:Q72)</f>
        <v>0.02</v>
      </c>
      <c r="R70" s="170"/>
      <c r="S70" s="170"/>
      <c r="T70" s="171"/>
      <c r="U70" s="165"/>
      <c r="V70" s="165">
        <f>SUM(V71:V72)</f>
        <v>0</v>
      </c>
      <c r="W70" s="165"/>
      <c r="X70" s="165"/>
      <c r="Y70" s="165"/>
      <c r="AG70" t="s">
        <v>150</v>
      </c>
    </row>
    <row r="71" spans="1:60" outlineLevel="1" x14ac:dyDescent="0.2">
      <c r="A71" s="173">
        <v>22</v>
      </c>
      <c r="B71" s="174" t="s">
        <v>286</v>
      </c>
      <c r="C71" s="182" t="s">
        <v>287</v>
      </c>
      <c r="D71" s="175" t="s">
        <v>288</v>
      </c>
      <c r="E71" s="176">
        <v>10</v>
      </c>
      <c r="F71" s="177"/>
      <c r="G71" s="178">
        <f>ROUND(E71*F71,2)</f>
        <v>0</v>
      </c>
      <c r="H71" s="177"/>
      <c r="I71" s="178">
        <f>ROUND(E71*H71,2)</f>
        <v>0</v>
      </c>
      <c r="J71" s="177"/>
      <c r="K71" s="178">
        <f>ROUND(E71*J71,2)</f>
        <v>0</v>
      </c>
      <c r="L71" s="178">
        <v>21</v>
      </c>
      <c r="M71" s="178">
        <f>G71*(1+L71/100)</f>
        <v>0</v>
      </c>
      <c r="N71" s="176">
        <v>0</v>
      </c>
      <c r="O71" s="176">
        <f>ROUND(E71*N71,2)</f>
        <v>0</v>
      </c>
      <c r="P71" s="176">
        <v>2.2200000000000002E-3</v>
      </c>
      <c r="Q71" s="176">
        <f>ROUND(E71*P71,2)</f>
        <v>0.02</v>
      </c>
      <c r="R71" s="178"/>
      <c r="S71" s="178" t="s">
        <v>219</v>
      </c>
      <c r="T71" s="179" t="s">
        <v>219</v>
      </c>
      <c r="U71" s="158">
        <v>0</v>
      </c>
      <c r="V71" s="158">
        <f>ROUND(E71*U71,2)</f>
        <v>0</v>
      </c>
      <c r="W71" s="158"/>
      <c r="X71" s="158" t="s">
        <v>156</v>
      </c>
      <c r="Y71" s="158" t="s">
        <v>157</v>
      </c>
      <c r="Z71" s="147"/>
      <c r="AA71" s="147"/>
      <c r="AB71" s="147"/>
      <c r="AC71" s="147"/>
      <c r="AD71" s="147"/>
      <c r="AE71" s="147"/>
      <c r="AF71" s="147"/>
      <c r="AG71" s="147" t="s">
        <v>158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2" x14ac:dyDescent="0.2">
      <c r="A72" s="154"/>
      <c r="B72" s="155"/>
      <c r="C72" s="183" t="s">
        <v>289</v>
      </c>
      <c r="D72" s="163"/>
      <c r="E72" s="164">
        <v>10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162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x14ac:dyDescent="0.2">
      <c r="A73" s="166" t="s">
        <v>149</v>
      </c>
      <c r="B73" s="167" t="s">
        <v>87</v>
      </c>
      <c r="C73" s="181" t="s">
        <v>88</v>
      </c>
      <c r="D73" s="168"/>
      <c r="E73" s="169"/>
      <c r="F73" s="170"/>
      <c r="G73" s="170">
        <f>SUMIF(AG74:AG74,"&lt;&gt;NOR",G74:G74)</f>
        <v>0</v>
      </c>
      <c r="H73" s="170"/>
      <c r="I73" s="170">
        <f>SUM(I74:I74)</f>
        <v>0</v>
      </c>
      <c r="J73" s="170"/>
      <c r="K73" s="170">
        <f>SUM(K74:K74)</f>
        <v>0</v>
      </c>
      <c r="L73" s="170"/>
      <c r="M73" s="170">
        <f>SUM(M74:M74)</f>
        <v>0</v>
      </c>
      <c r="N73" s="169"/>
      <c r="O73" s="169">
        <f>SUM(O74:O74)</f>
        <v>0</v>
      </c>
      <c r="P73" s="169"/>
      <c r="Q73" s="169">
        <f>SUM(Q74:Q74)</f>
        <v>0</v>
      </c>
      <c r="R73" s="170"/>
      <c r="S73" s="170"/>
      <c r="T73" s="171"/>
      <c r="U73" s="165"/>
      <c r="V73" s="165">
        <f>SUM(V74:V74)</f>
        <v>0</v>
      </c>
      <c r="W73" s="165"/>
      <c r="X73" s="165"/>
      <c r="Y73" s="165"/>
      <c r="AG73" t="s">
        <v>150</v>
      </c>
    </row>
    <row r="74" spans="1:60" ht="22.5" outlineLevel="1" x14ac:dyDescent="0.2">
      <c r="A74" s="188">
        <v>23</v>
      </c>
      <c r="B74" s="189" t="s">
        <v>290</v>
      </c>
      <c r="C74" s="196" t="s">
        <v>291</v>
      </c>
      <c r="D74" s="190" t="s">
        <v>292</v>
      </c>
      <c r="E74" s="191">
        <v>15.773400000000001</v>
      </c>
      <c r="F74" s="192"/>
      <c r="G74" s="193">
        <f>ROUND(E74*F74,2)</f>
        <v>0</v>
      </c>
      <c r="H74" s="192"/>
      <c r="I74" s="193">
        <f>ROUND(E74*H74,2)</f>
        <v>0</v>
      </c>
      <c r="J74" s="192"/>
      <c r="K74" s="193">
        <f>ROUND(E74*J74,2)</f>
        <v>0</v>
      </c>
      <c r="L74" s="193">
        <v>21</v>
      </c>
      <c r="M74" s="193">
        <f>G74*(1+L74/100)</f>
        <v>0</v>
      </c>
      <c r="N74" s="191">
        <v>0</v>
      </c>
      <c r="O74" s="191">
        <f>ROUND(E74*N74,2)</f>
        <v>0</v>
      </c>
      <c r="P74" s="191">
        <v>0</v>
      </c>
      <c r="Q74" s="191">
        <f>ROUND(E74*P74,2)</f>
        <v>0</v>
      </c>
      <c r="R74" s="193"/>
      <c r="S74" s="193" t="s">
        <v>219</v>
      </c>
      <c r="T74" s="194" t="s">
        <v>219</v>
      </c>
      <c r="U74" s="158">
        <v>0</v>
      </c>
      <c r="V74" s="158">
        <f>ROUND(E74*U74,2)</f>
        <v>0</v>
      </c>
      <c r="W74" s="158"/>
      <c r="X74" s="158" t="s">
        <v>293</v>
      </c>
      <c r="Y74" s="158" t="s">
        <v>157</v>
      </c>
      <c r="Z74" s="147"/>
      <c r="AA74" s="147"/>
      <c r="AB74" s="147"/>
      <c r="AC74" s="147"/>
      <c r="AD74" s="147"/>
      <c r="AE74" s="147"/>
      <c r="AF74" s="147"/>
      <c r="AG74" s="147" t="s">
        <v>294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x14ac:dyDescent="0.2">
      <c r="A75" s="166" t="s">
        <v>149</v>
      </c>
      <c r="B75" s="167" t="s">
        <v>93</v>
      </c>
      <c r="C75" s="181" t="s">
        <v>94</v>
      </c>
      <c r="D75" s="168"/>
      <c r="E75" s="169"/>
      <c r="F75" s="170"/>
      <c r="G75" s="170">
        <f>SUMIF(AG76:AG78,"&lt;&gt;NOR",G76:G78)</f>
        <v>0</v>
      </c>
      <c r="H75" s="170"/>
      <c r="I75" s="170">
        <f>SUM(I76:I78)</f>
        <v>0</v>
      </c>
      <c r="J75" s="170"/>
      <c r="K75" s="170">
        <f>SUM(K76:K78)</f>
        <v>0</v>
      </c>
      <c r="L75" s="170"/>
      <c r="M75" s="170">
        <f>SUM(M76:M78)</f>
        <v>0</v>
      </c>
      <c r="N75" s="169"/>
      <c r="O75" s="169">
        <f>SUM(O76:O78)</f>
        <v>0.28999999999999998</v>
      </c>
      <c r="P75" s="169"/>
      <c r="Q75" s="169">
        <f>SUM(Q76:Q78)</f>
        <v>0</v>
      </c>
      <c r="R75" s="170"/>
      <c r="S75" s="170"/>
      <c r="T75" s="171"/>
      <c r="U75" s="165"/>
      <c r="V75" s="165">
        <f>SUM(V76:V78)</f>
        <v>0</v>
      </c>
      <c r="W75" s="165"/>
      <c r="X75" s="165"/>
      <c r="Y75" s="165"/>
      <c r="AG75" t="s">
        <v>150</v>
      </c>
    </row>
    <row r="76" spans="1:60" ht="22.5" outlineLevel="1" x14ac:dyDescent="0.2">
      <c r="A76" s="173">
        <v>24</v>
      </c>
      <c r="B76" s="174" t="s">
        <v>295</v>
      </c>
      <c r="C76" s="182" t="s">
        <v>296</v>
      </c>
      <c r="D76" s="175" t="s">
        <v>288</v>
      </c>
      <c r="E76" s="176">
        <v>2</v>
      </c>
      <c r="F76" s="177"/>
      <c r="G76" s="178">
        <f>ROUND(E76*F76,2)</f>
        <v>0</v>
      </c>
      <c r="H76" s="177"/>
      <c r="I76" s="178">
        <f>ROUND(E76*H76,2)</f>
        <v>0</v>
      </c>
      <c r="J76" s="177"/>
      <c r="K76" s="178">
        <f>ROUND(E76*J76,2)</f>
        <v>0</v>
      </c>
      <c r="L76" s="178">
        <v>21</v>
      </c>
      <c r="M76" s="178">
        <f>G76*(1+L76/100)</f>
        <v>0</v>
      </c>
      <c r="N76" s="176">
        <v>0.14369000000000001</v>
      </c>
      <c r="O76" s="176">
        <f>ROUND(E76*N76,2)</f>
        <v>0.28999999999999998</v>
      </c>
      <c r="P76" s="176">
        <v>0</v>
      </c>
      <c r="Q76" s="176">
        <f>ROUND(E76*P76,2)</f>
        <v>0</v>
      </c>
      <c r="R76" s="178"/>
      <c r="S76" s="178" t="s">
        <v>219</v>
      </c>
      <c r="T76" s="179" t="s">
        <v>219</v>
      </c>
      <c r="U76" s="158">
        <v>0</v>
      </c>
      <c r="V76" s="158">
        <f>ROUND(E76*U76,2)</f>
        <v>0</v>
      </c>
      <c r="W76" s="158"/>
      <c r="X76" s="158" t="s">
        <v>156</v>
      </c>
      <c r="Y76" s="158" t="s">
        <v>157</v>
      </c>
      <c r="Z76" s="147"/>
      <c r="AA76" s="147"/>
      <c r="AB76" s="147"/>
      <c r="AC76" s="147"/>
      <c r="AD76" s="147"/>
      <c r="AE76" s="147"/>
      <c r="AF76" s="147"/>
      <c r="AG76" s="147" t="s">
        <v>201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2" x14ac:dyDescent="0.2">
      <c r="A77" s="154"/>
      <c r="B77" s="155"/>
      <c r="C77" s="183" t="s">
        <v>297</v>
      </c>
      <c r="D77" s="163"/>
      <c r="E77" s="164">
        <v>2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162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54">
        <v>25</v>
      </c>
      <c r="B78" s="155" t="s">
        <v>298</v>
      </c>
      <c r="C78" s="197" t="s">
        <v>299</v>
      </c>
      <c r="D78" s="156" t="s">
        <v>0</v>
      </c>
      <c r="E78" s="195"/>
      <c r="F78" s="159"/>
      <c r="G78" s="158">
        <f>ROUND(E78*F78,2)</f>
        <v>0</v>
      </c>
      <c r="H78" s="159"/>
      <c r="I78" s="158">
        <f>ROUND(E78*H78,2)</f>
        <v>0</v>
      </c>
      <c r="J78" s="159"/>
      <c r="K78" s="158">
        <f>ROUND(E78*J78,2)</f>
        <v>0</v>
      </c>
      <c r="L78" s="158">
        <v>21</v>
      </c>
      <c r="M78" s="158">
        <f>G78*(1+L78/100)</f>
        <v>0</v>
      </c>
      <c r="N78" s="157">
        <v>0</v>
      </c>
      <c r="O78" s="157">
        <f>ROUND(E78*N78,2)</f>
        <v>0</v>
      </c>
      <c r="P78" s="157">
        <v>0</v>
      </c>
      <c r="Q78" s="157">
        <f>ROUND(E78*P78,2)</f>
        <v>0</v>
      </c>
      <c r="R78" s="158"/>
      <c r="S78" s="158" t="s">
        <v>219</v>
      </c>
      <c r="T78" s="158" t="s">
        <v>219</v>
      </c>
      <c r="U78" s="158">
        <v>0</v>
      </c>
      <c r="V78" s="158">
        <f>ROUND(E78*U78,2)</f>
        <v>0</v>
      </c>
      <c r="W78" s="158"/>
      <c r="X78" s="158" t="s">
        <v>293</v>
      </c>
      <c r="Y78" s="158" t="s">
        <v>157</v>
      </c>
      <c r="Z78" s="147"/>
      <c r="AA78" s="147"/>
      <c r="AB78" s="147"/>
      <c r="AC78" s="147"/>
      <c r="AD78" s="147"/>
      <c r="AE78" s="147"/>
      <c r="AF78" s="147"/>
      <c r="AG78" s="147" t="s">
        <v>294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x14ac:dyDescent="0.2">
      <c r="A79" s="166" t="s">
        <v>149</v>
      </c>
      <c r="B79" s="167" t="s">
        <v>95</v>
      </c>
      <c r="C79" s="181" t="s">
        <v>96</v>
      </c>
      <c r="D79" s="168"/>
      <c r="E79" s="169"/>
      <c r="F79" s="170"/>
      <c r="G79" s="170">
        <f>SUMIF(AG80:AG155,"&lt;&gt;NOR",G80:G155)</f>
        <v>0</v>
      </c>
      <c r="H79" s="170"/>
      <c r="I79" s="170">
        <f>SUM(I80:I155)</f>
        <v>0</v>
      </c>
      <c r="J79" s="170"/>
      <c r="K79" s="170">
        <f>SUM(K80:K155)</f>
        <v>0</v>
      </c>
      <c r="L79" s="170"/>
      <c r="M79" s="170">
        <f>SUM(M80:M155)</f>
        <v>0</v>
      </c>
      <c r="N79" s="169"/>
      <c r="O79" s="169">
        <f>SUM(O80:O155)</f>
        <v>1.1900000000000002</v>
      </c>
      <c r="P79" s="169"/>
      <c r="Q79" s="169">
        <f>SUM(Q80:Q155)</f>
        <v>1.9300000000000002</v>
      </c>
      <c r="R79" s="170"/>
      <c r="S79" s="170"/>
      <c r="T79" s="171"/>
      <c r="U79" s="165"/>
      <c r="V79" s="165">
        <f>SUM(V80:V155)</f>
        <v>0</v>
      </c>
      <c r="W79" s="165"/>
      <c r="X79" s="165"/>
      <c r="Y79" s="165"/>
      <c r="AG79" t="s">
        <v>150</v>
      </c>
    </row>
    <row r="80" spans="1:60" outlineLevel="1" x14ac:dyDescent="0.2">
      <c r="A80" s="173">
        <v>26</v>
      </c>
      <c r="B80" s="174" t="s">
        <v>300</v>
      </c>
      <c r="C80" s="182" t="s">
        <v>301</v>
      </c>
      <c r="D80" s="175" t="s">
        <v>288</v>
      </c>
      <c r="E80" s="176">
        <v>1</v>
      </c>
      <c r="F80" s="177"/>
      <c r="G80" s="178">
        <f>ROUND(E80*F80,2)</f>
        <v>0</v>
      </c>
      <c r="H80" s="177"/>
      <c r="I80" s="178">
        <f>ROUND(E80*H80,2)</f>
        <v>0</v>
      </c>
      <c r="J80" s="177"/>
      <c r="K80" s="178">
        <f>ROUND(E80*J80,2)</f>
        <v>0</v>
      </c>
      <c r="L80" s="178">
        <v>21</v>
      </c>
      <c r="M80" s="178">
        <f>G80*(1+L80/100)</f>
        <v>0</v>
      </c>
      <c r="N80" s="176">
        <v>1.4999999999999999E-4</v>
      </c>
      <c r="O80" s="176">
        <f>ROUND(E80*N80,2)</f>
        <v>0</v>
      </c>
      <c r="P80" s="176">
        <v>0</v>
      </c>
      <c r="Q80" s="176">
        <f>ROUND(E80*P80,2)</f>
        <v>0</v>
      </c>
      <c r="R80" s="178"/>
      <c r="S80" s="178" t="s">
        <v>219</v>
      </c>
      <c r="T80" s="179" t="s">
        <v>219</v>
      </c>
      <c r="U80" s="158">
        <v>0</v>
      </c>
      <c r="V80" s="158">
        <f>ROUND(E80*U80,2)</f>
        <v>0</v>
      </c>
      <c r="W80" s="158"/>
      <c r="X80" s="158" t="s">
        <v>156</v>
      </c>
      <c r="Y80" s="158" t="s">
        <v>157</v>
      </c>
      <c r="Z80" s="147"/>
      <c r="AA80" s="147"/>
      <c r="AB80" s="147"/>
      <c r="AC80" s="147"/>
      <c r="AD80" s="147"/>
      <c r="AE80" s="147"/>
      <c r="AF80" s="147"/>
      <c r="AG80" s="147" t="s">
        <v>302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183" t="s">
        <v>303</v>
      </c>
      <c r="D81" s="163"/>
      <c r="E81" s="164">
        <v>1</v>
      </c>
      <c r="F81" s="158"/>
      <c r="G81" s="158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162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22.5" outlineLevel="1" x14ac:dyDescent="0.2">
      <c r="A82" s="173">
        <v>27</v>
      </c>
      <c r="B82" s="174" t="s">
        <v>304</v>
      </c>
      <c r="C82" s="182" t="s">
        <v>305</v>
      </c>
      <c r="D82" s="175" t="s">
        <v>268</v>
      </c>
      <c r="E82" s="176">
        <v>106.95</v>
      </c>
      <c r="F82" s="177"/>
      <c r="G82" s="178">
        <f>ROUND(E82*F82,2)</f>
        <v>0</v>
      </c>
      <c r="H82" s="177"/>
      <c r="I82" s="178">
        <f>ROUND(E82*H82,2)</f>
        <v>0</v>
      </c>
      <c r="J82" s="177"/>
      <c r="K82" s="178">
        <f>ROUND(E82*J82,2)</f>
        <v>0</v>
      </c>
      <c r="L82" s="178">
        <v>21</v>
      </c>
      <c r="M82" s="178">
        <f>G82*(1+L82/100)</f>
        <v>0</v>
      </c>
      <c r="N82" s="176">
        <v>6.9999999999999994E-5</v>
      </c>
      <c r="O82" s="176">
        <f>ROUND(E82*N82,2)</f>
        <v>0.01</v>
      </c>
      <c r="P82" s="176">
        <v>0</v>
      </c>
      <c r="Q82" s="176">
        <f>ROUND(E82*P82,2)</f>
        <v>0</v>
      </c>
      <c r="R82" s="178"/>
      <c r="S82" s="178" t="s">
        <v>219</v>
      </c>
      <c r="T82" s="179" t="s">
        <v>219</v>
      </c>
      <c r="U82" s="158">
        <v>0</v>
      </c>
      <c r="V82" s="158">
        <f>ROUND(E82*U82,2)</f>
        <v>0</v>
      </c>
      <c r="W82" s="158"/>
      <c r="X82" s="158" t="s">
        <v>156</v>
      </c>
      <c r="Y82" s="158" t="s">
        <v>157</v>
      </c>
      <c r="Z82" s="147"/>
      <c r="AA82" s="147"/>
      <c r="AB82" s="147"/>
      <c r="AC82" s="147"/>
      <c r="AD82" s="147"/>
      <c r="AE82" s="147"/>
      <c r="AF82" s="147"/>
      <c r="AG82" s="147" t="s">
        <v>302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183" t="s">
        <v>306</v>
      </c>
      <c r="D83" s="163"/>
      <c r="E83" s="164">
        <v>106.95</v>
      </c>
      <c r="F83" s="158"/>
      <c r="G83" s="158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162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22.5" outlineLevel="1" x14ac:dyDescent="0.2">
      <c r="A84" s="173">
        <v>28</v>
      </c>
      <c r="B84" s="174" t="s">
        <v>307</v>
      </c>
      <c r="C84" s="182" t="s">
        <v>308</v>
      </c>
      <c r="D84" s="175" t="s">
        <v>268</v>
      </c>
      <c r="E84" s="176">
        <v>74.709999999999994</v>
      </c>
      <c r="F84" s="177"/>
      <c r="G84" s="178">
        <f>ROUND(E84*F84,2)</f>
        <v>0</v>
      </c>
      <c r="H84" s="177"/>
      <c r="I84" s="178">
        <f>ROUND(E84*H84,2)</f>
        <v>0</v>
      </c>
      <c r="J84" s="177"/>
      <c r="K84" s="178">
        <f>ROUND(E84*J84,2)</f>
        <v>0</v>
      </c>
      <c r="L84" s="178">
        <v>21</v>
      </c>
      <c r="M84" s="178">
        <f>G84*(1+L84/100)</f>
        <v>0</v>
      </c>
      <c r="N84" s="176">
        <v>8.0000000000000004E-4</v>
      </c>
      <c r="O84" s="176">
        <f>ROUND(E84*N84,2)</f>
        <v>0.06</v>
      </c>
      <c r="P84" s="176">
        <v>0</v>
      </c>
      <c r="Q84" s="176">
        <f>ROUND(E84*P84,2)</f>
        <v>0</v>
      </c>
      <c r="R84" s="178"/>
      <c r="S84" s="178" t="s">
        <v>219</v>
      </c>
      <c r="T84" s="179" t="s">
        <v>219</v>
      </c>
      <c r="U84" s="158">
        <v>0</v>
      </c>
      <c r="V84" s="158">
        <f>ROUND(E84*U84,2)</f>
        <v>0</v>
      </c>
      <c r="W84" s="158"/>
      <c r="X84" s="158" t="s">
        <v>156</v>
      </c>
      <c r="Y84" s="158" t="s">
        <v>157</v>
      </c>
      <c r="Z84" s="147"/>
      <c r="AA84" s="147"/>
      <c r="AB84" s="147"/>
      <c r="AC84" s="147"/>
      <c r="AD84" s="147"/>
      <c r="AE84" s="147"/>
      <c r="AF84" s="147"/>
      <c r="AG84" s="147" t="s">
        <v>302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2" x14ac:dyDescent="0.2">
      <c r="A85" s="154"/>
      <c r="B85" s="155"/>
      <c r="C85" s="254" t="s">
        <v>309</v>
      </c>
      <c r="D85" s="255"/>
      <c r="E85" s="255"/>
      <c r="F85" s="255"/>
      <c r="G85" s="255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160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2" x14ac:dyDescent="0.2">
      <c r="A86" s="154"/>
      <c r="B86" s="155"/>
      <c r="C86" s="183" t="s">
        <v>310</v>
      </c>
      <c r="D86" s="163"/>
      <c r="E86" s="164">
        <v>20.149999999999999</v>
      </c>
      <c r="F86" s="158"/>
      <c r="G86" s="158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162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3" x14ac:dyDescent="0.2">
      <c r="A87" s="154"/>
      <c r="B87" s="155"/>
      <c r="C87" s="183" t="s">
        <v>311</v>
      </c>
      <c r="D87" s="163"/>
      <c r="E87" s="164">
        <v>39.6</v>
      </c>
      <c r="F87" s="158"/>
      <c r="G87" s="158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162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3" x14ac:dyDescent="0.2">
      <c r="A88" s="154"/>
      <c r="B88" s="155"/>
      <c r="C88" s="183" t="s">
        <v>312</v>
      </c>
      <c r="D88" s="163"/>
      <c r="E88" s="164">
        <v>14.96</v>
      </c>
      <c r="F88" s="158"/>
      <c r="G88" s="158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162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ht="22.5" outlineLevel="1" x14ac:dyDescent="0.2">
      <c r="A89" s="173">
        <v>29</v>
      </c>
      <c r="B89" s="174" t="s">
        <v>313</v>
      </c>
      <c r="C89" s="182" t="s">
        <v>314</v>
      </c>
      <c r="D89" s="175" t="s">
        <v>268</v>
      </c>
      <c r="E89" s="176">
        <v>14.96</v>
      </c>
      <c r="F89" s="177"/>
      <c r="G89" s="178">
        <f>ROUND(E89*F89,2)</f>
        <v>0</v>
      </c>
      <c r="H89" s="177"/>
      <c r="I89" s="178">
        <f>ROUND(E89*H89,2)</f>
        <v>0</v>
      </c>
      <c r="J89" s="177"/>
      <c r="K89" s="178">
        <f>ROUND(E89*J89,2)</f>
        <v>0</v>
      </c>
      <c r="L89" s="178">
        <v>21</v>
      </c>
      <c r="M89" s="178">
        <f>G89*(1+L89/100)</f>
        <v>0</v>
      </c>
      <c r="N89" s="176">
        <v>1.72E-3</v>
      </c>
      <c r="O89" s="176">
        <f>ROUND(E89*N89,2)</f>
        <v>0.03</v>
      </c>
      <c r="P89" s="176">
        <v>0</v>
      </c>
      <c r="Q89" s="176">
        <f>ROUND(E89*P89,2)</f>
        <v>0</v>
      </c>
      <c r="R89" s="178"/>
      <c r="S89" s="178" t="s">
        <v>219</v>
      </c>
      <c r="T89" s="179" t="s">
        <v>219</v>
      </c>
      <c r="U89" s="158">
        <v>0</v>
      </c>
      <c r="V89" s="158">
        <f>ROUND(E89*U89,2)</f>
        <v>0</v>
      </c>
      <c r="W89" s="158"/>
      <c r="X89" s="158" t="s">
        <v>156</v>
      </c>
      <c r="Y89" s="158" t="s">
        <v>157</v>
      </c>
      <c r="Z89" s="147"/>
      <c r="AA89" s="147"/>
      <c r="AB89" s="147"/>
      <c r="AC89" s="147"/>
      <c r="AD89" s="147"/>
      <c r="AE89" s="147"/>
      <c r="AF89" s="147"/>
      <c r="AG89" s="147" t="s">
        <v>201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2" x14ac:dyDescent="0.2">
      <c r="A90" s="154"/>
      <c r="B90" s="155"/>
      <c r="C90" s="254" t="s">
        <v>309</v>
      </c>
      <c r="D90" s="255"/>
      <c r="E90" s="255"/>
      <c r="F90" s="255"/>
      <c r="G90" s="255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160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2" x14ac:dyDescent="0.2">
      <c r="A91" s="154"/>
      <c r="B91" s="155"/>
      <c r="C91" s="183" t="s">
        <v>315</v>
      </c>
      <c r="D91" s="163"/>
      <c r="E91" s="164">
        <v>14.96</v>
      </c>
      <c r="F91" s="158"/>
      <c r="G91" s="158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7"/>
      <c r="AA91" s="147"/>
      <c r="AB91" s="147"/>
      <c r="AC91" s="147"/>
      <c r="AD91" s="147"/>
      <c r="AE91" s="147"/>
      <c r="AF91" s="147"/>
      <c r="AG91" s="147" t="s">
        <v>162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ht="22.5" outlineLevel="1" x14ac:dyDescent="0.2">
      <c r="A92" s="173">
        <v>30</v>
      </c>
      <c r="B92" s="174" t="s">
        <v>316</v>
      </c>
      <c r="C92" s="182" t="s">
        <v>317</v>
      </c>
      <c r="D92" s="175" t="s">
        <v>268</v>
      </c>
      <c r="E92" s="176">
        <v>226.45</v>
      </c>
      <c r="F92" s="177"/>
      <c r="G92" s="178">
        <f>ROUND(E92*F92,2)</f>
        <v>0</v>
      </c>
      <c r="H92" s="177"/>
      <c r="I92" s="178">
        <f>ROUND(E92*H92,2)</f>
        <v>0</v>
      </c>
      <c r="J92" s="177"/>
      <c r="K92" s="178">
        <f>ROUND(E92*J92,2)</f>
        <v>0</v>
      </c>
      <c r="L92" s="178">
        <v>21</v>
      </c>
      <c r="M92" s="178">
        <f>G92*(1+L92/100)</f>
        <v>0</v>
      </c>
      <c r="N92" s="176">
        <v>4.6000000000000001E-4</v>
      </c>
      <c r="O92" s="176">
        <f>ROUND(E92*N92,2)</f>
        <v>0.1</v>
      </c>
      <c r="P92" s="176">
        <v>0</v>
      </c>
      <c r="Q92" s="176">
        <f>ROUND(E92*P92,2)</f>
        <v>0</v>
      </c>
      <c r="R92" s="178"/>
      <c r="S92" s="178" t="s">
        <v>219</v>
      </c>
      <c r="T92" s="179" t="s">
        <v>219</v>
      </c>
      <c r="U92" s="158">
        <v>0</v>
      </c>
      <c r="V92" s="158">
        <f>ROUND(E92*U92,2)</f>
        <v>0</v>
      </c>
      <c r="W92" s="158"/>
      <c r="X92" s="158" t="s">
        <v>156</v>
      </c>
      <c r="Y92" s="158" t="s">
        <v>157</v>
      </c>
      <c r="Z92" s="147"/>
      <c r="AA92" s="147"/>
      <c r="AB92" s="147"/>
      <c r="AC92" s="147"/>
      <c r="AD92" s="147"/>
      <c r="AE92" s="147"/>
      <c r="AF92" s="147"/>
      <c r="AG92" s="147" t="s">
        <v>302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254" t="s">
        <v>318</v>
      </c>
      <c r="D93" s="255"/>
      <c r="E93" s="255"/>
      <c r="F93" s="255"/>
      <c r="G93" s="255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160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3" x14ac:dyDescent="0.2">
      <c r="A94" s="154"/>
      <c r="B94" s="155"/>
      <c r="C94" s="256" t="s">
        <v>319</v>
      </c>
      <c r="D94" s="257"/>
      <c r="E94" s="257"/>
      <c r="F94" s="257"/>
      <c r="G94" s="257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 t="s">
        <v>160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">
      <c r="A95" s="154"/>
      <c r="B95" s="155"/>
      <c r="C95" s="183" t="s">
        <v>320</v>
      </c>
      <c r="D95" s="163"/>
      <c r="E95" s="164">
        <v>40.299999999999997</v>
      </c>
      <c r="F95" s="158"/>
      <c r="G95" s="158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162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3" x14ac:dyDescent="0.2">
      <c r="A96" s="154"/>
      <c r="B96" s="155"/>
      <c r="C96" s="183" t="s">
        <v>321</v>
      </c>
      <c r="D96" s="163"/>
      <c r="E96" s="164">
        <v>79.2</v>
      </c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162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3" x14ac:dyDescent="0.2">
      <c r="A97" s="154"/>
      <c r="B97" s="155"/>
      <c r="C97" s="183" t="s">
        <v>322</v>
      </c>
      <c r="D97" s="163"/>
      <c r="E97" s="164">
        <v>106.95</v>
      </c>
      <c r="F97" s="158"/>
      <c r="G97" s="158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 t="s">
        <v>162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73">
        <v>31</v>
      </c>
      <c r="B98" s="174" t="s">
        <v>323</v>
      </c>
      <c r="C98" s="182" t="s">
        <v>324</v>
      </c>
      <c r="D98" s="175" t="s">
        <v>268</v>
      </c>
      <c r="E98" s="176">
        <v>22.16</v>
      </c>
      <c r="F98" s="177"/>
      <c r="G98" s="178">
        <f>ROUND(E98*F98,2)</f>
        <v>0</v>
      </c>
      <c r="H98" s="177"/>
      <c r="I98" s="178">
        <f>ROUND(E98*H98,2)</f>
        <v>0</v>
      </c>
      <c r="J98" s="177"/>
      <c r="K98" s="178">
        <f>ROUND(E98*J98,2)</f>
        <v>0</v>
      </c>
      <c r="L98" s="178">
        <v>21</v>
      </c>
      <c r="M98" s="178">
        <f>G98*(1+L98/100)</f>
        <v>0</v>
      </c>
      <c r="N98" s="176">
        <v>2.5100000000000001E-3</v>
      </c>
      <c r="O98" s="176">
        <f>ROUND(E98*N98,2)</f>
        <v>0.06</v>
      </c>
      <c r="P98" s="176">
        <v>0</v>
      </c>
      <c r="Q98" s="176">
        <f>ROUND(E98*P98,2)</f>
        <v>0</v>
      </c>
      <c r="R98" s="178"/>
      <c r="S98" s="178" t="s">
        <v>219</v>
      </c>
      <c r="T98" s="179" t="s">
        <v>219</v>
      </c>
      <c r="U98" s="158">
        <v>0</v>
      </c>
      <c r="V98" s="158">
        <f>ROUND(E98*U98,2)</f>
        <v>0</v>
      </c>
      <c r="W98" s="158"/>
      <c r="X98" s="158" t="s">
        <v>156</v>
      </c>
      <c r="Y98" s="158" t="s">
        <v>157</v>
      </c>
      <c r="Z98" s="147"/>
      <c r="AA98" s="147"/>
      <c r="AB98" s="147"/>
      <c r="AC98" s="147"/>
      <c r="AD98" s="147"/>
      <c r="AE98" s="147"/>
      <c r="AF98" s="147"/>
      <c r="AG98" s="147" t="s">
        <v>302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254" t="s">
        <v>309</v>
      </c>
      <c r="D99" s="255"/>
      <c r="E99" s="255"/>
      <c r="F99" s="255"/>
      <c r="G99" s="255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160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2" x14ac:dyDescent="0.2">
      <c r="A100" s="154"/>
      <c r="B100" s="155"/>
      <c r="C100" s="183" t="s">
        <v>325</v>
      </c>
      <c r="D100" s="163"/>
      <c r="E100" s="164">
        <v>22.16</v>
      </c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 t="s">
        <v>162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73">
        <v>32</v>
      </c>
      <c r="B101" s="174" t="s">
        <v>326</v>
      </c>
      <c r="C101" s="182" t="s">
        <v>327</v>
      </c>
      <c r="D101" s="175" t="s">
        <v>268</v>
      </c>
      <c r="E101" s="176">
        <v>26</v>
      </c>
      <c r="F101" s="177"/>
      <c r="G101" s="178">
        <f>ROUND(E101*F101,2)</f>
        <v>0</v>
      </c>
      <c r="H101" s="177"/>
      <c r="I101" s="178">
        <f>ROUND(E101*H101,2)</f>
        <v>0</v>
      </c>
      <c r="J101" s="177"/>
      <c r="K101" s="178">
        <f>ROUND(E101*J101,2)</f>
        <v>0</v>
      </c>
      <c r="L101" s="178">
        <v>21</v>
      </c>
      <c r="M101" s="178">
        <f>G101*(1+L101/100)</f>
        <v>0</v>
      </c>
      <c r="N101" s="176">
        <v>5.0000000000000002E-5</v>
      </c>
      <c r="O101" s="176">
        <f>ROUND(E101*N101,2)</f>
        <v>0</v>
      </c>
      <c r="P101" s="176">
        <v>0</v>
      </c>
      <c r="Q101" s="176">
        <f>ROUND(E101*P101,2)</f>
        <v>0</v>
      </c>
      <c r="R101" s="178"/>
      <c r="S101" s="178" t="s">
        <v>219</v>
      </c>
      <c r="T101" s="179" t="s">
        <v>219</v>
      </c>
      <c r="U101" s="158">
        <v>0</v>
      </c>
      <c r="V101" s="158">
        <f>ROUND(E101*U101,2)</f>
        <v>0</v>
      </c>
      <c r="W101" s="158"/>
      <c r="X101" s="158" t="s">
        <v>156</v>
      </c>
      <c r="Y101" s="158" t="s">
        <v>157</v>
      </c>
      <c r="Z101" s="147"/>
      <c r="AA101" s="147"/>
      <c r="AB101" s="147"/>
      <c r="AC101" s="147"/>
      <c r="AD101" s="147"/>
      <c r="AE101" s="147"/>
      <c r="AF101" s="147"/>
      <c r="AG101" s="147" t="s">
        <v>302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2" x14ac:dyDescent="0.2">
      <c r="A102" s="154"/>
      <c r="B102" s="155"/>
      <c r="C102" s="183" t="s">
        <v>328</v>
      </c>
      <c r="D102" s="163"/>
      <c r="E102" s="164">
        <v>18</v>
      </c>
      <c r="F102" s="158"/>
      <c r="G102" s="158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162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3" x14ac:dyDescent="0.2">
      <c r="A103" s="154"/>
      <c r="B103" s="155"/>
      <c r="C103" s="183" t="s">
        <v>329</v>
      </c>
      <c r="D103" s="163"/>
      <c r="E103" s="164">
        <v>8</v>
      </c>
      <c r="F103" s="158"/>
      <c r="G103" s="158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162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73">
        <v>33</v>
      </c>
      <c r="B104" s="174" t="s">
        <v>330</v>
      </c>
      <c r="C104" s="182" t="s">
        <v>331</v>
      </c>
      <c r="D104" s="175" t="s">
        <v>268</v>
      </c>
      <c r="E104" s="176">
        <v>22.16</v>
      </c>
      <c r="F104" s="177"/>
      <c r="G104" s="178">
        <f>ROUND(E104*F104,2)</f>
        <v>0</v>
      </c>
      <c r="H104" s="177"/>
      <c r="I104" s="178">
        <f>ROUND(E104*H104,2)</f>
        <v>0</v>
      </c>
      <c r="J104" s="177"/>
      <c r="K104" s="178">
        <f>ROUND(E104*J104,2)</f>
        <v>0</v>
      </c>
      <c r="L104" s="178">
        <v>21</v>
      </c>
      <c r="M104" s="178">
        <f>G104*(1+L104/100)</f>
        <v>0</v>
      </c>
      <c r="N104" s="176">
        <v>0</v>
      </c>
      <c r="O104" s="176">
        <f>ROUND(E104*N104,2)</f>
        <v>0</v>
      </c>
      <c r="P104" s="176">
        <v>2.98E-3</v>
      </c>
      <c r="Q104" s="176">
        <f>ROUND(E104*P104,2)</f>
        <v>7.0000000000000007E-2</v>
      </c>
      <c r="R104" s="178"/>
      <c r="S104" s="178" t="s">
        <v>219</v>
      </c>
      <c r="T104" s="179" t="s">
        <v>219</v>
      </c>
      <c r="U104" s="158">
        <v>0</v>
      </c>
      <c r="V104" s="158">
        <f>ROUND(E104*U104,2)</f>
        <v>0</v>
      </c>
      <c r="W104" s="158"/>
      <c r="X104" s="158" t="s">
        <v>156</v>
      </c>
      <c r="Y104" s="158" t="s">
        <v>157</v>
      </c>
      <c r="Z104" s="147"/>
      <c r="AA104" s="147"/>
      <c r="AB104" s="147"/>
      <c r="AC104" s="147"/>
      <c r="AD104" s="147"/>
      <c r="AE104" s="147"/>
      <c r="AF104" s="147"/>
      <c r="AG104" s="147" t="s">
        <v>302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183" t="s">
        <v>332</v>
      </c>
      <c r="D105" s="163"/>
      <c r="E105" s="164">
        <v>22.16</v>
      </c>
      <c r="F105" s="158"/>
      <c r="G105" s="158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162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2.5" outlineLevel="1" x14ac:dyDescent="0.2">
      <c r="A106" s="173">
        <v>34</v>
      </c>
      <c r="B106" s="174" t="s">
        <v>333</v>
      </c>
      <c r="C106" s="182" t="s">
        <v>334</v>
      </c>
      <c r="D106" s="175" t="s">
        <v>288</v>
      </c>
      <c r="E106" s="176">
        <v>100</v>
      </c>
      <c r="F106" s="177"/>
      <c r="G106" s="178">
        <f>ROUND(E106*F106,2)</f>
        <v>0</v>
      </c>
      <c r="H106" s="177"/>
      <c r="I106" s="178">
        <f>ROUND(E106*H106,2)</f>
        <v>0</v>
      </c>
      <c r="J106" s="177"/>
      <c r="K106" s="178">
        <f>ROUND(E106*J106,2)</f>
        <v>0</v>
      </c>
      <c r="L106" s="178">
        <v>21</v>
      </c>
      <c r="M106" s="178">
        <f>G106*(1+L106/100)</f>
        <v>0</v>
      </c>
      <c r="N106" s="176">
        <v>0</v>
      </c>
      <c r="O106" s="176">
        <f>ROUND(E106*N106,2)</f>
        <v>0</v>
      </c>
      <c r="P106" s="176">
        <v>4.1599999999999996E-3</v>
      </c>
      <c r="Q106" s="176">
        <f>ROUND(E106*P106,2)</f>
        <v>0.42</v>
      </c>
      <c r="R106" s="178"/>
      <c r="S106" s="178" t="s">
        <v>219</v>
      </c>
      <c r="T106" s="179" t="s">
        <v>219</v>
      </c>
      <c r="U106" s="158">
        <v>0</v>
      </c>
      <c r="V106" s="158">
        <f>ROUND(E106*U106,2)</f>
        <v>0</v>
      </c>
      <c r="W106" s="158"/>
      <c r="X106" s="158" t="s">
        <v>156</v>
      </c>
      <c r="Y106" s="158" t="s">
        <v>157</v>
      </c>
      <c r="Z106" s="147"/>
      <c r="AA106" s="147"/>
      <c r="AB106" s="147"/>
      <c r="AC106" s="147"/>
      <c r="AD106" s="147"/>
      <c r="AE106" s="147"/>
      <c r="AF106" s="147"/>
      <c r="AG106" s="147" t="s">
        <v>302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183" t="s">
        <v>335</v>
      </c>
      <c r="D107" s="163"/>
      <c r="E107" s="164">
        <v>100</v>
      </c>
      <c r="F107" s="158"/>
      <c r="G107" s="158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7"/>
      <c r="AA107" s="147"/>
      <c r="AB107" s="147"/>
      <c r="AC107" s="147"/>
      <c r="AD107" s="147"/>
      <c r="AE107" s="147"/>
      <c r="AF107" s="147"/>
      <c r="AG107" s="147" t="s">
        <v>162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73">
        <v>35</v>
      </c>
      <c r="B108" s="174" t="s">
        <v>336</v>
      </c>
      <c r="C108" s="182" t="s">
        <v>337</v>
      </c>
      <c r="D108" s="175" t="s">
        <v>288</v>
      </c>
      <c r="E108" s="176">
        <v>110</v>
      </c>
      <c r="F108" s="177"/>
      <c r="G108" s="178">
        <f>ROUND(E108*F108,2)</f>
        <v>0</v>
      </c>
      <c r="H108" s="177"/>
      <c r="I108" s="178">
        <f>ROUND(E108*H108,2)</f>
        <v>0</v>
      </c>
      <c r="J108" s="177"/>
      <c r="K108" s="178">
        <f>ROUND(E108*J108,2)</f>
        <v>0</v>
      </c>
      <c r="L108" s="178">
        <v>21</v>
      </c>
      <c r="M108" s="178">
        <f>G108*(1+L108/100)</f>
        <v>0</v>
      </c>
      <c r="N108" s="176">
        <v>0</v>
      </c>
      <c r="O108" s="176">
        <f>ROUND(E108*N108,2)</f>
        <v>0</v>
      </c>
      <c r="P108" s="176">
        <v>9.6000000000000002E-4</v>
      </c>
      <c r="Q108" s="176">
        <f>ROUND(E108*P108,2)</f>
        <v>0.11</v>
      </c>
      <c r="R108" s="178"/>
      <c r="S108" s="178" t="s">
        <v>219</v>
      </c>
      <c r="T108" s="179" t="s">
        <v>219</v>
      </c>
      <c r="U108" s="158">
        <v>0</v>
      </c>
      <c r="V108" s="158">
        <f>ROUND(E108*U108,2)</f>
        <v>0</v>
      </c>
      <c r="W108" s="158"/>
      <c r="X108" s="158" t="s">
        <v>156</v>
      </c>
      <c r="Y108" s="158" t="s">
        <v>157</v>
      </c>
      <c r="Z108" s="147"/>
      <c r="AA108" s="147"/>
      <c r="AB108" s="147"/>
      <c r="AC108" s="147"/>
      <c r="AD108" s="147"/>
      <c r="AE108" s="147"/>
      <c r="AF108" s="147"/>
      <c r="AG108" s="147" t="s">
        <v>302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2" x14ac:dyDescent="0.2">
      <c r="A109" s="154"/>
      <c r="B109" s="155"/>
      <c r="C109" s="183" t="s">
        <v>338</v>
      </c>
      <c r="D109" s="163"/>
      <c r="E109" s="164">
        <v>110</v>
      </c>
      <c r="F109" s="158"/>
      <c r="G109" s="158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162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73">
        <v>36</v>
      </c>
      <c r="B110" s="174" t="s">
        <v>339</v>
      </c>
      <c r="C110" s="182" t="s">
        <v>340</v>
      </c>
      <c r="D110" s="175" t="s">
        <v>268</v>
      </c>
      <c r="E110" s="176">
        <v>106.95</v>
      </c>
      <c r="F110" s="177"/>
      <c r="G110" s="178">
        <f>ROUND(E110*F110,2)</f>
        <v>0</v>
      </c>
      <c r="H110" s="177"/>
      <c r="I110" s="178">
        <f>ROUND(E110*H110,2)</f>
        <v>0</v>
      </c>
      <c r="J110" s="177"/>
      <c r="K110" s="178">
        <f>ROUND(E110*J110,2)</f>
        <v>0</v>
      </c>
      <c r="L110" s="178">
        <v>21</v>
      </c>
      <c r="M110" s="178">
        <f>G110*(1+L110/100)</f>
        <v>0</v>
      </c>
      <c r="N110" s="176">
        <v>0</v>
      </c>
      <c r="O110" s="176">
        <f>ROUND(E110*N110,2)</f>
        <v>0</v>
      </c>
      <c r="P110" s="176">
        <v>3.3600000000000001E-3</v>
      </c>
      <c r="Q110" s="176">
        <f>ROUND(E110*P110,2)</f>
        <v>0.36</v>
      </c>
      <c r="R110" s="178"/>
      <c r="S110" s="178" t="s">
        <v>219</v>
      </c>
      <c r="T110" s="179" t="s">
        <v>219</v>
      </c>
      <c r="U110" s="158">
        <v>0</v>
      </c>
      <c r="V110" s="158">
        <f>ROUND(E110*U110,2)</f>
        <v>0</v>
      </c>
      <c r="W110" s="158"/>
      <c r="X110" s="158" t="s">
        <v>156</v>
      </c>
      <c r="Y110" s="158" t="s">
        <v>157</v>
      </c>
      <c r="Z110" s="147"/>
      <c r="AA110" s="147"/>
      <c r="AB110" s="147"/>
      <c r="AC110" s="147"/>
      <c r="AD110" s="147"/>
      <c r="AE110" s="147"/>
      <c r="AF110" s="147"/>
      <c r="AG110" s="147" t="s">
        <v>302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2" x14ac:dyDescent="0.2">
      <c r="A111" s="154"/>
      <c r="B111" s="155"/>
      <c r="C111" s="183" t="s">
        <v>306</v>
      </c>
      <c r="D111" s="163"/>
      <c r="E111" s="164">
        <v>106.95</v>
      </c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 t="s">
        <v>162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73">
        <v>37</v>
      </c>
      <c r="B112" s="174" t="s">
        <v>341</v>
      </c>
      <c r="C112" s="182" t="s">
        <v>342</v>
      </c>
      <c r="D112" s="175" t="s">
        <v>268</v>
      </c>
      <c r="E112" s="176">
        <v>106.95</v>
      </c>
      <c r="F112" s="177"/>
      <c r="G112" s="178">
        <f>ROUND(E112*F112,2)</f>
        <v>0</v>
      </c>
      <c r="H112" s="177"/>
      <c r="I112" s="178">
        <f>ROUND(E112*H112,2)</f>
        <v>0</v>
      </c>
      <c r="J112" s="177"/>
      <c r="K112" s="178">
        <f>ROUND(E112*J112,2)</f>
        <v>0</v>
      </c>
      <c r="L112" s="178">
        <v>21</v>
      </c>
      <c r="M112" s="178">
        <f>G112*(1+L112/100)</f>
        <v>0</v>
      </c>
      <c r="N112" s="176">
        <v>0</v>
      </c>
      <c r="O112" s="176">
        <f>ROUND(E112*N112,2)</f>
        <v>0</v>
      </c>
      <c r="P112" s="176">
        <v>3.0699999999999998E-3</v>
      </c>
      <c r="Q112" s="176">
        <f>ROUND(E112*P112,2)</f>
        <v>0.33</v>
      </c>
      <c r="R112" s="178"/>
      <c r="S112" s="178" t="s">
        <v>219</v>
      </c>
      <c r="T112" s="179" t="s">
        <v>219</v>
      </c>
      <c r="U112" s="158">
        <v>0</v>
      </c>
      <c r="V112" s="158">
        <f>ROUND(E112*U112,2)</f>
        <v>0</v>
      </c>
      <c r="W112" s="158"/>
      <c r="X112" s="158" t="s">
        <v>156</v>
      </c>
      <c r="Y112" s="158" t="s">
        <v>157</v>
      </c>
      <c r="Z112" s="147"/>
      <c r="AA112" s="147"/>
      <c r="AB112" s="147"/>
      <c r="AC112" s="147"/>
      <c r="AD112" s="147"/>
      <c r="AE112" s="147"/>
      <c r="AF112" s="147"/>
      <c r="AG112" s="147" t="s">
        <v>201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2" x14ac:dyDescent="0.2">
      <c r="A113" s="154"/>
      <c r="B113" s="155"/>
      <c r="C113" s="254" t="s">
        <v>343</v>
      </c>
      <c r="D113" s="255"/>
      <c r="E113" s="255"/>
      <c r="F113" s="255"/>
      <c r="G113" s="255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160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2" x14ac:dyDescent="0.2">
      <c r="A114" s="154"/>
      <c r="B114" s="155"/>
      <c r="C114" s="183" t="s">
        <v>306</v>
      </c>
      <c r="D114" s="163"/>
      <c r="E114" s="164">
        <v>106.95</v>
      </c>
      <c r="F114" s="158"/>
      <c r="G114" s="158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162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73">
        <v>38</v>
      </c>
      <c r="B115" s="174" t="s">
        <v>344</v>
      </c>
      <c r="C115" s="182" t="s">
        <v>345</v>
      </c>
      <c r="D115" s="175" t="s">
        <v>268</v>
      </c>
      <c r="E115" s="176">
        <v>74.709999999999994</v>
      </c>
      <c r="F115" s="177"/>
      <c r="G115" s="178">
        <f>ROUND(E115*F115,2)</f>
        <v>0</v>
      </c>
      <c r="H115" s="177"/>
      <c r="I115" s="178">
        <f>ROUND(E115*H115,2)</f>
        <v>0</v>
      </c>
      <c r="J115" s="177"/>
      <c r="K115" s="178">
        <f>ROUND(E115*J115,2)</f>
        <v>0</v>
      </c>
      <c r="L115" s="178">
        <v>21</v>
      </c>
      <c r="M115" s="178">
        <f>G115*(1+L115/100)</f>
        <v>0</v>
      </c>
      <c r="N115" s="176">
        <v>0</v>
      </c>
      <c r="O115" s="176">
        <f>ROUND(E115*N115,2)</f>
        <v>0</v>
      </c>
      <c r="P115" s="176">
        <v>1.97E-3</v>
      </c>
      <c r="Q115" s="176">
        <f>ROUND(E115*P115,2)</f>
        <v>0.15</v>
      </c>
      <c r="R115" s="178"/>
      <c r="S115" s="178" t="s">
        <v>219</v>
      </c>
      <c r="T115" s="179" t="s">
        <v>219</v>
      </c>
      <c r="U115" s="158">
        <v>0</v>
      </c>
      <c r="V115" s="158">
        <f>ROUND(E115*U115,2)</f>
        <v>0</v>
      </c>
      <c r="W115" s="158"/>
      <c r="X115" s="158" t="s">
        <v>156</v>
      </c>
      <c r="Y115" s="158" t="s">
        <v>157</v>
      </c>
      <c r="Z115" s="147"/>
      <c r="AA115" s="147"/>
      <c r="AB115" s="147"/>
      <c r="AC115" s="147"/>
      <c r="AD115" s="147"/>
      <c r="AE115" s="147"/>
      <c r="AF115" s="147"/>
      <c r="AG115" s="147" t="s">
        <v>302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2" x14ac:dyDescent="0.2">
      <c r="A116" s="154"/>
      <c r="B116" s="155"/>
      <c r="C116" s="254" t="s">
        <v>346</v>
      </c>
      <c r="D116" s="255"/>
      <c r="E116" s="255"/>
      <c r="F116" s="255"/>
      <c r="G116" s="255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7"/>
      <c r="AA116" s="147"/>
      <c r="AB116" s="147"/>
      <c r="AC116" s="147"/>
      <c r="AD116" s="147"/>
      <c r="AE116" s="147"/>
      <c r="AF116" s="147"/>
      <c r="AG116" s="147" t="s">
        <v>160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">
      <c r="A117" s="154"/>
      <c r="B117" s="155"/>
      <c r="C117" s="183" t="s">
        <v>310</v>
      </c>
      <c r="D117" s="163"/>
      <c r="E117" s="164">
        <v>20.149999999999999</v>
      </c>
      <c r="F117" s="158"/>
      <c r="G117" s="158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162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">
      <c r="A118" s="154"/>
      <c r="B118" s="155"/>
      <c r="C118" s="183" t="s">
        <v>311</v>
      </c>
      <c r="D118" s="163"/>
      <c r="E118" s="164">
        <v>39.6</v>
      </c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162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">
      <c r="A119" s="154"/>
      <c r="B119" s="155"/>
      <c r="C119" s="183" t="s">
        <v>312</v>
      </c>
      <c r="D119" s="163"/>
      <c r="E119" s="164">
        <v>14.96</v>
      </c>
      <c r="F119" s="158"/>
      <c r="G119" s="158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162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73">
        <v>39</v>
      </c>
      <c r="B120" s="174" t="s">
        <v>347</v>
      </c>
      <c r="C120" s="182" t="s">
        <v>348</v>
      </c>
      <c r="D120" s="175" t="s">
        <v>268</v>
      </c>
      <c r="E120" s="176">
        <v>37.17</v>
      </c>
      <c r="F120" s="177"/>
      <c r="G120" s="178">
        <f>ROUND(E120*F120,2)</f>
        <v>0</v>
      </c>
      <c r="H120" s="177"/>
      <c r="I120" s="178">
        <f>ROUND(E120*H120,2)</f>
        <v>0</v>
      </c>
      <c r="J120" s="177"/>
      <c r="K120" s="178">
        <f>ROUND(E120*J120,2)</f>
        <v>0</v>
      </c>
      <c r="L120" s="178">
        <v>21</v>
      </c>
      <c r="M120" s="178">
        <f>G120*(1+L120/100)</f>
        <v>0</v>
      </c>
      <c r="N120" s="176">
        <v>0</v>
      </c>
      <c r="O120" s="176">
        <f>ROUND(E120*N120,2)</f>
        <v>0</v>
      </c>
      <c r="P120" s="176">
        <v>1.64E-3</v>
      </c>
      <c r="Q120" s="176">
        <f>ROUND(E120*P120,2)</f>
        <v>0.06</v>
      </c>
      <c r="R120" s="178"/>
      <c r="S120" s="178" t="s">
        <v>219</v>
      </c>
      <c r="T120" s="179" t="s">
        <v>219</v>
      </c>
      <c r="U120" s="158">
        <v>0</v>
      </c>
      <c r="V120" s="158">
        <f>ROUND(E120*U120,2)</f>
        <v>0</v>
      </c>
      <c r="W120" s="158"/>
      <c r="X120" s="158" t="s">
        <v>156</v>
      </c>
      <c r="Y120" s="158" t="s">
        <v>157</v>
      </c>
      <c r="Z120" s="147"/>
      <c r="AA120" s="147"/>
      <c r="AB120" s="147"/>
      <c r="AC120" s="147"/>
      <c r="AD120" s="147"/>
      <c r="AE120" s="147"/>
      <c r="AF120" s="147"/>
      <c r="AG120" s="147" t="s">
        <v>302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2" x14ac:dyDescent="0.2">
      <c r="A121" s="154"/>
      <c r="B121" s="155"/>
      <c r="C121" s="183" t="s">
        <v>349</v>
      </c>
      <c r="D121" s="163"/>
      <c r="E121" s="164">
        <v>37.17</v>
      </c>
      <c r="F121" s="158"/>
      <c r="G121" s="158"/>
      <c r="H121" s="158"/>
      <c r="I121" s="158"/>
      <c r="J121" s="158"/>
      <c r="K121" s="158"/>
      <c r="L121" s="158"/>
      <c r="M121" s="158"/>
      <c r="N121" s="157"/>
      <c r="O121" s="157"/>
      <c r="P121" s="157"/>
      <c r="Q121" s="157"/>
      <c r="R121" s="158"/>
      <c r="S121" s="158"/>
      <c r="T121" s="158"/>
      <c r="U121" s="158"/>
      <c r="V121" s="158"/>
      <c r="W121" s="158"/>
      <c r="X121" s="158"/>
      <c r="Y121" s="158"/>
      <c r="Z121" s="147"/>
      <c r="AA121" s="147"/>
      <c r="AB121" s="147"/>
      <c r="AC121" s="147"/>
      <c r="AD121" s="147"/>
      <c r="AE121" s="147"/>
      <c r="AF121" s="147"/>
      <c r="AG121" s="147" t="s">
        <v>162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73">
        <v>40</v>
      </c>
      <c r="B122" s="174" t="s">
        <v>350</v>
      </c>
      <c r="C122" s="182" t="s">
        <v>351</v>
      </c>
      <c r="D122" s="175" t="s">
        <v>268</v>
      </c>
      <c r="E122" s="176">
        <v>26</v>
      </c>
      <c r="F122" s="177"/>
      <c r="G122" s="178">
        <f>ROUND(E122*F122,2)</f>
        <v>0</v>
      </c>
      <c r="H122" s="177"/>
      <c r="I122" s="178">
        <f>ROUND(E122*H122,2)</f>
        <v>0</v>
      </c>
      <c r="J122" s="177"/>
      <c r="K122" s="178">
        <f>ROUND(E122*J122,2)</f>
        <v>0</v>
      </c>
      <c r="L122" s="178">
        <v>21</v>
      </c>
      <c r="M122" s="178">
        <f>G122*(1+L122/100)</f>
        <v>0</v>
      </c>
      <c r="N122" s="176">
        <v>0</v>
      </c>
      <c r="O122" s="176">
        <f>ROUND(E122*N122,2)</f>
        <v>0</v>
      </c>
      <c r="P122" s="176">
        <v>2.2599999999999999E-3</v>
      </c>
      <c r="Q122" s="176">
        <f>ROUND(E122*P122,2)</f>
        <v>0.06</v>
      </c>
      <c r="R122" s="178"/>
      <c r="S122" s="178" t="s">
        <v>219</v>
      </c>
      <c r="T122" s="179" t="s">
        <v>219</v>
      </c>
      <c r="U122" s="158">
        <v>0</v>
      </c>
      <c r="V122" s="158">
        <f>ROUND(E122*U122,2)</f>
        <v>0</v>
      </c>
      <c r="W122" s="158"/>
      <c r="X122" s="158" t="s">
        <v>156</v>
      </c>
      <c r="Y122" s="158" t="s">
        <v>157</v>
      </c>
      <c r="Z122" s="147"/>
      <c r="AA122" s="147"/>
      <c r="AB122" s="147"/>
      <c r="AC122" s="147"/>
      <c r="AD122" s="147"/>
      <c r="AE122" s="147"/>
      <c r="AF122" s="147"/>
      <c r="AG122" s="147" t="s">
        <v>302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2" x14ac:dyDescent="0.2">
      <c r="A123" s="154"/>
      <c r="B123" s="155"/>
      <c r="C123" s="183" t="s">
        <v>328</v>
      </c>
      <c r="D123" s="163"/>
      <c r="E123" s="164">
        <v>18</v>
      </c>
      <c r="F123" s="158"/>
      <c r="G123" s="158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7"/>
      <c r="AA123" s="147"/>
      <c r="AB123" s="147"/>
      <c r="AC123" s="147"/>
      <c r="AD123" s="147"/>
      <c r="AE123" s="147"/>
      <c r="AF123" s="147"/>
      <c r="AG123" s="147" t="s">
        <v>162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3" x14ac:dyDescent="0.2">
      <c r="A124" s="154"/>
      <c r="B124" s="155"/>
      <c r="C124" s="183" t="s">
        <v>329</v>
      </c>
      <c r="D124" s="163"/>
      <c r="E124" s="164">
        <v>8</v>
      </c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7"/>
      <c r="AA124" s="147"/>
      <c r="AB124" s="147"/>
      <c r="AC124" s="147"/>
      <c r="AD124" s="147"/>
      <c r="AE124" s="147"/>
      <c r="AF124" s="147"/>
      <c r="AG124" s="147" t="s">
        <v>162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73">
        <v>41</v>
      </c>
      <c r="B125" s="174" t="s">
        <v>352</v>
      </c>
      <c r="C125" s="182" t="s">
        <v>353</v>
      </c>
      <c r="D125" s="175" t="s">
        <v>288</v>
      </c>
      <c r="E125" s="176">
        <v>110</v>
      </c>
      <c r="F125" s="177"/>
      <c r="G125" s="178">
        <f>ROUND(E125*F125,2)</f>
        <v>0</v>
      </c>
      <c r="H125" s="177"/>
      <c r="I125" s="178">
        <f>ROUND(E125*H125,2)</f>
        <v>0</v>
      </c>
      <c r="J125" s="177"/>
      <c r="K125" s="178">
        <f>ROUND(E125*J125,2)</f>
        <v>0</v>
      </c>
      <c r="L125" s="178">
        <v>21</v>
      </c>
      <c r="M125" s="178">
        <f>G125*(1+L125/100)</f>
        <v>0</v>
      </c>
      <c r="N125" s="176">
        <v>6.0000000000000002E-5</v>
      </c>
      <c r="O125" s="176">
        <f>ROUND(E125*N125,2)</f>
        <v>0.01</v>
      </c>
      <c r="P125" s="176">
        <v>0</v>
      </c>
      <c r="Q125" s="176">
        <f>ROUND(E125*P125,2)</f>
        <v>0</v>
      </c>
      <c r="R125" s="178"/>
      <c r="S125" s="178" t="s">
        <v>154</v>
      </c>
      <c r="T125" s="179" t="s">
        <v>155</v>
      </c>
      <c r="U125" s="158">
        <v>0</v>
      </c>
      <c r="V125" s="158">
        <f>ROUND(E125*U125,2)</f>
        <v>0</v>
      </c>
      <c r="W125" s="158"/>
      <c r="X125" s="158" t="s">
        <v>156</v>
      </c>
      <c r="Y125" s="158" t="s">
        <v>157</v>
      </c>
      <c r="Z125" s="147"/>
      <c r="AA125" s="147"/>
      <c r="AB125" s="147"/>
      <c r="AC125" s="147"/>
      <c r="AD125" s="147"/>
      <c r="AE125" s="147"/>
      <c r="AF125" s="147"/>
      <c r="AG125" s="147" t="s">
        <v>201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2" x14ac:dyDescent="0.2">
      <c r="A126" s="154"/>
      <c r="B126" s="155"/>
      <c r="C126" s="183" t="s">
        <v>338</v>
      </c>
      <c r="D126" s="163"/>
      <c r="E126" s="164">
        <v>110</v>
      </c>
      <c r="F126" s="158"/>
      <c r="G126" s="158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7"/>
      <c r="AA126" s="147"/>
      <c r="AB126" s="147"/>
      <c r="AC126" s="147"/>
      <c r="AD126" s="147"/>
      <c r="AE126" s="147"/>
      <c r="AF126" s="147"/>
      <c r="AG126" s="147" t="s">
        <v>162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73">
        <v>42</v>
      </c>
      <c r="B127" s="174" t="s">
        <v>354</v>
      </c>
      <c r="C127" s="182" t="s">
        <v>355</v>
      </c>
      <c r="D127" s="175" t="s">
        <v>268</v>
      </c>
      <c r="E127" s="176">
        <v>106.95</v>
      </c>
      <c r="F127" s="177"/>
      <c r="G127" s="178">
        <f>ROUND(E127*F127,2)</f>
        <v>0</v>
      </c>
      <c r="H127" s="177"/>
      <c r="I127" s="178">
        <f>ROUND(E127*H127,2)</f>
        <v>0</v>
      </c>
      <c r="J127" s="177"/>
      <c r="K127" s="178">
        <f>ROUND(E127*J127,2)</f>
        <v>0</v>
      </c>
      <c r="L127" s="178">
        <v>21</v>
      </c>
      <c r="M127" s="178">
        <f>G127*(1+L127/100)</f>
        <v>0</v>
      </c>
      <c r="N127" s="176">
        <v>1.14E-3</v>
      </c>
      <c r="O127" s="176">
        <f>ROUND(E127*N127,2)</f>
        <v>0.12</v>
      </c>
      <c r="P127" s="176">
        <v>0</v>
      </c>
      <c r="Q127" s="176">
        <f>ROUND(E127*P127,2)</f>
        <v>0</v>
      </c>
      <c r="R127" s="178"/>
      <c r="S127" s="178" t="s">
        <v>154</v>
      </c>
      <c r="T127" s="179" t="s">
        <v>155</v>
      </c>
      <c r="U127" s="158">
        <v>0</v>
      </c>
      <c r="V127" s="158">
        <f>ROUND(E127*U127,2)</f>
        <v>0</v>
      </c>
      <c r="W127" s="158"/>
      <c r="X127" s="158" t="s">
        <v>156</v>
      </c>
      <c r="Y127" s="158" t="s">
        <v>157</v>
      </c>
      <c r="Z127" s="147"/>
      <c r="AA127" s="147"/>
      <c r="AB127" s="147"/>
      <c r="AC127" s="147"/>
      <c r="AD127" s="147"/>
      <c r="AE127" s="147"/>
      <c r="AF127" s="147"/>
      <c r="AG127" s="147" t="s">
        <v>201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2" x14ac:dyDescent="0.2">
      <c r="A128" s="154"/>
      <c r="B128" s="155"/>
      <c r="C128" s="254" t="s">
        <v>309</v>
      </c>
      <c r="D128" s="255"/>
      <c r="E128" s="255"/>
      <c r="F128" s="255"/>
      <c r="G128" s="255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160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2" x14ac:dyDescent="0.2">
      <c r="A129" s="154"/>
      <c r="B129" s="155"/>
      <c r="C129" s="183" t="s">
        <v>306</v>
      </c>
      <c r="D129" s="163"/>
      <c r="E129" s="164">
        <v>106.95</v>
      </c>
      <c r="F129" s="158"/>
      <c r="G129" s="158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162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">
      <c r="A130" s="173">
        <v>43</v>
      </c>
      <c r="B130" s="174" t="s">
        <v>356</v>
      </c>
      <c r="C130" s="182" t="s">
        <v>357</v>
      </c>
      <c r="D130" s="175" t="s">
        <v>268</v>
      </c>
      <c r="E130" s="176">
        <v>106.95</v>
      </c>
      <c r="F130" s="177"/>
      <c r="G130" s="178">
        <f>ROUND(E130*F130,2)</f>
        <v>0</v>
      </c>
      <c r="H130" s="177"/>
      <c r="I130" s="178">
        <f>ROUND(E130*H130,2)</f>
        <v>0</v>
      </c>
      <c r="J130" s="177"/>
      <c r="K130" s="178">
        <f>ROUND(E130*J130,2)</f>
        <v>0</v>
      </c>
      <c r="L130" s="178">
        <v>21</v>
      </c>
      <c r="M130" s="178">
        <f>G130*(1+L130/100)</f>
        <v>0</v>
      </c>
      <c r="N130" s="176">
        <v>4.8199999999999996E-3</v>
      </c>
      <c r="O130" s="176">
        <f>ROUND(E130*N130,2)</f>
        <v>0.52</v>
      </c>
      <c r="P130" s="176">
        <v>0</v>
      </c>
      <c r="Q130" s="176">
        <f>ROUND(E130*P130,2)</f>
        <v>0</v>
      </c>
      <c r="R130" s="178"/>
      <c r="S130" s="178" t="s">
        <v>154</v>
      </c>
      <c r="T130" s="179" t="s">
        <v>155</v>
      </c>
      <c r="U130" s="158">
        <v>0</v>
      </c>
      <c r="V130" s="158">
        <f>ROUND(E130*U130,2)</f>
        <v>0</v>
      </c>
      <c r="W130" s="158"/>
      <c r="X130" s="158" t="s">
        <v>156</v>
      </c>
      <c r="Y130" s="158" t="s">
        <v>157</v>
      </c>
      <c r="Z130" s="147"/>
      <c r="AA130" s="147"/>
      <c r="AB130" s="147"/>
      <c r="AC130" s="147"/>
      <c r="AD130" s="147"/>
      <c r="AE130" s="147"/>
      <c r="AF130" s="147"/>
      <c r="AG130" s="147" t="s">
        <v>201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2" x14ac:dyDescent="0.2">
      <c r="A131" s="154"/>
      <c r="B131" s="155"/>
      <c r="C131" s="254" t="s">
        <v>309</v>
      </c>
      <c r="D131" s="255"/>
      <c r="E131" s="255"/>
      <c r="F131" s="255"/>
      <c r="G131" s="255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58"/>
      <c r="Z131" s="147"/>
      <c r="AA131" s="147"/>
      <c r="AB131" s="147"/>
      <c r="AC131" s="147"/>
      <c r="AD131" s="147"/>
      <c r="AE131" s="147"/>
      <c r="AF131" s="147"/>
      <c r="AG131" s="147" t="s">
        <v>160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2" x14ac:dyDescent="0.2">
      <c r="A132" s="154"/>
      <c r="B132" s="155"/>
      <c r="C132" s="183" t="s">
        <v>306</v>
      </c>
      <c r="D132" s="163"/>
      <c r="E132" s="164">
        <v>106.95</v>
      </c>
      <c r="F132" s="158"/>
      <c r="G132" s="158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162</v>
      </c>
      <c r="AH132" s="147">
        <v>0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73">
        <v>44</v>
      </c>
      <c r="B133" s="174" t="s">
        <v>358</v>
      </c>
      <c r="C133" s="182" t="s">
        <v>359</v>
      </c>
      <c r="D133" s="175" t="s">
        <v>288</v>
      </c>
      <c r="E133" s="176">
        <v>114</v>
      </c>
      <c r="F133" s="177"/>
      <c r="G133" s="178">
        <f>ROUND(E133*F133,2)</f>
        <v>0</v>
      </c>
      <c r="H133" s="177"/>
      <c r="I133" s="178">
        <f>ROUND(E133*H133,2)</f>
        <v>0</v>
      </c>
      <c r="J133" s="177"/>
      <c r="K133" s="178">
        <f>ROUND(E133*J133,2)</f>
        <v>0</v>
      </c>
      <c r="L133" s="178">
        <v>21</v>
      </c>
      <c r="M133" s="178">
        <f>G133*(1+L133/100)</f>
        <v>0</v>
      </c>
      <c r="N133" s="176">
        <v>5.9999999999999995E-4</v>
      </c>
      <c r="O133" s="176">
        <f>ROUND(E133*N133,2)</f>
        <v>7.0000000000000007E-2</v>
      </c>
      <c r="P133" s="176">
        <v>0</v>
      </c>
      <c r="Q133" s="176">
        <f>ROUND(E133*P133,2)</f>
        <v>0</v>
      </c>
      <c r="R133" s="178"/>
      <c r="S133" s="178" t="s">
        <v>154</v>
      </c>
      <c r="T133" s="179" t="s">
        <v>155</v>
      </c>
      <c r="U133" s="158">
        <v>0</v>
      </c>
      <c r="V133" s="158">
        <f>ROUND(E133*U133,2)</f>
        <v>0</v>
      </c>
      <c r="W133" s="158"/>
      <c r="X133" s="158" t="s">
        <v>156</v>
      </c>
      <c r="Y133" s="158" t="s">
        <v>157</v>
      </c>
      <c r="Z133" s="147"/>
      <c r="AA133" s="147"/>
      <c r="AB133" s="147"/>
      <c r="AC133" s="147"/>
      <c r="AD133" s="147"/>
      <c r="AE133" s="147"/>
      <c r="AF133" s="147"/>
      <c r="AG133" s="147" t="s">
        <v>201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2" x14ac:dyDescent="0.2">
      <c r="A134" s="154"/>
      <c r="B134" s="155"/>
      <c r="C134" s="254" t="s">
        <v>360</v>
      </c>
      <c r="D134" s="255"/>
      <c r="E134" s="255"/>
      <c r="F134" s="255"/>
      <c r="G134" s="255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160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2" x14ac:dyDescent="0.2">
      <c r="A135" s="154"/>
      <c r="B135" s="155"/>
      <c r="C135" s="183" t="s">
        <v>361</v>
      </c>
      <c r="D135" s="163"/>
      <c r="E135" s="164">
        <v>4</v>
      </c>
      <c r="F135" s="158"/>
      <c r="G135" s="158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162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3" x14ac:dyDescent="0.2">
      <c r="A136" s="154"/>
      <c r="B136" s="155"/>
      <c r="C136" s="183" t="s">
        <v>362</v>
      </c>
      <c r="D136" s="163"/>
      <c r="E136" s="164">
        <v>110</v>
      </c>
      <c r="F136" s="158"/>
      <c r="G136" s="158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7"/>
      <c r="AA136" s="147"/>
      <c r="AB136" s="147"/>
      <c r="AC136" s="147"/>
      <c r="AD136" s="147"/>
      <c r="AE136" s="147"/>
      <c r="AF136" s="147"/>
      <c r="AG136" s="147" t="s">
        <v>162</v>
      </c>
      <c r="AH136" s="147">
        <v>0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73">
        <v>45</v>
      </c>
      <c r="B137" s="174" t="s">
        <v>363</v>
      </c>
      <c r="C137" s="182" t="s">
        <v>364</v>
      </c>
      <c r="D137" s="175" t="s">
        <v>288</v>
      </c>
      <c r="E137" s="176">
        <v>2</v>
      </c>
      <c r="F137" s="177"/>
      <c r="G137" s="178">
        <f>ROUND(E137*F137,2)</f>
        <v>0</v>
      </c>
      <c r="H137" s="177"/>
      <c r="I137" s="178">
        <f>ROUND(E137*H137,2)</f>
        <v>0</v>
      </c>
      <c r="J137" s="177"/>
      <c r="K137" s="178">
        <f>ROUND(E137*J137,2)</f>
        <v>0</v>
      </c>
      <c r="L137" s="178">
        <v>21</v>
      </c>
      <c r="M137" s="178">
        <f>G137*(1+L137/100)</f>
        <v>0</v>
      </c>
      <c r="N137" s="176">
        <v>0</v>
      </c>
      <c r="O137" s="176">
        <f>ROUND(E137*N137,2)</f>
        <v>0</v>
      </c>
      <c r="P137" s="176">
        <v>2.0080000000000001E-2</v>
      </c>
      <c r="Q137" s="176">
        <f>ROUND(E137*P137,2)</f>
        <v>0.04</v>
      </c>
      <c r="R137" s="178"/>
      <c r="S137" s="178" t="s">
        <v>154</v>
      </c>
      <c r="T137" s="179" t="s">
        <v>155</v>
      </c>
      <c r="U137" s="158">
        <v>0</v>
      </c>
      <c r="V137" s="158">
        <f>ROUND(E137*U137,2)</f>
        <v>0</v>
      </c>
      <c r="W137" s="158"/>
      <c r="X137" s="158" t="s">
        <v>156</v>
      </c>
      <c r="Y137" s="158" t="s">
        <v>157</v>
      </c>
      <c r="Z137" s="147"/>
      <c r="AA137" s="147"/>
      <c r="AB137" s="147"/>
      <c r="AC137" s="147"/>
      <c r="AD137" s="147"/>
      <c r="AE137" s="147"/>
      <c r="AF137" s="147"/>
      <c r="AG137" s="147" t="s">
        <v>201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254" t="s">
        <v>365</v>
      </c>
      <c r="D138" s="255"/>
      <c r="E138" s="255"/>
      <c r="F138" s="255"/>
      <c r="G138" s="255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160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183" t="s">
        <v>297</v>
      </c>
      <c r="D139" s="163"/>
      <c r="E139" s="164">
        <v>2</v>
      </c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162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73">
        <v>46</v>
      </c>
      <c r="B140" s="174" t="s">
        <v>366</v>
      </c>
      <c r="C140" s="182" t="s">
        <v>367</v>
      </c>
      <c r="D140" s="175" t="s">
        <v>268</v>
      </c>
      <c r="E140" s="176">
        <v>106.95</v>
      </c>
      <c r="F140" s="177"/>
      <c r="G140" s="178">
        <f>ROUND(E140*F140,2)</f>
        <v>0</v>
      </c>
      <c r="H140" s="177"/>
      <c r="I140" s="178">
        <f>ROUND(E140*H140,2)</f>
        <v>0</v>
      </c>
      <c r="J140" s="177"/>
      <c r="K140" s="178">
        <f>ROUND(E140*J140,2)</f>
        <v>0</v>
      </c>
      <c r="L140" s="178">
        <v>21</v>
      </c>
      <c r="M140" s="178">
        <f>G140*(1+L140/100)</f>
        <v>0</v>
      </c>
      <c r="N140" s="176">
        <v>0</v>
      </c>
      <c r="O140" s="176">
        <f>ROUND(E140*N140,2)</f>
        <v>0</v>
      </c>
      <c r="P140" s="176">
        <v>3.0699999999999998E-3</v>
      </c>
      <c r="Q140" s="176">
        <f>ROUND(E140*P140,2)</f>
        <v>0.33</v>
      </c>
      <c r="R140" s="178"/>
      <c r="S140" s="178" t="s">
        <v>154</v>
      </c>
      <c r="T140" s="179" t="s">
        <v>155</v>
      </c>
      <c r="U140" s="158">
        <v>0</v>
      </c>
      <c r="V140" s="158">
        <f>ROUND(E140*U140,2)</f>
        <v>0</v>
      </c>
      <c r="W140" s="158"/>
      <c r="X140" s="158" t="s">
        <v>156</v>
      </c>
      <c r="Y140" s="158" t="s">
        <v>157</v>
      </c>
      <c r="Z140" s="147"/>
      <c r="AA140" s="147"/>
      <c r="AB140" s="147"/>
      <c r="AC140" s="147"/>
      <c r="AD140" s="147"/>
      <c r="AE140" s="147"/>
      <c r="AF140" s="147"/>
      <c r="AG140" s="147" t="s">
        <v>201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2" x14ac:dyDescent="0.2">
      <c r="A141" s="154"/>
      <c r="B141" s="155"/>
      <c r="C141" s="254" t="s">
        <v>368</v>
      </c>
      <c r="D141" s="255"/>
      <c r="E141" s="255"/>
      <c r="F141" s="255"/>
      <c r="G141" s="255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160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2" x14ac:dyDescent="0.2">
      <c r="A142" s="154"/>
      <c r="B142" s="155"/>
      <c r="C142" s="183" t="s">
        <v>306</v>
      </c>
      <c r="D142" s="163"/>
      <c r="E142" s="164">
        <v>106.95</v>
      </c>
      <c r="F142" s="158"/>
      <c r="G142" s="158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162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 x14ac:dyDescent="0.2">
      <c r="A143" s="173">
        <v>47</v>
      </c>
      <c r="B143" s="174" t="s">
        <v>369</v>
      </c>
      <c r="C143" s="182" t="s">
        <v>370</v>
      </c>
      <c r="D143" s="175" t="s">
        <v>218</v>
      </c>
      <c r="E143" s="176">
        <v>0.3</v>
      </c>
      <c r="F143" s="177"/>
      <c r="G143" s="178">
        <f>ROUND(E143*F143,2)</f>
        <v>0</v>
      </c>
      <c r="H143" s="177"/>
      <c r="I143" s="178">
        <f>ROUND(E143*H143,2)</f>
        <v>0</v>
      </c>
      <c r="J143" s="177"/>
      <c r="K143" s="178">
        <f>ROUND(E143*J143,2)</f>
        <v>0</v>
      </c>
      <c r="L143" s="178">
        <v>21</v>
      </c>
      <c r="M143" s="178">
        <f>G143*(1+L143/100)</f>
        <v>0</v>
      </c>
      <c r="N143" s="176">
        <v>5.4599999999999996E-3</v>
      </c>
      <c r="O143" s="176">
        <f>ROUND(E143*N143,2)</f>
        <v>0</v>
      </c>
      <c r="P143" s="176">
        <v>0</v>
      </c>
      <c r="Q143" s="176">
        <f>ROUND(E143*P143,2)</f>
        <v>0</v>
      </c>
      <c r="R143" s="178"/>
      <c r="S143" s="178" t="s">
        <v>154</v>
      </c>
      <c r="T143" s="179" t="s">
        <v>155</v>
      </c>
      <c r="U143" s="158">
        <v>0</v>
      </c>
      <c r="V143" s="158">
        <f>ROUND(E143*U143,2)</f>
        <v>0</v>
      </c>
      <c r="W143" s="158"/>
      <c r="X143" s="158" t="s">
        <v>156</v>
      </c>
      <c r="Y143" s="158" t="s">
        <v>157</v>
      </c>
      <c r="Z143" s="147"/>
      <c r="AA143" s="147"/>
      <c r="AB143" s="147"/>
      <c r="AC143" s="147"/>
      <c r="AD143" s="147"/>
      <c r="AE143" s="147"/>
      <c r="AF143" s="147"/>
      <c r="AG143" s="147" t="s">
        <v>201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2" x14ac:dyDescent="0.2">
      <c r="A144" s="154"/>
      <c r="B144" s="155"/>
      <c r="C144" s="254" t="s">
        <v>371</v>
      </c>
      <c r="D144" s="255"/>
      <c r="E144" s="255"/>
      <c r="F144" s="255"/>
      <c r="G144" s="255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7"/>
      <c r="AA144" s="147"/>
      <c r="AB144" s="147"/>
      <c r="AC144" s="147"/>
      <c r="AD144" s="147"/>
      <c r="AE144" s="147"/>
      <c r="AF144" s="147"/>
      <c r="AG144" s="147" t="s">
        <v>160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2" x14ac:dyDescent="0.2">
      <c r="A145" s="154"/>
      <c r="B145" s="155"/>
      <c r="C145" s="183" t="s">
        <v>372</v>
      </c>
      <c r="D145" s="163"/>
      <c r="E145" s="164">
        <v>0.3</v>
      </c>
      <c r="F145" s="158"/>
      <c r="G145" s="15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162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73">
        <v>48</v>
      </c>
      <c r="B146" s="174" t="s">
        <v>373</v>
      </c>
      <c r="C146" s="182" t="s">
        <v>374</v>
      </c>
      <c r="D146" s="175" t="s">
        <v>268</v>
      </c>
      <c r="E146" s="176">
        <v>112.2975</v>
      </c>
      <c r="F146" s="177"/>
      <c r="G146" s="178">
        <f>ROUND(E146*F146,2)</f>
        <v>0</v>
      </c>
      <c r="H146" s="177"/>
      <c r="I146" s="178">
        <f>ROUND(E146*H146,2)</f>
        <v>0</v>
      </c>
      <c r="J146" s="177"/>
      <c r="K146" s="178">
        <f>ROUND(E146*J146,2)</f>
        <v>0</v>
      </c>
      <c r="L146" s="178">
        <v>21</v>
      </c>
      <c r="M146" s="178">
        <f>G146*(1+L146/100)</f>
        <v>0</v>
      </c>
      <c r="N146" s="176">
        <v>6.9999999999999999E-4</v>
      </c>
      <c r="O146" s="176">
        <f>ROUND(E146*N146,2)</f>
        <v>0.08</v>
      </c>
      <c r="P146" s="176">
        <v>0</v>
      </c>
      <c r="Q146" s="176">
        <f>ROUND(E146*P146,2)</f>
        <v>0</v>
      </c>
      <c r="R146" s="178" t="s">
        <v>375</v>
      </c>
      <c r="S146" s="178" t="s">
        <v>219</v>
      </c>
      <c r="T146" s="179" t="s">
        <v>219</v>
      </c>
      <c r="U146" s="158">
        <v>0</v>
      </c>
      <c r="V146" s="158">
        <f>ROUND(E146*U146,2)</f>
        <v>0</v>
      </c>
      <c r="W146" s="158"/>
      <c r="X146" s="158" t="s">
        <v>376</v>
      </c>
      <c r="Y146" s="158" t="s">
        <v>157</v>
      </c>
      <c r="Z146" s="147"/>
      <c r="AA146" s="147"/>
      <c r="AB146" s="147"/>
      <c r="AC146" s="147"/>
      <c r="AD146" s="147"/>
      <c r="AE146" s="147"/>
      <c r="AF146" s="147"/>
      <c r="AG146" s="147" t="s">
        <v>377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2" x14ac:dyDescent="0.2">
      <c r="A147" s="154"/>
      <c r="B147" s="155"/>
      <c r="C147" s="254" t="s">
        <v>309</v>
      </c>
      <c r="D147" s="255"/>
      <c r="E147" s="255"/>
      <c r="F147" s="255"/>
      <c r="G147" s="255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160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2" x14ac:dyDescent="0.2">
      <c r="A148" s="154"/>
      <c r="B148" s="155"/>
      <c r="C148" s="183" t="s">
        <v>378</v>
      </c>
      <c r="D148" s="163"/>
      <c r="E148" s="164">
        <v>112.3</v>
      </c>
      <c r="F148" s="158"/>
      <c r="G148" s="158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7"/>
      <c r="AA148" s="147"/>
      <c r="AB148" s="147"/>
      <c r="AC148" s="147"/>
      <c r="AD148" s="147"/>
      <c r="AE148" s="147"/>
      <c r="AF148" s="147"/>
      <c r="AG148" s="147" t="s">
        <v>162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73">
        <v>49</v>
      </c>
      <c r="B149" s="174" t="s">
        <v>379</v>
      </c>
      <c r="C149" s="182" t="s">
        <v>380</v>
      </c>
      <c r="D149" s="175" t="s">
        <v>268</v>
      </c>
      <c r="E149" s="176">
        <v>26</v>
      </c>
      <c r="F149" s="177"/>
      <c r="G149" s="178">
        <f>ROUND(E149*F149,2)</f>
        <v>0</v>
      </c>
      <c r="H149" s="177"/>
      <c r="I149" s="178">
        <f>ROUND(E149*H149,2)</f>
        <v>0</v>
      </c>
      <c r="J149" s="177"/>
      <c r="K149" s="178">
        <f>ROUND(E149*J149,2)</f>
        <v>0</v>
      </c>
      <c r="L149" s="178">
        <v>21</v>
      </c>
      <c r="M149" s="178">
        <f>G149*(1+L149/100)</f>
        <v>0</v>
      </c>
      <c r="N149" s="176">
        <v>8.0000000000000004E-4</v>
      </c>
      <c r="O149" s="176">
        <f>ROUND(E149*N149,2)</f>
        <v>0.02</v>
      </c>
      <c r="P149" s="176">
        <v>0</v>
      </c>
      <c r="Q149" s="176">
        <f>ROUND(E149*P149,2)</f>
        <v>0</v>
      </c>
      <c r="R149" s="178" t="s">
        <v>375</v>
      </c>
      <c r="S149" s="178" t="s">
        <v>219</v>
      </c>
      <c r="T149" s="179" t="s">
        <v>219</v>
      </c>
      <c r="U149" s="158">
        <v>0</v>
      </c>
      <c r="V149" s="158">
        <f>ROUND(E149*U149,2)</f>
        <v>0</v>
      </c>
      <c r="W149" s="158"/>
      <c r="X149" s="158" t="s">
        <v>376</v>
      </c>
      <c r="Y149" s="158" t="s">
        <v>157</v>
      </c>
      <c r="Z149" s="147"/>
      <c r="AA149" s="147"/>
      <c r="AB149" s="147"/>
      <c r="AC149" s="147"/>
      <c r="AD149" s="147"/>
      <c r="AE149" s="147"/>
      <c r="AF149" s="147"/>
      <c r="AG149" s="147" t="s">
        <v>377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2" x14ac:dyDescent="0.2">
      <c r="A150" s="154"/>
      <c r="B150" s="155"/>
      <c r="C150" s="254" t="s">
        <v>309</v>
      </c>
      <c r="D150" s="255"/>
      <c r="E150" s="255"/>
      <c r="F150" s="255"/>
      <c r="G150" s="255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160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2" x14ac:dyDescent="0.2">
      <c r="A151" s="154"/>
      <c r="B151" s="155"/>
      <c r="C151" s="183" t="s">
        <v>381</v>
      </c>
      <c r="D151" s="163"/>
      <c r="E151" s="164">
        <v>26</v>
      </c>
      <c r="F151" s="158"/>
      <c r="G151" s="158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7"/>
      <c r="AA151" s="147"/>
      <c r="AB151" s="147"/>
      <c r="AC151" s="147"/>
      <c r="AD151" s="147"/>
      <c r="AE151" s="147"/>
      <c r="AF151" s="147"/>
      <c r="AG151" s="147" t="s">
        <v>162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73">
        <v>50</v>
      </c>
      <c r="B152" s="174" t="s">
        <v>382</v>
      </c>
      <c r="C152" s="182" t="s">
        <v>383</v>
      </c>
      <c r="D152" s="175" t="s">
        <v>288</v>
      </c>
      <c r="E152" s="176">
        <v>110</v>
      </c>
      <c r="F152" s="177"/>
      <c r="G152" s="178">
        <f>ROUND(E152*F152,2)</f>
        <v>0</v>
      </c>
      <c r="H152" s="177"/>
      <c r="I152" s="178">
        <f>ROUND(E152*H152,2)</f>
        <v>0</v>
      </c>
      <c r="J152" s="177"/>
      <c r="K152" s="178">
        <f>ROUND(E152*J152,2)</f>
        <v>0</v>
      </c>
      <c r="L152" s="178">
        <v>21</v>
      </c>
      <c r="M152" s="178">
        <f>G152*(1+L152/100)</f>
        <v>0</v>
      </c>
      <c r="N152" s="176">
        <v>1E-3</v>
      </c>
      <c r="O152" s="176">
        <f>ROUND(E152*N152,2)</f>
        <v>0.11</v>
      </c>
      <c r="P152" s="176">
        <v>0</v>
      </c>
      <c r="Q152" s="176">
        <f>ROUND(E152*P152,2)</f>
        <v>0</v>
      </c>
      <c r="R152" s="178"/>
      <c r="S152" s="178" t="s">
        <v>154</v>
      </c>
      <c r="T152" s="179" t="s">
        <v>155</v>
      </c>
      <c r="U152" s="158">
        <v>0</v>
      </c>
      <c r="V152" s="158">
        <f>ROUND(E152*U152,2)</f>
        <v>0</v>
      </c>
      <c r="W152" s="158"/>
      <c r="X152" s="158" t="s">
        <v>376</v>
      </c>
      <c r="Y152" s="158" t="s">
        <v>157</v>
      </c>
      <c r="Z152" s="147"/>
      <c r="AA152" s="147"/>
      <c r="AB152" s="147"/>
      <c r="AC152" s="147"/>
      <c r="AD152" s="147"/>
      <c r="AE152" s="147"/>
      <c r="AF152" s="147"/>
      <c r="AG152" s="147" t="s">
        <v>384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2" x14ac:dyDescent="0.2">
      <c r="A153" s="154"/>
      <c r="B153" s="155"/>
      <c r="C153" s="254" t="s">
        <v>385</v>
      </c>
      <c r="D153" s="255"/>
      <c r="E153" s="255"/>
      <c r="F153" s="255"/>
      <c r="G153" s="255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7"/>
      <c r="AA153" s="147"/>
      <c r="AB153" s="147"/>
      <c r="AC153" s="147"/>
      <c r="AD153" s="147"/>
      <c r="AE153" s="147"/>
      <c r="AF153" s="147"/>
      <c r="AG153" s="147" t="s">
        <v>160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2" x14ac:dyDescent="0.2">
      <c r="A154" s="154"/>
      <c r="B154" s="155"/>
      <c r="C154" s="183" t="s">
        <v>338</v>
      </c>
      <c r="D154" s="163"/>
      <c r="E154" s="164">
        <v>110</v>
      </c>
      <c r="F154" s="158"/>
      <c r="G154" s="158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162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54">
        <v>51</v>
      </c>
      <c r="B155" s="155" t="s">
        <v>386</v>
      </c>
      <c r="C155" s="197" t="s">
        <v>387</v>
      </c>
      <c r="D155" s="156" t="s">
        <v>0</v>
      </c>
      <c r="E155" s="195"/>
      <c r="F155" s="159"/>
      <c r="G155" s="158">
        <f>ROUND(E155*F155,2)</f>
        <v>0</v>
      </c>
      <c r="H155" s="159"/>
      <c r="I155" s="158">
        <f>ROUND(E155*H155,2)</f>
        <v>0</v>
      </c>
      <c r="J155" s="159"/>
      <c r="K155" s="158">
        <f>ROUND(E155*J155,2)</f>
        <v>0</v>
      </c>
      <c r="L155" s="158">
        <v>21</v>
      </c>
      <c r="M155" s="158">
        <f>G155*(1+L155/100)</f>
        <v>0</v>
      </c>
      <c r="N155" s="157">
        <v>0</v>
      </c>
      <c r="O155" s="157">
        <f>ROUND(E155*N155,2)</f>
        <v>0</v>
      </c>
      <c r="P155" s="157">
        <v>0</v>
      </c>
      <c r="Q155" s="157">
        <f>ROUND(E155*P155,2)</f>
        <v>0</v>
      </c>
      <c r="R155" s="158"/>
      <c r="S155" s="158" t="s">
        <v>219</v>
      </c>
      <c r="T155" s="158" t="s">
        <v>219</v>
      </c>
      <c r="U155" s="158">
        <v>0</v>
      </c>
      <c r="V155" s="158">
        <f>ROUND(E155*U155,2)</f>
        <v>0</v>
      </c>
      <c r="W155" s="158"/>
      <c r="X155" s="158" t="s">
        <v>293</v>
      </c>
      <c r="Y155" s="158" t="s">
        <v>157</v>
      </c>
      <c r="Z155" s="147"/>
      <c r="AA155" s="147"/>
      <c r="AB155" s="147"/>
      <c r="AC155" s="147"/>
      <c r="AD155" s="147"/>
      <c r="AE155" s="147"/>
      <c r="AF155" s="147"/>
      <c r="AG155" s="147" t="s">
        <v>294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x14ac:dyDescent="0.2">
      <c r="A156" s="166" t="s">
        <v>149</v>
      </c>
      <c r="B156" s="167" t="s">
        <v>97</v>
      </c>
      <c r="C156" s="181" t="s">
        <v>98</v>
      </c>
      <c r="D156" s="168"/>
      <c r="E156" s="169"/>
      <c r="F156" s="170"/>
      <c r="G156" s="170">
        <f>SUMIF(AG157:AG243,"&lt;&gt;NOR",G157:G243)</f>
        <v>0</v>
      </c>
      <c r="H156" s="170"/>
      <c r="I156" s="170">
        <f>SUM(I157:I243)</f>
        <v>0</v>
      </c>
      <c r="J156" s="170"/>
      <c r="K156" s="170">
        <f>SUM(K157:K243)</f>
        <v>0</v>
      </c>
      <c r="L156" s="170"/>
      <c r="M156" s="170">
        <f>SUM(M157:M243)</f>
        <v>0</v>
      </c>
      <c r="N156" s="169"/>
      <c r="O156" s="169">
        <f>SUM(O157:O243)</f>
        <v>8.3099999999999969</v>
      </c>
      <c r="P156" s="169"/>
      <c r="Q156" s="169">
        <f>SUM(Q157:Q243)</f>
        <v>6.77</v>
      </c>
      <c r="R156" s="170"/>
      <c r="S156" s="170"/>
      <c r="T156" s="171"/>
      <c r="U156" s="165"/>
      <c r="V156" s="165">
        <f>SUM(V157:V243)</f>
        <v>0</v>
      </c>
      <c r="W156" s="165"/>
      <c r="X156" s="165"/>
      <c r="Y156" s="165"/>
      <c r="AG156" t="s">
        <v>150</v>
      </c>
    </row>
    <row r="157" spans="1:60" outlineLevel="1" x14ac:dyDescent="0.2">
      <c r="A157" s="173">
        <v>52</v>
      </c>
      <c r="B157" s="174" t="s">
        <v>388</v>
      </c>
      <c r="C157" s="182" t="s">
        <v>389</v>
      </c>
      <c r="D157" s="175" t="s">
        <v>218</v>
      </c>
      <c r="E157" s="176">
        <v>479.58499999999998</v>
      </c>
      <c r="F157" s="177"/>
      <c r="G157" s="178">
        <f>ROUND(E157*F157,2)</f>
        <v>0</v>
      </c>
      <c r="H157" s="177"/>
      <c r="I157" s="178">
        <f>ROUND(E157*H157,2)</f>
        <v>0</v>
      </c>
      <c r="J157" s="177"/>
      <c r="K157" s="178">
        <f>ROUND(E157*J157,2)</f>
        <v>0</v>
      </c>
      <c r="L157" s="178">
        <v>21</v>
      </c>
      <c r="M157" s="178">
        <f>G157*(1+L157/100)</f>
        <v>0</v>
      </c>
      <c r="N157" s="176">
        <v>0</v>
      </c>
      <c r="O157" s="176">
        <f>ROUND(E157*N157,2)</f>
        <v>0</v>
      </c>
      <c r="P157" s="176">
        <v>1.4E-2</v>
      </c>
      <c r="Q157" s="176">
        <f>ROUND(E157*P157,2)</f>
        <v>6.71</v>
      </c>
      <c r="R157" s="178"/>
      <c r="S157" s="178" t="s">
        <v>219</v>
      </c>
      <c r="T157" s="179" t="s">
        <v>219</v>
      </c>
      <c r="U157" s="158">
        <v>0</v>
      </c>
      <c r="V157" s="158">
        <f>ROUND(E157*U157,2)</f>
        <v>0</v>
      </c>
      <c r="W157" s="158"/>
      <c r="X157" s="158" t="s">
        <v>156</v>
      </c>
      <c r="Y157" s="158" t="s">
        <v>157</v>
      </c>
      <c r="Z157" s="147"/>
      <c r="AA157" s="147"/>
      <c r="AB157" s="147"/>
      <c r="AC157" s="147"/>
      <c r="AD157" s="147"/>
      <c r="AE157" s="147"/>
      <c r="AF157" s="147"/>
      <c r="AG157" s="147" t="s">
        <v>302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2" x14ac:dyDescent="0.2">
      <c r="A158" s="154"/>
      <c r="B158" s="155"/>
      <c r="C158" s="183" t="s">
        <v>390</v>
      </c>
      <c r="D158" s="163"/>
      <c r="E158" s="164">
        <v>44.45</v>
      </c>
      <c r="F158" s="158"/>
      <c r="G158" s="158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7"/>
      <c r="AA158" s="147"/>
      <c r="AB158" s="147"/>
      <c r="AC158" s="147"/>
      <c r="AD158" s="147"/>
      <c r="AE158" s="147"/>
      <c r="AF158" s="147"/>
      <c r="AG158" s="147" t="s">
        <v>162</v>
      </c>
      <c r="AH158" s="147">
        <v>0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3" x14ac:dyDescent="0.2">
      <c r="A159" s="154"/>
      <c r="B159" s="155"/>
      <c r="C159" s="183" t="s">
        <v>391</v>
      </c>
      <c r="D159" s="163"/>
      <c r="E159" s="164">
        <v>202.36</v>
      </c>
      <c r="F159" s="158"/>
      <c r="G159" s="158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7"/>
      <c r="AA159" s="147"/>
      <c r="AB159" s="147"/>
      <c r="AC159" s="147"/>
      <c r="AD159" s="147"/>
      <c r="AE159" s="147"/>
      <c r="AF159" s="147"/>
      <c r="AG159" s="147" t="s">
        <v>162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3" x14ac:dyDescent="0.2">
      <c r="A160" s="154"/>
      <c r="B160" s="155"/>
      <c r="C160" s="183" t="s">
        <v>392</v>
      </c>
      <c r="D160" s="163"/>
      <c r="E160" s="164">
        <v>37.04</v>
      </c>
      <c r="F160" s="158"/>
      <c r="G160" s="158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162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3" x14ac:dyDescent="0.2">
      <c r="A161" s="154"/>
      <c r="B161" s="155"/>
      <c r="C161" s="183" t="s">
        <v>393</v>
      </c>
      <c r="D161" s="163"/>
      <c r="E161" s="164">
        <v>195.74</v>
      </c>
      <c r="F161" s="158"/>
      <c r="G161" s="158"/>
      <c r="H161" s="158"/>
      <c r="I161" s="158"/>
      <c r="J161" s="158"/>
      <c r="K161" s="158"/>
      <c r="L161" s="158"/>
      <c r="M161" s="158"/>
      <c r="N161" s="157"/>
      <c r="O161" s="157"/>
      <c r="P161" s="157"/>
      <c r="Q161" s="157"/>
      <c r="R161" s="158"/>
      <c r="S161" s="158"/>
      <c r="T161" s="158"/>
      <c r="U161" s="158"/>
      <c r="V161" s="158"/>
      <c r="W161" s="158"/>
      <c r="X161" s="158"/>
      <c r="Y161" s="158"/>
      <c r="Z161" s="147"/>
      <c r="AA161" s="147"/>
      <c r="AB161" s="147"/>
      <c r="AC161" s="147"/>
      <c r="AD161" s="147"/>
      <c r="AE161" s="147"/>
      <c r="AF161" s="147"/>
      <c r="AG161" s="147" t="s">
        <v>162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1" x14ac:dyDescent="0.2">
      <c r="A162" s="173">
        <v>53</v>
      </c>
      <c r="B162" s="174" t="s">
        <v>394</v>
      </c>
      <c r="C162" s="182" t="s">
        <v>395</v>
      </c>
      <c r="D162" s="175" t="s">
        <v>218</v>
      </c>
      <c r="E162" s="176">
        <v>479.58499999999998</v>
      </c>
      <c r="F162" s="177"/>
      <c r="G162" s="178">
        <f>ROUND(E162*F162,2)</f>
        <v>0</v>
      </c>
      <c r="H162" s="177"/>
      <c r="I162" s="178">
        <f>ROUND(E162*H162,2)</f>
        <v>0</v>
      </c>
      <c r="J162" s="177"/>
      <c r="K162" s="178">
        <f>ROUND(E162*J162,2)</f>
        <v>0</v>
      </c>
      <c r="L162" s="178">
        <v>21</v>
      </c>
      <c r="M162" s="178">
        <f>G162*(1+L162/100)</f>
        <v>0</v>
      </c>
      <c r="N162" s="176">
        <v>1.417E-2</v>
      </c>
      <c r="O162" s="176">
        <f>ROUND(E162*N162,2)</f>
        <v>6.8</v>
      </c>
      <c r="P162" s="176">
        <v>0</v>
      </c>
      <c r="Q162" s="176">
        <f>ROUND(E162*P162,2)</f>
        <v>0</v>
      </c>
      <c r="R162" s="178"/>
      <c r="S162" s="178" t="s">
        <v>219</v>
      </c>
      <c r="T162" s="179" t="s">
        <v>219</v>
      </c>
      <c r="U162" s="158">
        <v>0</v>
      </c>
      <c r="V162" s="158">
        <f>ROUND(E162*U162,2)</f>
        <v>0</v>
      </c>
      <c r="W162" s="158"/>
      <c r="X162" s="158" t="s">
        <v>156</v>
      </c>
      <c r="Y162" s="158" t="s">
        <v>157</v>
      </c>
      <c r="Z162" s="147"/>
      <c r="AA162" s="147"/>
      <c r="AB162" s="147"/>
      <c r="AC162" s="147"/>
      <c r="AD162" s="147"/>
      <c r="AE162" s="147"/>
      <c r="AF162" s="147"/>
      <c r="AG162" s="147" t="s">
        <v>302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2" x14ac:dyDescent="0.2">
      <c r="A163" s="154"/>
      <c r="B163" s="155"/>
      <c r="C163" s="254" t="s">
        <v>536</v>
      </c>
      <c r="D163" s="255"/>
      <c r="E163" s="255"/>
      <c r="F163" s="255"/>
      <c r="G163" s="255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7"/>
      <c r="AA163" s="147"/>
      <c r="AB163" s="147"/>
      <c r="AC163" s="147"/>
      <c r="AD163" s="147"/>
      <c r="AE163" s="147"/>
      <c r="AF163" s="147"/>
      <c r="AG163" s="147" t="s">
        <v>160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3" x14ac:dyDescent="0.2">
      <c r="A164" s="154"/>
      <c r="B164" s="155"/>
      <c r="C164" s="256" t="s">
        <v>396</v>
      </c>
      <c r="D164" s="257"/>
      <c r="E164" s="257"/>
      <c r="F164" s="257"/>
      <c r="G164" s="257"/>
      <c r="H164" s="158"/>
      <c r="I164" s="158"/>
      <c r="J164" s="158"/>
      <c r="K164" s="158"/>
      <c r="L164" s="158"/>
      <c r="M164" s="158"/>
      <c r="N164" s="157"/>
      <c r="O164" s="157"/>
      <c r="P164" s="157"/>
      <c r="Q164" s="157"/>
      <c r="R164" s="158"/>
      <c r="S164" s="158"/>
      <c r="T164" s="158"/>
      <c r="U164" s="158"/>
      <c r="V164" s="158"/>
      <c r="W164" s="158"/>
      <c r="X164" s="158"/>
      <c r="Y164" s="158"/>
      <c r="Z164" s="147"/>
      <c r="AA164" s="147"/>
      <c r="AB164" s="147"/>
      <c r="AC164" s="147"/>
      <c r="AD164" s="147"/>
      <c r="AE164" s="147"/>
      <c r="AF164" s="147"/>
      <c r="AG164" s="147" t="s">
        <v>160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3" x14ac:dyDescent="0.2">
      <c r="A165" s="154"/>
      <c r="B165" s="155"/>
      <c r="C165" s="256" t="s">
        <v>397</v>
      </c>
      <c r="D165" s="257"/>
      <c r="E165" s="257"/>
      <c r="F165" s="257"/>
      <c r="G165" s="257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7"/>
      <c r="AA165" s="147"/>
      <c r="AB165" s="147"/>
      <c r="AC165" s="147"/>
      <c r="AD165" s="147"/>
      <c r="AE165" s="147"/>
      <c r="AF165" s="147"/>
      <c r="AG165" s="147" t="s">
        <v>160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2" x14ac:dyDescent="0.2">
      <c r="A166" s="154"/>
      <c r="B166" s="155"/>
      <c r="C166" s="183" t="s">
        <v>390</v>
      </c>
      <c r="D166" s="163"/>
      <c r="E166" s="164">
        <v>44.45</v>
      </c>
      <c r="F166" s="158"/>
      <c r="G166" s="158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162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3" x14ac:dyDescent="0.2">
      <c r="A167" s="154"/>
      <c r="B167" s="155"/>
      <c r="C167" s="183" t="s">
        <v>391</v>
      </c>
      <c r="D167" s="163"/>
      <c r="E167" s="164">
        <v>202.36</v>
      </c>
      <c r="F167" s="158"/>
      <c r="G167" s="158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7"/>
      <c r="AA167" s="147"/>
      <c r="AB167" s="147"/>
      <c r="AC167" s="147"/>
      <c r="AD167" s="147"/>
      <c r="AE167" s="147"/>
      <c r="AF167" s="147"/>
      <c r="AG167" s="147" t="s">
        <v>162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3" x14ac:dyDescent="0.2">
      <c r="A168" s="154"/>
      <c r="B168" s="155"/>
      <c r="C168" s="183" t="s">
        <v>392</v>
      </c>
      <c r="D168" s="163"/>
      <c r="E168" s="164">
        <v>37.04</v>
      </c>
      <c r="F168" s="158"/>
      <c r="G168" s="158"/>
      <c r="H168" s="158"/>
      <c r="I168" s="158"/>
      <c r="J168" s="158"/>
      <c r="K168" s="158"/>
      <c r="L168" s="158"/>
      <c r="M168" s="158"/>
      <c r="N168" s="157"/>
      <c r="O168" s="157"/>
      <c r="P168" s="157"/>
      <c r="Q168" s="157"/>
      <c r="R168" s="158"/>
      <c r="S168" s="158"/>
      <c r="T168" s="158"/>
      <c r="U168" s="158"/>
      <c r="V168" s="158"/>
      <c r="W168" s="158"/>
      <c r="X168" s="158"/>
      <c r="Y168" s="158"/>
      <c r="Z168" s="147"/>
      <c r="AA168" s="147"/>
      <c r="AB168" s="147"/>
      <c r="AC168" s="147"/>
      <c r="AD168" s="147"/>
      <c r="AE168" s="147"/>
      <c r="AF168" s="147"/>
      <c r="AG168" s="147" t="s">
        <v>162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3" x14ac:dyDescent="0.2">
      <c r="A169" s="154"/>
      <c r="B169" s="155"/>
      <c r="C169" s="183" t="s">
        <v>393</v>
      </c>
      <c r="D169" s="163"/>
      <c r="E169" s="164">
        <v>195.74</v>
      </c>
      <c r="F169" s="158"/>
      <c r="G169" s="158"/>
      <c r="H169" s="158"/>
      <c r="I169" s="158"/>
      <c r="J169" s="158"/>
      <c r="K169" s="158"/>
      <c r="L169" s="158"/>
      <c r="M169" s="158"/>
      <c r="N169" s="157"/>
      <c r="O169" s="157"/>
      <c r="P169" s="157"/>
      <c r="Q169" s="157"/>
      <c r="R169" s="158"/>
      <c r="S169" s="158"/>
      <c r="T169" s="158"/>
      <c r="U169" s="158"/>
      <c r="V169" s="158"/>
      <c r="W169" s="158"/>
      <c r="X169" s="158"/>
      <c r="Y169" s="158"/>
      <c r="Z169" s="147"/>
      <c r="AA169" s="147"/>
      <c r="AB169" s="147"/>
      <c r="AC169" s="147"/>
      <c r="AD169" s="147"/>
      <c r="AE169" s="147"/>
      <c r="AF169" s="147"/>
      <c r="AG169" s="147" t="s">
        <v>162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73">
        <v>54</v>
      </c>
      <c r="B170" s="174" t="s">
        <v>398</v>
      </c>
      <c r="C170" s="182" t="s">
        <v>399</v>
      </c>
      <c r="D170" s="175" t="s">
        <v>288</v>
      </c>
      <c r="E170" s="176">
        <v>864</v>
      </c>
      <c r="F170" s="177"/>
      <c r="G170" s="178">
        <f>ROUND(E170*F170,2)</f>
        <v>0</v>
      </c>
      <c r="H170" s="177"/>
      <c r="I170" s="178">
        <f>ROUND(E170*H170,2)</f>
        <v>0</v>
      </c>
      <c r="J170" s="177"/>
      <c r="K170" s="178">
        <f>ROUND(E170*J170,2)</f>
        <v>0</v>
      </c>
      <c r="L170" s="178">
        <v>21</v>
      </c>
      <c r="M170" s="178">
        <f>G170*(1+L170/100)</f>
        <v>0</v>
      </c>
      <c r="N170" s="176">
        <v>2.1000000000000001E-4</v>
      </c>
      <c r="O170" s="176">
        <f>ROUND(E170*N170,2)</f>
        <v>0.18</v>
      </c>
      <c r="P170" s="176">
        <v>0</v>
      </c>
      <c r="Q170" s="176">
        <f>ROUND(E170*P170,2)</f>
        <v>0</v>
      </c>
      <c r="R170" s="178"/>
      <c r="S170" s="178" t="s">
        <v>219</v>
      </c>
      <c r="T170" s="179" t="s">
        <v>219</v>
      </c>
      <c r="U170" s="158">
        <v>0</v>
      </c>
      <c r="V170" s="158">
        <f>ROUND(E170*U170,2)</f>
        <v>0</v>
      </c>
      <c r="W170" s="158"/>
      <c r="X170" s="158" t="s">
        <v>156</v>
      </c>
      <c r="Y170" s="158" t="s">
        <v>157</v>
      </c>
      <c r="Z170" s="147"/>
      <c r="AA170" s="147"/>
      <c r="AB170" s="147"/>
      <c r="AC170" s="147"/>
      <c r="AD170" s="147"/>
      <c r="AE170" s="147"/>
      <c r="AF170" s="147"/>
      <c r="AG170" s="147" t="s">
        <v>302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2" x14ac:dyDescent="0.2">
      <c r="A171" s="154"/>
      <c r="B171" s="155"/>
      <c r="C171" s="254" t="s">
        <v>400</v>
      </c>
      <c r="D171" s="255"/>
      <c r="E171" s="255"/>
      <c r="F171" s="255"/>
      <c r="G171" s="255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7"/>
      <c r="AA171" s="147"/>
      <c r="AB171" s="147"/>
      <c r="AC171" s="147"/>
      <c r="AD171" s="147"/>
      <c r="AE171" s="147"/>
      <c r="AF171" s="147"/>
      <c r="AG171" s="147" t="s">
        <v>160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3" x14ac:dyDescent="0.2">
      <c r="A172" s="154"/>
      <c r="B172" s="155"/>
      <c r="C172" s="256" t="s">
        <v>401</v>
      </c>
      <c r="D172" s="257"/>
      <c r="E172" s="257"/>
      <c r="F172" s="257"/>
      <c r="G172" s="257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7"/>
      <c r="AA172" s="147"/>
      <c r="AB172" s="147"/>
      <c r="AC172" s="147"/>
      <c r="AD172" s="147"/>
      <c r="AE172" s="147"/>
      <c r="AF172" s="147"/>
      <c r="AG172" s="147" t="s">
        <v>160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2" x14ac:dyDescent="0.2">
      <c r="A173" s="154"/>
      <c r="B173" s="155"/>
      <c r="C173" s="183" t="s">
        <v>402</v>
      </c>
      <c r="D173" s="163"/>
      <c r="E173" s="164">
        <v>864</v>
      </c>
      <c r="F173" s="158"/>
      <c r="G173" s="158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7"/>
      <c r="AA173" s="147"/>
      <c r="AB173" s="147"/>
      <c r="AC173" s="147"/>
      <c r="AD173" s="147"/>
      <c r="AE173" s="147"/>
      <c r="AF173" s="147"/>
      <c r="AG173" s="147" t="s">
        <v>162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73">
        <v>55</v>
      </c>
      <c r="B174" s="174" t="s">
        <v>403</v>
      </c>
      <c r="C174" s="182" t="s">
        <v>404</v>
      </c>
      <c r="D174" s="175" t="s">
        <v>288</v>
      </c>
      <c r="E174" s="176">
        <v>2</v>
      </c>
      <c r="F174" s="177"/>
      <c r="G174" s="178">
        <f>ROUND(E174*F174,2)</f>
        <v>0</v>
      </c>
      <c r="H174" s="177"/>
      <c r="I174" s="178">
        <f>ROUND(E174*H174,2)</f>
        <v>0</v>
      </c>
      <c r="J174" s="177"/>
      <c r="K174" s="178">
        <f>ROUND(E174*J174,2)</f>
        <v>0</v>
      </c>
      <c r="L174" s="178">
        <v>21</v>
      </c>
      <c r="M174" s="178">
        <f>G174*(1+L174/100)</f>
        <v>0</v>
      </c>
      <c r="N174" s="176">
        <v>1.2099999999999999E-3</v>
      </c>
      <c r="O174" s="176">
        <f>ROUND(E174*N174,2)</f>
        <v>0</v>
      </c>
      <c r="P174" s="176">
        <v>0</v>
      </c>
      <c r="Q174" s="176">
        <f>ROUND(E174*P174,2)</f>
        <v>0</v>
      </c>
      <c r="R174" s="178"/>
      <c r="S174" s="178" t="s">
        <v>219</v>
      </c>
      <c r="T174" s="179" t="s">
        <v>219</v>
      </c>
      <c r="U174" s="158">
        <v>0</v>
      </c>
      <c r="V174" s="158">
        <f>ROUND(E174*U174,2)</f>
        <v>0</v>
      </c>
      <c r="W174" s="158"/>
      <c r="X174" s="158" t="s">
        <v>156</v>
      </c>
      <c r="Y174" s="158" t="s">
        <v>157</v>
      </c>
      <c r="Z174" s="147"/>
      <c r="AA174" s="147"/>
      <c r="AB174" s="147"/>
      <c r="AC174" s="147"/>
      <c r="AD174" s="147"/>
      <c r="AE174" s="147"/>
      <c r="AF174" s="147"/>
      <c r="AG174" s="147" t="s">
        <v>302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2" x14ac:dyDescent="0.2">
      <c r="A175" s="154"/>
      <c r="B175" s="155"/>
      <c r="C175" s="183" t="s">
        <v>297</v>
      </c>
      <c r="D175" s="163"/>
      <c r="E175" s="164">
        <v>2</v>
      </c>
      <c r="F175" s="158"/>
      <c r="G175" s="158"/>
      <c r="H175" s="158"/>
      <c r="I175" s="158"/>
      <c r="J175" s="158"/>
      <c r="K175" s="158"/>
      <c r="L175" s="158"/>
      <c r="M175" s="158"/>
      <c r="N175" s="157"/>
      <c r="O175" s="157"/>
      <c r="P175" s="157"/>
      <c r="Q175" s="157"/>
      <c r="R175" s="158"/>
      <c r="S175" s="158"/>
      <c r="T175" s="158"/>
      <c r="U175" s="158"/>
      <c r="V175" s="158"/>
      <c r="W175" s="158"/>
      <c r="X175" s="158"/>
      <c r="Y175" s="158"/>
      <c r="Z175" s="147"/>
      <c r="AA175" s="147"/>
      <c r="AB175" s="147"/>
      <c r="AC175" s="147"/>
      <c r="AD175" s="147"/>
      <c r="AE175" s="147"/>
      <c r="AF175" s="147"/>
      <c r="AG175" s="147" t="s">
        <v>162</v>
      </c>
      <c r="AH175" s="147">
        <v>0</v>
      </c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73">
        <v>56</v>
      </c>
      <c r="B176" s="174" t="s">
        <v>405</v>
      </c>
      <c r="C176" s="182" t="s">
        <v>406</v>
      </c>
      <c r="D176" s="175" t="s">
        <v>288</v>
      </c>
      <c r="E176" s="176">
        <v>2</v>
      </c>
      <c r="F176" s="177"/>
      <c r="G176" s="178">
        <f>ROUND(E176*F176,2)</f>
        <v>0</v>
      </c>
      <c r="H176" s="177"/>
      <c r="I176" s="178">
        <f>ROUND(E176*H176,2)</f>
        <v>0</v>
      </c>
      <c r="J176" s="177"/>
      <c r="K176" s="178">
        <f>ROUND(E176*J176,2)</f>
        <v>0</v>
      </c>
      <c r="L176" s="178">
        <v>21</v>
      </c>
      <c r="M176" s="178">
        <f>G176*(1+L176/100)</f>
        <v>0</v>
      </c>
      <c r="N176" s="176">
        <v>7.1000000000000002E-4</v>
      </c>
      <c r="O176" s="176">
        <f>ROUND(E176*N176,2)</f>
        <v>0</v>
      </c>
      <c r="P176" s="176">
        <v>0</v>
      </c>
      <c r="Q176" s="176">
        <f>ROUND(E176*P176,2)</f>
        <v>0</v>
      </c>
      <c r="R176" s="178"/>
      <c r="S176" s="178" t="s">
        <v>219</v>
      </c>
      <c r="T176" s="179" t="s">
        <v>219</v>
      </c>
      <c r="U176" s="158">
        <v>0</v>
      </c>
      <c r="V176" s="158">
        <f>ROUND(E176*U176,2)</f>
        <v>0</v>
      </c>
      <c r="W176" s="158"/>
      <c r="X176" s="158" t="s">
        <v>156</v>
      </c>
      <c r="Y176" s="158" t="s">
        <v>157</v>
      </c>
      <c r="Z176" s="147"/>
      <c r="AA176" s="147"/>
      <c r="AB176" s="147"/>
      <c r="AC176" s="147"/>
      <c r="AD176" s="147"/>
      <c r="AE176" s="147"/>
      <c r="AF176" s="147"/>
      <c r="AG176" s="147" t="s">
        <v>302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2" x14ac:dyDescent="0.2">
      <c r="A177" s="154"/>
      <c r="B177" s="155"/>
      <c r="C177" s="183" t="s">
        <v>297</v>
      </c>
      <c r="D177" s="163"/>
      <c r="E177" s="164">
        <v>2</v>
      </c>
      <c r="F177" s="158"/>
      <c r="G177" s="158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7"/>
      <c r="AA177" s="147"/>
      <c r="AB177" s="147"/>
      <c r="AC177" s="147"/>
      <c r="AD177" s="147"/>
      <c r="AE177" s="147"/>
      <c r="AF177" s="147"/>
      <c r="AG177" s="147" t="s">
        <v>162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1" x14ac:dyDescent="0.2">
      <c r="A178" s="173">
        <v>57</v>
      </c>
      <c r="B178" s="174" t="s">
        <v>407</v>
      </c>
      <c r="C178" s="182" t="s">
        <v>408</v>
      </c>
      <c r="D178" s="175" t="s">
        <v>288</v>
      </c>
      <c r="E178" s="176">
        <v>2</v>
      </c>
      <c r="F178" s="177"/>
      <c r="G178" s="178">
        <f>ROUND(E178*F178,2)</f>
        <v>0</v>
      </c>
      <c r="H178" s="177"/>
      <c r="I178" s="178">
        <f>ROUND(E178*H178,2)</f>
        <v>0</v>
      </c>
      <c r="J178" s="177"/>
      <c r="K178" s="178">
        <f>ROUND(E178*J178,2)</f>
        <v>0</v>
      </c>
      <c r="L178" s="178">
        <v>21</v>
      </c>
      <c r="M178" s="178">
        <f>G178*(1+L178/100)</f>
        <v>0</v>
      </c>
      <c r="N178" s="176">
        <v>6.8799999999999998E-3</v>
      </c>
      <c r="O178" s="176">
        <f>ROUND(E178*N178,2)</f>
        <v>0.01</v>
      </c>
      <c r="P178" s="176">
        <v>0</v>
      </c>
      <c r="Q178" s="176">
        <f>ROUND(E178*P178,2)</f>
        <v>0</v>
      </c>
      <c r="R178" s="178"/>
      <c r="S178" s="178" t="s">
        <v>219</v>
      </c>
      <c r="T178" s="179" t="s">
        <v>219</v>
      </c>
      <c r="U178" s="158">
        <v>0</v>
      </c>
      <c r="V178" s="158">
        <f>ROUND(E178*U178,2)</f>
        <v>0</v>
      </c>
      <c r="W178" s="158"/>
      <c r="X178" s="158" t="s">
        <v>156</v>
      </c>
      <c r="Y178" s="158" t="s">
        <v>157</v>
      </c>
      <c r="Z178" s="147"/>
      <c r="AA178" s="147"/>
      <c r="AB178" s="147"/>
      <c r="AC178" s="147"/>
      <c r="AD178" s="147"/>
      <c r="AE178" s="147"/>
      <c r="AF178" s="147"/>
      <c r="AG178" s="147" t="s">
        <v>302</v>
      </c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2" x14ac:dyDescent="0.2">
      <c r="A179" s="154"/>
      <c r="B179" s="155"/>
      <c r="C179" s="254" t="s">
        <v>409</v>
      </c>
      <c r="D179" s="255"/>
      <c r="E179" s="255"/>
      <c r="F179" s="255"/>
      <c r="G179" s="255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7"/>
      <c r="AA179" s="147"/>
      <c r="AB179" s="147"/>
      <c r="AC179" s="147"/>
      <c r="AD179" s="147"/>
      <c r="AE179" s="147"/>
      <c r="AF179" s="147"/>
      <c r="AG179" s="147" t="s">
        <v>160</v>
      </c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2" x14ac:dyDescent="0.2">
      <c r="A180" s="154"/>
      <c r="B180" s="155"/>
      <c r="C180" s="183" t="s">
        <v>297</v>
      </c>
      <c r="D180" s="163"/>
      <c r="E180" s="164">
        <v>2</v>
      </c>
      <c r="F180" s="158"/>
      <c r="G180" s="158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7"/>
      <c r="AA180" s="147"/>
      <c r="AB180" s="147"/>
      <c r="AC180" s="147"/>
      <c r="AD180" s="147"/>
      <c r="AE180" s="147"/>
      <c r="AF180" s="147"/>
      <c r="AG180" s="147" t="s">
        <v>162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ht="22.5" outlineLevel="1" x14ac:dyDescent="0.2">
      <c r="A181" s="173">
        <v>58</v>
      </c>
      <c r="B181" s="174" t="s">
        <v>410</v>
      </c>
      <c r="C181" s="182" t="s">
        <v>411</v>
      </c>
      <c r="D181" s="175" t="s">
        <v>288</v>
      </c>
      <c r="E181" s="176">
        <v>2</v>
      </c>
      <c r="F181" s="177"/>
      <c r="G181" s="178">
        <f>ROUND(E181*F181,2)</f>
        <v>0</v>
      </c>
      <c r="H181" s="177"/>
      <c r="I181" s="178">
        <f>ROUND(E181*H181,2)</f>
        <v>0</v>
      </c>
      <c r="J181" s="177"/>
      <c r="K181" s="178">
        <f>ROUND(E181*J181,2)</f>
        <v>0</v>
      </c>
      <c r="L181" s="178">
        <v>21</v>
      </c>
      <c r="M181" s="178">
        <f>G181*(1+L181/100)</f>
        <v>0</v>
      </c>
      <c r="N181" s="176">
        <v>6.6299999999999996E-3</v>
      </c>
      <c r="O181" s="176">
        <f>ROUND(E181*N181,2)</f>
        <v>0.01</v>
      </c>
      <c r="P181" s="176">
        <v>0</v>
      </c>
      <c r="Q181" s="176">
        <f>ROUND(E181*P181,2)</f>
        <v>0</v>
      </c>
      <c r="R181" s="178"/>
      <c r="S181" s="178" t="s">
        <v>219</v>
      </c>
      <c r="T181" s="179" t="s">
        <v>219</v>
      </c>
      <c r="U181" s="158">
        <v>0</v>
      </c>
      <c r="V181" s="158">
        <f>ROUND(E181*U181,2)</f>
        <v>0</v>
      </c>
      <c r="W181" s="158"/>
      <c r="X181" s="158" t="s">
        <v>156</v>
      </c>
      <c r="Y181" s="158" t="s">
        <v>157</v>
      </c>
      <c r="Z181" s="147"/>
      <c r="AA181" s="147"/>
      <c r="AB181" s="147"/>
      <c r="AC181" s="147"/>
      <c r="AD181" s="147"/>
      <c r="AE181" s="147"/>
      <c r="AF181" s="147"/>
      <c r="AG181" s="147" t="s">
        <v>302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2" x14ac:dyDescent="0.2">
      <c r="A182" s="154"/>
      <c r="B182" s="155"/>
      <c r="C182" s="254" t="s">
        <v>309</v>
      </c>
      <c r="D182" s="255"/>
      <c r="E182" s="255"/>
      <c r="F182" s="255"/>
      <c r="G182" s="255"/>
      <c r="H182" s="158"/>
      <c r="I182" s="158"/>
      <c r="J182" s="158"/>
      <c r="K182" s="158"/>
      <c r="L182" s="158"/>
      <c r="M182" s="158"/>
      <c r="N182" s="157"/>
      <c r="O182" s="157"/>
      <c r="P182" s="157"/>
      <c r="Q182" s="157"/>
      <c r="R182" s="158"/>
      <c r="S182" s="158"/>
      <c r="T182" s="158"/>
      <c r="U182" s="158"/>
      <c r="V182" s="158"/>
      <c r="W182" s="158"/>
      <c r="X182" s="158"/>
      <c r="Y182" s="158"/>
      <c r="Z182" s="147"/>
      <c r="AA182" s="147"/>
      <c r="AB182" s="147"/>
      <c r="AC182" s="147"/>
      <c r="AD182" s="147"/>
      <c r="AE182" s="147"/>
      <c r="AF182" s="147"/>
      <c r="AG182" s="147" t="s">
        <v>160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2" x14ac:dyDescent="0.2">
      <c r="A183" s="154"/>
      <c r="B183" s="155"/>
      <c r="C183" s="183" t="s">
        <v>297</v>
      </c>
      <c r="D183" s="163"/>
      <c r="E183" s="164">
        <v>2</v>
      </c>
      <c r="F183" s="158"/>
      <c r="G183" s="158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7"/>
      <c r="AA183" s="147"/>
      <c r="AB183" s="147"/>
      <c r="AC183" s="147"/>
      <c r="AD183" s="147"/>
      <c r="AE183" s="147"/>
      <c r="AF183" s="147"/>
      <c r="AG183" s="147" t="s">
        <v>162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73">
        <v>59</v>
      </c>
      <c r="B184" s="174" t="s">
        <v>412</v>
      </c>
      <c r="C184" s="182" t="s">
        <v>413</v>
      </c>
      <c r="D184" s="175" t="s">
        <v>268</v>
      </c>
      <c r="E184" s="176">
        <v>106.95</v>
      </c>
      <c r="F184" s="177"/>
      <c r="G184" s="178">
        <f>ROUND(E184*F184,2)</f>
        <v>0</v>
      </c>
      <c r="H184" s="177"/>
      <c r="I184" s="178">
        <f>ROUND(E184*H184,2)</f>
        <v>0</v>
      </c>
      <c r="J184" s="177"/>
      <c r="K184" s="178">
        <f>ROUND(E184*J184,2)</f>
        <v>0</v>
      </c>
      <c r="L184" s="178">
        <v>21</v>
      </c>
      <c r="M184" s="178">
        <f>G184*(1+L184/100)</f>
        <v>0</v>
      </c>
      <c r="N184" s="176">
        <v>3.0699999999999998E-3</v>
      </c>
      <c r="O184" s="176">
        <f>ROUND(E184*N184,2)</f>
        <v>0.33</v>
      </c>
      <c r="P184" s="176">
        <v>0</v>
      </c>
      <c r="Q184" s="176">
        <f>ROUND(E184*P184,2)</f>
        <v>0</v>
      </c>
      <c r="R184" s="178"/>
      <c r="S184" s="178" t="s">
        <v>219</v>
      </c>
      <c r="T184" s="179" t="s">
        <v>219</v>
      </c>
      <c r="U184" s="158">
        <v>0</v>
      </c>
      <c r="V184" s="158">
        <f>ROUND(E184*U184,2)</f>
        <v>0</v>
      </c>
      <c r="W184" s="158"/>
      <c r="X184" s="158" t="s">
        <v>156</v>
      </c>
      <c r="Y184" s="158" t="s">
        <v>157</v>
      </c>
      <c r="Z184" s="147"/>
      <c r="AA184" s="147"/>
      <c r="AB184" s="147"/>
      <c r="AC184" s="147"/>
      <c r="AD184" s="147"/>
      <c r="AE184" s="147"/>
      <c r="AF184" s="147"/>
      <c r="AG184" s="147" t="s">
        <v>201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2" x14ac:dyDescent="0.2">
      <c r="A185" s="154"/>
      <c r="B185" s="155"/>
      <c r="C185" s="254" t="s">
        <v>414</v>
      </c>
      <c r="D185" s="255"/>
      <c r="E185" s="255"/>
      <c r="F185" s="255"/>
      <c r="G185" s="255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7"/>
      <c r="AA185" s="147"/>
      <c r="AB185" s="147"/>
      <c r="AC185" s="147"/>
      <c r="AD185" s="147"/>
      <c r="AE185" s="147"/>
      <c r="AF185" s="147"/>
      <c r="AG185" s="147" t="s">
        <v>160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3" x14ac:dyDescent="0.2">
      <c r="A186" s="154"/>
      <c r="B186" s="155"/>
      <c r="C186" s="256" t="s">
        <v>415</v>
      </c>
      <c r="D186" s="257"/>
      <c r="E186" s="257"/>
      <c r="F186" s="257"/>
      <c r="G186" s="257"/>
      <c r="H186" s="158"/>
      <c r="I186" s="158"/>
      <c r="J186" s="158"/>
      <c r="K186" s="158"/>
      <c r="L186" s="158"/>
      <c r="M186" s="158"/>
      <c r="N186" s="157"/>
      <c r="O186" s="157"/>
      <c r="P186" s="157"/>
      <c r="Q186" s="157"/>
      <c r="R186" s="158"/>
      <c r="S186" s="158"/>
      <c r="T186" s="158"/>
      <c r="U186" s="158"/>
      <c r="V186" s="158"/>
      <c r="W186" s="158"/>
      <c r="X186" s="158"/>
      <c r="Y186" s="158"/>
      <c r="Z186" s="147"/>
      <c r="AA186" s="147"/>
      <c r="AB186" s="147"/>
      <c r="AC186" s="147"/>
      <c r="AD186" s="147"/>
      <c r="AE186" s="147"/>
      <c r="AF186" s="147"/>
      <c r="AG186" s="147" t="s">
        <v>160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2" x14ac:dyDescent="0.2">
      <c r="A187" s="154"/>
      <c r="B187" s="155"/>
      <c r="C187" s="183" t="s">
        <v>306</v>
      </c>
      <c r="D187" s="163"/>
      <c r="E187" s="164">
        <v>106.95</v>
      </c>
      <c r="F187" s="158"/>
      <c r="G187" s="15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7"/>
      <c r="AA187" s="147"/>
      <c r="AB187" s="147"/>
      <c r="AC187" s="147"/>
      <c r="AD187" s="147"/>
      <c r="AE187" s="147"/>
      <c r="AF187" s="147"/>
      <c r="AG187" s="147" t="s">
        <v>162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1" x14ac:dyDescent="0.2">
      <c r="A188" s="173">
        <v>60</v>
      </c>
      <c r="B188" s="174" t="s">
        <v>416</v>
      </c>
      <c r="C188" s="182" t="s">
        <v>417</v>
      </c>
      <c r="D188" s="175" t="s">
        <v>288</v>
      </c>
      <c r="E188" s="176">
        <v>2</v>
      </c>
      <c r="F188" s="177"/>
      <c r="G188" s="178">
        <f>ROUND(E188*F188,2)</f>
        <v>0</v>
      </c>
      <c r="H188" s="177"/>
      <c r="I188" s="178">
        <f>ROUND(E188*H188,2)</f>
        <v>0</v>
      </c>
      <c r="J188" s="177"/>
      <c r="K188" s="178">
        <f>ROUND(E188*J188,2)</f>
        <v>0</v>
      </c>
      <c r="L188" s="178">
        <v>21</v>
      </c>
      <c r="M188" s="178">
        <f>G188*(1+L188/100)</f>
        <v>0</v>
      </c>
      <c r="N188" s="176">
        <v>0</v>
      </c>
      <c r="O188" s="176">
        <f>ROUND(E188*N188,2)</f>
        <v>0</v>
      </c>
      <c r="P188" s="176">
        <v>1E-3</v>
      </c>
      <c r="Q188" s="176">
        <f>ROUND(E188*P188,2)</f>
        <v>0</v>
      </c>
      <c r="R188" s="178"/>
      <c r="S188" s="178" t="s">
        <v>154</v>
      </c>
      <c r="T188" s="179" t="s">
        <v>155</v>
      </c>
      <c r="U188" s="158">
        <v>0</v>
      </c>
      <c r="V188" s="158">
        <f>ROUND(E188*U188,2)</f>
        <v>0</v>
      </c>
      <c r="W188" s="158"/>
      <c r="X188" s="158" t="s">
        <v>156</v>
      </c>
      <c r="Y188" s="158" t="s">
        <v>157</v>
      </c>
      <c r="Z188" s="147"/>
      <c r="AA188" s="147"/>
      <c r="AB188" s="147"/>
      <c r="AC188" s="147"/>
      <c r="AD188" s="147"/>
      <c r="AE188" s="147"/>
      <c r="AF188" s="147"/>
      <c r="AG188" s="147" t="s">
        <v>201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2" x14ac:dyDescent="0.2">
      <c r="A189" s="154"/>
      <c r="B189" s="155"/>
      <c r="C189" s="183" t="s">
        <v>297</v>
      </c>
      <c r="D189" s="163"/>
      <c r="E189" s="164">
        <v>2</v>
      </c>
      <c r="F189" s="158"/>
      <c r="G189" s="158"/>
      <c r="H189" s="158"/>
      <c r="I189" s="158"/>
      <c r="J189" s="158"/>
      <c r="K189" s="158"/>
      <c r="L189" s="158"/>
      <c r="M189" s="158"/>
      <c r="N189" s="157"/>
      <c r="O189" s="157"/>
      <c r="P189" s="157"/>
      <c r="Q189" s="157"/>
      <c r="R189" s="158"/>
      <c r="S189" s="158"/>
      <c r="T189" s="158"/>
      <c r="U189" s="158"/>
      <c r="V189" s="158"/>
      <c r="W189" s="158"/>
      <c r="X189" s="158"/>
      <c r="Y189" s="158"/>
      <c r="Z189" s="147"/>
      <c r="AA189" s="147"/>
      <c r="AB189" s="147"/>
      <c r="AC189" s="147"/>
      <c r="AD189" s="147"/>
      <c r="AE189" s="147"/>
      <c r="AF189" s="147"/>
      <c r="AG189" s="147" t="s">
        <v>162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73">
        <v>61</v>
      </c>
      <c r="B190" s="174" t="s">
        <v>418</v>
      </c>
      <c r="C190" s="182" t="s">
        <v>419</v>
      </c>
      <c r="D190" s="175" t="s">
        <v>288</v>
      </c>
      <c r="E190" s="176">
        <v>2</v>
      </c>
      <c r="F190" s="177"/>
      <c r="G190" s="178">
        <f>ROUND(E190*F190,2)</f>
        <v>0</v>
      </c>
      <c r="H190" s="177"/>
      <c r="I190" s="178">
        <f>ROUND(E190*H190,2)</f>
        <v>0</v>
      </c>
      <c r="J190" s="177"/>
      <c r="K190" s="178">
        <f>ROUND(E190*J190,2)</f>
        <v>0</v>
      </c>
      <c r="L190" s="178">
        <v>21</v>
      </c>
      <c r="M190" s="178">
        <f>G190*(1+L190/100)</f>
        <v>0</v>
      </c>
      <c r="N190" s="176">
        <v>1.01E-3</v>
      </c>
      <c r="O190" s="176">
        <f>ROUND(E190*N190,2)</f>
        <v>0</v>
      </c>
      <c r="P190" s="176">
        <v>0</v>
      </c>
      <c r="Q190" s="176">
        <f>ROUND(E190*P190,2)</f>
        <v>0</v>
      </c>
      <c r="R190" s="178"/>
      <c r="S190" s="178" t="s">
        <v>154</v>
      </c>
      <c r="T190" s="179" t="s">
        <v>155</v>
      </c>
      <c r="U190" s="158">
        <v>0</v>
      </c>
      <c r="V190" s="158">
        <f>ROUND(E190*U190,2)</f>
        <v>0</v>
      </c>
      <c r="W190" s="158"/>
      <c r="X190" s="158" t="s">
        <v>156</v>
      </c>
      <c r="Y190" s="158" t="s">
        <v>157</v>
      </c>
      <c r="Z190" s="147"/>
      <c r="AA190" s="147"/>
      <c r="AB190" s="147"/>
      <c r="AC190" s="147"/>
      <c r="AD190" s="147"/>
      <c r="AE190" s="147"/>
      <c r="AF190" s="147"/>
      <c r="AG190" s="147" t="s">
        <v>302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2" x14ac:dyDescent="0.2">
      <c r="A191" s="154"/>
      <c r="B191" s="155"/>
      <c r="C191" s="254" t="s">
        <v>420</v>
      </c>
      <c r="D191" s="255"/>
      <c r="E191" s="255"/>
      <c r="F191" s="255"/>
      <c r="G191" s="255"/>
      <c r="H191" s="158"/>
      <c r="I191" s="158"/>
      <c r="J191" s="158"/>
      <c r="K191" s="158"/>
      <c r="L191" s="158"/>
      <c r="M191" s="158"/>
      <c r="N191" s="157"/>
      <c r="O191" s="157"/>
      <c r="P191" s="157"/>
      <c r="Q191" s="157"/>
      <c r="R191" s="158"/>
      <c r="S191" s="158"/>
      <c r="T191" s="158"/>
      <c r="U191" s="158"/>
      <c r="V191" s="158"/>
      <c r="W191" s="158"/>
      <c r="X191" s="158"/>
      <c r="Y191" s="158"/>
      <c r="Z191" s="147"/>
      <c r="AA191" s="147"/>
      <c r="AB191" s="147"/>
      <c r="AC191" s="147"/>
      <c r="AD191" s="147"/>
      <c r="AE191" s="147"/>
      <c r="AF191" s="147"/>
      <c r="AG191" s="147" t="s">
        <v>160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3" x14ac:dyDescent="0.2">
      <c r="A192" s="154"/>
      <c r="B192" s="155"/>
      <c r="C192" s="256" t="s">
        <v>421</v>
      </c>
      <c r="D192" s="257"/>
      <c r="E192" s="257"/>
      <c r="F192" s="257"/>
      <c r="G192" s="257"/>
      <c r="H192" s="158"/>
      <c r="I192" s="158"/>
      <c r="J192" s="158"/>
      <c r="K192" s="158"/>
      <c r="L192" s="158"/>
      <c r="M192" s="158"/>
      <c r="N192" s="157"/>
      <c r="O192" s="157"/>
      <c r="P192" s="157"/>
      <c r="Q192" s="157"/>
      <c r="R192" s="158"/>
      <c r="S192" s="158"/>
      <c r="T192" s="158"/>
      <c r="U192" s="158"/>
      <c r="V192" s="158"/>
      <c r="W192" s="158"/>
      <c r="X192" s="158"/>
      <c r="Y192" s="158"/>
      <c r="Z192" s="147"/>
      <c r="AA192" s="147"/>
      <c r="AB192" s="147"/>
      <c r="AC192" s="147"/>
      <c r="AD192" s="147"/>
      <c r="AE192" s="147"/>
      <c r="AF192" s="147"/>
      <c r="AG192" s="147" t="s">
        <v>160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2" x14ac:dyDescent="0.2">
      <c r="A193" s="154"/>
      <c r="B193" s="155"/>
      <c r="C193" s="183" t="s">
        <v>297</v>
      </c>
      <c r="D193" s="163"/>
      <c r="E193" s="164">
        <v>2</v>
      </c>
      <c r="F193" s="158"/>
      <c r="G193" s="158"/>
      <c r="H193" s="158"/>
      <c r="I193" s="158"/>
      <c r="J193" s="158"/>
      <c r="K193" s="158"/>
      <c r="L193" s="158"/>
      <c r="M193" s="158"/>
      <c r="N193" s="157"/>
      <c r="O193" s="157"/>
      <c r="P193" s="157"/>
      <c r="Q193" s="157"/>
      <c r="R193" s="158"/>
      <c r="S193" s="158"/>
      <c r="T193" s="158"/>
      <c r="U193" s="158"/>
      <c r="V193" s="158"/>
      <c r="W193" s="158"/>
      <c r="X193" s="158"/>
      <c r="Y193" s="158"/>
      <c r="Z193" s="147"/>
      <c r="AA193" s="147"/>
      <c r="AB193" s="147"/>
      <c r="AC193" s="147"/>
      <c r="AD193" s="147"/>
      <c r="AE193" s="147"/>
      <c r="AF193" s="147"/>
      <c r="AG193" s="147" t="s">
        <v>162</v>
      </c>
      <c r="AH193" s="147">
        <v>0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 x14ac:dyDescent="0.2">
      <c r="A194" s="173">
        <v>62</v>
      </c>
      <c r="B194" s="174" t="s">
        <v>422</v>
      </c>
      <c r="C194" s="182" t="s">
        <v>423</v>
      </c>
      <c r="D194" s="175" t="s">
        <v>268</v>
      </c>
      <c r="E194" s="176">
        <v>17</v>
      </c>
      <c r="F194" s="177"/>
      <c r="G194" s="178">
        <f>ROUND(E194*F194,2)</f>
        <v>0</v>
      </c>
      <c r="H194" s="177"/>
      <c r="I194" s="178">
        <f>ROUND(E194*H194,2)</f>
        <v>0</v>
      </c>
      <c r="J194" s="177"/>
      <c r="K194" s="178">
        <f>ROUND(E194*J194,2)</f>
        <v>0</v>
      </c>
      <c r="L194" s="178">
        <v>21</v>
      </c>
      <c r="M194" s="178">
        <f>G194*(1+L194/100)</f>
        <v>0</v>
      </c>
      <c r="N194" s="176">
        <v>3.7699999999999999E-3</v>
      </c>
      <c r="O194" s="176">
        <f>ROUND(E194*N194,2)</f>
        <v>0.06</v>
      </c>
      <c r="P194" s="176">
        <v>0</v>
      </c>
      <c r="Q194" s="176">
        <f>ROUND(E194*P194,2)</f>
        <v>0</v>
      </c>
      <c r="R194" s="178"/>
      <c r="S194" s="178" t="s">
        <v>154</v>
      </c>
      <c r="T194" s="179" t="s">
        <v>155</v>
      </c>
      <c r="U194" s="158">
        <v>0</v>
      </c>
      <c r="V194" s="158">
        <f>ROUND(E194*U194,2)</f>
        <v>0</v>
      </c>
      <c r="W194" s="158"/>
      <c r="X194" s="158" t="s">
        <v>156</v>
      </c>
      <c r="Y194" s="158" t="s">
        <v>157</v>
      </c>
      <c r="Z194" s="147"/>
      <c r="AA194" s="147"/>
      <c r="AB194" s="147"/>
      <c r="AC194" s="147"/>
      <c r="AD194" s="147"/>
      <c r="AE194" s="147"/>
      <c r="AF194" s="147"/>
      <c r="AG194" s="147" t="s">
        <v>201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2" x14ac:dyDescent="0.2">
      <c r="A195" s="154"/>
      <c r="B195" s="155"/>
      <c r="C195" s="254" t="s">
        <v>309</v>
      </c>
      <c r="D195" s="255"/>
      <c r="E195" s="255"/>
      <c r="F195" s="255"/>
      <c r="G195" s="255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7"/>
      <c r="AA195" s="147"/>
      <c r="AB195" s="147"/>
      <c r="AC195" s="147"/>
      <c r="AD195" s="147"/>
      <c r="AE195" s="147"/>
      <c r="AF195" s="147"/>
      <c r="AG195" s="147" t="s">
        <v>160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2" x14ac:dyDescent="0.2">
      <c r="A196" s="154"/>
      <c r="B196" s="155"/>
      <c r="C196" s="183" t="s">
        <v>424</v>
      </c>
      <c r="D196" s="163"/>
      <c r="E196" s="164">
        <v>17</v>
      </c>
      <c r="F196" s="158"/>
      <c r="G196" s="158"/>
      <c r="H196" s="158"/>
      <c r="I196" s="158"/>
      <c r="J196" s="158"/>
      <c r="K196" s="158"/>
      <c r="L196" s="158"/>
      <c r="M196" s="158"/>
      <c r="N196" s="157"/>
      <c r="O196" s="157"/>
      <c r="P196" s="157"/>
      <c r="Q196" s="157"/>
      <c r="R196" s="158"/>
      <c r="S196" s="158"/>
      <c r="T196" s="158"/>
      <c r="U196" s="158"/>
      <c r="V196" s="158"/>
      <c r="W196" s="158"/>
      <c r="X196" s="158"/>
      <c r="Y196" s="158"/>
      <c r="Z196" s="147"/>
      <c r="AA196" s="147"/>
      <c r="AB196" s="147"/>
      <c r="AC196" s="147"/>
      <c r="AD196" s="147"/>
      <c r="AE196" s="147"/>
      <c r="AF196" s="147"/>
      <c r="AG196" s="147" t="s">
        <v>162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1" x14ac:dyDescent="0.2">
      <c r="A197" s="173">
        <v>63</v>
      </c>
      <c r="B197" s="174" t="s">
        <v>425</v>
      </c>
      <c r="C197" s="182" t="s">
        <v>426</v>
      </c>
      <c r="D197" s="175" t="s">
        <v>218</v>
      </c>
      <c r="E197" s="176">
        <v>31.878</v>
      </c>
      <c r="F197" s="177"/>
      <c r="G197" s="178">
        <f>ROUND(E197*F197,2)</f>
        <v>0</v>
      </c>
      <c r="H197" s="177"/>
      <c r="I197" s="178">
        <f>ROUND(E197*H197,2)</f>
        <v>0</v>
      </c>
      <c r="J197" s="177"/>
      <c r="K197" s="178">
        <f>ROUND(E197*J197,2)</f>
        <v>0</v>
      </c>
      <c r="L197" s="178">
        <v>21</v>
      </c>
      <c r="M197" s="178">
        <f>G197*(1+L197/100)</f>
        <v>0</v>
      </c>
      <c r="N197" s="176">
        <v>0</v>
      </c>
      <c r="O197" s="176">
        <f>ROUND(E197*N197,2)</f>
        <v>0</v>
      </c>
      <c r="P197" s="176">
        <v>2E-3</v>
      </c>
      <c r="Q197" s="176">
        <f>ROUND(E197*P197,2)</f>
        <v>0.06</v>
      </c>
      <c r="R197" s="178"/>
      <c r="S197" s="178" t="s">
        <v>154</v>
      </c>
      <c r="T197" s="179" t="s">
        <v>155</v>
      </c>
      <c r="U197" s="158">
        <v>0</v>
      </c>
      <c r="V197" s="158">
        <f>ROUND(E197*U197,2)</f>
        <v>0</v>
      </c>
      <c r="W197" s="158"/>
      <c r="X197" s="158" t="s">
        <v>156</v>
      </c>
      <c r="Y197" s="158" t="s">
        <v>157</v>
      </c>
      <c r="Z197" s="147"/>
      <c r="AA197" s="147"/>
      <c r="AB197" s="147"/>
      <c r="AC197" s="147"/>
      <c r="AD197" s="147"/>
      <c r="AE197" s="147"/>
      <c r="AF197" s="147"/>
      <c r="AG197" s="147" t="s">
        <v>201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2" x14ac:dyDescent="0.2">
      <c r="A198" s="154"/>
      <c r="B198" s="155"/>
      <c r="C198" s="183" t="s">
        <v>427</v>
      </c>
      <c r="D198" s="163"/>
      <c r="E198" s="164">
        <v>31.88</v>
      </c>
      <c r="F198" s="158"/>
      <c r="G198" s="158"/>
      <c r="H198" s="158"/>
      <c r="I198" s="158"/>
      <c r="J198" s="158"/>
      <c r="K198" s="158"/>
      <c r="L198" s="158"/>
      <c r="M198" s="158"/>
      <c r="N198" s="157"/>
      <c r="O198" s="157"/>
      <c r="P198" s="157"/>
      <c r="Q198" s="157"/>
      <c r="R198" s="158"/>
      <c r="S198" s="158"/>
      <c r="T198" s="158"/>
      <c r="U198" s="158"/>
      <c r="V198" s="158"/>
      <c r="W198" s="158"/>
      <c r="X198" s="158"/>
      <c r="Y198" s="158"/>
      <c r="Z198" s="147"/>
      <c r="AA198" s="147"/>
      <c r="AB198" s="147"/>
      <c r="AC198" s="147"/>
      <c r="AD198" s="147"/>
      <c r="AE198" s="147"/>
      <c r="AF198" s="147"/>
      <c r="AG198" s="147" t="s">
        <v>162</v>
      </c>
      <c r="AH198" s="147">
        <v>0</v>
      </c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1" x14ac:dyDescent="0.2">
      <c r="A199" s="173">
        <v>64</v>
      </c>
      <c r="B199" s="174" t="s">
        <v>428</v>
      </c>
      <c r="C199" s="182" t="s">
        <v>429</v>
      </c>
      <c r="D199" s="175" t="s">
        <v>288</v>
      </c>
      <c r="E199" s="176">
        <v>17</v>
      </c>
      <c r="F199" s="177"/>
      <c r="G199" s="178">
        <f>ROUND(E199*F199,2)</f>
        <v>0</v>
      </c>
      <c r="H199" s="177"/>
      <c r="I199" s="178">
        <f>ROUND(E199*H199,2)</f>
        <v>0</v>
      </c>
      <c r="J199" s="177"/>
      <c r="K199" s="178">
        <f>ROUND(E199*J199,2)</f>
        <v>0</v>
      </c>
      <c r="L199" s="178">
        <v>21</v>
      </c>
      <c r="M199" s="178">
        <f>G199*(1+L199/100)</f>
        <v>0</v>
      </c>
      <c r="N199" s="176">
        <v>6.4799999999999996E-3</v>
      </c>
      <c r="O199" s="176">
        <f>ROUND(E199*N199,2)</f>
        <v>0.11</v>
      </c>
      <c r="P199" s="176">
        <v>0</v>
      </c>
      <c r="Q199" s="176">
        <f>ROUND(E199*P199,2)</f>
        <v>0</v>
      </c>
      <c r="R199" s="178"/>
      <c r="S199" s="178" t="s">
        <v>154</v>
      </c>
      <c r="T199" s="179" t="s">
        <v>155</v>
      </c>
      <c r="U199" s="158">
        <v>0</v>
      </c>
      <c r="V199" s="158">
        <f>ROUND(E199*U199,2)</f>
        <v>0</v>
      </c>
      <c r="W199" s="158"/>
      <c r="X199" s="158" t="s">
        <v>156</v>
      </c>
      <c r="Y199" s="158" t="s">
        <v>157</v>
      </c>
      <c r="Z199" s="147"/>
      <c r="AA199" s="147"/>
      <c r="AB199" s="147"/>
      <c r="AC199" s="147"/>
      <c r="AD199" s="147"/>
      <c r="AE199" s="147"/>
      <c r="AF199" s="147"/>
      <c r="AG199" s="147" t="s">
        <v>201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2" x14ac:dyDescent="0.2">
      <c r="A200" s="154"/>
      <c r="B200" s="155"/>
      <c r="C200" s="254" t="s">
        <v>430</v>
      </c>
      <c r="D200" s="255"/>
      <c r="E200" s="255"/>
      <c r="F200" s="255"/>
      <c r="G200" s="255"/>
      <c r="H200" s="158"/>
      <c r="I200" s="158"/>
      <c r="J200" s="158"/>
      <c r="K200" s="158"/>
      <c r="L200" s="158"/>
      <c r="M200" s="158"/>
      <c r="N200" s="157"/>
      <c r="O200" s="157"/>
      <c r="P200" s="157"/>
      <c r="Q200" s="157"/>
      <c r="R200" s="158"/>
      <c r="S200" s="158"/>
      <c r="T200" s="158"/>
      <c r="U200" s="158"/>
      <c r="V200" s="158"/>
      <c r="W200" s="158"/>
      <c r="X200" s="158"/>
      <c r="Y200" s="158"/>
      <c r="Z200" s="147"/>
      <c r="AA200" s="147"/>
      <c r="AB200" s="147"/>
      <c r="AC200" s="147"/>
      <c r="AD200" s="147"/>
      <c r="AE200" s="147"/>
      <c r="AF200" s="147"/>
      <c r="AG200" s="147" t="s">
        <v>160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3" x14ac:dyDescent="0.2">
      <c r="A201" s="154"/>
      <c r="B201" s="155"/>
      <c r="C201" s="256" t="s">
        <v>537</v>
      </c>
      <c r="D201" s="257"/>
      <c r="E201" s="257"/>
      <c r="F201" s="257"/>
      <c r="G201" s="257"/>
      <c r="H201" s="158"/>
      <c r="I201" s="158"/>
      <c r="J201" s="158"/>
      <c r="K201" s="158"/>
      <c r="L201" s="158"/>
      <c r="M201" s="158"/>
      <c r="N201" s="157"/>
      <c r="O201" s="157"/>
      <c r="P201" s="157"/>
      <c r="Q201" s="157"/>
      <c r="R201" s="158"/>
      <c r="S201" s="158"/>
      <c r="T201" s="158"/>
      <c r="U201" s="158"/>
      <c r="V201" s="158"/>
      <c r="W201" s="158"/>
      <c r="X201" s="158"/>
      <c r="Y201" s="158"/>
      <c r="Z201" s="147"/>
      <c r="AA201" s="147"/>
      <c r="AB201" s="147"/>
      <c r="AC201" s="147"/>
      <c r="AD201" s="147"/>
      <c r="AE201" s="147"/>
      <c r="AF201" s="147"/>
      <c r="AG201" s="147" t="s">
        <v>160</v>
      </c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3" x14ac:dyDescent="0.2">
      <c r="A202" s="154"/>
      <c r="B202" s="155"/>
      <c r="C202" s="256" t="s">
        <v>431</v>
      </c>
      <c r="D202" s="257"/>
      <c r="E202" s="257"/>
      <c r="F202" s="257"/>
      <c r="G202" s="257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7"/>
      <c r="AA202" s="147"/>
      <c r="AB202" s="147"/>
      <c r="AC202" s="147"/>
      <c r="AD202" s="147"/>
      <c r="AE202" s="147"/>
      <c r="AF202" s="147"/>
      <c r="AG202" s="147" t="s">
        <v>160</v>
      </c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2" x14ac:dyDescent="0.2">
      <c r="A203" s="154"/>
      <c r="B203" s="155"/>
      <c r="C203" s="183" t="s">
        <v>432</v>
      </c>
      <c r="D203" s="163"/>
      <c r="E203" s="164">
        <v>17</v>
      </c>
      <c r="F203" s="158"/>
      <c r="G203" s="158"/>
      <c r="H203" s="158"/>
      <c r="I203" s="158"/>
      <c r="J203" s="158"/>
      <c r="K203" s="158"/>
      <c r="L203" s="158"/>
      <c r="M203" s="158"/>
      <c r="N203" s="157"/>
      <c r="O203" s="157"/>
      <c r="P203" s="157"/>
      <c r="Q203" s="157"/>
      <c r="R203" s="158"/>
      <c r="S203" s="158"/>
      <c r="T203" s="158"/>
      <c r="U203" s="158"/>
      <c r="V203" s="158"/>
      <c r="W203" s="158"/>
      <c r="X203" s="158"/>
      <c r="Y203" s="158"/>
      <c r="Z203" s="147"/>
      <c r="AA203" s="147"/>
      <c r="AB203" s="147"/>
      <c r="AC203" s="147"/>
      <c r="AD203" s="147"/>
      <c r="AE203" s="147"/>
      <c r="AF203" s="147"/>
      <c r="AG203" s="147" t="s">
        <v>162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1" x14ac:dyDescent="0.2">
      <c r="A204" s="173">
        <v>65</v>
      </c>
      <c r="B204" s="174" t="s">
        <v>433</v>
      </c>
      <c r="C204" s="182" t="s">
        <v>434</v>
      </c>
      <c r="D204" s="175" t="s">
        <v>268</v>
      </c>
      <c r="E204" s="176">
        <v>59.75</v>
      </c>
      <c r="F204" s="177"/>
      <c r="G204" s="178">
        <f>ROUND(E204*F204,2)</f>
        <v>0</v>
      </c>
      <c r="H204" s="177"/>
      <c r="I204" s="178">
        <f>ROUND(E204*H204,2)</f>
        <v>0</v>
      </c>
      <c r="J204" s="177"/>
      <c r="K204" s="178">
        <f>ROUND(E204*J204,2)</f>
        <v>0</v>
      </c>
      <c r="L204" s="178">
        <v>21</v>
      </c>
      <c r="M204" s="178">
        <f>G204*(1+L204/100)</f>
        <v>0</v>
      </c>
      <c r="N204" s="176">
        <v>3.0699999999999998E-3</v>
      </c>
      <c r="O204" s="176">
        <f>ROUND(E204*N204,2)</f>
        <v>0.18</v>
      </c>
      <c r="P204" s="176">
        <v>0</v>
      </c>
      <c r="Q204" s="176">
        <f>ROUND(E204*P204,2)</f>
        <v>0</v>
      </c>
      <c r="R204" s="178"/>
      <c r="S204" s="178" t="s">
        <v>154</v>
      </c>
      <c r="T204" s="179" t="s">
        <v>155</v>
      </c>
      <c r="U204" s="158">
        <v>0</v>
      </c>
      <c r="V204" s="158">
        <f>ROUND(E204*U204,2)</f>
        <v>0</v>
      </c>
      <c r="W204" s="158"/>
      <c r="X204" s="158" t="s">
        <v>156</v>
      </c>
      <c r="Y204" s="158" t="s">
        <v>157</v>
      </c>
      <c r="Z204" s="147"/>
      <c r="AA204" s="147"/>
      <c r="AB204" s="147"/>
      <c r="AC204" s="147"/>
      <c r="AD204" s="147"/>
      <c r="AE204" s="147"/>
      <c r="AF204" s="147"/>
      <c r="AG204" s="147" t="s">
        <v>302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ht="22.5" outlineLevel="2" x14ac:dyDescent="0.2">
      <c r="A205" s="154"/>
      <c r="B205" s="155"/>
      <c r="C205" s="254" t="s">
        <v>435</v>
      </c>
      <c r="D205" s="255"/>
      <c r="E205" s="255"/>
      <c r="F205" s="255"/>
      <c r="G205" s="255"/>
      <c r="H205" s="158"/>
      <c r="I205" s="158"/>
      <c r="J205" s="158"/>
      <c r="K205" s="158"/>
      <c r="L205" s="158"/>
      <c r="M205" s="158"/>
      <c r="N205" s="157"/>
      <c r="O205" s="157"/>
      <c r="P205" s="157"/>
      <c r="Q205" s="157"/>
      <c r="R205" s="158"/>
      <c r="S205" s="158"/>
      <c r="T205" s="158"/>
      <c r="U205" s="158"/>
      <c r="V205" s="158"/>
      <c r="W205" s="158"/>
      <c r="X205" s="158"/>
      <c r="Y205" s="158"/>
      <c r="Z205" s="147"/>
      <c r="AA205" s="147"/>
      <c r="AB205" s="147"/>
      <c r="AC205" s="147"/>
      <c r="AD205" s="147"/>
      <c r="AE205" s="147"/>
      <c r="AF205" s="147"/>
      <c r="AG205" s="147" t="s">
        <v>160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80" t="str">
        <f>C205</f>
        <v>systémový detail, včetně kompletní dodávky materiálu, ochranné plastové mžížky proti hmyzu, spodní a horní okapničky z žárovězinkovaného ocelového plechu s PUR ochrannou úpravou a barvou dle střešní krytiny, DHV,</v>
      </c>
      <c r="BB205" s="147"/>
      <c r="BC205" s="147"/>
      <c r="BD205" s="147"/>
      <c r="BE205" s="147"/>
      <c r="BF205" s="147"/>
      <c r="BG205" s="147"/>
      <c r="BH205" s="147"/>
    </row>
    <row r="206" spans="1:60" outlineLevel="3" x14ac:dyDescent="0.2">
      <c r="A206" s="154"/>
      <c r="B206" s="155"/>
      <c r="C206" s="256" t="s">
        <v>436</v>
      </c>
      <c r="D206" s="257"/>
      <c r="E206" s="257"/>
      <c r="F206" s="257"/>
      <c r="G206" s="257"/>
      <c r="H206" s="158"/>
      <c r="I206" s="158"/>
      <c r="J206" s="158"/>
      <c r="K206" s="158"/>
      <c r="L206" s="158"/>
      <c r="M206" s="158"/>
      <c r="N206" s="157"/>
      <c r="O206" s="157"/>
      <c r="P206" s="157"/>
      <c r="Q206" s="157"/>
      <c r="R206" s="158"/>
      <c r="S206" s="158"/>
      <c r="T206" s="158"/>
      <c r="U206" s="158"/>
      <c r="V206" s="158"/>
      <c r="W206" s="158"/>
      <c r="X206" s="158"/>
      <c r="Y206" s="158"/>
      <c r="Z206" s="147"/>
      <c r="AA206" s="147"/>
      <c r="AB206" s="147"/>
      <c r="AC206" s="147"/>
      <c r="AD206" s="147"/>
      <c r="AE206" s="147"/>
      <c r="AF206" s="147"/>
      <c r="AG206" s="147" t="s">
        <v>160</v>
      </c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2" x14ac:dyDescent="0.2">
      <c r="A207" s="154"/>
      <c r="B207" s="155"/>
      <c r="C207" s="183" t="s">
        <v>310</v>
      </c>
      <c r="D207" s="163"/>
      <c r="E207" s="164">
        <v>20.149999999999999</v>
      </c>
      <c r="F207" s="158"/>
      <c r="G207" s="158"/>
      <c r="H207" s="158"/>
      <c r="I207" s="158"/>
      <c r="J207" s="158"/>
      <c r="K207" s="158"/>
      <c r="L207" s="158"/>
      <c r="M207" s="158"/>
      <c r="N207" s="157"/>
      <c r="O207" s="157"/>
      <c r="P207" s="157"/>
      <c r="Q207" s="157"/>
      <c r="R207" s="158"/>
      <c r="S207" s="158"/>
      <c r="T207" s="158"/>
      <c r="U207" s="158"/>
      <c r="V207" s="158"/>
      <c r="W207" s="158"/>
      <c r="X207" s="158"/>
      <c r="Y207" s="158"/>
      <c r="Z207" s="147"/>
      <c r="AA207" s="147"/>
      <c r="AB207" s="147"/>
      <c r="AC207" s="147"/>
      <c r="AD207" s="147"/>
      <c r="AE207" s="147"/>
      <c r="AF207" s="147"/>
      <c r="AG207" s="147" t="s">
        <v>162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3" x14ac:dyDescent="0.2">
      <c r="A208" s="154"/>
      <c r="B208" s="155"/>
      <c r="C208" s="183" t="s">
        <v>311</v>
      </c>
      <c r="D208" s="163"/>
      <c r="E208" s="164">
        <v>39.6</v>
      </c>
      <c r="F208" s="158"/>
      <c r="G208" s="158"/>
      <c r="H208" s="158"/>
      <c r="I208" s="158"/>
      <c r="J208" s="158"/>
      <c r="K208" s="158"/>
      <c r="L208" s="158"/>
      <c r="M208" s="158"/>
      <c r="N208" s="157"/>
      <c r="O208" s="157"/>
      <c r="P208" s="157"/>
      <c r="Q208" s="157"/>
      <c r="R208" s="158"/>
      <c r="S208" s="158"/>
      <c r="T208" s="158"/>
      <c r="U208" s="158"/>
      <c r="V208" s="158"/>
      <c r="W208" s="158"/>
      <c r="X208" s="158"/>
      <c r="Y208" s="158"/>
      <c r="Z208" s="147"/>
      <c r="AA208" s="147"/>
      <c r="AB208" s="147"/>
      <c r="AC208" s="147"/>
      <c r="AD208" s="147"/>
      <c r="AE208" s="147"/>
      <c r="AF208" s="147"/>
      <c r="AG208" s="147" t="s">
        <v>162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1" x14ac:dyDescent="0.2">
      <c r="A209" s="173">
        <v>66</v>
      </c>
      <c r="B209" s="174" t="s">
        <v>437</v>
      </c>
      <c r="C209" s="182" t="s">
        <v>438</v>
      </c>
      <c r="D209" s="175" t="s">
        <v>288</v>
      </c>
      <c r="E209" s="176">
        <v>94</v>
      </c>
      <c r="F209" s="177"/>
      <c r="G209" s="178">
        <f>ROUND(E209*F209,2)</f>
        <v>0</v>
      </c>
      <c r="H209" s="177"/>
      <c r="I209" s="178">
        <f>ROUND(E209*H209,2)</f>
        <v>0</v>
      </c>
      <c r="J209" s="177"/>
      <c r="K209" s="178">
        <f>ROUND(E209*J209,2)</f>
        <v>0</v>
      </c>
      <c r="L209" s="178">
        <v>21</v>
      </c>
      <c r="M209" s="178">
        <f>G209*(1+L209/100)</f>
        <v>0</v>
      </c>
      <c r="N209" s="176">
        <v>4.8500000000000001E-3</v>
      </c>
      <c r="O209" s="176">
        <f>ROUND(E209*N209,2)</f>
        <v>0.46</v>
      </c>
      <c r="P209" s="176">
        <v>0</v>
      </c>
      <c r="Q209" s="176">
        <f>ROUND(E209*P209,2)</f>
        <v>0</v>
      </c>
      <c r="R209" s="178"/>
      <c r="S209" s="178" t="s">
        <v>154</v>
      </c>
      <c r="T209" s="179" t="s">
        <v>155</v>
      </c>
      <c r="U209" s="158">
        <v>0</v>
      </c>
      <c r="V209" s="158">
        <f>ROUND(E209*U209,2)</f>
        <v>0</v>
      </c>
      <c r="W209" s="158"/>
      <c r="X209" s="158" t="s">
        <v>156</v>
      </c>
      <c r="Y209" s="158" t="s">
        <v>157</v>
      </c>
      <c r="Z209" s="147"/>
      <c r="AA209" s="147"/>
      <c r="AB209" s="147"/>
      <c r="AC209" s="147"/>
      <c r="AD209" s="147"/>
      <c r="AE209" s="147"/>
      <c r="AF209" s="147"/>
      <c r="AG209" s="147" t="s">
        <v>201</v>
      </c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2" x14ac:dyDescent="0.2">
      <c r="A210" s="154"/>
      <c r="B210" s="155"/>
      <c r="C210" s="254" t="s">
        <v>439</v>
      </c>
      <c r="D210" s="255"/>
      <c r="E210" s="255"/>
      <c r="F210" s="255"/>
      <c r="G210" s="255"/>
      <c r="H210" s="158"/>
      <c r="I210" s="158"/>
      <c r="J210" s="158"/>
      <c r="K210" s="158"/>
      <c r="L210" s="158"/>
      <c r="M210" s="158"/>
      <c r="N210" s="157"/>
      <c r="O210" s="157"/>
      <c r="P210" s="157"/>
      <c r="Q210" s="157"/>
      <c r="R210" s="158"/>
      <c r="S210" s="158"/>
      <c r="T210" s="158"/>
      <c r="U210" s="158"/>
      <c r="V210" s="158"/>
      <c r="W210" s="158"/>
      <c r="X210" s="158"/>
      <c r="Y210" s="158"/>
      <c r="Z210" s="147"/>
      <c r="AA210" s="147"/>
      <c r="AB210" s="147"/>
      <c r="AC210" s="147"/>
      <c r="AD210" s="147"/>
      <c r="AE210" s="147"/>
      <c r="AF210" s="147"/>
      <c r="AG210" s="147" t="s">
        <v>160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3" x14ac:dyDescent="0.2">
      <c r="A211" s="154"/>
      <c r="B211" s="155"/>
      <c r="C211" s="256" t="s">
        <v>440</v>
      </c>
      <c r="D211" s="257"/>
      <c r="E211" s="257"/>
      <c r="F211" s="257"/>
      <c r="G211" s="257"/>
      <c r="H211" s="158"/>
      <c r="I211" s="158"/>
      <c r="J211" s="158"/>
      <c r="K211" s="158"/>
      <c r="L211" s="158"/>
      <c r="M211" s="158"/>
      <c r="N211" s="157"/>
      <c r="O211" s="157"/>
      <c r="P211" s="157"/>
      <c r="Q211" s="157"/>
      <c r="R211" s="158"/>
      <c r="S211" s="158"/>
      <c r="T211" s="158"/>
      <c r="U211" s="158"/>
      <c r="V211" s="158"/>
      <c r="W211" s="158"/>
      <c r="X211" s="158"/>
      <c r="Y211" s="158"/>
      <c r="Z211" s="147"/>
      <c r="AA211" s="147"/>
      <c r="AB211" s="147"/>
      <c r="AC211" s="147"/>
      <c r="AD211" s="147"/>
      <c r="AE211" s="147"/>
      <c r="AF211" s="147"/>
      <c r="AG211" s="147" t="s">
        <v>160</v>
      </c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3" x14ac:dyDescent="0.2">
      <c r="A212" s="154"/>
      <c r="B212" s="155"/>
      <c r="C212" s="256" t="s">
        <v>441</v>
      </c>
      <c r="D212" s="257"/>
      <c r="E212" s="257"/>
      <c r="F212" s="257"/>
      <c r="G212" s="257"/>
      <c r="H212" s="158"/>
      <c r="I212" s="158"/>
      <c r="J212" s="158"/>
      <c r="K212" s="158"/>
      <c r="L212" s="158"/>
      <c r="M212" s="158"/>
      <c r="N212" s="157"/>
      <c r="O212" s="157"/>
      <c r="P212" s="157"/>
      <c r="Q212" s="157"/>
      <c r="R212" s="158"/>
      <c r="S212" s="158"/>
      <c r="T212" s="158"/>
      <c r="U212" s="158"/>
      <c r="V212" s="158"/>
      <c r="W212" s="158"/>
      <c r="X212" s="158"/>
      <c r="Y212" s="158"/>
      <c r="Z212" s="147"/>
      <c r="AA212" s="147"/>
      <c r="AB212" s="147"/>
      <c r="AC212" s="147"/>
      <c r="AD212" s="147"/>
      <c r="AE212" s="147"/>
      <c r="AF212" s="147"/>
      <c r="AG212" s="147" t="s">
        <v>160</v>
      </c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2" x14ac:dyDescent="0.2">
      <c r="A213" s="154"/>
      <c r="B213" s="155"/>
      <c r="C213" s="183" t="s">
        <v>338</v>
      </c>
      <c r="D213" s="163"/>
      <c r="E213" s="164">
        <v>110</v>
      </c>
      <c r="F213" s="158"/>
      <c r="G213" s="158"/>
      <c r="H213" s="158"/>
      <c r="I213" s="158"/>
      <c r="J213" s="158"/>
      <c r="K213" s="158"/>
      <c r="L213" s="158"/>
      <c r="M213" s="158"/>
      <c r="N213" s="157"/>
      <c r="O213" s="157"/>
      <c r="P213" s="157"/>
      <c r="Q213" s="157"/>
      <c r="R213" s="158"/>
      <c r="S213" s="158"/>
      <c r="T213" s="158"/>
      <c r="U213" s="158"/>
      <c r="V213" s="158"/>
      <c r="W213" s="158"/>
      <c r="X213" s="158"/>
      <c r="Y213" s="158"/>
      <c r="Z213" s="147"/>
      <c r="AA213" s="147"/>
      <c r="AB213" s="147"/>
      <c r="AC213" s="147"/>
      <c r="AD213" s="147"/>
      <c r="AE213" s="147"/>
      <c r="AF213" s="147"/>
      <c r="AG213" s="147" t="s">
        <v>162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3" x14ac:dyDescent="0.2">
      <c r="A214" s="154"/>
      <c r="B214" s="155"/>
      <c r="C214" s="183" t="s">
        <v>442</v>
      </c>
      <c r="D214" s="163"/>
      <c r="E214" s="164">
        <v>-16</v>
      </c>
      <c r="F214" s="158"/>
      <c r="G214" s="158"/>
      <c r="H214" s="158"/>
      <c r="I214" s="158"/>
      <c r="J214" s="158"/>
      <c r="K214" s="158"/>
      <c r="L214" s="158"/>
      <c r="M214" s="158"/>
      <c r="N214" s="157"/>
      <c r="O214" s="157"/>
      <c r="P214" s="157"/>
      <c r="Q214" s="157"/>
      <c r="R214" s="158"/>
      <c r="S214" s="158"/>
      <c r="T214" s="158"/>
      <c r="U214" s="158"/>
      <c r="V214" s="158"/>
      <c r="W214" s="158"/>
      <c r="X214" s="158"/>
      <c r="Y214" s="158"/>
      <c r="Z214" s="147"/>
      <c r="AA214" s="147"/>
      <c r="AB214" s="147"/>
      <c r="AC214" s="147"/>
      <c r="AD214" s="147"/>
      <c r="AE214" s="147"/>
      <c r="AF214" s="147"/>
      <c r="AG214" s="147" t="s">
        <v>162</v>
      </c>
      <c r="AH214" s="147">
        <v>0</v>
      </c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1" x14ac:dyDescent="0.2">
      <c r="A215" s="173">
        <v>67</v>
      </c>
      <c r="B215" s="174" t="s">
        <v>443</v>
      </c>
      <c r="C215" s="182" t="s">
        <v>444</v>
      </c>
      <c r="D215" s="175" t="s">
        <v>218</v>
      </c>
      <c r="E215" s="176">
        <v>38.253599999999999</v>
      </c>
      <c r="F215" s="177"/>
      <c r="G215" s="178">
        <f>ROUND(E215*F215,2)</f>
        <v>0</v>
      </c>
      <c r="H215" s="177"/>
      <c r="I215" s="178">
        <f>ROUND(E215*H215,2)</f>
        <v>0</v>
      </c>
      <c r="J215" s="177"/>
      <c r="K215" s="178">
        <f>ROUND(E215*J215,2)</f>
        <v>0</v>
      </c>
      <c r="L215" s="178">
        <v>21</v>
      </c>
      <c r="M215" s="178">
        <f>G215*(1+L215/100)</f>
        <v>0</v>
      </c>
      <c r="N215" s="176">
        <v>2.7000000000000001E-3</v>
      </c>
      <c r="O215" s="176">
        <f>ROUND(E215*N215,2)</f>
        <v>0.1</v>
      </c>
      <c r="P215" s="176">
        <v>0</v>
      </c>
      <c r="Q215" s="176">
        <f>ROUND(E215*P215,2)</f>
        <v>0</v>
      </c>
      <c r="R215" s="178"/>
      <c r="S215" s="178" t="s">
        <v>154</v>
      </c>
      <c r="T215" s="179" t="s">
        <v>155</v>
      </c>
      <c r="U215" s="158">
        <v>0</v>
      </c>
      <c r="V215" s="158">
        <f>ROUND(E215*U215,2)</f>
        <v>0</v>
      </c>
      <c r="W215" s="158"/>
      <c r="X215" s="158" t="s">
        <v>156</v>
      </c>
      <c r="Y215" s="158" t="s">
        <v>157</v>
      </c>
      <c r="Z215" s="147"/>
      <c r="AA215" s="147"/>
      <c r="AB215" s="147"/>
      <c r="AC215" s="147"/>
      <c r="AD215" s="147"/>
      <c r="AE215" s="147"/>
      <c r="AF215" s="147"/>
      <c r="AG215" s="147" t="s">
        <v>201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ht="22.5" outlineLevel="2" x14ac:dyDescent="0.2">
      <c r="A216" s="154"/>
      <c r="B216" s="155"/>
      <c r="C216" s="254" t="s">
        <v>538</v>
      </c>
      <c r="D216" s="255"/>
      <c r="E216" s="255"/>
      <c r="F216" s="255"/>
      <c r="G216" s="255"/>
      <c r="H216" s="158"/>
      <c r="I216" s="158"/>
      <c r="J216" s="158"/>
      <c r="K216" s="158"/>
      <c r="L216" s="158"/>
      <c r="M216" s="158"/>
      <c r="N216" s="157"/>
      <c r="O216" s="157"/>
      <c r="P216" s="157"/>
      <c r="Q216" s="157"/>
      <c r="R216" s="158"/>
      <c r="S216" s="158"/>
      <c r="T216" s="158"/>
      <c r="U216" s="158"/>
      <c r="V216" s="158"/>
      <c r="W216" s="158"/>
      <c r="X216" s="158"/>
      <c r="Y216" s="158"/>
      <c r="Z216" s="147"/>
      <c r="AA216" s="147"/>
      <c r="AB216" s="147"/>
      <c r="AC216" s="147"/>
      <c r="AD216" s="147"/>
      <c r="AE216" s="147"/>
      <c r="AF216" s="147"/>
      <c r="AG216" s="147" t="s">
        <v>160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80" t="str">
        <f>C216</f>
        <v>Třístěnné, dvoukomorové polykarbonátové desky. Tyto polykarbonátové desky typu jsou tužší a odolnější proti nárazu oproti deskám s jednou komorou, jsou proto vhodné pro zastřešení prostor.</v>
      </c>
      <c r="BB216" s="147"/>
      <c r="BC216" s="147"/>
      <c r="BD216" s="147"/>
      <c r="BE216" s="147"/>
      <c r="BF216" s="147"/>
      <c r="BG216" s="147"/>
      <c r="BH216" s="147"/>
    </row>
    <row r="217" spans="1:60" outlineLevel="3" x14ac:dyDescent="0.2">
      <c r="A217" s="154"/>
      <c r="B217" s="155"/>
      <c r="C217" s="187" t="s">
        <v>197</v>
      </c>
      <c r="D217" s="160"/>
      <c r="E217" s="161"/>
      <c r="F217" s="162"/>
      <c r="G217" s="162"/>
      <c r="H217" s="158"/>
      <c r="I217" s="158"/>
      <c r="J217" s="158"/>
      <c r="K217" s="158"/>
      <c r="L217" s="158"/>
      <c r="M217" s="158"/>
      <c r="N217" s="157"/>
      <c r="O217" s="157"/>
      <c r="P217" s="157"/>
      <c r="Q217" s="157"/>
      <c r="R217" s="158"/>
      <c r="S217" s="158"/>
      <c r="T217" s="158"/>
      <c r="U217" s="158"/>
      <c r="V217" s="158"/>
      <c r="W217" s="158"/>
      <c r="X217" s="158"/>
      <c r="Y217" s="158"/>
      <c r="Z217" s="147"/>
      <c r="AA217" s="147"/>
      <c r="AB217" s="147"/>
      <c r="AC217" s="147"/>
      <c r="AD217" s="147"/>
      <c r="AE217" s="147"/>
      <c r="AF217" s="147"/>
      <c r="AG217" s="147" t="s">
        <v>160</v>
      </c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3" x14ac:dyDescent="0.2">
      <c r="A218" s="154"/>
      <c r="B218" s="155"/>
      <c r="C218" s="256" t="s">
        <v>539</v>
      </c>
      <c r="D218" s="257"/>
      <c r="E218" s="257"/>
      <c r="F218" s="257"/>
      <c r="G218" s="257"/>
      <c r="H218" s="158"/>
      <c r="I218" s="158"/>
      <c r="J218" s="158"/>
      <c r="K218" s="158"/>
      <c r="L218" s="158"/>
      <c r="M218" s="158"/>
      <c r="N218" s="157"/>
      <c r="O218" s="157"/>
      <c r="P218" s="157"/>
      <c r="Q218" s="157"/>
      <c r="R218" s="158"/>
      <c r="S218" s="158"/>
      <c r="T218" s="158"/>
      <c r="U218" s="158"/>
      <c r="V218" s="158"/>
      <c r="W218" s="158"/>
      <c r="X218" s="158"/>
      <c r="Y218" s="158"/>
      <c r="Z218" s="147"/>
      <c r="AA218" s="147"/>
      <c r="AB218" s="147"/>
      <c r="AC218" s="147"/>
      <c r="AD218" s="147"/>
      <c r="AE218" s="147"/>
      <c r="AF218" s="147"/>
      <c r="AG218" s="147" t="s">
        <v>160</v>
      </c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3" x14ac:dyDescent="0.2">
      <c r="A219" s="154"/>
      <c r="B219" s="155"/>
      <c r="C219" s="256" t="s">
        <v>540</v>
      </c>
      <c r="D219" s="257"/>
      <c r="E219" s="257"/>
      <c r="F219" s="257"/>
      <c r="G219" s="257"/>
      <c r="H219" s="158"/>
      <c r="I219" s="158"/>
      <c r="J219" s="158"/>
      <c r="K219" s="158"/>
      <c r="L219" s="158"/>
      <c r="M219" s="158"/>
      <c r="N219" s="157"/>
      <c r="O219" s="157"/>
      <c r="P219" s="157"/>
      <c r="Q219" s="157"/>
      <c r="R219" s="158"/>
      <c r="S219" s="158"/>
      <c r="T219" s="158"/>
      <c r="U219" s="158"/>
      <c r="V219" s="158"/>
      <c r="W219" s="158"/>
      <c r="X219" s="158"/>
      <c r="Y219" s="158"/>
      <c r="Z219" s="147"/>
      <c r="AA219" s="147"/>
      <c r="AB219" s="147"/>
      <c r="AC219" s="147"/>
      <c r="AD219" s="147"/>
      <c r="AE219" s="147"/>
      <c r="AF219" s="147"/>
      <c r="AG219" s="147" t="s">
        <v>160</v>
      </c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3" x14ac:dyDescent="0.2">
      <c r="A220" s="154"/>
      <c r="B220" s="155"/>
      <c r="C220" s="256" t="s">
        <v>445</v>
      </c>
      <c r="D220" s="257"/>
      <c r="E220" s="257"/>
      <c r="F220" s="257"/>
      <c r="G220" s="257"/>
      <c r="H220" s="158"/>
      <c r="I220" s="158"/>
      <c r="J220" s="158"/>
      <c r="K220" s="158"/>
      <c r="L220" s="158"/>
      <c r="M220" s="158"/>
      <c r="N220" s="157"/>
      <c r="O220" s="157"/>
      <c r="P220" s="157"/>
      <c r="Q220" s="157"/>
      <c r="R220" s="158"/>
      <c r="S220" s="158"/>
      <c r="T220" s="158"/>
      <c r="U220" s="158"/>
      <c r="V220" s="158"/>
      <c r="W220" s="158"/>
      <c r="X220" s="158"/>
      <c r="Y220" s="158"/>
      <c r="Z220" s="147"/>
      <c r="AA220" s="147"/>
      <c r="AB220" s="147"/>
      <c r="AC220" s="147"/>
      <c r="AD220" s="147"/>
      <c r="AE220" s="147"/>
      <c r="AF220" s="147"/>
      <c r="AG220" s="147" t="s">
        <v>160</v>
      </c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3" x14ac:dyDescent="0.2">
      <c r="A221" s="154"/>
      <c r="B221" s="155"/>
      <c r="C221" s="256" t="s">
        <v>446</v>
      </c>
      <c r="D221" s="257"/>
      <c r="E221" s="257"/>
      <c r="F221" s="257"/>
      <c r="G221" s="257"/>
      <c r="H221" s="158"/>
      <c r="I221" s="158"/>
      <c r="J221" s="158"/>
      <c r="K221" s="158"/>
      <c r="L221" s="158"/>
      <c r="M221" s="158"/>
      <c r="N221" s="157"/>
      <c r="O221" s="157"/>
      <c r="P221" s="157"/>
      <c r="Q221" s="157"/>
      <c r="R221" s="158"/>
      <c r="S221" s="158"/>
      <c r="T221" s="158"/>
      <c r="U221" s="158"/>
      <c r="V221" s="158"/>
      <c r="W221" s="158"/>
      <c r="X221" s="158"/>
      <c r="Y221" s="158"/>
      <c r="Z221" s="147"/>
      <c r="AA221" s="147"/>
      <c r="AB221" s="147"/>
      <c r="AC221" s="147"/>
      <c r="AD221" s="147"/>
      <c r="AE221" s="147"/>
      <c r="AF221" s="147"/>
      <c r="AG221" s="147" t="s">
        <v>160</v>
      </c>
      <c r="AH221" s="147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3" x14ac:dyDescent="0.2">
      <c r="A222" s="154"/>
      <c r="B222" s="155"/>
      <c r="C222" s="256" t="s">
        <v>447</v>
      </c>
      <c r="D222" s="257"/>
      <c r="E222" s="257"/>
      <c r="F222" s="257"/>
      <c r="G222" s="257"/>
      <c r="H222" s="158"/>
      <c r="I222" s="158"/>
      <c r="J222" s="158"/>
      <c r="K222" s="158"/>
      <c r="L222" s="158"/>
      <c r="M222" s="158"/>
      <c r="N222" s="157"/>
      <c r="O222" s="157"/>
      <c r="P222" s="157"/>
      <c r="Q222" s="157"/>
      <c r="R222" s="158"/>
      <c r="S222" s="158"/>
      <c r="T222" s="158"/>
      <c r="U222" s="158"/>
      <c r="V222" s="158"/>
      <c r="W222" s="158"/>
      <c r="X222" s="158"/>
      <c r="Y222" s="158"/>
      <c r="Z222" s="147"/>
      <c r="AA222" s="147"/>
      <c r="AB222" s="147"/>
      <c r="AC222" s="147"/>
      <c r="AD222" s="147"/>
      <c r="AE222" s="147"/>
      <c r="AF222" s="147"/>
      <c r="AG222" s="147" t="s">
        <v>160</v>
      </c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3" x14ac:dyDescent="0.2">
      <c r="A223" s="154"/>
      <c r="B223" s="155"/>
      <c r="C223" s="256" t="s">
        <v>448</v>
      </c>
      <c r="D223" s="257"/>
      <c r="E223" s="257"/>
      <c r="F223" s="257"/>
      <c r="G223" s="257"/>
      <c r="H223" s="158"/>
      <c r="I223" s="158"/>
      <c r="J223" s="158"/>
      <c r="K223" s="158"/>
      <c r="L223" s="158"/>
      <c r="M223" s="158"/>
      <c r="N223" s="157"/>
      <c r="O223" s="157"/>
      <c r="P223" s="157"/>
      <c r="Q223" s="157"/>
      <c r="R223" s="158"/>
      <c r="S223" s="158"/>
      <c r="T223" s="158"/>
      <c r="U223" s="158"/>
      <c r="V223" s="158"/>
      <c r="W223" s="158"/>
      <c r="X223" s="158"/>
      <c r="Y223" s="158"/>
      <c r="Z223" s="147"/>
      <c r="AA223" s="147"/>
      <c r="AB223" s="147"/>
      <c r="AC223" s="147"/>
      <c r="AD223" s="147"/>
      <c r="AE223" s="147"/>
      <c r="AF223" s="147"/>
      <c r="AG223" s="147" t="s">
        <v>160</v>
      </c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3" x14ac:dyDescent="0.2">
      <c r="A224" s="154"/>
      <c r="B224" s="155"/>
      <c r="C224" s="256" t="s">
        <v>449</v>
      </c>
      <c r="D224" s="257"/>
      <c r="E224" s="257"/>
      <c r="F224" s="257"/>
      <c r="G224" s="257"/>
      <c r="H224" s="158"/>
      <c r="I224" s="158"/>
      <c r="J224" s="158"/>
      <c r="K224" s="158"/>
      <c r="L224" s="158"/>
      <c r="M224" s="158"/>
      <c r="N224" s="157"/>
      <c r="O224" s="157"/>
      <c r="P224" s="157"/>
      <c r="Q224" s="157"/>
      <c r="R224" s="158"/>
      <c r="S224" s="158"/>
      <c r="T224" s="158"/>
      <c r="U224" s="158"/>
      <c r="V224" s="158"/>
      <c r="W224" s="158"/>
      <c r="X224" s="158"/>
      <c r="Y224" s="158"/>
      <c r="Z224" s="147"/>
      <c r="AA224" s="147"/>
      <c r="AB224" s="147"/>
      <c r="AC224" s="147"/>
      <c r="AD224" s="147"/>
      <c r="AE224" s="147"/>
      <c r="AF224" s="147"/>
      <c r="AG224" s="147" t="s">
        <v>160</v>
      </c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3" x14ac:dyDescent="0.2">
      <c r="A225" s="154"/>
      <c r="B225" s="155"/>
      <c r="C225" s="256" t="s">
        <v>450</v>
      </c>
      <c r="D225" s="257"/>
      <c r="E225" s="257"/>
      <c r="F225" s="257"/>
      <c r="G225" s="257"/>
      <c r="H225" s="158"/>
      <c r="I225" s="158"/>
      <c r="J225" s="158"/>
      <c r="K225" s="158"/>
      <c r="L225" s="158"/>
      <c r="M225" s="158"/>
      <c r="N225" s="157"/>
      <c r="O225" s="157"/>
      <c r="P225" s="157"/>
      <c r="Q225" s="157"/>
      <c r="R225" s="158"/>
      <c r="S225" s="158"/>
      <c r="T225" s="158"/>
      <c r="U225" s="158"/>
      <c r="V225" s="158"/>
      <c r="W225" s="158"/>
      <c r="X225" s="158"/>
      <c r="Y225" s="158"/>
      <c r="Z225" s="147"/>
      <c r="AA225" s="147"/>
      <c r="AB225" s="147"/>
      <c r="AC225" s="147"/>
      <c r="AD225" s="147"/>
      <c r="AE225" s="147"/>
      <c r="AF225" s="147"/>
      <c r="AG225" s="147" t="s">
        <v>160</v>
      </c>
      <c r="AH225" s="147"/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3" x14ac:dyDescent="0.2">
      <c r="A226" s="154"/>
      <c r="B226" s="155"/>
      <c r="C226" s="256" t="s">
        <v>451</v>
      </c>
      <c r="D226" s="257"/>
      <c r="E226" s="257"/>
      <c r="F226" s="257"/>
      <c r="G226" s="257"/>
      <c r="H226" s="158"/>
      <c r="I226" s="158"/>
      <c r="J226" s="158"/>
      <c r="K226" s="158"/>
      <c r="L226" s="158"/>
      <c r="M226" s="158"/>
      <c r="N226" s="157"/>
      <c r="O226" s="157"/>
      <c r="P226" s="157"/>
      <c r="Q226" s="157"/>
      <c r="R226" s="158"/>
      <c r="S226" s="158"/>
      <c r="T226" s="158"/>
      <c r="U226" s="158"/>
      <c r="V226" s="158"/>
      <c r="W226" s="158"/>
      <c r="X226" s="158"/>
      <c r="Y226" s="158"/>
      <c r="Z226" s="147"/>
      <c r="AA226" s="147"/>
      <c r="AB226" s="147"/>
      <c r="AC226" s="147"/>
      <c r="AD226" s="147"/>
      <c r="AE226" s="147"/>
      <c r="AF226" s="147"/>
      <c r="AG226" s="147" t="s">
        <v>160</v>
      </c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3" x14ac:dyDescent="0.2">
      <c r="A227" s="154"/>
      <c r="B227" s="155"/>
      <c r="C227" s="256" t="s">
        <v>452</v>
      </c>
      <c r="D227" s="257"/>
      <c r="E227" s="257"/>
      <c r="F227" s="257"/>
      <c r="G227" s="257"/>
      <c r="H227" s="158"/>
      <c r="I227" s="158"/>
      <c r="J227" s="158"/>
      <c r="K227" s="158"/>
      <c r="L227" s="158"/>
      <c r="M227" s="158"/>
      <c r="N227" s="157"/>
      <c r="O227" s="157"/>
      <c r="P227" s="157"/>
      <c r="Q227" s="157"/>
      <c r="R227" s="158"/>
      <c r="S227" s="158"/>
      <c r="T227" s="158"/>
      <c r="U227" s="158"/>
      <c r="V227" s="158"/>
      <c r="W227" s="158"/>
      <c r="X227" s="158"/>
      <c r="Y227" s="158"/>
      <c r="Z227" s="147"/>
      <c r="AA227" s="147"/>
      <c r="AB227" s="147"/>
      <c r="AC227" s="147"/>
      <c r="AD227" s="147"/>
      <c r="AE227" s="147"/>
      <c r="AF227" s="147"/>
      <c r="AG227" s="147" t="s">
        <v>160</v>
      </c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3" x14ac:dyDescent="0.2">
      <c r="A228" s="154"/>
      <c r="B228" s="155"/>
      <c r="C228" s="256" t="s">
        <v>453</v>
      </c>
      <c r="D228" s="257"/>
      <c r="E228" s="257"/>
      <c r="F228" s="257"/>
      <c r="G228" s="257"/>
      <c r="H228" s="158"/>
      <c r="I228" s="158"/>
      <c r="J228" s="158"/>
      <c r="K228" s="158"/>
      <c r="L228" s="158"/>
      <c r="M228" s="158"/>
      <c r="N228" s="157"/>
      <c r="O228" s="157"/>
      <c r="P228" s="157"/>
      <c r="Q228" s="157"/>
      <c r="R228" s="158"/>
      <c r="S228" s="158"/>
      <c r="T228" s="158"/>
      <c r="U228" s="158"/>
      <c r="V228" s="158"/>
      <c r="W228" s="158"/>
      <c r="X228" s="158"/>
      <c r="Y228" s="158"/>
      <c r="Z228" s="147"/>
      <c r="AA228" s="147"/>
      <c r="AB228" s="147"/>
      <c r="AC228" s="147"/>
      <c r="AD228" s="147"/>
      <c r="AE228" s="147"/>
      <c r="AF228" s="147"/>
      <c r="AG228" s="147" t="s">
        <v>160</v>
      </c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3" x14ac:dyDescent="0.2">
      <c r="A229" s="154"/>
      <c r="B229" s="155"/>
      <c r="C229" s="256" t="s">
        <v>454</v>
      </c>
      <c r="D229" s="257"/>
      <c r="E229" s="257"/>
      <c r="F229" s="257"/>
      <c r="G229" s="257"/>
      <c r="H229" s="158"/>
      <c r="I229" s="158"/>
      <c r="J229" s="158"/>
      <c r="K229" s="158"/>
      <c r="L229" s="158"/>
      <c r="M229" s="158"/>
      <c r="N229" s="157"/>
      <c r="O229" s="157"/>
      <c r="P229" s="157"/>
      <c r="Q229" s="157"/>
      <c r="R229" s="158"/>
      <c r="S229" s="158"/>
      <c r="T229" s="158"/>
      <c r="U229" s="158"/>
      <c r="V229" s="158"/>
      <c r="W229" s="158"/>
      <c r="X229" s="158"/>
      <c r="Y229" s="158"/>
      <c r="Z229" s="147"/>
      <c r="AA229" s="147"/>
      <c r="AB229" s="147"/>
      <c r="AC229" s="147"/>
      <c r="AD229" s="147"/>
      <c r="AE229" s="147"/>
      <c r="AF229" s="147"/>
      <c r="AG229" s="147" t="s">
        <v>160</v>
      </c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3" x14ac:dyDescent="0.2">
      <c r="A230" s="154"/>
      <c r="B230" s="155"/>
      <c r="C230" s="256" t="s">
        <v>455</v>
      </c>
      <c r="D230" s="257"/>
      <c r="E230" s="257"/>
      <c r="F230" s="257"/>
      <c r="G230" s="257"/>
      <c r="H230" s="158"/>
      <c r="I230" s="158"/>
      <c r="J230" s="158"/>
      <c r="K230" s="158"/>
      <c r="L230" s="158"/>
      <c r="M230" s="158"/>
      <c r="N230" s="157"/>
      <c r="O230" s="157"/>
      <c r="P230" s="157"/>
      <c r="Q230" s="157"/>
      <c r="R230" s="158"/>
      <c r="S230" s="158"/>
      <c r="T230" s="158"/>
      <c r="U230" s="158"/>
      <c r="V230" s="158"/>
      <c r="W230" s="158"/>
      <c r="X230" s="158"/>
      <c r="Y230" s="158"/>
      <c r="Z230" s="147"/>
      <c r="AA230" s="147"/>
      <c r="AB230" s="147"/>
      <c r="AC230" s="147"/>
      <c r="AD230" s="147"/>
      <c r="AE230" s="147"/>
      <c r="AF230" s="147"/>
      <c r="AG230" s="147" t="s">
        <v>160</v>
      </c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3" x14ac:dyDescent="0.2">
      <c r="A231" s="154"/>
      <c r="B231" s="155"/>
      <c r="C231" s="256" t="s">
        <v>456</v>
      </c>
      <c r="D231" s="257"/>
      <c r="E231" s="257"/>
      <c r="F231" s="257"/>
      <c r="G231" s="257"/>
      <c r="H231" s="158"/>
      <c r="I231" s="158"/>
      <c r="J231" s="158"/>
      <c r="K231" s="158"/>
      <c r="L231" s="158"/>
      <c r="M231" s="158"/>
      <c r="N231" s="157"/>
      <c r="O231" s="157"/>
      <c r="P231" s="157"/>
      <c r="Q231" s="157"/>
      <c r="R231" s="158"/>
      <c r="S231" s="158"/>
      <c r="T231" s="158"/>
      <c r="U231" s="158"/>
      <c r="V231" s="158"/>
      <c r="W231" s="158"/>
      <c r="X231" s="158"/>
      <c r="Y231" s="158"/>
      <c r="Z231" s="147"/>
      <c r="AA231" s="147"/>
      <c r="AB231" s="147"/>
      <c r="AC231" s="147"/>
      <c r="AD231" s="147"/>
      <c r="AE231" s="147"/>
      <c r="AF231" s="147"/>
      <c r="AG231" s="147" t="s">
        <v>160</v>
      </c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2" x14ac:dyDescent="0.2">
      <c r="A232" s="154"/>
      <c r="B232" s="155"/>
      <c r="C232" s="183" t="s">
        <v>457</v>
      </c>
      <c r="D232" s="163"/>
      <c r="E232" s="164">
        <v>38.253599999999999</v>
      </c>
      <c r="F232" s="158"/>
      <c r="G232" s="158"/>
      <c r="H232" s="158"/>
      <c r="I232" s="158"/>
      <c r="J232" s="158"/>
      <c r="K232" s="158"/>
      <c r="L232" s="158"/>
      <c r="M232" s="158"/>
      <c r="N232" s="157"/>
      <c r="O232" s="157"/>
      <c r="P232" s="157"/>
      <c r="Q232" s="157"/>
      <c r="R232" s="158"/>
      <c r="S232" s="158"/>
      <c r="T232" s="158"/>
      <c r="U232" s="158"/>
      <c r="V232" s="158"/>
      <c r="W232" s="158"/>
      <c r="X232" s="158"/>
      <c r="Y232" s="158"/>
      <c r="Z232" s="147"/>
      <c r="AA232" s="147"/>
      <c r="AB232" s="147"/>
      <c r="AC232" s="147"/>
      <c r="AD232" s="147"/>
      <c r="AE232" s="147"/>
      <c r="AF232" s="147"/>
      <c r="AG232" s="147" t="s">
        <v>162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1" x14ac:dyDescent="0.2">
      <c r="A233" s="173">
        <v>68</v>
      </c>
      <c r="B233" s="174" t="s">
        <v>458</v>
      </c>
      <c r="C233" s="182" t="s">
        <v>459</v>
      </c>
      <c r="D233" s="175" t="s">
        <v>268</v>
      </c>
      <c r="E233" s="176">
        <v>22.16</v>
      </c>
      <c r="F233" s="177"/>
      <c r="G233" s="178">
        <f>ROUND(E233*F233,2)</f>
        <v>0</v>
      </c>
      <c r="H233" s="177"/>
      <c r="I233" s="178">
        <f>ROUND(E233*H233,2)</f>
        <v>0</v>
      </c>
      <c r="J233" s="177"/>
      <c r="K233" s="178">
        <f>ROUND(E233*J233,2)</f>
        <v>0</v>
      </c>
      <c r="L233" s="178">
        <v>21</v>
      </c>
      <c r="M233" s="178">
        <f>G233*(1+L233/100)</f>
        <v>0</v>
      </c>
      <c r="N233" s="176">
        <v>1.08E-3</v>
      </c>
      <c r="O233" s="176">
        <f>ROUND(E233*N233,2)</f>
        <v>0.02</v>
      </c>
      <c r="P233" s="176">
        <v>0</v>
      </c>
      <c r="Q233" s="176">
        <f>ROUND(E233*P233,2)</f>
        <v>0</v>
      </c>
      <c r="R233" s="178"/>
      <c r="S233" s="178" t="s">
        <v>154</v>
      </c>
      <c r="T233" s="179" t="s">
        <v>155</v>
      </c>
      <c r="U233" s="158">
        <v>0</v>
      </c>
      <c r="V233" s="158">
        <f>ROUND(E233*U233,2)</f>
        <v>0</v>
      </c>
      <c r="W233" s="158"/>
      <c r="X233" s="158" t="s">
        <v>156</v>
      </c>
      <c r="Y233" s="158" t="s">
        <v>157</v>
      </c>
      <c r="Z233" s="147"/>
      <c r="AA233" s="147"/>
      <c r="AB233" s="147"/>
      <c r="AC233" s="147"/>
      <c r="AD233" s="147"/>
      <c r="AE233" s="147"/>
      <c r="AF233" s="147"/>
      <c r="AG233" s="147" t="s">
        <v>201</v>
      </c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2" x14ac:dyDescent="0.2">
      <c r="A234" s="154"/>
      <c r="B234" s="155"/>
      <c r="C234" s="254" t="s">
        <v>460</v>
      </c>
      <c r="D234" s="255"/>
      <c r="E234" s="255"/>
      <c r="F234" s="255"/>
      <c r="G234" s="255"/>
      <c r="H234" s="158"/>
      <c r="I234" s="158"/>
      <c r="J234" s="158"/>
      <c r="K234" s="158"/>
      <c r="L234" s="158"/>
      <c r="M234" s="158"/>
      <c r="N234" s="157"/>
      <c r="O234" s="157"/>
      <c r="P234" s="157"/>
      <c r="Q234" s="157"/>
      <c r="R234" s="158"/>
      <c r="S234" s="158"/>
      <c r="T234" s="158"/>
      <c r="U234" s="158"/>
      <c r="V234" s="158"/>
      <c r="W234" s="158"/>
      <c r="X234" s="158"/>
      <c r="Y234" s="158"/>
      <c r="Z234" s="147"/>
      <c r="AA234" s="147"/>
      <c r="AB234" s="147"/>
      <c r="AC234" s="147"/>
      <c r="AD234" s="147"/>
      <c r="AE234" s="147"/>
      <c r="AF234" s="147"/>
      <c r="AG234" s="147" t="s">
        <v>160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2" x14ac:dyDescent="0.2">
      <c r="A235" s="154"/>
      <c r="B235" s="155"/>
      <c r="C235" s="183" t="s">
        <v>461</v>
      </c>
      <c r="D235" s="163"/>
      <c r="E235" s="164">
        <v>7.2</v>
      </c>
      <c r="F235" s="158"/>
      <c r="G235" s="158"/>
      <c r="H235" s="158"/>
      <c r="I235" s="158"/>
      <c r="J235" s="158"/>
      <c r="K235" s="158"/>
      <c r="L235" s="158"/>
      <c r="M235" s="158"/>
      <c r="N235" s="157"/>
      <c r="O235" s="157"/>
      <c r="P235" s="157"/>
      <c r="Q235" s="157"/>
      <c r="R235" s="158"/>
      <c r="S235" s="158"/>
      <c r="T235" s="158"/>
      <c r="U235" s="158"/>
      <c r="V235" s="158"/>
      <c r="W235" s="158"/>
      <c r="X235" s="158"/>
      <c r="Y235" s="158"/>
      <c r="Z235" s="147"/>
      <c r="AA235" s="147"/>
      <c r="AB235" s="147"/>
      <c r="AC235" s="147"/>
      <c r="AD235" s="147"/>
      <c r="AE235" s="147"/>
      <c r="AF235" s="147"/>
      <c r="AG235" s="147" t="s">
        <v>162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3" x14ac:dyDescent="0.2">
      <c r="A236" s="154"/>
      <c r="B236" s="155"/>
      <c r="C236" s="183" t="s">
        <v>462</v>
      </c>
      <c r="D236" s="163"/>
      <c r="E236" s="164">
        <v>14.96</v>
      </c>
      <c r="F236" s="158"/>
      <c r="G236" s="158"/>
      <c r="H236" s="158"/>
      <c r="I236" s="158"/>
      <c r="J236" s="158"/>
      <c r="K236" s="158"/>
      <c r="L236" s="158"/>
      <c r="M236" s="158"/>
      <c r="N236" s="157"/>
      <c r="O236" s="157"/>
      <c r="P236" s="157"/>
      <c r="Q236" s="157"/>
      <c r="R236" s="158"/>
      <c r="S236" s="158"/>
      <c r="T236" s="158"/>
      <c r="U236" s="158"/>
      <c r="V236" s="158"/>
      <c r="W236" s="158"/>
      <c r="X236" s="158"/>
      <c r="Y236" s="158"/>
      <c r="Z236" s="147"/>
      <c r="AA236" s="147"/>
      <c r="AB236" s="147"/>
      <c r="AC236" s="147"/>
      <c r="AD236" s="147"/>
      <c r="AE236" s="147"/>
      <c r="AF236" s="147"/>
      <c r="AG236" s="147" t="s">
        <v>162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1" x14ac:dyDescent="0.2">
      <c r="A237" s="173">
        <v>69</v>
      </c>
      <c r="B237" s="174" t="s">
        <v>463</v>
      </c>
      <c r="C237" s="182" t="s">
        <v>464</v>
      </c>
      <c r="D237" s="175" t="s">
        <v>268</v>
      </c>
      <c r="E237" s="176">
        <v>38.61</v>
      </c>
      <c r="F237" s="177"/>
      <c r="G237" s="178">
        <f>ROUND(E237*F237,2)</f>
        <v>0</v>
      </c>
      <c r="H237" s="177"/>
      <c r="I237" s="178">
        <f>ROUND(E237*H237,2)</f>
        <v>0</v>
      </c>
      <c r="J237" s="177"/>
      <c r="K237" s="178">
        <f>ROUND(E237*J237,2)</f>
        <v>0</v>
      </c>
      <c r="L237" s="178">
        <v>21</v>
      </c>
      <c r="M237" s="178">
        <f>G237*(1+L237/100)</f>
        <v>0</v>
      </c>
      <c r="N237" s="176">
        <v>6.6E-4</v>
      </c>
      <c r="O237" s="176">
        <f>ROUND(E237*N237,2)</f>
        <v>0.03</v>
      </c>
      <c r="P237" s="176">
        <v>0</v>
      </c>
      <c r="Q237" s="176">
        <f>ROUND(E237*P237,2)</f>
        <v>0</v>
      </c>
      <c r="R237" s="178"/>
      <c r="S237" s="178" t="s">
        <v>154</v>
      </c>
      <c r="T237" s="179" t="s">
        <v>155</v>
      </c>
      <c r="U237" s="158">
        <v>0</v>
      </c>
      <c r="V237" s="158">
        <f>ROUND(E237*U237,2)</f>
        <v>0</v>
      </c>
      <c r="W237" s="158"/>
      <c r="X237" s="158" t="s">
        <v>156</v>
      </c>
      <c r="Y237" s="158" t="s">
        <v>157</v>
      </c>
      <c r="Z237" s="147"/>
      <c r="AA237" s="147"/>
      <c r="AB237" s="147"/>
      <c r="AC237" s="147"/>
      <c r="AD237" s="147"/>
      <c r="AE237" s="147"/>
      <c r="AF237" s="147"/>
      <c r="AG237" s="147" t="s">
        <v>201</v>
      </c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2" x14ac:dyDescent="0.2">
      <c r="A238" s="154"/>
      <c r="B238" s="155"/>
      <c r="C238" s="254" t="s">
        <v>465</v>
      </c>
      <c r="D238" s="255"/>
      <c r="E238" s="255"/>
      <c r="F238" s="255"/>
      <c r="G238" s="255"/>
      <c r="H238" s="158"/>
      <c r="I238" s="158"/>
      <c r="J238" s="158"/>
      <c r="K238" s="158"/>
      <c r="L238" s="158"/>
      <c r="M238" s="158"/>
      <c r="N238" s="157"/>
      <c r="O238" s="157"/>
      <c r="P238" s="157"/>
      <c r="Q238" s="157"/>
      <c r="R238" s="158"/>
      <c r="S238" s="158"/>
      <c r="T238" s="158"/>
      <c r="U238" s="158"/>
      <c r="V238" s="158"/>
      <c r="W238" s="158"/>
      <c r="X238" s="158"/>
      <c r="Y238" s="158"/>
      <c r="Z238" s="147"/>
      <c r="AA238" s="147"/>
      <c r="AB238" s="147"/>
      <c r="AC238" s="147"/>
      <c r="AD238" s="147"/>
      <c r="AE238" s="147"/>
      <c r="AF238" s="147"/>
      <c r="AG238" s="147" t="s">
        <v>160</v>
      </c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2" x14ac:dyDescent="0.2">
      <c r="A239" s="154"/>
      <c r="B239" s="155"/>
      <c r="C239" s="183" t="s">
        <v>466</v>
      </c>
      <c r="D239" s="163"/>
      <c r="E239" s="164">
        <v>38.61</v>
      </c>
      <c r="F239" s="158"/>
      <c r="G239" s="158"/>
      <c r="H239" s="158"/>
      <c r="I239" s="158"/>
      <c r="J239" s="158"/>
      <c r="K239" s="158"/>
      <c r="L239" s="158"/>
      <c r="M239" s="158"/>
      <c r="N239" s="157"/>
      <c r="O239" s="157"/>
      <c r="P239" s="157"/>
      <c r="Q239" s="157"/>
      <c r="R239" s="158"/>
      <c r="S239" s="158"/>
      <c r="T239" s="158"/>
      <c r="U239" s="158"/>
      <c r="V239" s="158"/>
      <c r="W239" s="158"/>
      <c r="X239" s="158"/>
      <c r="Y239" s="158"/>
      <c r="Z239" s="147"/>
      <c r="AA239" s="147"/>
      <c r="AB239" s="147"/>
      <c r="AC239" s="147"/>
      <c r="AD239" s="147"/>
      <c r="AE239" s="147"/>
      <c r="AF239" s="147"/>
      <c r="AG239" s="147" t="s">
        <v>162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1" x14ac:dyDescent="0.2">
      <c r="A240" s="173">
        <v>70</v>
      </c>
      <c r="B240" s="174" t="s">
        <v>467</v>
      </c>
      <c r="C240" s="182" t="s">
        <v>468</v>
      </c>
      <c r="D240" s="175" t="s">
        <v>268</v>
      </c>
      <c r="E240" s="176">
        <v>73.459999999999994</v>
      </c>
      <c r="F240" s="177"/>
      <c r="G240" s="178">
        <f>ROUND(E240*F240,2)</f>
        <v>0</v>
      </c>
      <c r="H240" s="177"/>
      <c r="I240" s="178">
        <f>ROUND(E240*H240,2)</f>
        <v>0</v>
      </c>
      <c r="J240" s="177"/>
      <c r="K240" s="178">
        <f>ROUND(E240*J240,2)</f>
        <v>0</v>
      </c>
      <c r="L240" s="178">
        <v>21</v>
      </c>
      <c r="M240" s="178">
        <f>G240*(1+L240/100)</f>
        <v>0</v>
      </c>
      <c r="N240" s="176">
        <v>2.5999999999999998E-4</v>
      </c>
      <c r="O240" s="176">
        <f>ROUND(E240*N240,2)</f>
        <v>0.02</v>
      </c>
      <c r="P240" s="176">
        <v>0</v>
      </c>
      <c r="Q240" s="176">
        <f>ROUND(E240*P240,2)</f>
        <v>0</v>
      </c>
      <c r="R240" s="178"/>
      <c r="S240" s="178" t="s">
        <v>154</v>
      </c>
      <c r="T240" s="179" t="s">
        <v>155</v>
      </c>
      <c r="U240" s="158">
        <v>0</v>
      </c>
      <c r="V240" s="158">
        <f>ROUND(E240*U240,2)</f>
        <v>0</v>
      </c>
      <c r="W240" s="158"/>
      <c r="X240" s="158" t="s">
        <v>156</v>
      </c>
      <c r="Y240" s="158" t="s">
        <v>157</v>
      </c>
      <c r="Z240" s="147"/>
      <c r="AA240" s="147"/>
      <c r="AB240" s="147"/>
      <c r="AC240" s="147"/>
      <c r="AD240" s="147"/>
      <c r="AE240" s="147"/>
      <c r="AF240" s="147"/>
      <c r="AG240" s="147" t="s">
        <v>201</v>
      </c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2" x14ac:dyDescent="0.2">
      <c r="A241" s="154"/>
      <c r="B241" s="155"/>
      <c r="C241" s="183" t="s">
        <v>466</v>
      </c>
      <c r="D241" s="163"/>
      <c r="E241" s="164">
        <v>38.61</v>
      </c>
      <c r="F241" s="158"/>
      <c r="G241" s="158"/>
      <c r="H241" s="158"/>
      <c r="I241" s="158"/>
      <c r="J241" s="158"/>
      <c r="K241" s="158"/>
      <c r="L241" s="158"/>
      <c r="M241" s="158"/>
      <c r="N241" s="157"/>
      <c r="O241" s="157"/>
      <c r="P241" s="157"/>
      <c r="Q241" s="157"/>
      <c r="R241" s="158"/>
      <c r="S241" s="158"/>
      <c r="T241" s="158"/>
      <c r="U241" s="158"/>
      <c r="V241" s="158"/>
      <c r="W241" s="158"/>
      <c r="X241" s="158"/>
      <c r="Y241" s="158"/>
      <c r="Z241" s="147"/>
      <c r="AA241" s="147"/>
      <c r="AB241" s="147"/>
      <c r="AC241" s="147"/>
      <c r="AD241" s="147"/>
      <c r="AE241" s="147"/>
      <c r="AF241" s="147"/>
      <c r="AG241" s="147" t="s">
        <v>162</v>
      </c>
      <c r="AH241" s="147">
        <v>0</v>
      </c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3" x14ac:dyDescent="0.2">
      <c r="A242" s="154"/>
      <c r="B242" s="155"/>
      <c r="C242" s="183" t="s">
        <v>469</v>
      </c>
      <c r="D242" s="163"/>
      <c r="E242" s="164">
        <v>34.85</v>
      </c>
      <c r="F242" s="158"/>
      <c r="G242" s="158"/>
      <c r="H242" s="158"/>
      <c r="I242" s="158"/>
      <c r="J242" s="158"/>
      <c r="K242" s="158"/>
      <c r="L242" s="158"/>
      <c r="M242" s="158"/>
      <c r="N242" s="157"/>
      <c r="O242" s="157"/>
      <c r="P242" s="157"/>
      <c r="Q242" s="157"/>
      <c r="R242" s="158"/>
      <c r="S242" s="158"/>
      <c r="T242" s="158"/>
      <c r="U242" s="158"/>
      <c r="V242" s="158"/>
      <c r="W242" s="158"/>
      <c r="X242" s="158"/>
      <c r="Y242" s="158"/>
      <c r="Z242" s="147"/>
      <c r="AA242" s="147"/>
      <c r="AB242" s="147"/>
      <c r="AC242" s="147"/>
      <c r="AD242" s="147"/>
      <c r="AE242" s="147"/>
      <c r="AF242" s="147"/>
      <c r="AG242" s="147" t="s">
        <v>162</v>
      </c>
      <c r="AH242" s="147">
        <v>0</v>
      </c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1" x14ac:dyDescent="0.2">
      <c r="A243" s="154">
        <v>71</v>
      </c>
      <c r="B243" s="155" t="s">
        <v>470</v>
      </c>
      <c r="C243" s="197" t="s">
        <v>471</v>
      </c>
      <c r="D243" s="156" t="s">
        <v>0</v>
      </c>
      <c r="E243" s="195"/>
      <c r="F243" s="159"/>
      <c r="G243" s="158">
        <f>ROUND(E243*F243,2)</f>
        <v>0</v>
      </c>
      <c r="H243" s="159"/>
      <c r="I243" s="158">
        <f>ROUND(E243*H243,2)</f>
        <v>0</v>
      </c>
      <c r="J243" s="159"/>
      <c r="K243" s="158">
        <f>ROUND(E243*J243,2)</f>
        <v>0</v>
      </c>
      <c r="L243" s="158">
        <v>21</v>
      </c>
      <c r="M243" s="158">
        <f>G243*(1+L243/100)</f>
        <v>0</v>
      </c>
      <c r="N243" s="157">
        <v>0</v>
      </c>
      <c r="O243" s="157">
        <f>ROUND(E243*N243,2)</f>
        <v>0</v>
      </c>
      <c r="P243" s="157">
        <v>0</v>
      </c>
      <c r="Q243" s="157">
        <f>ROUND(E243*P243,2)</f>
        <v>0</v>
      </c>
      <c r="R243" s="158"/>
      <c r="S243" s="158" t="s">
        <v>219</v>
      </c>
      <c r="T243" s="158" t="s">
        <v>219</v>
      </c>
      <c r="U243" s="158">
        <v>0</v>
      </c>
      <c r="V243" s="158">
        <f>ROUND(E243*U243,2)</f>
        <v>0</v>
      </c>
      <c r="W243" s="158"/>
      <c r="X243" s="158" t="s">
        <v>293</v>
      </c>
      <c r="Y243" s="158" t="s">
        <v>157</v>
      </c>
      <c r="Z243" s="147"/>
      <c r="AA243" s="147"/>
      <c r="AB243" s="147"/>
      <c r="AC243" s="147"/>
      <c r="AD243" s="147"/>
      <c r="AE243" s="147"/>
      <c r="AF243" s="147"/>
      <c r="AG243" s="147" t="s">
        <v>294</v>
      </c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x14ac:dyDescent="0.2">
      <c r="A244" s="166" t="s">
        <v>149</v>
      </c>
      <c r="B244" s="167" t="s">
        <v>99</v>
      </c>
      <c r="C244" s="181" t="s">
        <v>100</v>
      </c>
      <c r="D244" s="168"/>
      <c r="E244" s="169"/>
      <c r="F244" s="170"/>
      <c r="G244" s="170">
        <f>SUMIF(AG245:AG255,"&lt;&gt;NOR",G245:G255)</f>
        <v>0</v>
      </c>
      <c r="H244" s="170"/>
      <c r="I244" s="170">
        <f>SUM(I245:I255)</f>
        <v>0</v>
      </c>
      <c r="J244" s="170"/>
      <c r="K244" s="170">
        <f>SUM(K245:K255)</f>
        <v>0</v>
      </c>
      <c r="L244" s="170"/>
      <c r="M244" s="170">
        <f>SUM(M245:M255)</f>
        <v>0</v>
      </c>
      <c r="N244" s="169"/>
      <c r="O244" s="169">
        <f>SUM(O245:O255)</f>
        <v>0.81</v>
      </c>
      <c r="P244" s="169"/>
      <c r="Q244" s="169">
        <f>SUM(Q245:Q255)</f>
        <v>1.18</v>
      </c>
      <c r="R244" s="170"/>
      <c r="S244" s="170"/>
      <c r="T244" s="171"/>
      <c r="U244" s="165"/>
      <c r="V244" s="165">
        <f>SUM(V245:V255)</f>
        <v>0</v>
      </c>
      <c r="W244" s="165"/>
      <c r="X244" s="165"/>
      <c r="Y244" s="165"/>
      <c r="AG244" t="s">
        <v>150</v>
      </c>
    </row>
    <row r="245" spans="1:60" ht="22.5" outlineLevel="1" x14ac:dyDescent="0.2">
      <c r="A245" s="173">
        <v>72</v>
      </c>
      <c r="B245" s="174" t="s">
        <v>472</v>
      </c>
      <c r="C245" s="182" t="s">
        <v>473</v>
      </c>
      <c r="D245" s="175" t="s">
        <v>218</v>
      </c>
      <c r="E245" s="176">
        <v>96.3</v>
      </c>
      <c r="F245" s="177"/>
      <c r="G245" s="178">
        <f>ROUND(E245*F245,2)</f>
        <v>0</v>
      </c>
      <c r="H245" s="177"/>
      <c r="I245" s="178">
        <f>ROUND(E245*H245,2)</f>
        <v>0</v>
      </c>
      <c r="J245" s="177"/>
      <c r="K245" s="178">
        <f>ROUND(E245*J245,2)</f>
        <v>0</v>
      </c>
      <c r="L245" s="178">
        <v>21</v>
      </c>
      <c r="M245" s="178">
        <f>G245*(1+L245/100)</f>
        <v>0</v>
      </c>
      <c r="N245" s="176">
        <v>2.9999999999999997E-4</v>
      </c>
      <c r="O245" s="176">
        <f>ROUND(E245*N245,2)</f>
        <v>0.03</v>
      </c>
      <c r="P245" s="176">
        <v>0</v>
      </c>
      <c r="Q245" s="176">
        <f>ROUND(E245*P245,2)</f>
        <v>0</v>
      </c>
      <c r="R245" s="178"/>
      <c r="S245" s="178" t="s">
        <v>219</v>
      </c>
      <c r="T245" s="179" t="s">
        <v>219</v>
      </c>
      <c r="U245" s="158">
        <v>0</v>
      </c>
      <c r="V245" s="158">
        <f>ROUND(E245*U245,2)</f>
        <v>0</v>
      </c>
      <c r="W245" s="158"/>
      <c r="X245" s="158" t="s">
        <v>156</v>
      </c>
      <c r="Y245" s="158" t="s">
        <v>157</v>
      </c>
      <c r="Z245" s="147"/>
      <c r="AA245" s="147"/>
      <c r="AB245" s="147"/>
      <c r="AC245" s="147"/>
      <c r="AD245" s="147"/>
      <c r="AE245" s="147"/>
      <c r="AF245" s="147"/>
      <c r="AG245" s="147" t="s">
        <v>302</v>
      </c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2" x14ac:dyDescent="0.2">
      <c r="A246" s="154"/>
      <c r="B246" s="155"/>
      <c r="C246" s="254" t="s">
        <v>474</v>
      </c>
      <c r="D246" s="255"/>
      <c r="E246" s="255"/>
      <c r="F246" s="255"/>
      <c r="G246" s="255"/>
      <c r="H246" s="158"/>
      <c r="I246" s="158"/>
      <c r="J246" s="158"/>
      <c r="K246" s="158"/>
      <c r="L246" s="158"/>
      <c r="M246" s="158"/>
      <c r="N246" s="157"/>
      <c r="O246" s="157"/>
      <c r="P246" s="157"/>
      <c r="Q246" s="157"/>
      <c r="R246" s="158"/>
      <c r="S246" s="158"/>
      <c r="T246" s="158"/>
      <c r="U246" s="158"/>
      <c r="V246" s="158"/>
      <c r="W246" s="158"/>
      <c r="X246" s="158"/>
      <c r="Y246" s="158"/>
      <c r="Z246" s="147"/>
      <c r="AA246" s="147"/>
      <c r="AB246" s="147"/>
      <c r="AC246" s="147"/>
      <c r="AD246" s="147"/>
      <c r="AE246" s="147"/>
      <c r="AF246" s="147"/>
      <c r="AG246" s="147" t="s">
        <v>160</v>
      </c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2" x14ac:dyDescent="0.2">
      <c r="A247" s="154"/>
      <c r="B247" s="155"/>
      <c r="C247" s="183" t="s">
        <v>475</v>
      </c>
      <c r="D247" s="163"/>
      <c r="E247" s="164">
        <v>96.3</v>
      </c>
      <c r="F247" s="158"/>
      <c r="G247" s="158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7"/>
      <c r="AA247" s="147"/>
      <c r="AB247" s="147"/>
      <c r="AC247" s="147"/>
      <c r="AD247" s="147"/>
      <c r="AE247" s="147"/>
      <c r="AF247" s="147"/>
      <c r="AG247" s="147" t="s">
        <v>162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1" x14ac:dyDescent="0.2">
      <c r="A248" s="173">
        <v>73</v>
      </c>
      <c r="B248" s="174" t="s">
        <v>476</v>
      </c>
      <c r="C248" s="182" t="s">
        <v>477</v>
      </c>
      <c r="D248" s="175" t="s">
        <v>218</v>
      </c>
      <c r="E248" s="176">
        <v>107.04</v>
      </c>
      <c r="F248" s="177"/>
      <c r="G248" s="178">
        <f>ROUND(E248*F248,2)</f>
        <v>0</v>
      </c>
      <c r="H248" s="177"/>
      <c r="I248" s="178">
        <f>ROUND(E248*H248,2)</f>
        <v>0</v>
      </c>
      <c r="J248" s="177"/>
      <c r="K248" s="178">
        <f>ROUND(E248*J248,2)</f>
        <v>0</v>
      </c>
      <c r="L248" s="178">
        <v>21</v>
      </c>
      <c r="M248" s="178">
        <f>G248*(1+L248/100)</f>
        <v>0</v>
      </c>
      <c r="N248" s="176">
        <v>0</v>
      </c>
      <c r="O248" s="176">
        <f>ROUND(E248*N248,2)</f>
        <v>0</v>
      </c>
      <c r="P248" s="176">
        <v>1.098E-2</v>
      </c>
      <c r="Q248" s="176">
        <f>ROUND(E248*P248,2)</f>
        <v>1.18</v>
      </c>
      <c r="R248" s="178"/>
      <c r="S248" s="178" t="s">
        <v>219</v>
      </c>
      <c r="T248" s="179" t="s">
        <v>219</v>
      </c>
      <c r="U248" s="158">
        <v>0</v>
      </c>
      <c r="V248" s="158">
        <f>ROUND(E248*U248,2)</f>
        <v>0</v>
      </c>
      <c r="W248" s="158"/>
      <c r="X248" s="158" t="s">
        <v>156</v>
      </c>
      <c r="Y248" s="158" t="s">
        <v>157</v>
      </c>
      <c r="Z248" s="147"/>
      <c r="AA248" s="147"/>
      <c r="AB248" s="147"/>
      <c r="AC248" s="147"/>
      <c r="AD248" s="147"/>
      <c r="AE248" s="147"/>
      <c r="AF248" s="147"/>
      <c r="AG248" s="147" t="s">
        <v>302</v>
      </c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2" x14ac:dyDescent="0.2">
      <c r="A249" s="154"/>
      <c r="B249" s="155"/>
      <c r="C249" s="254" t="s">
        <v>478</v>
      </c>
      <c r="D249" s="255"/>
      <c r="E249" s="255"/>
      <c r="F249" s="255"/>
      <c r="G249" s="255"/>
      <c r="H249" s="158"/>
      <c r="I249" s="158"/>
      <c r="J249" s="158"/>
      <c r="K249" s="158"/>
      <c r="L249" s="158"/>
      <c r="M249" s="158"/>
      <c r="N249" s="157"/>
      <c r="O249" s="157"/>
      <c r="P249" s="157"/>
      <c r="Q249" s="157"/>
      <c r="R249" s="158"/>
      <c r="S249" s="158"/>
      <c r="T249" s="158"/>
      <c r="U249" s="158"/>
      <c r="V249" s="158"/>
      <c r="W249" s="158"/>
      <c r="X249" s="158"/>
      <c r="Y249" s="158"/>
      <c r="Z249" s="147"/>
      <c r="AA249" s="147"/>
      <c r="AB249" s="147"/>
      <c r="AC249" s="147"/>
      <c r="AD249" s="147"/>
      <c r="AE249" s="147"/>
      <c r="AF249" s="147"/>
      <c r="AG249" s="147" t="s">
        <v>160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3" x14ac:dyDescent="0.2">
      <c r="A250" s="154"/>
      <c r="B250" s="155"/>
      <c r="C250" s="256" t="s">
        <v>479</v>
      </c>
      <c r="D250" s="257"/>
      <c r="E250" s="257"/>
      <c r="F250" s="257"/>
      <c r="G250" s="257"/>
      <c r="H250" s="158"/>
      <c r="I250" s="158"/>
      <c r="J250" s="158"/>
      <c r="K250" s="158"/>
      <c r="L250" s="158"/>
      <c r="M250" s="158"/>
      <c r="N250" s="157"/>
      <c r="O250" s="157"/>
      <c r="P250" s="157"/>
      <c r="Q250" s="157"/>
      <c r="R250" s="158"/>
      <c r="S250" s="158"/>
      <c r="T250" s="158"/>
      <c r="U250" s="158"/>
      <c r="V250" s="158"/>
      <c r="W250" s="158"/>
      <c r="X250" s="158"/>
      <c r="Y250" s="158"/>
      <c r="Z250" s="147"/>
      <c r="AA250" s="147"/>
      <c r="AB250" s="147"/>
      <c r="AC250" s="147"/>
      <c r="AD250" s="147"/>
      <c r="AE250" s="147"/>
      <c r="AF250" s="147"/>
      <c r="AG250" s="147" t="s">
        <v>160</v>
      </c>
      <c r="AH250" s="147"/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2" x14ac:dyDescent="0.2">
      <c r="A251" s="154"/>
      <c r="B251" s="155"/>
      <c r="C251" s="183" t="s">
        <v>480</v>
      </c>
      <c r="D251" s="163"/>
      <c r="E251" s="164">
        <v>10.74</v>
      </c>
      <c r="F251" s="158"/>
      <c r="G251" s="158"/>
      <c r="H251" s="158"/>
      <c r="I251" s="158"/>
      <c r="J251" s="158"/>
      <c r="K251" s="158"/>
      <c r="L251" s="158"/>
      <c r="M251" s="158"/>
      <c r="N251" s="157"/>
      <c r="O251" s="157"/>
      <c r="P251" s="157"/>
      <c r="Q251" s="157"/>
      <c r="R251" s="158"/>
      <c r="S251" s="158"/>
      <c r="T251" s="158"/>
      <c r="U251" s="158"/>
      <c r="V251" s="158"/>
      <c r="W251" s="158"/>
      <c r="X251" s="158"/>
      <c r="Y251" s="158"/>
      <c r="Z251" s="147"/>
      <c r="AA251" s="147"/>
      <c r="AB251" s="147"/>
      <c r="AC251" s="147"/>
      <c r="AD251" s="147"/>
      <c r="AE251" s="147"/>
      <c r="AF251" s="147"/>
      <c r="AG251" s="147" t="s">
        <v>162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3" x14ac:dyDescent="0.2">
      <c r="A252" s="154"/>
      <c r="B252" s="155"/>
      <c r="C252" s="183" t="s">
        <v>475</v>
      </c>
      <c r="D252" s="163"/>
      <c r="E252" s="164">
        <v>96.3</v>
      </c>
      <c r="F252" s="158"/>
      <c r="G252" s="158"/>
      <c r="H252" s="158"/>
      <c r="I252" s="158"/>
      <c r="J252" s="158"/>
      <c r="K252" s="158"/>
      <c r="L252" s="158"/>
      <c r="M252" s="158"/>
      <c r="N252" s="157"/>
      <c r="O252" s="157"/>
      <c r="P252" s="157"/>
      <c r="Q252" s="157"/>
      <c r="R252" s="158"/>
      <c r="S252" s="158"/>
      <c r="T252" s="158"/>
      <c r="U252" s="158"/>
      <c r="V252" s="158"/>
      <c r="W252" s="158"/>
      <c r="X252" s="158"/>
      <c r="Y252" s="158"/>
      <c r="Z252" s="147"/>
      <c r="AA252" s="147"/>
      <c r="AB252" s="147"/>
      <c r="AC252" s="147"/>
      <c r="AD252" s="147"/>
      <c r="AE252" s="147"/>
      <c r="AF252" s="147"/>
      <c r="AG252" s="147" t="s">
        <v>162</v>
      </c>
      <c r="AH252" s="147">
        <v>0</v>
      </c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1" x14ac:dyDescent="0.2">
      <c r="A253" s="173">
        <v>74</v>
      </c>
      <c r="B253" s="174" t="s">
        <v>481</v>
      </c>
      <c r="C253" s="182" t="s">
        <v>482</v>
      </c>
      <c r="D253" s="175" t="s">
        <v>218</v>
      </c>
      <c r="E253" s="176">
        <v>105.93</v>
      </c>
      <c r="F253" s="177"/>
      <c r="G253" s="178">
        <f>ROUND(E253*F253,2)</f>
        <v>0</v>
      </c>
      <c r="H253" s="177"/>
      <c r="I253" s="178">
        <f>ROUND(E253*H253,2)</f>
        <v>0</v>
      </c>
      <c r="J253" s="177"/>
      <c r="K253" s="178">
        <f>ROUND(E253*J253,2)</f>
        <v>0</v>
      </c>
      <c r="L253" s="178">
        <v>21</v>
      </c>
      <c r="M253" s="178">
        <f>G253*(1+L253/100)</f>
        <v>0</v>
      </c>
      <c r="N253" s="176">
        <v>7.3499999999999998E-3</v>
      </c>
      <c r="O253" s="176">
        <f>ROUND(E253*N253,2)</f>
        <v>0.78</v>
      </c>
      <c r="P253" s="176">
        <v>0</v>
      </c>
      <c r="Q253" s="176">
        <f>ROUND(E253*P253,2)</f>
        <v>0</v>
      </c>
      <c r="R253" s="178" t="s">
        <v>375</v>
      </c>
      <c r="S253" s="178" t="s">
        <v>219</v>
      </c>
      <c r="T253" s="179" t="s">
        <v>483</v>
      </c>
      <c r="U253" s="158">
        <v>0</v>
      </c>
      <c r="V253" s="158">
        <f>ROUND(E253*U253,2)</f>
        <v>0</v>
      </c>
      <c r="W253" s="158"/>
      <c r="X253" s="158" t="s">
        <v>376</v>
      </c>
      <c r="Y253" s="158" t="s">
        <v>157</v>
      </c>
      <c r="Z253" s="147"/>
      <c r="AA253" s="147"/>
      <c r="AB253" s="147"/>
      <c r="AC253" s="147"/>
      <c r="AD253" s="147"/>
      <c r="AE253" s="147"/>
      <c r="AF253" s="147"/>
      <c r="AG253" s="147" t="s">
        <v>384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2" x14ac:dyDescent="0.2">
      <c r="A254" s="154"/>
      <c r="B254" s="155"/>
      <c r="C254" s="183" t="s">
        <v>484</v>
      </c>
      <c r="D254" s="163"/>
      <c r="E254" s="164">
        <v>105.93</v>
      </c>
      <c r="F254" s="158"/>
      <c r="G254" s="158"/>
      <c r="H254" s="158"/>
      <c r="I254" s="158"/>
      <c r="J254" s="158"/>
      <c r="K254" s="158"/>
      <c r="L254" s="158"/>
      <c r="M254" s="158"/>
      <c r="N254" s="157"/>
      <c r="O254" s="157"/>
      <c r="P254" s="157"/>
      <c r="Q254" s="157"/>
      <c r="R254" s="158"/>
      <c r="S254" s="158"/>
      <c r="T254" s="158"/>
      <c r="U254" s="158"/>
      <c r="V254" s="158"/>
      <c r="W254" s="158"/>
      <c r="X254" s="158"/>
      <c r="Y254" s="158"/>
      <c r="Z254" s="147"/>
      <c r="AA254" s="147"/>
      <c r="AB254" s="147"/>
      <c r="AC254" s="147"/>
      <c r="AD254" s="147"/>
      <c r="AE254" s="147"/>
      <c r="AF254" s="147"/>
      <c r="AG254" s="147" t="s">
        <v>162</v>
      </c>
      <c r="AH254" s="147">
        <v>0</v>
      </c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1" x14ac:dyDescent="0.2">
      <c r="A255" s="154">
        <v>75</v>
      </c>
      <c r="B255" s="155" t="s">
        <v>485</v>
      </c>
      <c r="C255" s="197" t="s">
        <v>486</v>
      </c>
      <c r="D255" s="156" t="s">
        <v>0</v>
      </c>
      <c r="E255" s="195"/>
      <c r="F255" s="159"/>
      <c r="G255" s="158">
        <f>ROUND(E255*F255,2)</f>
        <v>0</v>
      </c>
      <c r="H255" s="159"/>
      <c r="I255" s="158">
        <f>ROUND(E255*H255,2)</f>
        <v>0</v>
      </c>
      <c r="J255" s="159"/>
      <c r="K255" s="158">
        <f>ROUND(E255*J255,2)</f>
        <v>0</v>
      </c>
      <c r="L255" s="158">
        <v>21</v>
      </c>
      <c r="M255" s="158">
        <f>G255*(1+L255/100)</f>
        <v>0</v>
      </c>
      <c r="N255" s="157">
        <v>0</v>
      </c>
      <c r="O255" s="157">
        <f>ROUND(E255*N255,2)</f>
        <v>0</v>
      </c>
      <c r="P255" s="157">
        <v>0</v>
      </c>
      <c r="Q255" s="157">
        <f>ROUND(E255*P255,2)</f>
        <v>0</v>
      </c>
      <c r="R255" s="158"/>
      <c r="S255" s="158" t="s">
        <v>219</v>
      </c>
      <c r="T255" s="158" t="s">
        <v>219</v>
      </c>
      <c r="U255" s="158">
        <v>0</v>
      </c>
      <c r="V255" s="158">
        <f>ROUND(E255*U255,2)</f>
        <v>0</v>
      </c>
      <c r="W255" s="158"/>
      <c r="X255" s="158" t="s">
        <v>293</v>
      </c>
      <c r="Y255" s="158" t="s">
        <v>157</v>
      </c>
      <c r="Z255" s="147"/>
      <c r="AA255" s="147"/>
      <c r="AB255" s="147"/>
      <c r="AC255" s="147"/>
      <c r="AD255" s="147"/>
      <c r="AE255" s="147"/>
      <c r="AF255" s="147"/>
      <c r="AG255" s="147" t="s">
        <v>294</v>
      </c>
      <c r="AH255" s="147"/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x14ac:dyDescent="0.2">
      <c r="A256" s="166" t="s">
        <v>149</v>
      </c>
      <c r="B256" s="167" t="s">
        <v>101</v>
      </c>
      <c r="C256" s="181" t="s">
        <v>102</v>
      </c>
      <c r="D256" s="168"/>
      <c r="E256" s="169"/>
      <c r="F256" s="170"/>
      <c r="G256" s="170">
        <f>SUMIF(AG257:AG263,"&lt;&gt;NOR",G257:G263)</f>
        <v>0</v>
      </c>
      <c r="H256" s="170"/>
      <c r="I256" s="170">
        <f>SUM(I257:I263)</f>
        <v>0</v>
      </c>
      <c r="J256" s="170"/>
      <c r="K256" s="170">
        <f>SUM(K257:K263)</f>
        <v>0</v>
      </c>
      <c r="L256" s="170"/>
      <c r="M256" s="170">
        <f>SUM(M257:M263)</f>
        <v>0</v>
      </c>
      <c r="N256" s="169"/>
      <c r="O256" s="169">
        <f>SUM(O257:O263)</f>
        <v>0.04</v>
      </c>
      <c r="P256" s="169"/>
      <c r="Q256" s="169">
        <f>SUM(Q257:Q263)</f>
        <v>0.01</v>
      </c>
      <c r="R256" s="170"/>
      <c r="S256" s="170"/>
      <c r="T256" s="171"/>
      <c r="U256" s="165"/>
      <c r="V256" s="165">
        <f>SUM(V257:V263)</f>
        <v>0</v>
      </c>
      <c r="W256" s="165"/>
      <c r="X256" s="165"/>
      <c r="Y256" s="165"/>
      <c r="AG256" t="s">
        <v>150</v>
      </c>
    </row>
    <row r="257" spans="1:60" ht="22.5" outlineLevel="1" x14ac:dyDescent="0.2">
      <c r="A257" s="173">
        <v>76</v>
      </c>
      <c r="B257" s="174" t="s">
        <v>487</v>
      </c>
      <c r="C257" s="182" t="s">
        <v>488</v>
      </c>
      <c r="D257" s="175" t="s">
        <v>288</v>
      </c>
      <c r="E257" s="176">
        <v>10</v>
      </c>
      <c r="F257" s="177"/>
      <c r="G257" s="178">
        <f>ROUND(E257*F257,2)</f>
        <v>0</v>
      </c>
      <c r="H257" s="177"/>
      <c r="I257" s="178">
        <f>ROUND(E257*H257,2)</f>
        <v>0</v>
      </c>
      <c r="J257" s="177"/>
      <c r="K257" s="178">
        <f>ROUND(E257*J257,2)</f>
        <v>0</v>
      </c>
      <c r="L257" s="178">
        <v>21</v>
      </c>
      <c r="M257" s="178">
        <f>G257*(1+L257/100)</f>
        <v>0</v>
      </c>
      <c r="N257" s="176">
        <v>0</v>
      </c>
      <c r="O257" s="176">
        <f>ROUND(E257*N257,2)</f>
        <v>0</v>
      </c>
      <c r="P257" s="176">
        <v>0</v>
      </c>
      <c r="Q257" s="176">
        <f>ROUND(E257*P257,2)</f>
        <v>0</v>
      </c>
      <c r="R257" s="178"/>
      <c r="S257" s="178" t="s">
        <v>219</v>
      </c>
      <c r="T257" s="179" t="s">
        <v>219</v>
      </c>
      <c r="U257" s="158">
        <v>0</v>
      </c>
      <c r="V257" s="158">
        <f>ROUND(E257*U257,2)</f>
        <v>0</v>
      </c>
      <c r="W257" s="158"/>
      <c r="X257" s="158" t="s">
        <v>156</v>
      </c>
      <c r="Y257" s="158" t="s">
        <v>157</v>
      </c>
      <c r="Z257" s="147"/>
      <c r="AA257" s="147"/>
      <c r="AB257" s="147"/>
      <c r="AC257" s="147"/>
      <c r="AD257" s="147"/>
      <c r="AE257" s="147"/>
      <c r="AF257" s="147"/>
      <c r="AG257" s="147" t="s">
        <v>302</v>
      </c>
      <c r="AH257" s="147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2" x14ac:dyDescent="0.2">
      <c r="A258" s="154"/>
      <c r="B258" s="155"/>
      <c r="C258" s="183" t="s">
        <v>289</v>
      </c>
      <c r="D258" s="163"/>
      <c r="E258" s="164">
        <v>10</v>
      </c>
      <c r="F258" s="158"/>
      <c r="G258" s="158"/>
      <c r="H258" s="158"/>
      <c r="I258" s="158"/>
      <c r="J258" s="158"/>
      <c r="K258" s="158"/>
      <c r="L258" s="158"/>
      <c r="M258" s="158"/>
      <c r="N258" s="157"/>
      <c r="O258" s="157"/>
      <c r="P258" s="157"/>
      <c r="Q258" s="157"/>
      <c r="R258" s="158"/>
      <c r="S258" s="158"/>
      <c r="T258" s="158"/>
      <c r="U258" s="158"/>
      <c r="V258" s="158"/>
      <c r="W258" s="158"/>
      <c r="X258" s="158"/>
      <c r="Y258" s="158"/>
      <c r="Z258" s="147"/>
      <c r="AA258" s="147"/>
      <c r="AB258" s="147"/>
      <c r="AC258" s="147"/>
      <c r="AD258" s="147"/>
      <c r="AE258" s="147"/>
      <c r="AF258" s="147"/>
      <c r="AG258" s="147" t="s">
        <v>162</v>
      </c>
      <c r="AH258" s="147">
        <v>0</v>
      </c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1" x14ac:dyDescent="0.2">
      <c r="A259" s="173">
        <v>77</v>
      </c>
      <c r="B259" s="174" t="s">
        <v>489</v>
      </c>
      <c r="C259" s="182" t="s">
        <v>490</v>
      </c>
      <c r="D259" s="175" t="s">
        <v>288</v>
      </c>
      <c r="E259" s="176">
        <v>10</v>
      </c>
      <c r="F259" s="177"/>
      <c r="G259" s="178">
        <f>ROUND(E259*F259,2)</f>
        <v>0</v>
      </c>
      <c r="H259" s="177"/>
      <c r="I259" s="178">
        <f>ROUND(E259*H259,2)</f>
        <v>0</v>
      </c>
      <c r="J259" s="177"/>
      <c r="K259" s="178">
        <f>ROUND(E259*J259,2)</f>
        <v>0</v>
      </c>
      <c r="L259" s="178">
        <v>21</v>
      </c>
      <c r="M259" s="178">
        <f>G259*(1+L259/100)</f>
        <v>0</v>
      </c>
      <c r="N259" s="176">
        <v>0</v>
      </c>
      <c r="O259" s="176">
        <f>ROUND(E259*N259,2)</f>
        <v>0</v>
      </c>
      <c r="P259" s="176">
        <v>1E-3</v>
      </c>
      <c r="Q259" s="176">
        <f>ROUND(E259*P259,2)</f>
        <v>0.01</v>
      </c>
      <c r="R259" s="178"/>
      <c r="S259" s="178" t="s">
        <v>219</v>
      </c>
      <c r="T259" s="179" t="s">
        <v>219</v>
      </c>
      <c r="U259" s="158">
        <v>0</v>
      </c>
      <c r="V259" s="158">
        <f>ROUND(E259*U259,2)</f>
        <v>0</v>
      </c>
      <c r="W259" s="158"/>
      <c r="X259" s="158" t="s">
        <v>156</v>
      </c>
      <c r="Y259" s="158" t="s">
        <v>157</v>
      </c>
      <c r="Z259" s="147"/>
      <c r="AA259" s="147"/>
      <c r="AB259" s="147"/>
      <c r="AC259" s="147"/>
      <c r="AD259" s="147"/>
      <c r="AE259" s="147"/>
      <c r="AF259" s="147"/>
      <c r="AG259" s="147" t="s">
        <v>302</v>
      </c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2" x14ac:dyDescent="0.2">
      <c r="A260" s="154"/>
      <c r="B260" s="155"/>
      <c r="C260" s="183" t="s">
        <v>491</v>
      </c>
      <c r="D260" s="163"/>
      <c r="E260" s="164">
        <v>10</v>
      </c>
      <c r="F260" s="158"/>
      <c r="G260" s="158"/>
      <c r="H260" s="158"/>
      <c r="I260" s="158"/>
      <c r="J260" s="158"/>
      <c r="K260" s="158"/>
      <c r="L260" s="158"/>
      <c r="M260" s="158"/>
      <c r="N260" s="157"/>
      <c r="O260" s="157"/>
      <c r="P260" s="157"/>
      <c r="Q260" s="157"/>
      <c r="R260" s="158"/>
      <c r="S260" s="158"/>
      <c r="T260" s="158"/>
      <c r="U260" s="158"/>
      <c r="V260" s="158"/>
      <c r="W260" s="158"/>
      <c r="X260" s="158"/>
      <c r="Y260" s="158"/>
      <c r="Z260" s="147"/>
      <c r="AA260" s="147"/>
      <c r="AB260" s="147"/>
      <c r="AC260" s="147"/>
      <c r="AD260" s="147"/>
      <c r="AE260" s="147"/>
      <c r="AF260" s="147"/>
      <c r="AG260" s="147" t="s">
        <v>162</v>
      </c>
      <c r="AH260" s="147">
        <v>0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ht="22.5" outlineLevel="1" x14ac:dyDescent="0.2">
      <c r="A261" s="173">
        <v>78</v>
      </c>
      <c r="B261" s="174" t="s">
        <v>492</v>
      </c>
      <c r="C261" s="182" t="s">
        <v>493</v>
      </c>
      <c r="D261" s="175" t="s">
        <v>288</v>
      </c>
      <c r="E261" s="176">
        <v>10</v>
      </c>
      <c r="F261" s="177"/>
      <c r="G261" s="178">
        <f>ROUND(E261*F261,2)</f>
        <v>0</v>
      </c>
      <c r="H261" s="177"/>
      <c r="I261" s="178">
        <f>ROUND(E261*H261,2)</f>
        <v>0</v>
      </c>
      <c r="J261" s="177"/>
      <c r="K261" s="178">
        <f>ROUND(E261*J261,2)</f>
        <v>0</v>
      </c>
      <c r="L261" s="178">
        <v>21</v>
      </c>
      <c r="M261" s="178">
        <f>G261*(1+L261/100)</f>
        <v>0</v>
      </c>
      <c r="N261" s="176">
        <v>4.1999999999999997E-3</v>
      </c>
      <c r="O261" s="176">
        <f>ROUND(E261*N261,2)</f>
        <v>0.04</v>
      </c>
      <c r="P261" s="176">
        <v>0</v>
      </c>
      <c r="Q261" s="176">
        <f>ROUND(E261*P261,2)</f>
        <v>0</v>
      </c>
      <c r="R261" s="178" t="s">
        <v>375</v>
      </c>
      <c r="S261" s="178" t="s">
        <v>219</v>
      </c>
      <c r="T261" s="179" t="s">
        <v>219</v>
      </c>
      <c r="U261" s="158">
        <v>0</v>
      </c>
      <c r="V261" s="158">
        <f>ROUND(E261*U261,2)</f>
        <v>0</v>
      </c>
      <c r="W261" s="158"/>
      <c r="X261" s="158" t="s">
        <v>376</v>
      </c>
      <c r="Y261" s="158" t="s">
        <v>157</v>
      </c>
      <c r="Z261" s="147"/>
      <c r="AA261" s="147"/>
      <c r="AB261" s="147"/>
      <c r="AC261" s="147"/>
      <c r="AD261" s="147"/>
      <c r="AE261" s="147"/>
      <c r="AF261" s="147"/>
      <c r="AG261" s="147" t="s">
        <v>384</v>
      </c>
      <c r="AH261" s="147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2" x14ac:dyDescent="0.2">
      <c r="A262" s="154"/>
      <c r="B262" s="155"/>
      <c r="C262" s="183" t="s">
        <v>289</v>
      </c>
      <c r="D262" s="163"/>
      <c r="E262" s="164">
        <v>10</v>
      </c>
      <c r="F262" s="158"/>
      <c r="G262" s="158"/>
      <c r="H262" s="158"/>
      <c r="I262" s="158"/>
      <c r="J262" s="158"/>
      <c r="K262" s="158"/>
      <c r="L262" s="158"/>
      <c r="M262" s="158"/>
      <c r="N262" s="157"/>
      <c r="O262" s="157"/>
      <c r="P262" s="157"/>
      <c r="Q262" s="157"/>
      <c r="R262" s="158"/>
      <c r="S262" s="158"/>
      <c r="T262" s="158"/>
      <c r="U262" s="158"/>
      <c r="V262" s="158"/>
      <c r="W262" s="158"/>
      <c r="X262" s="158"/>
      <c r="Y262" s="158"/>
      <c r="Z262" s="147"/>
      <c r="AA262" s="147"/>
      <c r="AB262" s="147"/>
      <c r="AC262" s="147"/>
      <c r="AD262" s="147"/>
      <c r="AE262" s="147"/>
      <c r="AF262" s="147"/>
      <c r="AG262" s="147" t="s">
        <v>162</v>
      </c>
      <c r="AH262" s="147">
        <v>0</v>
      </c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1" x14ac:dyDescent="0.2">
      <c r="A263" s="154">
        <v>79</v>
      </c>
      <c r="B263" s="155" t="s">
        <v>494</v>
      </c>
      <c r="C263" s="197" t="s">
        <v>495</v>
      </c>
      <c r="D263" s="156" t="s">
        <v>0</v>
      </c>
      <c r="E263" s="195"/>
      <c r="F263" s="159"/>
      <c r="G263" s="158">
        <f>ROUND(E263*F263,2)</f>
        <v>0</v>
      </c>
      <c r="H263" s="159"/>
      <c r="I263" s="158">
        <f>ROUND(E263*H263,2)</f>
        <v>0</v>
      </c>
      <c r="J263" s="159"/>
      <c r="K263" s="158">
        <f>ROUND(E263*J263,2)</f>
        <v>0</v>
      </c>
      <c r="L263" s="158">
        <v>21</v>
      </c>
      <c r="M263" s="158">
        <f>G263*(1+L263/100)</f>
        <v>0</v>
      </c>
      <c r="N263" s="157">
        <v>0</v>
      </c>
      <c r="O263" s="157">
        <f>ROUND(E263*N263,2)</f>
        <v>0</v>
      </c>
      <c r="P263" s="157">
        <v>0</v>
      </c>
      <c r="Q263" s="157">
        <f>ROUND(E263*P263,2)</f>
        <v>0</v>
      </c>
      <c r="R263" s="158"/>
      <c r="S263" s="158" t="s">
        <v>219</v>
      </c>
      <c r="T263" s="158" t="s">
        <v>219</v>
      </c>
      <c r="U263" s="158">
        <v>0</v>
      </c>
      <c r="V263" s="158">
        <f>ROUND(E263*U263,2)</f>
        <v>0</v>
      </c>
      <c r="W263" s="158"/>
      <c r="X263" s="158" t="s">
        <v>293</v>
      </c>
      <c r="Y263" s="158" t="s">
        <v>157</v>
      </c>
      <c r="Z263" s="147"/>
      <c r="AA263" s="147"/>
      <c r="AB263" s="147"/>
      <c r="AC263" s="147"/>
      <c r="AD263" s="147"/>
      <c r="AE263" s="147"/>
      <c r="AF263" s="147"/>
      <c r="AG263" s="147" t="s">
        <v>294</v>
      </c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x14ac:dyDescent="0.2">
      <c r="A264" s="166" t="s">
        <v>149</v>
      </c>
      <c r="B264" s="167" t="s">
        <v>103</v>
      </c>
      <c r="C264" s="181" t="s">
        <v>104</v>
      </c>
      <c r="D264" s="168"/>
      <c r="E264" s="169"/>
      <c r="F264" s="170"/>
      <c r="G264" s="170">
        <f>SUMIF(AG265:AG272,"&lt;&gt;NOR",G265:G272)</f>
        <v>0</v>
      </c>
      <c r="H264" s="170"/>
      <c r="I264" s="170">
        <f>SUM(I265:I272)</f>
        <v>0</v>
      </c>
      <c r="J264" s="170"/>
      <c r="K264" s="170">
        <f>SUM(K265:K272)</f>
        <v>0</v>
      </c>
      <c r="L264" s="170"/>
      <c r="M264" s="170">
        <f>SUM(M265:M272)</f>
        <v>0</v>
      </c>
      <c r="N264" s="169"/>
      <c r="O264" s="169">
        <f>SUM(O265:O272)</f>
        <v>0.08</v>
      </c>
      <c r="P264" s="169"/>
      <c r="Q264" s="169">
        <f>SUM(Q265:Q272)</f>
        <v>0</v>
      </c>
      <c r="R264" s="170"/>
      <c r="S264" s="170"/>
      <c r="T264" s="171"/>
      <c r="U264" s="165"/>
      <c r="V264" s="165">
        <f>SUM(V265:V272)</f>
        <v>0</v>
      </c>
      <c r="W264" s="165"/>
      <c r="X264" s="165"/>
      <c r="Y264" s="165"/>
      <c r="AG264" t="s">
        <v>150</v>
      </c>
    </row>
    <row r="265" spans="1:60" outlineLevel="1" x14ac:dyDescent="0.2">
      <c r="A265" s="173">
        <v>80</v>
      </c>
      <c r="B265" s="174" t="s">
        <v>496</v>
      </c>
      <c r="C265" s="182" t="s">
        <v>497</v>
      </c>
      <c r="D265" s="175" t="s">
        <v>218</v>
      </c>
      <c r="E265" s="176">
        <v>200</v>
      </c>
      <c r="F265" s="177"/>
      <c r="G265" s="178">
        <f>ROUND(E265*F265,2)</f>
        <v>0</v>
      </c>
      <c r="H265" s="177"/>
      <c r="I265" s="178">
        <f>ROUND(E265*H265,2)</f>
        <v>0</v>
      </c>
      <c r="J265" s="177"/>
      <c r="K265" s="178">
        <f>ROUND(E265*J265,2)</f>
        <v>0</v>
      </c>
      <c r="L265" s="178">
        <v>21</v>
      </c>
      <c r="M265" s="178">
        <f>G265*(1+L265/100)</f>
        <v>0</v>
      </c>
      <c r="N265" s="176">
        <v>3.2000000000000003E-4</v>
      </c>
      <c r="O265" s="176">
        <f>ROUND(E265*N265,2)</f>
        <v>0.06</v>
      </c>
      <c r="P265" s="176">
        <v>0</v>
      </c>
      <c r="Q265" s="176">
        <f>ROUND(E265*P265,2)</f>
        <v>0</v>
      </c>
      <c r="R265" s="178"/>
      <c r="S265" s="178" t="s">
        <v>219</v>
      </c>
      <c r="T265" s="179" t="s">
        <v>219</v>
      </c>
      <c r="U265" s="158">
        <v>0</v>
      </c>
      <c r="V265" s="158">
        <f>ROUND(E265*U265,2)</f>
        <v>0</v>
      </c>
      <c r="W265" s="158"/>
      <c r="X265" s="158" t="s">
        <v>156</v>
      </c>
      <c r="Y265" s="158" t="s">
        <v>157</v>
      </c>
      <c r="Z265" s="147"/>
      <c r="AA265" s="147"/>
      <c r="AB265" s="147"/>
      <c r="AC265" s="147"/>
      <c r="AD265" s="147"/>
      <c r="AE265" s="147"/>
      <c r="AF265" s="147"/>
      <c r="AG265" s="147" t="s">
        <v>302</v>
      </c>
      <c r="AH265" s="147"/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2" x14ac:dyDescent="0.2">
      <c r="A266" s="154"/>
      <c r="B266" s="155"/>
      <c r="C266" s="254" t="s">
        <v>498</v>
      </c>
      <c r="D266" s="255"/>
      <c r="E266" s="255"/>
      <c r="F266" s="255"/>
      <c r="G266" s="255"/>
      <c r="H266" s="158"/>
      <c r="I266" s="158"/>
      <c r="J266" s="158"/>
      <c r="K266" s="158"/>
      <c r="L266" s="158"/>
      <c r="M266" s="158"/>
      <c r="N266" s="157"/>
      <c r="O266" s="157"/>
      <c r="P266" s="157"/>
      <c r="Q266" s="157"/>
      <c r="R266" s="158"/>
      <c r="S266" s="158"/>
      <c r="T266" s="158"/>
      <c r="U266" s="158"/>
      <c r="V266" s="158"/>
      <c r="W266" s="158"/>
      <c r="X266" s="158"/>
      <c r="Y266" s="158"/>
      <c r="Z266" s="147"/>
      <c r="AA266" s="147"/>
      <c r="AB266" s="147"/>
      <c r="AC266" s="147"/>
      <c r="AD266" s="147"/>
      <c r="AE266" s="147"/>
      <c r="AF266" s="147"/>
      <c r="AG266" s="147" t="s">
        <v>160</v>
      </c>
      <c r="AH266" s="147"/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2" x14ac:dyDescent="0.2">
      <c r="A267" s="154"/>
      <c r="B267" s="155"/>
      <c r="C267" s="183" t="s">
        <v>499</v>
      </c>
      <c r="D267" s="163"/>
      <c r="E267" s="164">
        <v>200</v>
      </c>
      <c r="F267" s="158"/>
      <c r="G267" s="158"/>
      <c r="H267" s="158"/>
      <c r="I267" s="158"/>
      <c r="J267" s="158"/>
      <c r="K267" s="158"/>
      <c r="L267" s="158"/>
      <c r="M267" s="158"/>
      <c r="N267" s="157"/>
      <c r="O267" s="157"/>
      <c r="P267" s="157"/>
      <c r="Q267" s="157"/>
      <c r="R267" s="158"/>
      <c r="S267" s="158"/>
      <c r="T267" s="158"/>
      <c r="U267" s="158"/>
      <c r="V267" s="158"/>
      <c r="W267" s="158"/>
      <c r="X267" s="158"/>
      <c r="Y267" s="158"/>
      <c r="Z267" s="147"/>
      <c r="AA267" s="147"/>
      <c r="AB267" s="147"/>
      <c r="AC267" s="147"/>
      <c r="AD267" s="147"/>
      <c r="AE267" s="147"/>
      <c r="AF267" s="147"/>
      <c r="AG267" s="147" t="s">
        <v>162</v>
      </c>
      <c r="AH267" s="147">
        <v>0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1" x14ac:dyDescent="0.2">
      <c r="A268" s="173">
        <v>81</v>
      </c>
      <c r="B268" s="174" t="s">
        <v>500</v>
      </c>
      <c r="C268" s="182" t="s">
        <v>501</v>
      </c>
      <c r="D268" s="175" t="s">
        <v>218</v>
      </c>
      <c r="E268" s="176">
        <v>96.3</v>
      </c>
      <c r="F268" s="177"/>
      <c r="G268" s="178">
        <f>ROUND(E268*F268,2)</f>
        <v>0</v>
      </c>
      <c r="H268" s="177"/>
      <c r="I268" s="178">
        <f>ROUND(E268*H268,2)</f>
        <v>0</v>
      </c>
      <c r="J268" s="177"/>
      <c r="K268" s="178">
        <f>ROUND(E268*J268,2)</f>
        <v>0</v>
      </c>
      <c r="L268" s="178">
        <v>21</v>
      </c>
      <c r="M268" s="178">
        <f>G268*(1+L268/100)</f>
        <v>0</v>
      </c>
      <c r="N268" s="176">
        <v>2.5000000000000001E-4</v>
      </c>
      <c r="O268" s="176">
        <f>ROUND(E268*N268,2)</f>
        <v>0.02</v>
      </c>
      <c r="P268" s="176">
        <v>0</v>
      </c>
      <c r="Q268" s="176">
        <f>ROUND(E268*P268,2)</f>
        <v>0</v>
      </c>
      <c r="R268" s="178"/>
      <c r="S268" s="178" t="s">
        <v>219</v>
      </c>
      <c r="T268" s="179" t="s">
        <v>502</v>
      </c>
      <c r="U268" s="158">
        <v>0</v>
      </c>
      <c r="V268" s="158">
        <f>ROUND(E268*U268,2)</f>
        <v>0</v>
      </c>
      <c r="W268" s="158"/>
      <c r="X268" s="158" t="s">
        <v>156</v>
      </c>
      <c r="Y268" s="158" t="s">
        <v>157</v>
      </c>
      <c r="Z268" s="147"/>
      <c r="AA268" s="147"/>
      <c r="AB268" s="147"/>
      <c r="AC268" s="147"/>
      <c r="AD268" s="147"/>
      <c r="AE268" s="147"/>
      <c r="AF268" s="147"/>
      <c r="AG268" s="147" t="s">
        <v>302</v>
      </c>
      <c r="AH268" s="147"/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2" x14ac:dyDescent="0.2">
      <c r="A269" s="154"/>
      <c r="B269" s="155"/>
      <c r="C269" s="254" t="s">
        <v>503</v>
      </c>
      <c r="D269" s="255"/>
      <c r="E269" s="255"/>
      <c r="F269" s="255"/>
      <c r="G269" s="255"/>
      <c r="H269" s="158"/>
      <c r="I269" s="158"/>
      <c r="J269" s="158"/>
      <c r="K269" s="158"/>
      <c r="L269" s="158"/>
      <c r="M269" s="158"/>
      <c r="N269" s="157"/>
      <c r="O269" s="157"/>
      <c r="P269" s="157"/>
      <c r="Q269" s="157"/>
      <c r="R269" s="158"/>
      <c r="S269" s="158"/>
      <c r="T269" s="158"/>
      <c r="U269" s="158"/>
      <c r="V269" s="158"/>
      <c r="W269" s="158"/>
      <c r="X269" s="158"/>
      <c r="Y269" s="158"/>
      <c r="Z269" s="147"/>
      <c r="AA269" s="147"/>
      <c r="AB269" s="147"/>
      <c r="AC269" s="147"/>
      <c r="AD269" s="147"/>
      <c r="AE269" s="147"/>
      <c r="AF269" s="147"/>
      <c r="AG269" s="147" t="s">
        <v>160</v>
      </c>
      <c r="AH269" s="147"/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2" x14ac:dyDescent="0.2">
      <c r="A270" s="154"/>
      <c r="B270" s="155"/>
      <c r="C270" s="183" t="s">
        <v>475</v>
      </c>
      <c r="D270" s="163"/>
      <c r="E270" s="164">
        <v>96.3</v>
      </c>
      <c r="F270" s="158"/>
      <c r="G270" s="158"/>
      <c r="H270" s="158"/>
      <c r="I270" s="158"/>
      <c r="J270" s="158"/>
      <c r="K270" s="158"/>
      <c r="L270" s="158"/>
      <c r="M270" s="158"/>
      <c r="N270" s="157"/>
      <c r="O270" s="157"/>
      <c r="P270" s="157"/>
      <c r="Q270" s="157"/>
      <c r="R270" s="158"/>
      <c r="S270" s="158"/>
      <c r="T270" s="158"/>
      <c r="U270" s="158"/>
      <c r="V270" s="158"/>
      <c r="W270" s="158"/>
      <c r="X270" s="158"/>
      <c r="Y270" s="158"/>
      <c r="Z270" s="147"/>
      <c r="AA270" s="147"/>
      <c r="AB270" s="147"/>
      <c r="AC270" s="147"/>
      <c r="AD270" s="147"/>
      <c r="AE270" s="147"/>
      <c r="AF270" s="147"/>
      <c r="AG270" s="147" t="s">
        <v>162</v>
      </c>
      <c r="AH270" s="147">
        <v>0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1" x14ac:dyDescent="0.2">
      <c r="A271" s="173">
        <v>82</v>
      </c>
      <c r="B271" s="174" t="s">
        <v>504</v>
      </c>
      <c r="C271" s="182" t="s">
        <v>505</v>
      </c>
      <c r="D271" s="175" t="s">
        <v>218</v>
      </c>
      <c r="E271" s="176">
        <v>200</v>
      </c>
      <c r="F271" s="177"/>
      <c r="G271" s="178">
        <f>ROUND(E271*F271,2)</f>
        <v>0</v>
      </c>
      <c r="H271" s="177"/>
      <c r="I271" s="178">
        <f>ROUND(E271*H271,2)</f>
        <v>0</v>
      </c>
      <c r="J271" s="177"/>
      <c r="K271" s="178">
        <f>ROUND(E271*J271,2)</f>
        <v>0</v>
      </c>
      <c r="L271" s="178">
        <v>21</v>
      </c>
      <c r="M271" s="178">
        <f>G271*(1+L271/100)</f>
        <v>0</v>
      </c>
      <c r="N271" s="176">
        <v>1.0000000000000001E-5</v>
      </c>
      <c r="O271" s="176">
        <f>ROUND(E271*N271,2)</f>
        <v>0</v>
      </c>
      <c r="P271" s="176">
        <v>0</v>
      </c>
      <c r="Q271" s="176">
        <f>ROUND(E271*P271,2)</f>
        <v>0</v>
      </c>
      <c r="R271" s="178"/>
      <c r="S271" s="178" t="s">
        <v>219</v>
      </c>
      <c r="T271" s="179" t="s">
        <v>219</v>
      </c>
      <c r="U271" s="158">
        <v>0</v>
      </c>
      <c r="V271" s="158">
        <f>ROUND(E271*U271,2)</f>
        <v>0</v>
      </c>
      <c r="W271" s="158"/>
      <c r="X271" s="158" t="s">
        <v>156</v>
      </c>
      <c r="Y271" s="158" t="s">
        <v>157</v>
      </c>
      <c r="Z271" s="147"/>
      <c r="AA271" s="147"/>
      <c r="AB271" s="147"/>
      <c r="AC271" s="147"/>
      <c r="AD271" s="147"/>
      <c r="AE271" s="147"/>
      <c r="AF271" s="147"/>
      <c r="AG271" s="147" t="s">
        <v>302</v>
      </c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2" x14ac:dyDescent="0.2">
      <c r="A272" s="154"/>
      <c r="B272" s="155"/>
      <c r="C272" s="183" t="s">
        <v>499</v>
      </c>
      <c r="D272" s="163"/>
      <c r="E272" s="164">
        <v>200</v>
      </c>
      <c r="F272" s="158"/>
      <c r="G272" s="158"/>
      <c r="H272" s="158"/>
      <c r="I272" s="158"/>
      <c r="J272" s="158"/>
      <c r="K272" s="158"/>
      <c r="L272" s="158"/>
      <c r="M272" s="158"/>
      <c r="N272" s="157"/>
      <c r="O272" s="157"/>
      <c r="P272" s="157"/>
      <c r="Q272" s="157"/>
      <c r="R272" s="158"/>
      <c r="S272" s="158"/>
      <c r="T272" s="158"/>
      <c r="U272" s="158"/>
      <c r="V272" s="158"/>
      <c r="W272" s="158"/>
      <c r="X272" s="158"/>
      <c r="Y272" s="158"/>
      <c r="Z272" s="147"/>
      <c r="AA272" s="147"/>
      <c r="AB272" s="147"/>
      <c r="AC272" s="147"/>
      <c r="AD272" s="147"/>
      <c r="AE272" s="147"/>
      <c r="AF272" s="147"/>
      <c r="AG272" s="147" t="s">
        <v>162</v>
      </c>
      <c r="AH272" s="147">
        <v>0</v>
      </c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x14ac:dyDescent="0.2">
      <c r="A273" s="166" t="s">
        <v>149</v>
      </c>
      <c r="B273" s="167" t="s">
        <v>105</v>
      </c>
      <c r="C273" s="181" t="s">
        <v>106</v>
      </c>
      <c r="D273" s="168"/>
      <c r="E273" s="169"/>
      <c r="F273" s="170"/>
      <c r="G273" s="170">
        <f>SUMIF(AG274:AG289,"&lt;&gt;NOR",G274:G289)</f>
        <v>0</v>
      </c>
      <c r="H273" s="170"/>
      <c r="I273" s="170">
        <f>SUM(I274:I289)</f>
        <v>0</v>
      </c>
      <c r="J273" s="170"/>
      <c r="K273" s="170">
        <f>SUM(K274:K289)</f>
        <v>0</v>
      </c>
      <c r="L273" s="170"/>
      <c r="M273" s="170">
        <f>SUM(M274:M289)</f>
        <v>0</v>
      </c>
      <c r="N273" s="169"/>
      <c r="O273" s="169">
        <f>SUM(O274:O289)</f>
        <v>0.12000000000000001</v>
      </c>
      <c r="P273" s="169"/>
      <c r="Q273" s="169">
        <f>SUM(Q274:Q289)</f>
        <v>0</v>
      </c>
      <c r="R273" s="170"/>
      <c r="S273" s="170"/>
      <c r="T273" s="171"/>
      <c r="U273" s="165"/>
      <c r="V273" s="165">
        <f>SUM(V274:V289)</f>
        <v>0</v>
      </c>
      <c r="W273" s="165"/>
      <c r="X273" s="165"/>
      <c r="Y273" s="165"/>
      <c r="AG273" t="s">
        <v>150</v>
      </c>
    </row>
    <row r="274" spans="1:60" outlineLevel="1" x14ac:dyDescent="0.2">
      <c r="A274" s="173">
        <v>83</v>
      </c>
      <c r="B274" s="174" t="s">
        <v>506</v>
      </c>
      <c r="C274" s="182" t="s">
        <v>507</v>
      </c>
      <c r="D274" s="175" t="s">
        <v>218</v>
      </c>
      <c r="E274" s="176">
        <v>310.58499999999998</v>
      </c>
      <c r="F274" s="177"/>
      <c r="G274" s="178">
        <f>ROUND(E274*F274,2)</f>
        <v>0</v>
      </c>
      <c r="H274" s="177"/>
      <c r="I274" s="178">
        <f>ROUND(E274*H274,2)</f>
        <v>0</v>
      </c>
      <c r="J274" s="177"/>
      <c r="K274" s="178">
        <f>ROUND(E274*J274,2)</f>
        <v>0</v>
      </c>
      <c r="L274" s="178">
        <v>21</v>
      </c>
      <c r="M274" s="178">
        <f>G274*(1+L274/100)</f>
        <v>0</v>
      </c>
      <c r="N274" s="176">
        <v>5.0000000000000002E-5</v>
      </c>
      <c r="O274" s="176">
        <f>ROUND(E274*N274,2)</f>
        <v>0.02</v>
      </c>
      <c r="P274" s="176">
        <v>0</v>
      </c>
      <c r="Q274" s="176">
        <f>ROUND(E274*P274,2)</f>
        <v>0</v>
      </c>
      <c r="R274" s="178"/>
      <c r="S274" s="178" t="s">
        <v>219</v>
      </c>
      <c r="T274" s="179" t="s">
        <v>219</v>
      </c>
      <c r="U274" s="158">
        <v>0</v>
      </c>
      <c r="V274" s="158">
        <f>ROUND(E274*U274,2)</f>
        <v>0</v>
      </c>
      <c r="W274" s="158"/>
      <c r="X274" s="158" t="s">
        <v>156</v>
      </c>
      <c r="Y274" s="158" t="s">
        <v>157</v>
      </c>
      <c r="Z274" s="147"/>
      <c r="AA274" s="147"/>
      <c r="AB274" s="147"/>
      <c r="AC274" s="147"/>
      <c r="AD274" s="147"/>
      <c r="AE274" s="147"/>
      <c r="AF274" s="147"/>
      <c r="AG274" s="147" t="s">
        <v>302</v>
      </c>
      <c r="AH274" s="147"/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2" x14ac:dyDescent="0.2">
      <c r="A275" s="154"/>
      <c r="B275" s="155"/>
      <c r="C275" s="254" t="s">
        <v>508</v>
      </c>
      <c r="D275" s="255"/>
      <c r="E275" s="255"/>
      <c r="F275" s="255"/>
      <c r="G275" s="255"/>
      <c r="H275" s="158"/>
      <c r="I275" s="158"/>
      <c r="J275" s="158"/>
      <c r="K275" s="158"/>
      <c r="L275" s="158"/>
      <c r="M275" s="158"/>
      <c r="N275" s="157"/>
      <c r="O275" s="157"/>
      <c r="P275" s="157"/>
      <c r="Q275" s="157"/>
      <c r="R275" s="158"/>
      <c r="S275" s="158"/>
      <c r="T275" s="158"/>
      <c r="U275" s="158"/>
      <c r="V275" s="158"/>
      <c r="W275" s="158"/>
      <c r="X275" s="158"/>
      <c r="Y275" s="158"/>
      <c r="Z275" s="147"/>
      <c r="AA275" s="147"/>
      <c r="AB275" s="147"/>
      <c r="AC275" s="147"/>
      <c r="AD275" s="147"/>
      <c r="AE275" s="147"/>
      <c r="AF275" s="147"/>
      <c r="AG275" s="147" t="s">
        <v>160</v>
      </c>
      <c r="AH275" s="147"/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2" x14ac:dyDescent="0.2">
      <c r="A276" s="154"/>
      <c r="B276" s="155"/>
      <c r="C276" s="183" t="s">
        <v>220</v>
      </c>
      <c r="D276" s="163"/>
      <c r="E276" s="164">
        <v>31.32</v>
      </c>
      <c r="F276" s="158"/>
      <c r="G276" s="158"/>
      <c r="H276" s="158"/>
      <c r="I276" s="158"/>
      <c r="J276" s="158"/>
      <c r="K276" s="158"/>
      <c r="L276" s="158"/>
      <c r="M276" s="158"/>
      <c r="N276" s="157"/>
      <c r="O276" s="157"/>
      <c r="P276" s="157"/>
      <c r="Q276" s="157"/>
      <c r="R276" s="158"/>
      <c r="S276" s="158"/>
      <c r="T276" s="158"/>
      <c r="U276" s="158"/>
      <c r="V276" s="158"/>
      <c r="W276" s="158"/>
      <c r="X276" s="158"/>
      <c r="Y276" s="158"/>
      <c r="Z276" s="147"/>
      <c r="AA276" s="147"/>
      <c r="AB276" s="147"/>
      <c r="AC276" s="147"/>
      <c r="AD276" s="147"/>
      <c r="AE276" s="147"/>
      <c r="AF276" s="147"/>
      <c r="AG276" s="147" t="s">
        <v>162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3" x14ac:dyDescent="0.2">
      <c r="A277" s="154"/>
      <c r="B277" s="155"/>
      <c r="C277" s="183" t="s">
        <v>221</v>
      </c>
      <c r="D277" s="163"/>
      <c r="E277" s="164">
        <v>237.6</v>
      </c>
      <c r="F277" s="158"/>
      <c r="G277" s="158"/>
      <c r="H277" s="158"/>
      <c r="I277" s="158"/>
      <c r="J277" s="158"/>
      <c r="K277" s="158"/>
      <c r="L277" s="158"/>
      <c r="M277" s="158"/>
      <c r="N277" s="157"/>
      <c r="O277" s="157"/>
      <c r="P277" s="157"/>
      <c r="Q277" s="157"/>
      <c r="R277" s="158"/>
      <c r="S277" s="158"/>
      <c r="T277" s="158"/>
      <c r="U277" s="158"/>
      <c r="V277" s="158"/>
      <c r="W277" s="158"/>
      <c r="X277" s="158"/>
      <c r="Y277" s="158"/>
      <c r="Z277" s="147"/>
      <c r="AA277" s="147"/>
      <c r="AB277" s="147"/>
      <c r="AC277" s="147"/>
      <c r="AD277" s="147"/>
      <c r="AE277" s="147"/>
      <c r="AF277" s="147"/>
      <c r="AG277" s="147" t="s">
        <v>162</v>
      </c>
      <c r="AH277" s="147">
        <v>0</v>
      </c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3" x14ac:dyDescent="0.2">
      <c r="A278" s="154"/>
      <c r="B278" s="155"/>
      <c r="C278" s="183" t="s">
        <v>222</v>
      </c>
      <c r="D278" s="163"/>
      <c r="E278" s="164">
        <v>7.7</v>
      </c>
      <c r="F278" s="158"/>
      <c r="G278" s="158"/>
      <c r="H278" s="158"/>
      <c r="I278" s="158"/>
      <c r="J278" s="158"/>
      <c r="K278" s="158"/>
      <c r="L278" s="158"/>
      <c r="M278" s="158"/>
      <c r="N278" s="157"/>
      <c r="O278" s="157"/>
      <c r="P278" s="157"/>
      <c r="Q278" s="157"/>
      <c r="R278" s="158"/>
      <c r="S278" s="158"/>
      <c r="T278" s="158"/>
      <c r="U278" s="158"/>
      <c r="V278" s="158"/>
      <c r="W278" s="158"/>
      <c r="X278" s="158"/>
      <c r="Y278" s="158"/>
      <c r="Z278" s="147"/>
      <c r="AA278" s="147"/>
      <c r="AB278" s="147"/>
      <c r="AC278" s="147"/>
      <c r="AD278" s="147"/>
      <c r="AE278" s="147"/>
      <c r="AF278" s="147"/>
      <c r="AG278" s="147" t="s">
        <v>162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3" x14ac:dyDescent="0.2">
      <c r="A279" s="154"/>
      <c r="B279" s="155"/>
      <c r="C279" s="183" t="s">
        <v>223</v>
      </c>
      <c r="D279" s="163"/>
      <c r="E279" s="164">
        <v>3.96</v>
      </c>
      <c r="F279" s="158"/>
      <c r="G279" s="158"/>
      <c r="H279" s="158"/>
      <c r="I279" s="158"/>
      <c r="J279" s="158"/>
      <c r="K279" s="158"/>
      <c r="L279" s="158"/>
      <c r="M279" s="158"/>
      <c r="N279" s="157"/>
      <c r="O279" s="157"/>
      <c r="P279" s="157"/>
      <c r="Q279" s="157"/>
      <c r="R279" s="158"/>
      <c r="S279" s="158"/>
      <c r="T279" s="158"/>
      <c r="U279" s="158"/>
      <c r="V279" s="158"/>
      <c r="W279" s="158"/>
      <c r="X279" s="158"/>
      <c r="Y279" s="158"/>
      <c r="Z279" s="147"/>
      <c r="AA279" s="147"/>
      <c r="AB279" s="147"/>
      <c r="AC279" s="147"/>
      <c r="AD279" s="147"/>
      <c r="AE279" s="147"/>
      <c r="AF279" s="147"/>
      <c r="AG279" s="147" t="s">
        <v>162</v>
      </c>
      <c r="AH279" s="147">
        <v>0</v>
      </c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3" x14ac:dyDescent="0.2">
      <c r="A280" s="154"/>
      <c r="B280" s="155"/>
      <c r="C280" s="183" t="s">
        <v>224</v>
      </c>
      <c r="D280" s="163"/>
      <c r="E280" s="164">
        <v>5</v>
      </c>
      <c r="F280" s="158"/>
      <c r="G280" s="158"/>
      <c r="H280" s="158"/>
      <c r="I280" s="158"/>
      <c r="J280" s="158"/>
      <c r="K280" s="158"/>
      <c r="L280" s="158"/>
      <c r="M280" s="158"/>
      <c r="N280" s="157"/>
      <c r="O280" s="157"/>
      <c r="P280" s="157"/>
      <c r="Q280" s="157"/>
      <c r="R280" s="158"/>
      <c r="S280" s="158"/>
      <c r="T280" s="158"/>
      <c r="U280" s="158"/>
      <c r="V280" s="158"/>
      <c r="W280" s="158"/>
      <c r="X280" s="158"/>
      <c r="Y280" s="158"/>
      <c r="Z280" s="147"/>
      <c r="AA280" s="147"/>
      <c r="AB280" s="147"/>
      <c r="AC280" s="147"/>
      <c r="AD280" s="147"/>
      <c r="AE280" s="147"/>
      <c r="AF280" s="147"/>
      <c r="AG280" s="147" t="s">
        <v>162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3" x14ac:dyDescent="0.2">
      <c r="A281" s="154"/>
      <c r="B281" s="155"/>
      <c r="C281" s="183" t="s">
        <v>509</v>
      </c>
      <c r="D281" s="163"/>
      <c r="E281" s="164">
        <v>25</v>
      </c>
      <c r="F281" s="158"/>
      <c r="G281" s="158"/>
      <c r="H281" s="158"/>
      <c r="I281" s="158"/>
      <c r="J281" s="158"/>
      <c r="K281" s="158"/>
      <c r="L281" s="158"/>
      <c r="M281" s="158"/>
      <c r="N281" s="157"/>
      <c r="O281" s="157"/>
      <c r="P281" s="157"/>
      <c r="Q281" s="157"/>
      <c r="R281" s="158"/>
      <c r="S281" s="158"/>
      <c r="T281" s="158"/>
      <c r="U281" s="158"/>
      <c r="V281" s="158"/>
      <c r="W281" s="158"/>
      <c r="X281" s="158"/>
      <c r="Y281" s="158"/>
      <c r="Z281" s="147"/>
      <c r="AA281" s="147"/>
      <c r="AB281" s="147"/>
      <c r="AC281" s="147"/>
      <c r="AD281" s="147"/>
      <c r="AE281" s="147"/>
      <c r="AF281" s="147"/>
      <c r="AG281" s="147" t="s">
        <v>162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1" x14ac:dyDescent="0.2">
      <c r="A282" s="173">
        <v>84</v>
      </c>
      <c r="B282" s="174" t="s">
        <v>510</v>
      </c>
      <c r="C282" s="182" t="s">
        <v>511</v>
      </c>
      <c r="D282" s="175" t="s">
        <v>218</v>
      </c>
      <c r="E282" s="176">
        <v>310.58499999999998</v>
      </c>
      <c r="F282" s="177"/>
      <c r="G282" s="178">
        <f>ROUND(E282*F282,2)</f>
        <v>0</v>
      </c>
      <c r="H282" s="177"/>
      <c r="I282" s="178">
        <f>ROUND(E282*H282,2)</f>
        <v>0</v>
      </c>
      <c r="J282" s="177"/>
      <c r="K282" s="178">
        <f>ROUND(E282*J282,2)</f>
        <v>0</v>
      </c>
      <c r="L282" s="178">
        <v>21</v>
      </c>
      <c r="M282" s="178">
        <f>G282*(1+L282/100)</f>
        <v>0</v>
      </c>
      <c r="N282" s="176">
        <v>3.2000000000000003E-4</v>
      </c>
      <c r="O282" s="176">
        <f>ROUND(E282*N282,2)</f>
        <v>0.1</v>
      </c>
      <c r="P282" s="176">
        <v>0</v>
      </c>
      <c r="Q282" s="176">
        <f>ROUND(E282*P282,2)</f>
        <v>0</v>
      </c>
      <c r="R282" s="178"/>
      <c r="S282" s="178" t="s">
        <v>219</v>
      </c>
      <c r="T282" s="179" t="s">
        <v>219</v>
      </c>
      <c r="U282" s="158">
        <v>0</v>
      </c>
      <c r="V282" s="158">
        <f>ROUND(E282*U282,2)</f>
        <v>0</v>
      </c>
      <c r="W282" s="158"/>
      <c r="X282" s="158" t="s">
        <v>156</v>
      </c>
      <c r="Y282" s="158" t="s">
        <v>157</v>
      </c>
      <c r="Z282" s="147"/>
      <c r="AA282" s="147"/>
      <c r="AB282" s="147"/>
      <c r="AC282" s="147"/>
      <c r="AD282" s="147"/>
      <c r="AE282" s="147"/>
      <c r="AF282" s="147"/>
      <c r="AG282" s="147" t="s">
        <v>302</v>
      </c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2" x14ac:dyDescent="0.2">
      <c r="A283" s="154"/>
      <c r="B283" s="155"/>
      <c r="C283" s="254" t="s">
        <v>512</v>
      </c>
      <c r="D283" s="255"/>
      <c r="E283" s="255"/>
      <c r="F283" s="255"/>
      <c r="G283" s="255"/>
      <c r="H283" s="158"/>
      <c r="I283" s="158"/>
      <c r="J283" s="158"/>
      <c r="K283" s="158"/>
      <c r="L283" s="158"/>
      <c r="M283" s="158"/>
      <c r="N283" s="157"/>
      <c r="O283" s="157"/>
      <c r="P283" s="157"/>
      <c r="Q283" s="157"/>
      <c r="R283" s="158"/>
      <c r="S283" s="158"/>
      <c r="T283" s="158"/>
      <c r="U283" s="158"/>
      <c r="V283" s="158"/>
      <c r="W283" s="158"/>
      <c r="X283" s="158"/>
      <c r="Y283" s="158"/>
      <c r="Z283" s="147"/>
      <c r="AA283" s="147"/>
      <c r="AB283" s="147"/>
      <c r="AC283" s="147"/>
      <c r="AD283" s="147"/>
      <c r="AE283" s="147"/>
      <c r="AF283" s="147"/>
      <c r="AG283" s="147" t="s">
        <v>160</v>
      </c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2" x14ac:dyDescent="0.2">
      <c r="A284" s="154"/>
      <c r="B284" s="155"/>
      <c r="C284" s="183" t="s">
        <v>220</v>
      </c>
      <c r="D284" s="163"/>
      <c r="E284" s="164">
        <v>31.32</v>
      </c>
      <c r="F284" s="158"/>
      <c r="G284" s="158"/>
      <c r="H284" s="158"/>
      <c r="I284" s="158"/>
      <c r="J284" s="158"/>
      <c r="K284" s="158"/>
      <c r="L284" s="158"/>
      <c r="M284" s="158"/>
      <c r="N284" s="157"/>
      <c r="O284" s="157"/>
      <c r="P284" s="157"/>
      <c r="Q284" s="157"/>
      <c r="R284" s="158"/>
      <c r="S284" s="158"/>
      <c r="T284" s="158"/>
      <c r="U284" s="158"/>
      <c r="V284" s="158"/>
      <c r="W284" s="158"/>
      <c r="X284" s="158"/>
      <c r="Y284" s="158"/>
      <c r="Z284" s="147"/>
      <c r="AA284" s="147"/>
      <c r="AB284" s="147"/>
      <c r="AC284" s="147"/>
      <c r="AD284" s="147"/>
      <c r="AE284" s="147"/>
      <c r="AF284" s="147"/>
      <c r="AG284" s="147" t="s">
        <v>162</v>
      </c>
      <c r="AH284" s="147">
        <v>0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3" x14ac:dyDescent="0.2">
      <c r="A285" s="154"/>
      <c r="B285" s="155"/>
      <c r="C285" s="183" t="s">
        <v>221</v>
      </c>
      <c r="D285" s="163"/>
      <c r="E285" s="164">
        <v>237.6</v>
      </c>
      <c r="F285" s="158"/>
      <c r="G285" s="158"/>
      <c r="H285" s="158"/>
      <c r="I285" s="158"/>
      <c r="J285" s="158"/>
      <c r="K285" s="158"/>
      <c r="L285" s="158"/>
      <c r="M285" s="158"/>
      <c r="N285" s="157"/>
      <c r="O285" s="157"/>
      <c r="P285" s="157"/>
      <c r="Q285" s="157"/>
      <c r="R285" s="158"/>
      <c r="S285" s="158"/>
      <c r="T285" s="158"/>
      <c r="U285" s="158"/>
      <c r="V285" s="158"/>
      <c r="W285" s="158"/>
      <c r="X285" s="158"/>
      <c r="Y285" s="158"/>
      <c r="Z285" s="147"/>
      <c r="AA285" s="147"/>
      <c r="AB285" s="147"/>
      <c r="AC285" s="147"/>
      <c r="AD285" s="147"/>
      <c r="AE285" s="147"/>
      <c r="AF285" s="147"/>
      <c r="AG285" s="147" t="s">
        <v>162</v>
      </c>
      <c r="AH285" s="147">
        <v>0</v>
      </c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3" x14ac:dyDescent="0.2">
      <c r="A286" s="154"/>
      <c r="B286" s="155"/>
      <c r="C286" s="183" t="s">
        <v>222</v>
      </c>
      <c r="D286" s="163"/>
      <c r="E286" s="164">
        <v>7.7</v>
      </c>
      <c r="F286" s="158"/>
      <c r="G286" s="158"/>
      <c r="H286" s="158"/>
      <c r="I286" s="158"/>
      <c r="J286" s="158"/>
      <c r="K286" s="158"/>
      <c r="L286" s="158"/>
      <c r="M286" s="158"/>
      <c r="N286" s="157"/>
      <c r="O286" s="157"/>
      <c r="P286" s="157"/>
      <c r="Q286" s="157"/>
      <c r="R286" s="158"/>
      <c r="S286" s="158"/>
      <c r="T286" s="158"/>
      <c r="U286" s="158"/>
      <c r="V286" s="158"/>
      <c r="W286" s="158"/>
      <c r="X286" s="158"/>
      <c r="Y286" s="158"/>
      <c r="Z286" s="147"/>
      <c r="AA286" s="147"/>
      <c r="AB286" s="147"/>
      <c r="AC286" s="147"/>
      <c r="AD286" s="147"/>
      <c r="AE286" s="147"/>
      <c r="AF286" s="147"/>
      <c r="AG286" s="147" t="s">
        <v>162</v>
      </c>
      <c r="AH286" s="147">
        <v>0</v>
      </c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3" x14ac:dyDescent="0.2">
      <c r="A287" s="154"/>
      <c r="B287" s="155"/>
      <c r="C287" s="183" t="s">
        <v>223</v>
      </c>
      <c r="D287" s="163"/>
      <c r="E287" s="164">
        <v>3.96</v>
      </c>
      <c r="F287" s="158"/>
      <c r="G287" s="158"/>
      <c r="H287" s="158"/>
      <c r="I287" s="158"/>
      <c r="J287" s="158"/>
      <c r="K287" s="158"/>
      <c r="L287" s="158"/>
      <c r="M287" s="158"/>
      <c r="N287" s="157"/>
      <c r="O287" s="157"/>
      <c r="P287" s="157"/>
      <c r="Q287" s="157"/>
      <c r="R287" s="158"/>
      <c r="S287" s="158"/>
      <c r="T287" s="158"/>
      <c r="U287" s="158"/>
      <c r="V287" s="158"/>
      <c r="W287" s="158"/>
      <c r="X287" s="158"/>
      <c r="Y287" s="158"/>
      <c r="Z287" s="147"/>
      <c r="AA287" s="147"/>
      <c r="AB287" s="147"/>
      <c r="AC287" s="147"/>
      <c r="AD287" s="147"/>
      <c r="AE287" s="147"/>
      <c r="AF287" s="147"/>
      <c r="AG287" s="147" t="s">
        <v>162</v>
      </c>
      <c r="AH287" s="147">
        <v>0</v>
      </c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3" x14ac:dyDescent="0.2">
      <c r="A288" s="154"/>
      <c r="B288" s="155"/>
      <c r="C288" s="183" t="s">
        <v>224</v>
      </c>
      <c r="D288" s="163"/>
      <c r="E288" s="164">
        <v>5</v>
      </c>
      <c r="F288" s="158"/>
      <c r="G288" s="158"/>
      <c r="H288" s="158"/>
      <c r="I288" s="158"/>
      <c r="J288" s="158"/>
      <c r="K288" s="158"/>
      <c r="L288" s="158"/>
      <c r="M288" s="158"/>
      <c r="N288" s="157"/>
      <c r="O288" s="157"/>
      <c r="P288" s="157"/>
      <c r="Q288" s="157"/>
      <c r="R288" s="158"/>
      <c r="S288" s="158"/>
      <c r="T288" s="158"/>
      <c r="U288" s="158"/>
      <c r="V288" s="158"/>
      <c r="W288" s="158"/>
      <c r="X288" s="158"/>
      <c r="Y288" s="158"/>
      <c r="Z288" s="147"/>
      <c r="AA288" s="147"/>
      <c r="AB288" s="147"/>
      <c r="AC288" s="147"/>
      <c r="AD288" s="147"/>
      <c r="AE288" s="147"/>
      <c r="AF288" s="147"/>
      <c r="AG288" s="147" t="s">
        <v>162</v>
      </c>
      <c r="AH288" s="147">
        <v>0</v>
      </c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3" x14ac:dyDescent="0.2">
      <c r="A289" s="154"/>
      <c r="B289" s="155"/>
      <c r="C289" s="183" t="s">
        <v>509</v>
      </c>
      <c r="D289" s="163"/>
      <c r="E289" s="164">
        <v>25</v>
      </c>
      <c r="F289" s="158"/>
      <c r="G289" s="158"/>
      <c r="H289" s="158"/>
      <c r="I289" s="158"/>
      <c r="J289" s="158"/>
      <c r="K289" s="158"/>
      <c r="L289" s="158"/>
      <c r="M289" s="158"/>
      <c r="N289" s="157"/>
      <c r="O289" s="157"/>
      <c r="P289" s="157"/>
      <c r="Q289" s="157"/>
      <c r="R289" s="158"/>
      <c r="S289" s="158"/>
      <c r="T289" s="158"/>
      <c r="U289" s="158"/>
      <c r="V289" s="158"/>
      <c r="W289" s="158"/>
      <c r="X289" s="158"/>
      <c r="Y289" s="158"/>
      <c r="Z289" s="147"/>
      <c r="AA289" s="147"/>
      <c r="AB289" s="147"/>
      <c r="AC289" s="147"/>
      <c r="AD289" s="147"/>
      <c r="AE289" s="147"/>
      <c r="AF289" s="147"/>
      <c r="AG289" s="147" t="s">
        <v>162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x14ac:dyDescent="0.2">
      <c r="A290" s="166" t="s">
        <v>149</v>
      </c>
      <c r="B290" s="167" t="s">
        <v>111</v>
      </c>
      <c r="C290" s="181" t="s">
        <v>112</v>
      </c>
      <c r="D290" s="168"/>
      <c r="E290" s="169"/>
      <c r="F290" s="170"/>
      <c r="G290" s="170">
        <f>SUMIF(AG291:AG296,"&lt;&gt;NOR",G291:G296)</f>
        <v>0</v>
      </c>
      <c r="H290" s="170"/>
      <c r="I290" s="170">
        <f>SUM(I291:I296)</f>
        <v>0</v>
      </c>
      <c r="J290" s="170"/>
      <c r="K290" s="170">
        <f>SUM(K291:K296)</f>
        <v>0</v>
      </c>
      <c r="L290" s="170"/>
      <c r="M290" s="170">
        <f>SUM(M291:M296)</f>
        <v>0</v>
      </c>
      <c r="N290" s="169"/>
      <c r="O290" s="169">
        <f>SUM(O291:O296)</f>
        <v>0.01</v>
      </c>
      <c r="P290" s="169"/>
      <c r="Q290" s="169">
        <f>SUM(Q291:Q296)</f>
        <v>0</v>
      </c>
      <c r="R290" s="170"/>
      <c r="S290" s="170"/>
      <c r="T290" s="171"/>
      <c r="U290" s="165"/>
      <c r="V290" s="165">
        <f>SUM(V291:V296)</f>
        <v>0</v>
      </c>
      <c r="W290" s="165"/>
      <c r="X290" s="165"/>
      <c r="Y290" s="165"/>
      <c r="AG290" t="s">
        <v>150</v>
      </c>
    </row>
    <row r="291" spans="1:60" outlineLevel="1" x14ac:dyDescent="0.2">
      <c r="A291" s="173">
        <v>85</v>
      </c>
      <c r="B291" s="174" t="s">
        <v>513</v>
      </c>
      <c r="C291" s="182" t="s">
        <v>514</v>
      </c>
      <c r="D291" s="175" t="s">
        <v>288</v>
      </c>
      <c r="E291" s="176">
        <v>2</v>
      </c>
      <c r="F291" s="177"/>
      <c r="G291" s="178">
        <f>ROUND(E291*F291,2)</f>
        <v>0</v>
      </c>
      <c r="H291" s="177"/>
      <c r="I291" s="178">
        <f>ROUND(E291*H291,2)</f>
        <v>0</v>
      </c>
      <c r="J291" s="177"/>
      <c r="K291" s="178">
        <f>ROUND(E291*J291,2)</f>
        <v>0</v>
      </c>
      <c r="L291" s="178">
        <v>21</v>
      </c>
      <c r="M291" s="178">
        <f>G291*(1+L291/100)</f>
        <v>0</v>
      </c>
      <c r="N291" s="176">
        <v>2.97E-3</v>
      </c>
      <c r="O291" s="176">
        <f>ROUND(E291*N291,2)</f>
        <v>0.01</v>
      </c>
      <c r="P291" s="176">
        <v>0</v>
      </c>
      <c r="Q291" s="176">
        <f>ROUND(E291*P291,2)</f>
        <v>0</v>
      </c>
      <c r="R291" s="178"/>
      <c r="S291" s="178" t="s">
        <v>219</v>
      </c>
      <c r="T291" s="179" t="s">
        <v>219</v>
      </c>
      <c r="U291" s="158">
        <v>0</v>
      </c>
      <c r="V291" s="158">
        <f>ROUND(E291*U291,2)</f>
        <v>0</v>
      </c>
      <c r="W291" s="158"/>
      <c r="X291" s="158" t="s">
        <v>156</v>
      </c>
      <c r="Y291" s="158" t="s">
        <v>157</v>
      </c>
      <c r="Z291" s="147"/>
      <c r="AA291" s="147"/>
      <c r="AB291" s="147"/>
      <c r="AC291" s="147"/>
      <c r="AD291" s="147"/>
      <c r="AE291" s="147"/>
      <c r="AF291" s="147"/>
      <c r="AG291" s="147" t="s">
        <v>201</v>
      </c>
      <c r="AH291" s="147"/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2" x14ac:dyDescent="0.2">
      <c r="A292" s="154"/>
      <c r="B292" s="155"/>
      <c r="C292" s="254" t="s">
        <v>515</v>
      </c>
      <c r="D292" s="255"/>
      <c r="E292" s="255"/>
      <c r="F292" s="255"/>
      <c r="G292" s="255"/>
      <c r="H292" s="158"/>
      <c r="I292" s="158"/>
      <c r="J292" s="158"/>
      <c r="K292" s="158"/>
      <c r="L292" s="158"/>
      <c r="M292" s="158"/>
      <c r="N292" s="157"/>
      <c r="O292" s="157"/>
      <c r="P292" s="157"/>
      <c r="Q292" s="157"/>
      <c r="R292" s="158"/>
      <c r="S292" s="158"/>
      <c r="T292" s="158"/>
      <c r="U292" s="158"/>
      <c r="V292" s="158"/>
      <c r="W292" s="158"/>
      <c r="X292" s="158"/>
      <c r="Y292" s="158"/>
      <c r="Z292" s="147"/>
      <c r="AA292" s="147"/>
      <c r="AB292" s="147"/>
      <c r="AC292" s="147"/>
      <c r="AD292" s="147"/>
      <c r="AE292" s="147"/>
      <c r="AF292" s="147"/>
      <c r="AG292" s="147" t="s">
        <v>160</v>
      </c>
      <c r="AH292" s="147"/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3" x14ac:dyDescent="0.2">
      <c r="A293" s="154"/>
      <c r="B293" s="155"/>
      <c r="C293" s="256" t="s">
        <v>516</v>
      </c>
      <c r="D293" s="257"/>
      <c r="E293" s="257"/>
      <c r="F293" s="257"/>
      <c r="G293" s="257"/>
      <c r="H293" s="158"/>
      <c r="I293" s="158"/>
      <c r="J293" s="158"/>
      <c r="K293" s="158"/>
      <c r="L293" s="158"/>
      <c r="M293" s="158"/>
      <c r="N293" s="157"/>
      <c r="O293" s="157"/>
      <c r="P293" s="157"/>
      <c r="Q293" s="157"/>
      <c r="R293" s="158"/>
      <c r="S293" s="158"/>
      <c r="T293" s="158"/>
      <c r="U293" s="158"/>
      <c r="V293" s="158"/>
      <c r="W293" s="158"/>
      <c r="X293" s="158"/>
      <c r="Y293" s="158"/>
      <c r="Z293" s="147"/>
      <c r="AA293" s="147"/>
      <c r="AB293" s="147"/>
      <c r="AC293" s="147"/>
      <c r="AD293" s="147"/>
      <c r="AE293" s="147"/>
      <c r="AF293" s="147"/>
      <c r="AG293" s="147" t="s">
        <v>160</v>
      </c>
      <c r="AH293" s="147"/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3" x14ac:dyDescent="0.2">
      <c r="A294" s="154"/>
      <c r="B294" s="155"/>
      <c r="C294" s="256" t="s">
        <v>517</v>
      </c>
      <c r="D294" s="257"/>
      <c r="E294" s="257"/>
      <c r="F294" s="257"/>
      <c r="G294" s="257"/>
      <c r="H294" s="158"/>
      <c r="I294" s="158"/>
      <c r="J294" s="158"/>
      <c r="K294" s="158"/>
      <c r="L294" s="158"/>
      <c r="M294" s="158"/>
      <c r="N294" s="157"/>
      <c r="O294" s="157"/>
      <c r="P294" s="157"/>
      <c r="Q294" s="157"/>
      <c r="R294" s="158"/>
      <c r="S294" s="158"/>
      <c r="T294" s="158"/>
      <c r="U294" s="158"/>
      <c r="V294" s="158"/>
      <c r="W294" s="158"/>
      <c r="X294" s="158"/>
      <c r="Y294" s="158"/>
      <c r="Z294" s="147"/>
      <c r="AA294" s="147"/>
      <c r="AB294" s="147"/>
      <c r="AC294" s="147"/>
      <c r="AD294" s="147"/>
      <c r="AE294" s="147"/>
      <c r="AF294" s="147"/>
      <c r="AG294" s="147" t="s">
        <v>160</v>
      </c>
      <c r="AH294" s="147"/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3" x14ac:dyDescent="0.2">
      <c r="A295" s="154"/>
      <c r="B295" s="155"/>
      <c r="C295" s="256" t="s">
        <v>518</v>
      </c>
      <c r="D295" s="257"/>
      <c r="E295" s="257"/>
      <c r="F295" s="257"/>
      <c r="G295" s="257"/>
      <c r="H295" s="158"/>
      <c r="I295" s="158"/>
      <c r="J295" s="158"/>
      <c r="K295" s="158"/>
      <c r="L295" s="158"/>
      <c r="M295" s="158"/>
      <c r="N295" s="157"/>
      <c r="O295" s="157"/>
      <c r="P295" s="157"/>
      <c r="Q295" s="157"/>
      <c r="R295" s="158"/>
      <c r="S295" s="158"/>
      <c r="T295" s="158"/>
      <c r="U295" s="158"/>
      <c r="V295" s="158"/>
      <c r="W295" s="158"/>
      <c r="X295" s="158"/>
      <c r="Y295" s="158"/>
      <c r="Z295" s="147"/>
      <c r="AA295" s="147"/>
      <c r="AB295" s="147"/>
      <c r="AC295" s="147"/>
      <c r="AD295" s="147"/>
      <c r="AE295" s="147"/>
      <c r="AF295" s="147"/>
      <c r="AG295" s="147" t="s">
        <v>160</v>
      </c>
      <c r="AH295" s="147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2" x14ac:dyDescent="0.2">
      <c r="A296" s="154"/>
      <c r="B296" s="155"/>
      <c r="C296" s="183" t="s">
        <v>297</v>
      </c>
      <c r="D296" s="163"/>
      <c r="E296" s="164">
        <v>2</v>
      </c>
      <c r="F296" s="158"/>
      <c r="G296" s="158"/>
      <c r="H296" s="158"/>
      <c r="I296" s="158"/>
      <c r="J296" s="158"/>
      <c r="K296" s="158"/>
      <c r="L296" s="158"/>
      <c r="M296" s="158"/>
      <c r="N296" s="157"/>
      <c r="O296" s="157"/>
      <c r="P296" s="157"/>
      <c r="Q296" s="157"/>
      <c r="R296" s="158"/>
      <c r="S296" s="158"/>
      <c r="T296" s="158"/>
      <c r="U296" s="158"/>
      <c r="V296" s="158"/>
      <c r="W296" s="158"/>
      <c r="X296" s="158"/>
      <c r="Y296" s="158"/>
      <c r="Z296" s="147"/>
      <c r="AA296" s="147"/>
      <c r="AB296" s="147"/>
      <c r="AC296" s="147"/>
      <c r="AD296" s="147"/>
      <c r="AE296" s="147"/>
      <c r="AF296" s="147"/>
      <c r="AG296" s="147" t="s">
        <v>162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x14ac:dyDescent="0.2">
      <c r="A297" s="166" t="s">
        <v>149</v>
      </c>
      <c r="B297" s="167" t="s">
        <v>117</v>
      </c>
      <c r="C297" s="181" t="s">
        <v>118</v>
      </c>
      <c r="D297" s="168"/>
      <c r="E297" s="169"/>
      <c r="F297" s="170"/>
      <c r="G297" s="170">
        <f>SUMIF(AG298:AG306,"&lt;&gt;NOR",G298:G306)</f>
        <v>0</v>
      </c>
      <c r="H297" s="170"/>
      <c r="I297" s="170">
        <f>SUM(I298:I306)</f>
        <v>0</v>
      </c>
      <c r="J297" s="170"/>
      <c r="K297" s="170">
        <f>SUM(K298:K306)</f>
        <v>0</v>
      </c>
      <c r="L297" s="170"/>
      <c r="M297" s="170">
        <f>SUM(M298:M306)</f>
        <v>0</v>
      </c>
      <c r="N297" s="169"/>
      <c r="O297" s="169">
        <f>SUM(O298:O306)</f>
        <v>0</v>
      </c>
      <c r="P297" s="169"/>
      <c r="Q297" s="169">
        <f>SUM(Q298:Q306)</f>
        <v>0</v>
      </c>
      <c r="R297" s="170"/>
      <c r="S297" s="170"/>
      <c r="T297" s="171"/>
      <c r="U297" s="165"/>
      <c r="V297" s="165">
        <f>SUM(V298:V306)</f>
        <v>0</v>
      </c>
      <c r="W297" s="165"/>
      <c r="X297" s="165"/>
      <c r="Y297" s="165"/>
      <c r="AG297" t="s">
        <v>150</v>
      </c>
    </row>
    <row r="298" spans="1:60" outlineLevel="1" x14ac:dyDescent="0.2">
      <c r="A298" s="173">
        <v>86</v>
      </c>
      <c r="B298" s="174" t="s">
        <v>519</v>
      </c>
      <c r="C298" s="182" t="s">
        <v>520</v>
      </c>
      <c r="D298" s="175" t="s">
        <v>292</v>
      </c>
      <c r="E298" s="176">
        <v>13.38664</v>
      </c>
      <c r="F298" s="177"/>
      <c r="G298" s="178">
        <f>ROUND(E298*F298,2)</f>
        <v>0</v>
      </c>
      <c r="H298" s="177"/>
      <c r="I298" s="178">
        <f>ROUND(E298*H298,2)</f>
        <v>0</v>
      </c>
      <c r="J298" s="177"/>
      <c r="K298" s="178">
        <f>ROUND(E298*J298,2)</f>
        <v>0</v>
      </c>
      <c r="L298" s="178">
        <v>21</v>
      </c>
      <c r="M298" s="178">
        <f>G298*(1+L298/100)</f>
        <v>0</v>
      </c>
      <c r="N298" s="176">
        <v>0</v>
      </c>
      <c r="O298" s="176">
        <f>ROUND(E298*N298,2)</f>
        <v>0</v>
      </c>
      <c r="P298" s="176">
        <v>0</v>
      </c>
      <c r="Q298" s="176">
        <f>ROUND(E298*P298,2)</f>
        <v>0</v>
      </c>
      <c r="R298" s="178"/>
      <c r="S298" s="178" t="s">
        <v>219</v>
      </c>
      <c r="T298" s="179" t="s">
        <v>219</v>
      </c>
      <c r="U298" s="158">
        <v>0</v>
      </c>
      <c r="V298" s="158">
        <f>ROUND(E298*U298,2)</f>
        <v>0</v>
      </c>
      <c r="W298" s="158"/>
      <c r="X298" s="158" t="s">
        <v>521</v>
      </c>
      <c r="Y298" s="158" t="s">
        <v>157</v>
      </c>
      <c r="Z298" s="147"/>
      <c r="AA298" s="147"/>
      <c r="AB298" s="147"/>
      <c r="AC298" s="147"/>
      <c r="AD298" s="147"/>
      <c r="AE298" s="147"/>
      <c r="AF298" s="147"/>
      <c r="AG298" s="147" t="s">
        <v>522</v>
      </c>
      <c r="AH298" s="147"/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2" x14ac:dyDescent="0.2">
      <c r="A299" s="154"/>
      <c r="B299" s="155"/>
      <c r="C299" s="254" t="s">
        <v>523</v>
      </c>
      <c r="D299" s="255"/>
      <c r="E299" s="255"/>
      <c r="F299" s="255"/>
      <c r="G299" s="255"/>
      <c r="H299" s="158"/>
      <c r="I299" s="158"/>
      <c r="J299" s="158"/>
      <c r="K299" s="158"/>
      <c r="L299" s="158"/>
      <c r="M299" s="158"/>
      <c r="N299" s="157"/>
      <c r="O299" s="157"/>
      <c r="P299" s="157"/>
      <c r="Q299" s="157"/>
      <c r="R299" s="158"/>
      <c r="S299" s="158"/>
      <c r="T299" s="158"/>
      <c r="U299" s="158"/>
      <c r="V299" s="158"/>
      <c r="W299" s="158"/>
      <c r="X299" s="158"/>
      <c r="Y299" s="158"/>
      <c r="Z299" s="147"/>
      <c r="AA299" s="147"/>
      <c r="AB299" s="147"/>
      <c r="AC299" s="147"/>
      <c r="AD299" s="147"/>
      <c r="AE299" s="147"/>
      <c r="AF299" s="147"/>
      <c r="AG299" s="147" t="s">
        <v>160</v>
      </c>
      <c r="AH299" s="147"/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ht="22.5" outlineLevel="1" x14ac:dyDescent="0.2">
      <c r="A300" s="173">
        <v>87</v>
      </c>
      <c r="B300" s="174" t="s">
        <v>524</v>
      </c>
      <c r="C300" s="182" t="s">
        <v>525</v>
      </c>
      <c r="D300" s="175" t="s">
        <v>292</v>
      </c>
      <c r="E300" s="176">
        <v>13.38664</v>
      </c>
      <c r="F300" s="177"/>
      <c r="G300" s="178">
        <f>ROUND(E300*F300,2)</f>
        <v>0</v>
      </c>
      <c r="H300" s="177"/>
      <c r="I300" s="178">
        <f>ROUND(E300*H300,2)</f>
        <v>0</v>
      </c>
      <c r="J300" s="177"/>
      <c r="K300" s="178">
        <f>ROUND(E300*J300,2)</f>
        <v>0</v>
      </c>
      <c r="L300" s="178">
        <v>21</v>
      </c>
      <c r="M300" s="178">
        <f>G300*(1+L300/100)</f>
        <v>0</v>
      </c>
      <c r="N300" s="176">
        <v>0</v>
      </c>
      <c r="O300" s="176">
        <f>ROUND(E300*N300,2)</f>
        <v>0</v>
      </c>
      <c r="P300" s="176">
        <v>0</v>
      </c>
      <c r="Q300" s="176">
        <f>ROUND(E300*P300,2)</f>
        <v>0</v>
      </c>
      <c r="R300" s="178"/>
      <c r="S300" s="178" t="s">
        <v>219</v>
      </c>
      <c r="T300" s="179" t="s">
        <v>219</v>
      </c>
      <c r="U300" s="158">
        <v>0</v>
      </c>
      <c r="V300" s="158">
        <f>ROUND(E300*U300,2)</f>
        <v>0</v>
      </c>
      <c r="W300" s="158"/>
      <c r="X300" s="158" t="s">
        <v>521</v>
      </c>
      <c r="Y300" s="158" t="s">
        <v>157</v>
      </c>
      <c r="Z300" s="147"/>
      <c r="AA300" s="147"/>
      <c r="AB300" s="147"/>
      <c r="AC300" s="147"/>
      <c r="AD300" s="147"/>
      <c r="AE300" s="147"/>
      <c r="AF300" s="147"/>
      <c r="AG300" s="147" t="s">
        <v>522</v>
      </c>
      <c r="AH300" s="147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2" x14ac:dyDescent="0.2">
      <c r="A301" s="154"/>
      <c r="B301" s="155"/>
      <c r="C301" s="254" t="s">
        <v>523</v>
      </c>
      <c r="D301" s="255"/>
      <c r="E301" s="255"/>
      <c r="F301" s="255"/>
      <c r="G301" s="255"/>
      <c r="H301" s="158"/>
      <c r="I301" s="158"/>
      <c r="J301" s="158"/>
      <c r="K301" s="158"/>
      <c r="L301" s="158"/>
      <c r="M301" s="158"/>
      <c r="N301" s="157"/>
      <c r="O301" s="157"/>
      <c r="P301" s="157"/>
      <c r="Q301" s="157"/>
      <c r="R301" s="158"/>
      <c r="S301" s="158"/>
      <c r="T301" s="158"/>
      <c r="U301" s="158"/>
      <c r="V301" s="158"/>
      <c r="W301" s="158"/>
      <c r="X301" s="158"/>
      <c r="Y301" s="158"/>
      <c r="Z301" s="147"/>
      <c r="AA301" s="147"/>
      <c r="AB301" s="147"/>
      <c r="AC301" s="147"/>
      <c r="AD301" s="147"/>
      <c r="AE301" s="147"/>
      <c r="AF301" s="147"/>
      <c r="AG301" s="147" t="s">
        <v>160</v>
      </c>
      <c r="AH301" s="147"/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1" x14ac:dyDescent="0.2">
      <c r="A302" s="188">
        <v>88</v>
      </c>
      <c r="B302" s="189" t="s">
        <v>526</v>
      </c>
      <c r="C302" s="196" t="s">
        <v>527</v>
      </c>
      <c r="D302" s="190" t="s">
        <v>292</v>
      </c>
      <c r="E302" s="191">
        <v>13.38664</v>
      </c>
      <c r="F302" s="192"/>
      <c r="G302" s="193">
        <f>ROUND(E302*F302,2)</f>
        <v>0</v>
      </c>
      <c r="H302" s="192"/>
      <c r="I302" s="193">
        <f>ROUND(E302*H302,2)</f>
        <v>0</v>
      </c>
      <c r="J302" s="192"/>
      <c r="K302" s="193">
        <f>ROUND(E302*J302,2)</f>
        <v>0</v>
      </c>
      <c r="L302" s="193">
        <v>21</v>
      </c>
      <c r="M302" s="193">
        <f>G302*(1+L302/100)</f>
        <v>0</v>
      </c>
      <c r="N302" s="191">
        <v>0</v>
      </c>
      <c r="O302" s="191">
        <f>ROUND(E302*N302,2)</f>
        <v>0</v>
      </c>
      <c r="P302" s="191">
        <v>0</v>
      </c>
      <c r="Q302" s="191">
        <f>ROUND(E302*P302,2)</f>
        <v>0</v>
      </c>
      <c r="R302" s="193"/>
      <c r="S302" s="193" t="s">
        <v>219</v>
      </c>
      <c r="T302" s="194" t="s">
        <v>219</v>
      </c>
      <c r="U302" s="158">
        <v>0</v>
      </c>
      <c r="V302" s="158">
        <f>ROUND(E302*U302,2)</f>
        <v>0</v>
      </c>
      <c r="W302" s="158"/>
      <c r="X302" s="158" t="s">
        <v>521</v>
      </c>
      <c r="Y302" s="158" t="s">
        <v>157</v>
      </c>
      <c r="Z302" s="147"/>
      <c r="AA302" s="147"/>
      <c r="AB302" s="147"/>
      <c r="AC302" s="147"/>
      <c r="AD302" s="147"/>
      <c r="AE302" s="147"/>
      <c r="AF302" s="147"/>
      <c r="AG302" s="147" t="s">
        <v>522</v>
      </c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1" x14ac:dyDescent="0.2">
      <c r="A303" s="188">
        <v>89</v>
      </c>
      <c r="B303" s="189" t="s">
        <v>528</v>
      </c>
      <c r="C303" s="196" t="s">
        <v>529</v>
      </c>
      <c r="D303" s="190" t="s">
        <v>292</v>
      </c>
      <c r="E303" s="191">
        <v>254.34607</v>
      </c>
      <c r="F303" s="192"/>
      <c r="G303" s="193">
        <f>ROUND(E303*F303,2)</f>
        <v>0</v>
      </c>
      <c r="H303" s="192"/>
      <c r="I303" s="193">
        <f>ROUND(E303*H303,2)</f>
        <v>0</v>
      </c>
      <c r="J303" s="192"/>
      <c r="K303" s="193">
        <f>ROUND(E303*J303,2)</f>
        <v>0</v>
      </c>
      <c r="L303" s="193">
        <v>21</v>
      </c>
      <c r="M303" s="193">
        <f>G303*(1+L303/100)</f>
        <v>0</v>
      </c>
      <c r="N303" s="191">
        <v>0</v>
      </c>
      <c r="O303" s="191">
        <f>ROUND(E303*N303,2)</f>
        <v>0</v>
      </c>
      <c r="P303" s="191">
        <v>0</v>
      </c>
      <c r="Q303" s="191">
        <f>ROUND(E303*P303,2)</f>
        <v>0</v>
      </c>
      <c r="R303" s="193"/>
      <c r="S303" s="193" t="s">
        <v>219</v>
      </c>
      <c r="T303" s="194" t="s">
        <v>219</v>
      </c>
      <c r="U303" s="158">
        <v>0</v>
      </c>
      <c r="V303" s="158">
        <f>ROUND(E303*U303,2)</f>
        <v>0</v>
      </c>
      <c r="W303" s="158"/>
      <c r="X303" s="158" t="s">
        <v>521</v>
      </c>
      <c r="Y303" s="158" t="s">
        <v>157</v>
      </c>
      <c r="Z303" s="147"/>
      <c r="AA303" s="147"/>
      <c r="AB303" s="147"/>
      <c r="AC303" s="147"/>
      <c r="AD303" s="147"/>
      <c r="AE303" s="147"/>
      <c r="AF303" s="147"/>
      <c r="AG303" s="147" t="s">
        <v>522</v>
      </c>
      <c r="AH303" s="147"/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1" x14ac:dyDescent="0.2">
      <c r="A304" s="188">
        <v>90</v>
      </c>
      <c r="B304" s="189" t="s">
        <v>530</v>
      </c>
      <c r="C304" s="196" t="s">
        <v>531</v>
      </c>
      <c r="D304" s="190" t="s">
        <v>292</v>
      </c>
      <c r="E304" s="191">
        <v>13.38664</v>
      </c>
      <c r="F304" s="192"/>
      <c r="G304" s="193">
        <f>ROUND(E304*F304,2)</f>
        <v>0</v>
      </c>
      <c r="H304" s="192"/>
      <c r="I304" s="193">
        <f>ROUND(E304*H304,2)</f>
        <v>0</v>
      </c>
      <c r="J304" s="192"/>
      <c r="K304" s="193">
        <f>ROUND(E304*J304,2)</f>
        <v>0</v>
      </c>
      <c r="L304" s="193">
        <v>21</v>
      </c>
      <c r="M304" s="193">
        <f>G304*(1+L304/100)</f>
        <v>0</v>
      </c>
      <c r="N304" s="191">
        <v>0</v>
      </c>
      <c r="O304" s="191">
        <f>ROUND(E304*N304,2)</f>
        <v>0</v>
      </c>
      <c r="P304" s="191">
        <v>0</v>
      </c>
      <c r="Q304" s="191">
        <f>ROUND(E304*P304,2)</f>
        <v>0</v>
      </c>
      <c r="R304" s="193"/>
      <c r="S304" s="193" t="s">
        <v>219</v>
      </c>
      <c r="T304" s="194" t="s">
        <v>219</v>
      </c>
      <c r="U304" s="158">
        <v>0</v>
      </c>
      <c r="V304" s="158">
        <f>ROUND(E304*U304,2)</f>
        <v>0</v>
      </c>
      <c r="W304" s="158"/>
      <c r="X304" s="158" t="s">
        <v>521</v>
      </c>
      <c r="Y304" s="158" t="s">
        <v>157</v>
      </c>
      <c r="Z304" s="147"/>
      <c r="AA304" s="147"/>
      <c r="AB304" s="147"/>
      <c r="AC304" s="147"/>
      <c r="AD304" s="147"/>
      <c r="AE304" s="147"/>
      <c r="AF304" s="147"/>
      <c r="AG304" s="147" t="s">
        <v>522</v>
      </c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1" x14ac:dyDescent="0.2">
      <c r="A305" s="188">
        <v>91</v>
      </c>
      <c r="B305" s="189" t="s">
        <v>532</v>
      </c>
      <c r="C305" s="196" t="s">
        <v>533</v>
      </c>
      <c r="D305" s="190" t="s">
        <v>292</v>
      </c>
      <c r="E305" s="191">
        <v>53.54654</v>
      </c>
      <c r="F305" s="192"/>
      <c r="G305" s="193">
        <f>ROUND(E305*F305,2)</f>
        <v>0</v>
      </c>
      <c r="H305" s="192"/>
      <c r="I305" s="193">
        <f>ROUND(E305*H305,2)</f>
        <v>0</v>
      </c>
      <c r="J305" s="192"/>
      <c r="K305" s="193">
        <f>ROUND(E305*J305,2)</f>
        <v>0</v>
      </c>
      <c r="L305" s="193">
        <v>21</v>
      </c>
      <c r="M305" s="193">
        <f>G305*(1+L305/100)</f>
        <v>0</v>
      </c>
      <c r="N305" s="191">
        <v>0</v>
      </c>
      <c r="O305" s="191">
        <f>ROUND(E305*N305,2)</f>
        <v>0</v>
      </c>
      <c r="P305" s="191">
        <v>0</v>
      </c>
      <c r="Q305" s="191">
        <f>ROUND(E305*P305,2)</f>
        <v>0</v>
      </c>
      <c r="R305" s="193"/>
      <c r="S305" s="193" t="s">
        <v>219</v>
      </c>
      <c r="T305" s="194" t="s">
        <v>219</v>
      </c>
      <c r="U305" s="158">
        <v>0</v>
      </c>
      <c r="V305" s="158">
        <f>ROUND(E305*U305,2)</f>
        <v>0</v>
      </c>
      <c r="W305" s="158"/>
      <c r="X305" s="158" t="s">
        <v>521</v>
      </c>
      <c r="Y305" s="158" t="s">
        <v>157</v>
      </c>
      <c r="Z305" s="147"/>
      <c r="AA305" s="147"/>
      <c r="AB305" s="147"/>
      <c r="AC305" s="147"/>
      <c r="AD305" s="147"/>
      <c r="AE305" s="147"/>
      <c r="AF305" s="147"/>
      <c r="AG305" s="147" t="s">
        <v>522</v>
      </c>
      <c r="AH305" s="147"/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ht="22.5" outlineLevel="1" x14ac:dyDescent="0.2">
      <c r="A306" s="173">
        <v>92</v>
      </c>
      <c r="B306" s="174" t="s">
        <v>534</v>
      </c>
      <c r="C306" s="182" t="s">
        <v>535</v>
      </c>
      <c r="D306" s="175" t="s">
        <v>292</v>
      </c>
      <c r="E306" s="176">
        <v>13.38664</v>
      </c>
      <c r="F306" s="177"/>
      <c r="G306" s="178">
        <f>ROUND(E306*F306,2)</f>
        <v>0</v>
      </c>
      <c r="H306" s="177"/>
      <c r="I306" s="178">
        <f>ROUND(E306*H306,2)</f>
        <v>0</v>
      </c>
      <c r="J306" s="177"/>
      <c r="K306" s="178">
        <f>ROUND(E306*J306,2)</f>
        <v>0</v>
      </c>
      <c r="L306" s="178">
        <v>21</v>
      </c>
      <c r="M306" s="178">
        <f>G306*(1+L306/100)</f>
        <v>0</v>
      </c>
      <c r="N306" s="176">
        <v>0</v>
      </c>
      <c r="O306" s="176">
        <f>ROUND(E306*N306,2)</f>
        <v>0</v>
      </c>
      <c r="P306" s="176">
        <v>0</v>
      </c>
      <c r="Q306" s="176">
        <f>ROUND(E306*P306,2)</f>
        <v>0</v>
      </c>
      <c r="R306" s="178"/>
      <c r="S306" s="178" t="s">
        <v>219</v>
      </c>
      <c r="T306" s="179" t="s">
        <v>219</v>
      </c>
      <c r="U306" s="158">
        <v>0</v>
      </c>
      <c r="V306" s="158">
        <f>ROUND(E306*U306,2)</f>
        <v>0</v>
      </c>
      <c r="W306" s="158"/>
      <c r="X306" s="158" t="s">
        <v>521</v>
      </c>
      <c r="Y306" s="158" t="s">
        <v>157</v>
      </c>
      <c r="Z306" s="147"/>
      <c r="AA306" s="147"/>
      <c r="AB306" s="147"/>
      <c r="AC306" s="147"/>
      <c r="AD306" s="147"/>
      <c r="AE306" s="147"/>
      <c r="AF306" s="147"/>
      <c r="AG306" s="147" t="s">
        <v>522</v>
      </c>
      <c r="AH306" s="147"/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x14ac:dyDescent="0.2">
      <c r="A307" s="3"/>
      <c r="B307" s="4"/>
      <c r="C307" s="184"/>
      <c r="D307" s="6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AE307">
        <v>12</v>
      </c>
      <c r="AF307">
        <v>21</v>
      </c>
      <c r="AG307" t="s">
        <v>135</v>
      </c>
    </row>
    <row r="308" spans="1:60" x14ac:dyDescent="0.2">
      <c r="A308" s="150"/>
      <c r="B308" s="151" t="s">
        <v>29</v>
      </c>
      <c r="C308" s="185"/>
      <c r="D308" s="152"/>
      <c r="E308" s="153"/>
      <c r="F308" s="153"/>
      <c r="G308" s="172">
        <f>G8+G15+G22+G59+G70+G73+G75+G79+G156+G244+G256+G264+G273+G290+G297</f>
        <v>0</v>
      </c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AE308">
        <f>SUMIF(L7:L306,AE307,G7:G306)</f>
        <v>0</v>
      </c>
      <c r="AF308">
        <f>SUMIF(L7:L306,AF307,G7:G306)</f>
        <v>0</v>
      </c>
      <c r="AG308" t="s">
        <v>178</v>
      </c>
    </row>
    <row r="309" spans="1:60" x14ac:dyDescent="0.2">
      <c r="C309" s="186"/>
      <c r="D309" s="10"/>
      <c r="AG309" t="s">
        <v>179</v>
      </c>
    </row>
    <row r="310" spans="1:60" x14ac:dyDescent="0.2">
      <c r="D310" s="10"/>
    </row>
    <row r="311" spans="1:60" x14ac:dyDescent="0.2">
      <c r="D311" s="10"/>
    </row>
    <row r="312" spans="1:60" x14ac:dyDescent="0.2">
      <c r="D312" s="10"/>
    </row>
    <row r="313" spans="1:60" x14ac:dyDescent="0.2">
      <c r="D313" s="10"/>
    </row>
    <row r="314" spans="1:60" x14ac:dyDescent="0.2">
      <c r="D314" s="10"/>
    </row>
    <row r="315" spans="1:60" x14ac:dyDescent="0.2">
      <c r="D315" s="10"/>
    </row>
    <row r="316" spans="1:60" x14ac:dyDescent="0.2">
      <c r="D316" s="10"/>
    </row>
    <row r="317" spans="1:60" x14ac:dyDescent="0.2">
      <c r="D317" s="10"/>
    </row>
    <row r="318" spans="1:60" x14ac:dyDescent="0.2">
      <c r="D318" s="10"/>
    </row>
    <row r="319" spans="1:60" x14ac:dyDescent="0.2">
      <c r="D319" s="10"/>
    </row>
    <row r="320" spans="1:60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TCCrxYSUV/89TzaH0R+kCcYetz0BDfrbR3MNE1M2MTTm8ffoVr3O+NS3Acl0I75KRXqvvpJqSU5S54fObMNLVQ==" saltValue="ezQ/BybyETWdmByQxmPjQg==" spinCount="100000" sheet="1" formatRows="0"/>
  <mergeCells count="75">
    <mergeCell ref="C20:G20"/>
    <mergeCell ref="A1:G1"/>
    <mergeCell ref="C2:G2"/>
    <mergeCell ref="C3:G3"/>
    <mergeCell ref="C4:G4"/>
    <mergeCell ref="C17:G17"/>
    <mergeCell ref="C131:G131"/>
    <mergeCell ref="C26:G26"/>
    <mergeCell ref="C61:G61"/>
    <mergeCell ref="C68:G68"/>
    <mergeCell ref="C85:G85"/>
    <mergeCell ref="C90:G90"/>
    <mergeCell ref="C93:G93"/>
    <mergeCell ref="C94:G94"/>
    <mergeCell ref="C99:G99"/>
    <mergeCell ref="C113:G113"/>
    <mergeCell ref="C116:G116"/>
    <mergeCell ref="C128:G128"/>
    <mergeCell ref="C172:G172"/>
    <mergeCell ref="C134:G134"/>
    <mergeCell ref="C138:G138"/>
    <mergeCell ref="C141:G141"/>
    <mergeCell ref="C144:G144"/>
    <mergeCell ref="C147:G147"/>
    <mergeCell ref="C150:G150"/>
    <mergeCell ref="C153:G153"/>
    <mergeCell ref="C163:G163"/>
    <mergeCell ref="C164:G164"/>
    <mergeCell ref="C165:G165"/>
    <mergeCell ref="C171:G171"/>
    <mergeCell ref="C206:G206"/>
    <mergeCell ref="C179:G179"/>
    <mergeCell ref="C182:G182"/>
    <mergeCell ref="C185:G185"/>
    <mergeCell ref="C186:G186"/>
    <mergeCell ref="C191:G191"/>
    <mergeCell ref="C192:G192"/>
    <mergeCell ref="C195:G195"/>
    <mergeCell ref="C200:G200"/>
    <mergeCell ref="C201:G201"/>
    <mergeCell ref="C202:G202"/>
    <mergeCell ref="C205:G205"/>
    <mergeCell ref="C225:G225"/>
    <mergeCell ref="C210:G210"/>
    <mergeCell ref="C211:G211"/>
    <mergeCell ref="C212:G212"/>
    <mergeCell ref="C216:G216"/>
    <mergeCell ref="C218:G218"/>
    <mergeCell ref="C219:G219"/>
    <mergeCell ref="C220:G220"/>
    <mergeCell ref="C221:G221"/>
    <mergeCell ref="C222:G222"/>
    <mergeCell ref="C223:G223"/>
    <mergeCell ref="C224:G224"/>
    <mergeCell ref="C266:G266"/>
    <mergeCell ref="C226:G226"/>
    <mergeCell ref="C227:G227"/>
    <mergeCell ref="C228:G228"/>
    <mergeCell ref="C229:G229"/>
    <mergeCell ref="C230:G230"/>
    <mergeCell ref="C231:G231"/>
    <mergeCell ref="C234:G234"/>
    <mergeCell ref="C238:G238"/>
    <mergeCell ref="C246:G246"/>
    <mergeCell ref="C249:G249"/>
    <mergeCell ref="C250:G250"/>
    <mergeCell ref="C295:G295"/>
    <mergeCell ref="C299:G299"/>
    <mergeCell ref="C301:G301"/>
    <mergeCell ref="C269:G269"/>
    <mergeCell ref="C275:G275"/>
    <mergeCell ref="C283:G283"/>
    <mergeCell ref="C292:G292"/>
    <mergeCell ref="C293:G293"/>
    <mergeCell ref="C294:G29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0A47D-EFFD-4F42-A844-ABA0EA5E70BD}">
  <sheetPr>
    <outlinePr summaryBelow="0"/>
  </sheetPr>
  <dimension ref="A1:BH5000"/>
  <sheetViews>
    <sheetView zoomScale="120" zoomScaleNormal="120" workbookViewId="0">
      <pane ySplit="7" topLeftCell="A20" activePane="bottomLeft" state="frozen"/>
      <selection pane="bottomLeft" activeCell="C38" sqref="C38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8" t="s">
        <v>122</v>
      </c>
      <c r="B1" s="258"/>
      <c r="C1" s="258"/>
      <c r="D1" s="258"/>
      <c r="E1" s="258"/>
      <c r="F1" s="258"/>
      <c r="G1" s="258"/>
      <c r="AG1" t="s">
        <v>123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124</v>
      </c>
    </row>
    <row r="3" spans="1:60" ht="24.95" customHeight="1" x14ac:dyDescent="0.2">
      <c r="A3" s="139" t="s">
        <v>8</v>
      </c>
      <c r="B3" s="49" t="s">
        <v>47</v>
      </c>
      <c r="C3" s="259" t="s">
        <v>48</v>
      </c>
      <c r="D3" s="260"/>
      <c r="E3" s="260"/>
      <c r="F3" s="260"/>
      <c r="G3" s="261"/>
      <c r="AC3" s="120" t="s">
        <v>124</v>
      </c>
      <c r="AG3" t="s">
        <v>125</v>
      </c>
    </row>
    <row r="4" spans="1:60" ht="24.95" customHeight="1" x14ac:dyDescent="0.2">
      <c r="A4" s="140" t="s">
        <v>9</v>
      </c>
      <c r="B4" s="141" t="s">
        <v>53</v>
      </c>
      <c r="C4" s="262" t="s">
        <v>54</v>
      </c>
      <c r="D4" s="263"/>
      <c r="E4" s="263"/>
      <c r="F4" s="263"/>
      <c r="G4" s="264"/>
      <c r="AG4" t="s">
        <v>126</v>
      </c>
    </row>
    <row r="5" spans="1:60" x14ac:dyDescent="0.2">
      <c r="D5" s="10"/>
    </row>
    <row r="6" spans="1:60" ht="38.25" x14ac:dyDescent="0.2">
      <c r="A6" s="143" t="s">
        <v>127</v>
      </c>
      <c r="B6" s="145" t="s">
        <v>128</v>
      </c>
      <c r="C6" s="145" t="s">
        <v>129</v>
      </c>
      <c r="D6" s="144" t="s">
        <v>130</v>
      </c>
      <c r="E6" s="143" t="s">
        <v>131</v>
      </c>
      <c r="F6" s="142" t="s">
        <v>132</v>
      </c>
      <c r="G6" s="143" t="s">
        <v>29</v>
      </c>
      <c r="H6" s="146" t="s">
        <v>30</v>
      </c>
      <c r="I6" s="146" t="s">
        <v>133</v>
      </c>
      <c r="J6" s="146" t="s">
        <v>31</v>
      </c>
      <c r="K6" s="146" t="s">
        <v>134</v>
      </c>
      <c r="L6" s="146" t="s">
        <v>135</v>
      </c>
      <c r="M6" s="146" t="s">
        <v>136</v>
      </c>
      <c r="N6" s="146" t="s">
        <v>137</v>
      </c>
      <c r="O6" s="146" t="s">
        <v>138</v>
      </c>
      <c r="P6" s="146" t="s">
        <v>139</v>
      </c>
      <c r="Q6" s="146" t="s">
        <v>140</v>
      </c>
      <c r="R6" s="146" t="s">
        <v>141</v>
      </c>
      <c r="S6" s="146" t="s">
        <v>142</v>
      </c>
      <c r="T6" s="146" t="s">
        <v>143</v>
      </c>
      <c r="U6" s="146" t="s">
        <v>144</v>
      </c>
      <c r="V6" s="146" t="s">
        <v>145</v>
      </c>
      <c r="W6" s="146" t="s">
        <v>146</v>
      </c>
      <c r="X6" s="146" t="s">
        <v>147</v>
      </c>
      <c r="Y6" s="146" t="s">
        <v>148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149</v>
      </c>
      <c r="B8" s="167" t="s">
        <v>91</v>
      </c>
      <c r="C8" s="181" t="s">
        <v>92</v>
      </c>
      <c r="D8" s="168"/>
      <c r="E8" s="169"/>
      <c r="F8" s="170"/>
      <c r="G8" s="170">
        <f>SUMIF(AG9:AG20,"&lt;&gt;NOR",G9:G20)</f>
        <v>0</v>
      </c>
      <c r="H8" s="170"/>
      <c r="I8" s="170">
        <f>SUM(I9:I20)</f>
        <v>0</v>
      </c>
      <c r="J8" s="170"/>
      <c r="K8" s="170">
        <f>SUM(K9:K20)</f>
        <v>0</v>
      </c>
      <c r="L8" s="170"/>
      <c r="M8" s="170">
        <f>SUM(M9:M20)</f>
        <v>0</v>
      </c>
      <c r="N8" s="169"/>
      <c r="O8" s="169">
        <f>SUM(O9:O20)</f>
        <v>0</v>
      </c>
      <c r="P8" s="169"/>
      <c r="Q8" s="169">
        <f>SUM(Q9:Q20)</f>
        <v>0.48</v>
      </c>
      <c r="R8" s="170"/>
      <c r="S8" s="170"/>
      <c r="T8" s="171"/>
      <c r="U8" s="165"/>
      <c r="V8" s="165">
        <f>SUM(V9:V20)</f>
        <v>0</v>
      </c>
      <c r="W8" s="165"/>
      <c r="X8" s="165"/>
      <c r="Y8" s="165"/>
      <c r="AG8" t="s">
        <v>150</v>
      </c>
    </row>
    <row r="9" spans="1:60" outlineLevel="1" x14ac:dyDescent="0.2">
      <c r="A9" s="173">
        <v>1</v>
      </c>
      <c r="B9" s="174" t="s">
        <v>541</v>
      </c>
      <c r="C9" s="182" t="s">
        <v>542</v>
      </c>
      <c r="D9" s="175" t="s">
        <v>218</v>
      </c>
      <c r="E9" s="176">
        <v>479.58499999999998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1E-3</v>
      </c>
      <c r="Q9" s="176">
        <f>ROUND(E9*P9,2)</f>
        <v>0.48</v>
      </c>
      <c r="R9" s="178"/>
      <c r="S9" s="178" t="s">
        <v>219</v>
      </c>
      <c r="T9" s="179" t="s">
        <v>219</v>
      </c>
      <c r="U9" s="158">
        <v>0</v>
      </c>
      <c r="V9" s="158">
        <f>ROUND(E9*U9,2)</f>
        <v>0</v>
      </c>
      <c r="W9" s="158"/>
      <c r="X9" s="158" t="s">
        <v>156</v>
      </c>
      <c r="Y9" s="158" t="s">
        <v>157</v>
      </c>
      <c r="Z9" s="147"/>
      <c r="AA9" s="147"/>
      <c r="AB9" s="147"/>
      <c r="AC9" s="147"/>
      <c r="AD9" s="147"/>
      <c r="AE9" s="147"/>
      <c r="AF9" s="147"/>
      <c r="AG9" s="147" t="s">
        <v>302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4" t="s">
        <v>543</v>
      </c>
      <c r="D10" s="255"/>
      <c r="E10" s="255"/>
      <c r="F10" s="255"/>
      <c r="G10" s="255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160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3" t="s">
        <v>390</v>
      </c>
      <c r="D11" s="163"/>
      <c r="E11" s="164">
        <v>44.45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162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183" t="s">
        <v>391</v>
      </c>
      <c r="D12" s="163"/>
      <c r="E12" s="164">
        <v>202.36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162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183" t="s">
        <v>392</v>
      </c>
      <c r="D13" s="163"/>
      <c r="E13" s="164">
        <v>37.04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162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183" t="s">
        <v>393</v>
      </c>
      <c r="D14" s="163"/>
      <c r="E14" s="164">
        <v>195.73500000000001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162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3">
        <v>2</v>
      </c>
      <c r="B15" s="174" t="s">
        <v>544</v>
      </c>
      <c r="C15" s="182" t="s">
        <v>545</v>
      </c>
      <c r="D15" s="175" t="s">
        <v>218</v>
      </c>
      <c r="E15" s="176">
        <v>479.58499999999998</v>
      </c>
      <c r="F15" s="177"/>
      <c r="G15" s="178">
        <f>ROUND(E15*F15,2)</f>
        <v>0</v>
      </c>
      <c r="H15" s="177"/>
      <c r="I15" s="178">
        <f>ROUND(E15*H15,2)</f>
        <v>0</v>
      </c>
      <c r="J15" s="177"/>
      <c r="K15" s="178">
        <f>ROUND(E15*J15,2)</f>
        <v>0</v>
      </c>
      <c r="L15" s="178">
        <v>21</v>
      </c>
      <c r="M15" s="178">
        <f>G15*(1+L15/100)</f>
        <v>0</v>
      </c>
      <c r="N15" s="176">
        <v>0</v>
      </c>
      <c r="O15" s="176">
        <f>ROUND(E15*N15,2)</f>
        <v>0</v>
      </c>
      <c r="P15" s="176">
        <v>0</v>
      </c>
      <c r="Q15" s="176">
        <f>ROUND(E15*P15,2)</f>
        <v>0</v>
      </c>
      <c r="R15" s="178"/>
      <c r="S15" s="178" t="s">
        <v>154</v>
      </c>
      <c r="T15" s="179" t="s">
        <v>155</v>
      </c>
      <c r="U15" s="158">
        <v>0</v>
      </c>
      <c r="V15" s="158">
        <f>ROUND(E15*U15,2)</f>
        <v>0</v>
      </c>
      <c r="W15" s="158"/>
      <c r="X15" s="158" t="s">
        <v>156</v>
      </c>
      <c r="Y15" s="158" t="s">
        <v>157</v>
      </c>
      <c r="Z15" s="147"/>
      <c r="AA15" s="147"/>
      <c r="AB15" s="147"/>
      <c r="AC15" s="147"/>
      <c r="AD15" s="147"/>
      <c r="AE15" s="147"/>
      <c r="AF15" s="147"/>
      <c r="AG15" s="147" t="s">
        <v>201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183" t="s">
        <v>390</v>
      </c>
      <c r="D16" s="163"/>
      <c r="E16" s="164">
        <v>44.45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162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183" t="s">
        <v>391</v>
      </c>
      <c r="D17" s="163"/>
      <c r="E17" s="164">
        <v>202.36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162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183" t="s">
        <v>392</v>
      </c>
      <c r="D18" s="163"/>
      <c r="E18" s="164">
        <v>37.04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162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83" t="s">
        <v>393</v>
      </c>
      <c r="D19" s="163"/>
      <c r="E19" s="164">
        <v>195.73500000000001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162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54">
        <v>3</v>
      </c>
      <c r="B20" s="155" t="s">
        <v>546</v>
      </c>
      <c r="C20" s="197" t="s">
        <v>547</v>
      </c>
      <c r="D20" s="156" t="s">
        <v>0</v>
      </c>
      <c r="E20" s="195"/>
      <c r="F20" s="159"/>
      <c r="G20" s="158">
        <f>ROUND(E20*F20,2)</f>
        <v>0</v>
      </c>
      <c r="H20" s="159"/>
      <c r="I20" s="158">
        <f>ROUND(E20*H20,2)</f>
        <v>0</v>
      </c>
      <c r="J20" s="159"/>
      <c r="K20" s="158">
        <f>ROUND(E20*J20,2)</f>
        <v>0</v>
      </c>
      <c r="L20" s="158">
        <v>21</v>
      </c>
      <c r="M20" s="158">
        <f>G20*(1+L20/100)</f>
        <v>0</v>
      </c>
      <c r="N20" s="157">
        <v>0</v>
      </c>
      <c r="O20" s="157">
        <f>ROUND(E20*N20,2)</f>
        <v>0</v>
      </c>
      <c r="P20" s="157">
        <v>0</v>
      </c>
      <c r="Q20" s="157">
        <f>ROUND(E20*P20,2)</f>
        <v>0</v>
      </c>
      <c r="R20" s="158"/>
      <c r="S20" s="158" t="s">
        <v>219</v>
      </c>
      <c r="T20" s="158" t="s">
        <v>219</v>
      </c>
      <c r="U20" s="158">
        <v>0</v>
      </c>
      <c r="V20" s="158">
        <f>ROUND(E20*U20,2)</f>
        <v>0</v>
      </c>
      <c r="W20" s="158"/>
      <c r="X20" s="158" t="s">
        <v>293</v>
      </c>
      <c r="Y20" s="158" t="s">
        <v>157</v>
      </c>
      <c r="Z20" s="147"/>
      <c r="AA20" s="147"/>
      <c r="AB20" s="147"/>
      <c r="AC20" s="147"/>
      <c r="AD20" s="147"/>
      <c r="AE20" s="147"/>
      <c r="AF20" s="147"/>
      <c r="AG20" s="147" t="s">
        <v>294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x14ac:dyDescent="0.2">
      <c r="A21" s="166" t="s">
        <v>149</v>
      </c>
      <c r="B21" s="167" t="s">
        <v>93</v>
      </c>
      <c r="C21" s="181" t="s">
        <v>94</v>
      </c>
      <c r="D21" s="168"/>
      <c r="E21" s="169"/>
      <c r="F21" s="170"/>
      <c r="G21" s="170">
        <f>SUMIF(AG22:AG59,"&lt;&gt;NOR",G22:G59)</f>
        <v>0</v>
      </c>
      <c r="H21" s="170"/>
      <c r="I21" s="170">
        <f>SUM(I22:I59)</f>
        <v>0</v>
      </c>
      <c r="J21" s="170"/>
      <c r="K21" s="170">
        <f>SUM(K22:K59)</f>
        <v>0</v>
      </c>
      <c r="L21" s="170"/>
      <c r="M21" s="170">
        <f>SUM(M22:M59)</f>
        <v>0</v>
      </c>
      <c r="N21" s="169"/>
      <c r="O21" s="169">
        <f>SUM(O22:O59)</f>
        <v>3.5700000000000003</v>
      </c>
      <c r="P21" s="169"/>
      <c r="Q21" s="169">
        <f>SUM(Q22:Q59)</f>
        <v>4.8100000000000005</v>
      </c>
      <c r="R21" s="170"/>
      <c r="S21" s="170"/>
      <c r="T21" s="171"/>
      <c r="U21" s="165"/>
      <c r="V21" s="165">
        <f>SUM(V22:V59)</f>
        <v>0</v>
      </c>
      <c r="W21" s="165"/>
      <c r="X21" s="165"/>
      <c r="Y21" s="165"/>
      <c r="AG21" t="s">
        <v>150</v>
      </c>
    </row>
    <row r="22" spans="1:60" ht="22.5" outlineLevel="1" x14ac:dyDescent="0.2">
      <c r="A22" s="173">
        <v>4</v>
      </c>
      <c r="B22" s="174" t="s">
        <v>548</v>
      </c>
      <c r="C22" s="182" t="s">
        <v>549</v>
      </c>
      <c r="D22" s="175" t="s">
        <v>218</v>
      </c>
      <c r="E22" s="176">
        <v>47.958500000000001</v>
      </c>
      <c r="F22" s="177"/>
      <c r="G22" s="178">
        <f>ROUND(E22*F22,2)</f>
        <v>0</v>
      </c>
      <c r="H22" s="177"/>
      <c r="I22" s="178">
        <f>ROUND(E22*H22,2)</f>
        <v>0</v>
      </c>
      <c r="J22" s="177"/>
      <c r="K22" s="178">
        <f>ROUND(E22*J22,2)</f>
        <v>0</v>
      </c>
      <c r="L22" s="178">
        <v>21</v>
      </c>
      <c r="M22" s="178">
        <f>G22*(1+L22/100)</f>
        <v>0</v>
      </c>
      <c r="N22" s="176">
        <v>1.452E-2</v>
      </c>
      <c r="O22" s="176">
        <f>ROUND(E22*N22,2)</f>
        <v>0.7</v>
      </c>
      <c r="P22" s="176">
        <v>0</v>
      </c>
      <c r="Q22" s="176">
        <f>ROUND(E22*P22,2)</f>
        <v>0</v>
      </c>
      <c r="R22" s="178"/>
      <c r="S22" s="178" t="s">
        <v>219</v>
      </c>
      <c r="T22" s="179" t="s">
        <v>219</v>
      </c>
      <c r="U22" s="158">
        <v>0</v>
      </c>
      <c r="V22" s="158">
        <f>ROUND(E22*U22,2)</f>
        <v>0</v>
      </c>
      <c r="W22" s="158"/>
      <c r="X22" s="158" t="s">
        <v>156</v>
      </c>
      <c r="Y22" s="158" t="s">
        <v>157</v>
      </c>
      <c r="Z22" s="147"/>
      <c r="AA22" s="147"/>
      <c r="AB22" s="147"/>
      <c r="AC22" s="147"/>
      <c r="AD22" s="147"/>
      <c r="AE22" s="147"/>
      <c r="AF22" s="147"/>
      <c r="AG22" s="147" t="s">
        <v>302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54" t="s">
        <v>550</v>
      </c>
      <c r="D23" s="255"/>
      <c r="E23" s="255"/>
      <c r="F23" s="255"/>
      <c r="G23" s="255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160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183" t="s">
        <v>551</v>
      </c>
      <c r="D24" s="163"/>
      <c r="E24" s="164">
        <v>47.96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162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73">
        <v>5</v>
      </c>
      <c r="B25" s="174" t="s">
        <v>552</v>
      </c>
      <c r="C25" s="182" t="s">
        <v>553</v>
      </c>
      <c r="D25" s="175" t="s">
        <v>218</v>
      </c>
      <c r="E25" s="176">
        <v>479.58499999999998</v>
      </c>
      <c r="F25" s="177"/>
      <c r="G25" s="178">
        <f>ROUND(E25*F25,2)</f>
        <v>0</v>
      </c>
      <c r="H25" s="177"/>
      <c r="I25" s="178">
        <f>ROUND(E25*H25,2)</f>
        <v>0</v>
      </c>
      <c r="J25" s="177"/>
      <c r="K25" s="178">
        <f>ROUND(E25*J25,2)</f>
        <v>0</v>
      </c>
      <c r="L25" s="178">
        <v>21</v>
      </c>
      <c r="M25" s="178">
        <f>G25*(1+L25/100)</f>
        <v>0</v>
      </c>
      <c r="N25" s="176">
        <v>4.0299999999999997E-3</v>
      </c>
      <c r="O25" s="176">
        <f>ROUND(E25*N25,2)</f>
        <v>1.93</v>
      </c>
      <c r="P25" s="176">
        <v>0</v>
      </c>
      <c r="Q25" s="176">
        <f>ROUND(E25*P25,2)</f>
        <v>0</v>
      </c>
      <c r="R25" s="178"/>
      <c r="S25" s="178" t="s">
        <v>219</v>
      </c>
      <c r="T25" s="179" t="s">
        <v>219</v>
      </c>
      <c r="U25" s="158">
        <v>0</v>
      </c>
      <c r="V25" s="158">
        <f>ROUND(E25*U25,2)</f>
        <v>0</v>
      </c>
      <c r="W25" s="158"/>
      <c r="X25" s="158" t="s">
        <v>156</v>
      </c>
      <c r="Y25" s="158" t="s">
        <v>157</v>
      </c>
      <c r="Z25" s="147"/>
      <c r="AA25" s="147"/>
      <c r="AB25" s="147"/>
      <c r="AC25" s="147"/>
      <c r="AD25" s="147"/>
      <c r="AE25" s="147"/>
      <c r="AF25" s="147"/>
      <c r="AG25" s="147" t="s">
        <v>302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183" t="s">
        <v>390</v>
      </c>
      <c r="D26" s="163"/>
      <c r="E26" s="164">
        <v>44.45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162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">
      <c r="A27" s="154"/>
      <c r="B27" s="155"/>
      <c r="C27" s="183" t="s">
        <v>391</v>
      </c>
      <c r="D27" s="163"/>
      <c r="E27" s="164">
        <v>202.36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162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">
      <c r="A28" s="154"/>
      <c r="B28" s="155"/>
      <c r="C28" s="183" t="s">
        <v>392</v>
      </c>
      <c r="D28" s="163"/>
      <c r="E28" s="164">
        <v>37.04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162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">
      <c r="A29" s="154"/>
      <c r="B29" s="155"/>
      <c r="C29" s="183" t="s">
        <v>393</v>
      </c>
      <c r="D29" s="163"/>
      <c r="E29" s="164">
        <v>195.74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162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22.5" outlineLevel="1" x14ac:dyDescent="0.2">
      <c r="A30" s="173">
        <v>6</v>
      </c>
      <c r="B30" s="174" t="s">
        <v>554</v>
      </c>
      <c r="C30" s="182" t="s">
        <v>555</v>
      </c>
      <c r="D30" s="175" t="s">
        <v>218</v>
      </c>
      <c r="E30" s="176">
        <v>479.58499999999998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1.5499999999999999E-3</v>
      </c>
      <c r="O30" s="176">
        <f>ROUND(E30*N30,2)</f>
        <v>0.74</v>
      </c>
      <c r="P30" s="176">
        <v>0</v>
      </c>
      <c r="Q30" s="176">
        <f>ROUND(E30*P30,2)</f>
        <v>0</v>
      </c>
      <c r="R30" s="178"/>
      <c r="S30" s="178" t="s">
        <v>219</v>
      </c>
      <c r="T30" s="179" t="s">
        <v>219</v>
      </c>
      <c r="U30" s="158">
        <v>0</v>
      </c>
      <c r="V30" s="158">
        <f>ROUND(E30*U30,2)</f>
        <v>0</v>
      </c>
      <c r="W30" s="158"/>
      <c r="X30" s="158" t="s">
        <v>156</v>
      </c>
      <c r="Y30" s="158" t="s">
        <v>157</v>
      </c>
      <c r="Z30" s="147"/>
      <c r="AA30" s="147"/>
      <c r="AB30" s="147"/>
      <c r="AC30" s="147"/>
      <c r="AD30" s="147"/>
      <c r="AE30" s="147"/>
      <c r="AF30" s="147"/>
      <c r="AG30" s="147" t="s">
        <v>302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183" t="s">
        <v>390</v>
      </c>
      <c r="D31" s="163"/>
      <c r="E31" s="164">
        <v>44.45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162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3" x14ac:dyDescent="0.2">
      <c r="A32" s="154"/>
      <c r="B32" s="155"/>
      <c r="C32" s="183" t="s">
        <v>391</v>
      </c>
      <c r="D32" s="163"/>
      <c r="E32" s="164">
        <v>202.36</v>
      </c>
      <c r="F32" s="158"/>
      <c r="G32" s="158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162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3" x14ac:dyDescent="0.2">
      <c r="A33" s="154"/>
      <c r="B33" s="155"/>
      <c r="C33" s="183" t="s">
        <v>392</v>
      </c>
      <c r="D33" s="163"/>
      <c r="E33" s="164">
        <v>37.04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162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3" x14ac:dyDescent="0.2">
      <c r="A34" s="154"/>
      <c r="B34" s="155"/>
      <c r="C34" s="183" t="s">
        <v>393</v>
      </c>
      <c r="D34" s="163"/>
      <c r="E34" s="164">
        <v>195.74</v>
      </c>
      <c r="F34" s="158"/>
      <c r="G34" s="158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162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 x14ac:dyDescent="0.2">
      <c r="A35" s="173">
        <v>7</v>
      </c>
      <c r="B35" s="174" t="s">
        <v>556</v>
      </c>
      <c r="C35" s="182" t="s">
        <v>557</v>
      </c>
      <c r="D35" s="175" t="s">
        <v>218</v>
      </c>
      <c r="E35" s="176">
        <v>47.958500000000001</v>
      </c>
      <c r="F35" s="177"/>
      <c r="G35" s="178">
        <f>ROUND(E35*F35,2)</f>
        <v>0</v>
      </c>
      <c r="H35" s="177"/>
      <c r="I35" s="178">
        <f>ROUND(E35*H35,2)</f>
        <v>0</v>
      </c>
      <c r="J35" s="177"/>
      <c r="K35" s="178">
        <f>ROUND(E35*J35,2)</f>
        <v>0</v>
      </c>
      <c r="L35" s="178">
        <v>21</v>
      </c>
      <c r="M35" s="178">
        <f>G35*(1+L35/100)</f>
        <v>0</v>
      </c>
      <c r="N35" s="176">
        <v>0</v>
      </c>
      <c r="O35" s="176">
        <f>ROUND(E35*N35,2)</f>
        <v>0</v>
      </c>
      <c r="P35" s="176">
        <v>1.4999999999999999E-2</v>
      </c>
      <c r="Q35" s="176">
        <f>ROUND(E35*P35,2)</f>
        <v>0.72</v>
      </c>
      <c r="R35" s="178"/>
      <c r="S35" s="178" t="s">
        <v>219</v>
      </c>
      <c r="T35" s="179" t="s">
        <v>219</v>
      </c>
      <c r="U35" s="158">
        <v>0</v>
      </c>
      <c r="V35" s="158">
        <f>ROUND(E35*U35,2)</f>
        <v>0</v>
      </c>
      <c r="W35" s="158"/>
      <c r="X35" s="158" t="s">
        <v>156</v>
      </c>
      <c r="Y35" s="158" t="s">
        <v>157</v>
      </c>
      <c r="Z35" s="147"/>
      <c r="AA35" s="147"/>
      <c r="AB35" s="147"/>
      <c r="AC35" s="147"/>
      <c r="AD35" s="147"/>
      <c r="AE35" s="147"/>
      <c r="AF35" s="147"/>
      <c r="AG35" s="147" t="s">
        <v>302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54" t="s">
        <v>558</v>
      </c>
      <c r="D36" s="255"/>
      <c r="E36" s="255"/>
      <c r="F36" s="255"/>
      <c r="G36" s="255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160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183" t="s">
        <v>551</v>
      </c>
      <c r="D37" s="163"/>
      <c r="E37" s="164">
        <v>47.96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162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73">
        <v>8</v>
      </c>
      <c r="B38" s="174" t="s">
        <v>559</v>
      </c>
      <c r="C38" s="182" t="s">
        <v>560</v>
      </c>
      <c r="D38" s="175" t="s">
        <v>218</v>
      </c>
      <c r="E38" s="176">
        <v>479.58499999999998</v>
      </c>
      <c r="F38" s="177"/>
      <c r="G38" s="178">
        <f>ROUND(E38*F38,2)</f>
        <v>0</v>
      </c>
      <c r="H38" s="177"/>
      <c r="I38" s="178">
        <f>ROUND(E38*H38,2)</f>
        <v>0</v>
      </c>
      <c r="J38" s="177"/>
      <c r="K38" s="178">
        <f>ROUND(E38*J38,2)</f>
        <v>0</v>
      </c>
      <c r="L38" s="178">
        <v>21</v>
      </c>
      <c r="M38" s="178">
        <f>G38*(1+L38/100)</f>
        <v>0</v>
      </c>
      <c r="N38" s="176">
        <v>0</v>
      </c>
      <c r="O38" s="176">
        <f>ROUND(E38*N38,2)</f>
        <v>0</v>
      </c>
      <c r="P38" s="176">
        <v>7.0000000000000001E-3</v>
      </c>
      <c r="Q38" s="176">
        <f>ROUND(E38*P38,2)</f>
        <v>3.36</v>
      </c>
      <c r="R38" s="178"/>
      <c r="S38" s="178" t="s">
        <v>219</v>
      </c>
      <c r="T38" s="179" t="s">
        <v>219</v>
      </c>
      <c r="U38" s="158">
        <v>0</v>
      </c>
      <c r="V38" s="158">
        <f>ROUND(E38*U38,2)</f>
        <v>0</v>
      </c>
      <c r="W38" s="158"/>
      <c r="X38" s="158" t="s">
        <v>156</v>
      </c>
      <c r="Y38" s="158" t="s">
        <v>157</v>
      </c>
      <c r="Z38" s="147"/>
      <c r="AA38" s="147"/>
      <c r="AB38" s="147"/>
      <c r="AC38" s="147"/>
      <c r="AD38" s="147"/>
      <c r="AE38" s="147"/>
      <c r="AF38" s="147"/>
      <c r="AG38" s="147" t="s">
        <v>302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3" t="s">
        <v>390</v>
      </c>
      <c r="D39" s="163"/>
      <c r="E39" s="164">
        <v>44.45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162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">
      <c r="A40" s="154"/>
      <c r="B40" s="155"/>
      <c r="C40" s="183" t="s">
        <v>391</v>
      </c>
      <c r="D40" s="163"/>
      <c r="E40" s="164">
        <v>202.36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162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3" x14ac:dyDescent="0.2">
      <c r="A41" s="154"/>
      <c r="B41" s="155"/>
      <c r="C41" s="183" t="s">
        <v>392</v>
      </c>
      <c r="D41" s="163"/>
      <c r="E41" s="164">
        <v>37.04</v>
      </c>
      <c r="F41" s="158"/>
      <c r="G41" s="15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162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3" x14ac:dyDescent="0.2">
      <c r="A42" s="154"/>
      <c r="B42" s="155"/>
      <c r="C42" s="183" t="s">
        <v>393</v>
      </c>
      <c r="D42" s="163"/>
      <c r="E42" s="164">
        <v>195.74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162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73">
        <v>9</v>
      </c>
      <c r="B43" s="174" t="s">
        <v>561</v>
      </c>
      <c r="C43" s="182" t="s">
        <v>562</v>
      </c>
      <c r="D43" s="175" t="s">
        <v>218</v>
      </c>
      <c r="E43" s="176">
        <v>479.58499999999998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0</v>
      </c>
      <c r="O43" s="176">
        <f>ROUND(E43*N43,2)</f>
        <v>0</v>
      </c>
      <c r="P43" s="176">
        <v>1.4499999999999999E-3</v>
      </c>
      <c r="Q43" s="176">
        <f>ROUND(E43*P43,2)</f>
        <v>0.7</v>
      </c>
      <c r="R43" s="178"/>
      <c r="S43" s="178" t="s">
        <v>219</v>
      </c>
      <c r="T43" s="179" t="s">
        <v>219</v>
      </c>
      <c r="U43" s="158">
        <v>0</v>
      </c>
      <c r="V43" s="158">
        <f>ROUND(E43*U43,2)</f>
        <v>0</v>
      </c>
      <c r="W43" s="158"/>
      <c r="X43" s="158" t="s">
        <v>156</v>
      </c>
      <c r="Y43" s="158" t="s">
        <v>157</v>
      </c>
      <c r="Z43" s="147"/>
      <c r="AA43" s="147"/>
      <c r="AB43" s="147"/>
      <c r="AC43" s="147"/>
      <c r="AD43" s="147"/>
      <c r="AE43" s="147"/>
      <c r="AF43" s="147"/>
      <c r="AG43" s="147" t="s">
        <v>302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183" t="s">
        <v>390</v>
      </c>
      <c r="D44" s="163"/>
      <c r="E44" s="164">
        <v>44.45</v>
      </c>
      <c r="F44" s="158"/>
      <c r="G44" s="158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162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3" x14ac:dyDescent="0.2">
      <c r="A45" s="154"/>
      <c r="B45" s="155"/>
      <c r="C45" s="183" t="s">
        <v>391</v>
      </c>
      <c r="D45" s="163"/>
      <c r="E45" s="164">
        <v>202.36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162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3" x14ac:dyDescent="0.2">
      <c r="A46" s="154"/>
      <c r="B46" s="155"/>
      <c r="C46" s="183" t="s">
        <v>392</v>
      </c>
      <c r="D46" s="163"/>
      <c r="E46" s="164">
        <v>37.04</v>
      </c>
      <c r="F46" s="158"/>
      <c r="G46" s="15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162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">
      <c r="A47" s="154"/>
      <c r="B47" s="155"/>
      <c r="C47" s="183" t="s">
        <v>393</v>
      </c>
      <c r="D47" s="163"/>
      <c r="E47" s="164">
        <v>195.74</v>
      </c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162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73">
        <v>10</v>
      </c>
      <c r="B48" s="174" t="s">
        <v>563</v>
      </c>
      <c r="C48" s="182" t="s">
        <v>564</v>
      </c>
      <c r="D48" s="175" t="s">
        <v>218</v>
      </c>
      <c r="E48" s="176">
        <v>0.98</v>
      </c>
      <c r="F48" s="177"/>
      <c r="G48" s="178">
        <f>ROUND(E48*F48,2)</f>
        <v>0</v>
      </c>
      <c r="H48" s="177"/>
      <c r="I48" s="178">
        <f>ROUND(E48*H48,2)</f>
        <v>0</v>
      </c>
      <c r="J48" s="177"/>
      <c r="K48" s="178">
        <f>ROUND(E48*J48,2)</f>
        <v>0</v>
      </c>
      <c r="L48" s="178">
        <v>21</v>
      </c>
      <c r="M48" s="178">
        <f>G48*(1+L48/100)</f>
        <v>0</v>
      </c>
      <c r="N48" s="176">
        <v>1.6000000000000001E-4</v>
      </c>
      <c r="O48" s="176">
        <f>ROUND(E48*N48,2)</f>
        <v>0</v>
      </c>
      <c r="P48" s="176">
        <v>2.2799999999999999E-3</v>
      </c>
      <c r="Q48" s="176">
        <f>ROUND(E48*P48,2)</f>
        <v>0</v>
      </c>
      <c r="R48" s="178"/>
      <c r="S48" s="178" t="s">
        <v>219</v>
      </c>
      <c r="T48" s="179" t="s">
        <v>219</v>
      </c>
      <c r="U48" s="158">
        <v>0</v>
      </c>
      <c r="V48" s="158">
        <f>ROUND(E48*U48,2)</f>
        <v>0</v>
      </c>
      <c r="W48" s="158"/>
      <c r="X48" s="158" t="s">
        <v>156</v>
      </c>
      <c r="Y48" s="158" t="s">
        <v>157</v>
      </c>
      <c r="Z48" s="147"/>
      <c r="AA48" s="147"/>
      <c r="AB48" s="147"/>
      <c r="AC48" s="147"/>
      <c r="AD48" s="147"/>
      <c r="AE48" s="147"/>
      <c r="AF48" s="147"/>
      <c r="AG48" s="147" t="s">
        <v>302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2" x14ac:dyDescent="0.2">
      <c r="A49" s="154"/>
      <c r="B49" s="155"/>
      <c r="C49" s="183" t="s">
        <v>565</v>
      </c>
      <c r="D49" s="163"/>
      <c r="E49" s="164">
        <v>0.98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162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2.5" outlineLevel="1" x14ac:dyDescent="0.2">
      <c r="A50" s="173">
        <v>11</v>
      </c>
      <c r="B50" s="174" t="s">
        <v>566</v>
      </c>
      <c r="C50" s="182" t="s">
        <v>567</v>
      </c>
      <c r="D50" s="175" t="s">
        <v>218</v>
      </c>
      <c r="E50" s="176">
        <v>2.2250000000000001</v>
      </c>
      <c r="F50" s="177"/>
      <c r="G50" s="178">
        <f>ROUND(E50*F50,2)</f>
        <v>0</v>
      </c>
      <c r="H50" s="177"/>
      <c r="I50" s="178">
        <f>ROUND(E50*H50,2)</f>
        <v>0</v>
      </c>
      <c r="J50" s="177"/>
      <c r="K50" s="178">
        <f>ROUND(E50*J50,2)</f>
        <v>0</v>
      </c>
      <c r="L50" s="178">
        <v>21</v>
      </c>
      <c r="M50" s="178">
        <f>G50*(1+L50/100)</f>
        <v>0</v>
      </c>
      <c r="N50" s="176">
        <v>1.6000000000000001E-4</v>
      </c>
      <c r="O50" s="176">
        <f>ROUND(E50*N50,2)</f>
        <v>0</v>
      </c>
      <c r="P50" s="176">
        <v>1.32E-2</v>
      </c>
      <c r="Q50" s="176">
        <f>ROUND(E50*P50,2)</f>
        <v>0.03</v>
      </c>
      <c r="R50" s="178"/>
      <c r="S50" s="178" t="s">
        <v>219</v>
      </c>
      <c r="T50" s="179" t="s">
        <v>219</v>
      </c>
      <c r="U50" s="158">
        <v>0</v>
      </c>
      <c r="V50" s="158">
        <f>ROUND(E50*U50,2)</f>
        <v>0</v>
      </c>
      <c r="W50" s="158"/>
      <c r="X50" s="158" t="s">
        <v>156</v>
      </c>
      <c r="Y50" s="158" t="s">
        <v>157</v>
      </c>
      <c r="Z50" s="147"/>
      <c r="AA50" s="147"/>
      <c r="AB50" s="147"/>
      <c r="AC50" s="147"/>
      <c r="AD50" s="147"/>
      <c r="AE50" s="147"/>
      <c r="AF50" s="147"/>
      <c r="AG50" s="147" t="s">
        <v>302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2" x14ac:dyDescent="0.2">
      <c r="A51" s="154"/>
      <c r="B51" s="155"/>
      <c r="C51" s="183" t="s">
        <v>568</v>
      </c>
      <c r="D51" s="163"/>
      <c r="E51" s="164">
        <v>0.98</v>
      </c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162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">
      <c r="A52" s="154"/>
      <c r="B52" s="155"/>
      <c r="C52" s="183" t="s">
        <v>569</v>
      </c>
      <c r="D52" s="163"/>
      <c r="E52" s="164">
        <v>0.25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162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3" x14ac:dyDescent="0.2">
      <c r="A53" s="154"/>
      <c r="B53" s="155"/>
      <c r="C53" s="183" t="s">
        <v>570</v>
      </c>
      <c r="D53" s="163"/>
      <c r="E53" s="164">
        <v>1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162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3">
        <v>12</v>
      </c>
      <c r="B54" s="174" t="s">
        <v>571</v>
      </c>
      <c r="C54" s="182" t="s">
        <v>572</v>
      </c>
      <c r="D54" s="175" t="s">
        <v>246</v>
      </c>
      <c r="E54" s="176">
        <v>8.3447999999999993</v>
      </c>
      <c r="F54" s="177"/>
      <c r="G54" s="178">
        <f>ROUND(E54*F54,2)</f>
        <v>0</v>
      </c>
      <c r="H54" s="177"/>
      <c r="I54" s="178">
        <f>ROUND(E54*H54,2)</f>
        <v>0</v>
      </c>
      <c r="J54" s="177"/>
      <c r="K54" s="178">
        <f>ROUND(E54*J54,2)</f>
        <v>0</v>
      </c>
      <c r="L54" s="178">
        <v>21</v>
      </c>
      <c r="M54" s="178">
        <f>G54*(1+L54/100)</f>
        <v>0</v>
      </c>
      <c r="N54" s="176">
        <v>2.3570000000000001E-2</v>
      </c>
      <c r="O54" s="176">
        <f>ROUND(E54*N54,2)</f>
        <v>0.2</v>
      </c>
      <c r="P54" s="176">
        <v>0</v>
      </c>
      <c r="Q54" s="176">
        <f>ROUND(E54*P54,2)</f>
        <v>0</v>
      </c>
      <c r="R54" s="178"/>
      <c r="S54" s="178" t="s">
        <v>219</v>
      </c>
      <c r="T54" s="179" t="s">
        <v>219</v>
      </c>
      <c r="U54" s="158">
        <v>0</v>
      </c>
      <c r="V54" s="158">
        <f>ROUND(E54*U54,2)</f>
        <v>0</v>
      </c>
      <c r="W54" s="158"/>
      <c r="X54" s="158" t="s">
        <v>156</v>
      </c>
      <c r="Y54" s="158" t="s">
        <v>157</v>
      </c>
      <c r="Z54" s="147"/>
      <c r="AA54" s="147"/>
      <c r="AB54" s="147"/>
      <c r="AC54" s="147"/>
      <c r="AD54" s="147"/>
      <c r="AE54" s="147"/>
      <c r="AF54" s="147"/>
      <c r="AG54" s="147" t="s">
        <v>302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254" t="s">
        <v>573</v>
      </c>
      <c r="D55" s="255"/>
      <c r="E55" s="255"/>
      <c r="F55" s="255"/>
      <c r="G55" s="255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160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183" t="s">
        <v>574</v>
      </c>
      <c r="D56" s="163"/>
      <c r="E56" s="164">
        <v>1.1499999999999999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162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">
      <c r="A57" s="154"/>
      <c r="B57" s="155"/>
      <c r="C57" s="183" t="s">
        <v>575</v>
      </c>
      <c r="D57" s="163"/>
      <c r="E57" s="164">
        <v>4.8</v>
      </c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162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3" x14ac:dyDescent="0.2">
      <c r="A58" s="154"/>
      <c r="B58" s="155"/>
      <c r="C58" s="183" t="s">
        <v>576</v>
      </c>
      <c r="D58" s="163"/>
      <c r="E58" s="164">
        <v>2.4</v>
      </c>
      <c r="F58" s="158"/>
      <c r="G58" s="158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162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54">
        <v>13</v>
      </c>
      <c r="B59" s="155" t="s">
        <v>298</v>
      </c>
      <c r="C59" s="197" t="s">
        <v>299</v>
      </c>
      <c r="D59" s="156" t="s">
        <v>0</v>
      </c>
      <c r="E59" s="195"/>
      <c r="F59" s="159"/>
      <c r="G59" s="158">
        <f>ROUND(E59*F59,2)</f>
        <v>0</v>
      </c>
      <c r="H59" s="159"/>
      <c r="I59" s="158">
        <f>ROUND(E59*H59,2)</f>
        <v>0</v>
      </c>
      <c r="J59" s="159"/>
      <c r="K59" s="158">
        <f>ROUND(E59*J59,2)</f>
        <v>0</v>
      </c>
      <c r="L59" s="158">
        <v>21</v>
      </c>
      <c r="M59" s="158">
        <f>G59*(1+L59/100)</f>
        <v>0</v>
      </c>
      <c r="N59" s="157">
        <v>0</v>
      </c>
      <c r="O59" s="157">
        <f>ROUND(E59*N59,2)</f>
        <v>0</v>
      </c>
      <c r="P59" s="157">
        <v>0</v>
      </c>
      <c r="Q59" s="157">
        <f>ROUND(E59*P59,2)</f>
        <v>0</v>
      </c>
      <c r="R59" s="158"/>
      <c r="S59" s="158" t="s">
        <v>219</v>
      </c>
      <c r="T59" s="158" t="s">
        <v>219</v>
      </c>
      <c r="U59" s="158">
        <v>0</v>
      </c>
      <c r="V59" s="158">
        <f>ROUND(E59*U59,2)</f>
        <v>0</v>
      </c>
      <c r="W59" s="158"/>
      <c r="X59" s="158" t="s">
        <v>293</v>
      </c>
      <c r="Y59" s="158" t="s">
        <v>157</v>
      </c>
      <c r="Z59" s="147"/>
      <c r="AA59" s="147"/>
      <c r="AB59" s="147"/>
      <c r="AC59" s="147"/>
      <c r="AD59" s="147"/>
      <c r="AE59" s="147"/>
      <c r="AF59" s="147"/>
      <c r="AG59" s="147" t="s">
        <v>294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x14ac:dyDescent="0.2">
      <c r="A60" s="166" t="s">
        <v>149</v>
      </c>
      <c r="B60" s="167" t="s">
        <v>97</v>
      </c>
      <c r="C60" s="181" t="s">
        <v>98</v>
      </c>
      <c r="D60" s="168"/>
      <c r="E60" s="169"/>
      <c r="F60" s="170"/>
      <c r="G60" s="170">
        <f>SUMIF(AG61:AG66,"&lt;&gt;NOR",G61:G66)</f>
        <v>0</v>
      </c>
      <c r="H60" s="170"/>
      <c r="I60" s="170">
        <f>SUM(I61:I66)</f>
        <v>0</v>
      </c>
      <c r="J60" s="170"/>
      <c r="K60" s="170">
        <f>SUM(K61:K66)</f>
        <v>0</v>
      </c>
      <c r="L60" s="170"/>
      <c r="M60" s="170">
        <f>SUM(M61:M66)</f>
        <v>0</v>
      </c>
      <c r="N60" s="169"/>
      <c r="O60" s="169">
        <f>SUM(O61:O66)</f>
        <v>0.1</v>
      </c>
      <c r="P60" s="169"/>
      <c r="Q60" s="169">
        <f>SUM(Q61:Q66)</f>
        <v>0</v>
      </c>
      <c r="R60" s="170"/>
      <c r="S60" s="170"/>
      <c r="T60" s="171"/>
      <c r="U60" s="165"/>
      <c r="V60" s="165">
        <f>SUM(V61:V66)</f>
        <v>0</v>
      </c>
      <c r="W60" s="165"/>
      <c r="X60" s="165"/>
      <c r="Y60" s="165"/>
      <c r="AG60" t="s">
        <v>150</v>
      </c>
    </row>
    <row r="61" spans="1:60" ht="22.5" outlineLevel="1" x14ac:dyDescent="0.2">
      <c r="A61" s="173">
        <v>14</v>
      </c>
      <c r="B61" s="174" t="s">
        <v>577</v>
      </c>
      <c r="C61" s="182" t="s">
        <v>578</v>
      </c>
      <c r="D61" s="175" t="s">
        <v>218</v>
      </c>
      <c r="E61" s="176">
        <v>479.58499999999998</v>
      </c>
      <c r="F61" s="177"/>
      <c r="G61" s="178">
        <f>ROUND(E61*F61,2)</f>
        <v>0</v>
      </c>
      <c r="H61" s="177"/>
      <c r="I61" s="178">
        <f>ROUND(E61*H61,2)</f>
        <v>0</v>
      </c>
      <c r="J61" s="177"/>
      <c r="K61" s="178">
        <f>ROUND(E61*J61,2)</f>
        <v>0</v>
      </c>
      <c r="L61" s="178">
        <v>21</v>
      </c>
      <c r="M61" s="178">
        <f>G61*(1+L61/100)</f>
        <v>0</v>
      </c>
      <c r="N61" s="176">
        <v>2.1000000000000001E-4</v>
      </c>
      <c r="O61" s="176">
        <f>ROUND(E61*N61,2)</f>
        <v>0.1</v>
      </c>
      <c r="P61" s="176">
        <v>0</v>
      </c>
      <c r="Q61" s="176">
        <f>ROUND(E61*P61,2)</f>
        <v>0</v>
      </c>
      <c r="R61" s="178"/>
      <c r="S61" s="178" t="s">
        <v>219</v>
      </c>
      <c r="T61" s="179" t="s">
        <v>579</v>
      </c>
      <c r="U61" s="158">
        <v>0</v>
      </c>
      <c r="V61" s="158">
        <f>ROUND(E61*U61,2)</f>
        <v>0</v>
      </c>
      <c r="W61" s="158"/>
      <c r="X61" s="158" t="s">
        <v>156</v>
      </c>
      <c r="Y61" s="158" t="s">
        <v>157</v>
      </c>
      <c r="Z61" s="147"/>
      <c r="AA61" s="147"/>
      <c r="AB61" s="147"/>
      <c r="AC61" s="147"/>
      <c r="AD61" s="147"/>
      <c r="AE61" s="147"/>
      <c r="AF61" s="147"/>
      <c r="AG61" s="147" t="s">
        <v>302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183" t="s">
        <v>390</v>
      </c>
      <c r="D62" s="163"/>
      <c r="E62" s="164">
        <v>44.45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162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83" t="s">
        <v>391</v>
      </c>
      <c r="D63" s="163"/>
      <c r="E63" s="164">
        <v>202.36</v>
      </c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162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83" t="s">
        <v>392</v>
      </c>
      <c r="D64" s="163"/>
      <c r="E64" s="164">
        <v>37.04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162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">
      <c r="A65" s="154"/>
      <c r="B65" s="155"/>
      <c r="C65" s="183" t="s">
        <v>393</v>
      </c>
      <c r="D65" s="163"/>
      <c r="E65" s="164">
        <v>195.74</v>
      </c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162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54">
        <v>15</v>
      </c>
      <c r="B66" s="155" t="s">
        <v>470</v>
      </c>
      <c r="C66" s="197" t="s">
        <v>471</v>
      </c>
      <c r="D66" s="156" t="s">
        <v>0</v>
      </c>
      <c r="E66" s="195"/>
      <c r="F66" s="159"/>
      <c r="G66" s="158">
        <f>ROUND(E66*F66,2)</f>
        <v>0</v>
      </c>
      <c r="H66" s="159"/>
      <c r="I66" s="158">
        <f>ROUND(E66*H66,2)</f>
        <v>0</v>
      </c>
      <c r="J66" s="159"/>
      <c r="K66" s="158">
        <f>ROUND(E66*J66,2)</f>
        <v>0</v>
      </c>
      <c r="L66" s="158">
        <v>21</v>
      </c>
      <c r="M66" s="158">
        <f>G66*(1+L66/100)</f>
        <v>0</v>
      </c>
      <c r="N66" s="157">
        <v>0</v>
      </c>
      <c r="O66" s="157">
        <f>ROUND(E66*N66,2)</f>
        <v>0</v>
      </c>
      <c r="P66" s="157">
        <v>0</v>
      </c>
      <c r="Q66" s="157">
        <f>ROUND(E66*P66,2)</f>
        <v>0</v>
      </c>
      <c r="R66" s="158"/>
      <c r="S66" s="158" t="s">
        <v>219</v>
      </c>
      <c r="T66" s="158" t="s">
        <v>219</v>
      </c>
      <c r="U66" s="158">
        <v>0</v>
      </c>
      <c r="V66" s="158">
        <f>ROUND(E66*U66,2)</f>
        <v>0</v>
      </c>
      <c r="W66" s="158"/>
      <c r="X66" s="158" t="s">
        <v>293</v>
      </c>
      <c r="Y66" s="158" t="s">
        <v>157</v>
      </c>
      <c r="Z66" s="147"/>
      <c r="AA66" s="147"/>
      <c r="AB66" s="147"/>
      <c r="AC66" s="147"/>
      <c r="AD66" s="147"/>
      <c r="AE66" s="147"/>
      <c r="AF66" s="147"/>
      <c r="AG66" s="147" t="s">
        <v>294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x14ac:dyDescent="0.2">
      <c r="A67" s="166" t="s">
        <v>149</v>
      </c>
      <c r="B67" s="167" t="s">
        <v>103</v>
      </c>
      <c r="C67" s="181" t="s">
        <v>104</v>
      </c>
      <c r="D67" s="168"/>
      <c r="E67" s="169"/>
      <c r="F67" s="170"/>
      <c r="G67" s="170">
        <f>SUMIF(AG68:AG72,"&lt;&gt;NOR",G68:G72)</f>
        <v>0</v>
      </c>
      <c r="H67" s="170"/>
      <c r="I67" s="170">
        <f>SUM(I68:I72)</f>
        <v>0</v>
      </c>
      <c r="J67" s="170"/>
      <c r="K67" s="170">
        <f>SUM(K68:K72)</f>
        <v>0</v>
      </c>
      <c r="L67" s="170"/>
      <c r="M67" s="170">
        <f>SUM(M68:M72)</f>
        <v>0</v>
      </c>
      <c r="N67" s="169"/>
      <c r="O67" s="169">
        <f>SUM(O68:O72)</f>
        <v>0.17</v>
      </c>
      <c r="P67" s="169"/>
      <c r="Q67" s="169">
        <f>SUM(Q68:Q72)</f>
        <v>0</v>
      </c>
      <c r="R67" s="170"/>
      <c r="S67" s="170"/>
      <c r="T67" s="171"/>
      <c r="U67" s="165"/>
      <c r="V67" s="165">
        <f>SUM(V68:V72)</f>
        <v>0</v>
      </c>
      <c r="W67" s="165"/>
      <c r="X67" s="165"/>
      <c r="Y67" s="165"/>
      <c r="AG67" t="s">
        <v>150</v>
      </c>
    </row>
    <row r="68" spans="1:60" ht="22.5" outlineLevel="1" x14ac:dyDescent="0.2">
      <c r="A68" s="173">
        <v>16</v>
      </c>
      <c r="B68" s="174" t="s">
        <v>580</v>
      </c>
      <c r="C68" s="182" t="s">
        <v>581</v>
      </c>
      <c r="D68" s="175" t="s">
        <v>218</v>
      </c>
      <c r="E68" s="176">
        <v>1103.0454999999999</v>
      </c>
      <c r="F68" s="177"/>
      <c r="G68" s="178">
        <f>ROUND(E68*F68,2)</f>
        <v>0</v>
      </c>
      <c r="H68" s="177"/>
      <c r="I68" s="178">
        <f>ROUND(E68*H68,2)</f>
        <v>0</v>
      </c>
      <c r="J68" s="177"/>
      <c r="K68" s="178">
        <f>ROUND(E68*J68,2)</f>
        <v>0</v>
      </c>
      <c r="L68" s="178">
        <v>21</v>
      </c>
      <c r="M68" s="178">
        <f>G68*(1+L68/100)</f>
        <v>0</v>
      </c>
      <c r="N68" s="176">
        <v>1.4999999999999999E-4</v>
      </c>
      <c r="O68" s="176">
        <f>ROUND(E68*N68,2)</f>
        <v>0.17</v>
      </c>
      <c r="P68" s="176">
        <v>0</v>
      </c>
      <c r="Q68" s="176">
        <f>ROUND(E68*P68,2)</f>
        <v>0</v>
      </c>
      <c r="R68" s="178"/>
      <c r="S68" s="178" t="s">
        <v>219</v>
      </c>
      <c r="T68" s="179" t="s">
        <v>502</v>
      </c>
      <c r="U68" s="158">
        <v>0</v>
      </c>
      <c r="V68" s="158">
        <f>ROUND(E68*U68,2)</f>
        <v>0</v>
      </c>
      <c r="W68" s="158"/>
      <c r="X68" s="158" t="s">
        <v>156</v>
      </c>
      <c r="Y68" s="158" t="s">
        <v>157</v>
      </c>
      <c r="Z68" s="147"/>
      <c r="AA68" s="147"/>
      <c r="AB68" s="147"/>
      <c r="AC68" s="147"/>
      <c r="AD68" s="147"/>
      <c r="AE68" s="147"/>
      <c r="AF68" s="147"/>
      <c r="AG68" s="147" t="s">
        <v>302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254" t="s">
        <v>582</v>
      </c>
      <c r="D69" s="255"/>
      <c r="E69" s="255"/>
      <c r="F69" s="255"/>
      <c r="G69" s="255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160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2" x14ac:dyDescent="0.2">
      <c r="A70" s="154"/>
      <c r="B70" s="155"/>
      <c r="C70" s="183" t="s">
        <v>583</v>
      </c>
      <c r="D70" s="163"/>
      <c r="E70" s="164">
        <v>527.54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162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3" x14ac:dyDescent="0.2">
      <c r="A71" s="154"/>
      <c r="B71" s="155"/>
      <c r="C71" s="183" t="s">
        <v>584</v>
      </c>
      <c r="D71" s="163"/>
      <c r="E71" s="164">
        <v>479.58</v>
      </c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162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">
      <c r="A72" s="154"/>
      <c r="B72" s="155"/>
      <c r="C72" s="183" t="s">
        <v>585</v>
      </c>
      <c r="D72" s="163"/>
      <c r="E72" s="164">
        <v>95.92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162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x14ac:dyDescent="0.2">
      <c r="A73" s="166" t="s">
        <v>149</v>
      </c>
      <c r="B73" s="167" t="s">
        <v>117</v>
      </c>
      <c r="C73" s="181" t="s">
        <v>118</v>
      </c>
      <c r="D73" s="168"/>
      <c r="E73" s="169"/>
      <c r="F73" s="170"/>
      <c r="G73" s="170">
        <f>SUMIF(AG74:AG86,"&lt;&gt;NOR",G74:G86)</f>
        <v>0</v>
      </c>
      <c r="H73" s="170"/>
      <c r="I73" s="170">
        <f>SUM(I74:I86)</f>
        <v>0</v>
      </c>
      <c r="J73" s="170"/>
      <c r="K73" s="170">
        <f>SUM(K74:K86)</f>
        <v>0</v>
      </c>
      <c r="L73" s="170"/>
      <c r="M73" s="170">
        <f>SUM(M74:M86)</f>
        <v>0</v>
      </c>
      <c r="N73" s="169"/>
      <c r="O73" s="169">
        <f>SUM(O74:O86)</f>
        <v>0</v>
      </c>
      <c r="P73" s="169"/>
      <c r="Q73" s="169">
        <f>SUM(Q74:Q86)</f>
        <v>0</v>
      </c>
      <c r="R73" s="170"/>
      <c r="S73" s="170"/>
      <c r="T73" s="171"/>
      <c r="U73" s="165"/>
      <c r="V73" s="165">
        <f>SUM(V74:V86)</f>
        <v>0</v>
      </c>
      <c r="W73" s="165"/>
      <c r="X73" s="165"/>
      <c r="Y73" s="165"/>
      <c r="AG73" t="s">
        <v>150</v>
      </c>
    </row>
    <row r="74" spans="1:60" outlineLevel="1" x14ac:dyDescent="0.2">
      <c r="A74" s="173">
        <v>17</v>
      </c>
      <c r="B74" s="174" t="s">
        <v>519</v>
      </c>
      <c r="C74" s="182" t="s">
        <v>520</v>
      </c>
      <c r="D74" s="175" t="s">
        <v>292</v>
      </c>
      <c r="E74" s="176">
        <v>5.2830599999999999</v>
      </c>
      <c r="F74" s="177"/>
      <c r="G74" s="178">
        <f>ROUND(E74*F74,2)</f>
        <v>0</v>
      </c>
      <c r="H74" s="177"/>
      <c r="I74" s="178">
        <f>ROUND(E74*H74,2)</f>
        <v>0</v>
      </c>
      <c r="J74" s="177"/>
      <c r="K74" s="178">
        <f>ROUND(E74*J74,2)</f>
        <v>0</v>
      </c>
      <c r="L74" s="178">
        <v>21</v>
      </c>
      <c r="M74" s="178">
        <f>G74*(1+L74/100)</f>
        <v>0</v>
      </c>
      <c r="N74" s="176">
        <v>0</v>
      </c>
      <c r="O74" s="176">
        <f>ROUND(E74*N74,2)</f>
        <v>0</v>
      </c>
      <c r="P74" s="176">
        <v>0</v>
      </c>
      <c r="Q74" s="176">
        <f>ROUND(E74*P74,2)</f>
        <v>0</v>
      </c>
      <c r="R74" s="178"/>
      <c r="S74" s="178" t="s">
        <v>219</v>
      </c>
      <c r="T74" s="179" t="s">
        <v>219</v>
      </c>
      <c r="U74" s="158">
        <v>0</v>
      </c>
      <c r="V74" s="158">
        <f>ROUND(E74*U74,2)</f>
        <v>0</v>
      </c>
      <c r="W74" s="158"/>
      <c r="X74" s="158" t="s">
        <v>521</v>
      </c>
      <c r="Y74" s="158" t="s">
        <v>157</v>
      </c>
      <c r="Z74" s="147"/>
      <c r="AA74" s="147"/>
      <c r="AB74" s="147"/>
      <c r="AC74" s="147"/>
      <c r="AD74" s="147"/>
      <c r="AE74" s="147"/>
      <c r="AF74" s="147"/>
      <c r="AG74" s="147" t="s">
        <v>522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254" t="s">
        <v>523</v>
      </c>
      <c r="D75" s="255"/>
      <c r="E75" s="255"/>
      <c r="F75" s="255"/>
      <c r="G75" s="255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160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outlineLevel="1" x14ac:dyDescent="0.2">
      <c r="A76" s="173">
        <v>18</v>
      </c>
      <c r="B76" s="174" t="s">
        <v>524</v>
      </c>
      <c r="C76" s="182" t="s">
        <v>525</v>
      </c>
      <c r="D76" s="175" t="s">
        <v>292</v>
      </c>
      <c r="E76" s="176">
        <v>5.2830599999999999</v>
      </c>
      <c r="F76" s="177"/>
      <c r="G76" s="178">
        <f>ROUND(E76*F76,2)</f>
        <v>0</v>
      </c>
      <c r="H76" s="177"/>
      <c r="I76" s="178">
        <f>ROUND(E76*H76,2)</f>
        <v>0</v>
      </c>
      <c r="J76" s="177"/>
      <c r="K76" s="178">
        <f>ROUND(E76*J76,2)</f>
        <v>0</v>
      </c>
      <c r="L76" s="178">
        <v>21</v>
      </c>
      <c r="M76" s="178">
        <f>G76*(1+L76/100)</f>
        <v>0</v>
      </c>
      <c r="N76" s="176">
        <v>0</v>
      </c>
      <c r="O76" s="176">
        <f>ROUND(E76*N76,2)</f>
        <v>0</v>
      </c>
      <c r="P76" s="176">
        <v>0</v>
      </c>
      <c r="Q76" s="176">
        <f>ROUND(E76*P76,2)</f>
        <v>0</v>
      </c>
      <c r="R76" s="178"/>
      <c r="S76" s="178" t="s">
        <v>219</v>
      </c>
      <c r="T76" s="179" t="s">
        <v>219</v>
      </c>
      <c r="U76" s="158">
        <v>0</v>
      </c>
      <c r="V76" s="158">
        <f>ROUND(E76*U76,2)</f>
        <v>0</v>
      </c>
      <c r="W76" s="158"/>
      <c r="X76" s="158" t="s">
        <v>521</v>
      </c>
      <c r="Y76" s="158" t="s">
        <v>157</v>
      </c>
      <c r="Z76" s="147"/>
      <c r="AA76" s="147"/>
      <c r="AB76" s="147"/>
      <c r="AC76" s="147"/>
      <c r="AD76" s="147"/>
      <c r="AE76" s="147"/>
      <c r="AF76" s="147"/>
      <c r="AG76" s="147" t="s">
        <v>522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2" x14ac:dyDescent="0.2">
      <c r="A77" s="154"/>
      <c r="B77" s="155"/>
      <c r="C77" s="254" t="s">
        <v>523</v>
      </c>
      <c r="D77" s="255"/>
      <c r="E77" s="255"/>
      <c r="F77" s="255"/>
      <c r="G77" s="255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160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ht="22.5" outlineLevel="1" x14ac:dyDescent="0.2">
      <c r="A78" s="173">
        <v>19</v>
      </c>
      <c r="B78" s="174" t="s">
        <v>586</v>
      </c>
      <c r="C78" s="182" t="s">
        <v>587</v>
      </c>
      <c r="D78" s="175" t="s">
        <v>292</v>
      </c>
      <c r="E78" s="176">
        <v>5.2830599999999999</v>
      </c>
      <c r="F78" s="177"/>
      <c r="G78" s="178">
        <f>ROUND(E78*F78,2)</f>
        <v>0</v>
      </c>
      <c r="H78" s="177"/>
      <c r="I78" s="178">
        <f>ROUND(E78*H78,2)</f>
        <v>0</v>
      </c>
      <c r="J78" s="177"/>
      <c r="K78" s="178">
        <f>ROUND(E78*J78,2)</f>
        <v>0</v>
      </c>
      <c r="L78" s="178">
        <v>21</v>
      </c>
      <c r="M78" s="178">
        <f>G78*(1+L78/100)</f>
        <v>0</v>
      </c>
      <c r="N78" s="176">
        <v>0</v>
      </c>
      <c r="O78" s="176">
        <f>ROUND(E78*N78,2)</f>
        <v>0</v>
      </c>
      <c r="P78" s="176">
        <v>0</v>
      </c>
      <c r="Q78" s="176">
        <f>ROUND(E78*P78,2)</f>
        <v>0</v>
      </c>
      <c r="R78" s="178"/>
      <c r="S78" s="178" t="s">
        <v>219</v>
      </c>
      <c r="T78" s="179" t="s">
        <v>219</v>
      </c>
      <c r="U78" s="158">
        <v>0</v>
      </c>
      <c r="V78" s="158">
        <f>ROUND(E78*U78,2)</f>
        <v>0</v>
      </c>
      <c r="W78" s="158"/>
      <c r="X78" s="158" t="s">
        <v>521</v>
      </c>
      <c r="Y78" s="158" t="s">
        <v>157</v>
      </c>
      <c r="Z78" s="147"/>
      <c r="AA78" s="147"/>
      <c r="AB78" s="147"/>
      <c r="AC78" s="147"/>
      <c r="AD78" s="147"/>
      <c r="AE78" s="147"/>
      <c r="AF78" s="147"/>
      <c r="AG78" s="147" t="s">
        <v>522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2" x14ac:dyDescent="0.2">
      <c r="A79" s="154"/>
      <c r="B79" s="155"/>
      <c r="C79" s="254" t="s">
        <v>523</v>
      </c>
      <c r="D79" s="255"/>
      <c r="E79" s="255"/>
      <c r="F79" s="255"/>
      <c r="G79" s="255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160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88">
        <v>20</v>
      </c>
      <c r="B80" s="189" t="s">
        <v>526</v>
      </c>
      <c r="C80" s="196" t="s">
        <v>527</v>
      </c>
      <c r="D80" s="190" t="s">
        <v>292</v>
      </c>
      <c r="E80" s="191">
        <v>5.2830599999999999</v>
      </c>
      <c r="F80" s="192"/>
      <c r="G80" s="193">
        <f t="shared" ref="G80:G85" si="0">ROUND(E80*F80,2)</f>
        <v>0</v>
      </c>
      <c r="H80" s="192"/>
      <c r="I80" s="193">
        <f t="shared" ref="I80:I85" si="1">ROUND(E80*H80,2)</f>
        <v>0</v>
      </c>
      <c r="J80" s="192"/>
      <c r="K80" s="193">
        <f t="shared" ref="K80:K85" si="2">ROUND(E80*J80,2)</f>
        <v>0</v>
      </c>
      <c r="L80" s="193">
        <v>21</v>
      </c>
      <c r="M80" s="193">
        <f t="shared" ref="M80:M85" si="3">G80*(1+L80/100)</f>
        <v>0</v>
      </c>
      <c r="N80" s="191">
        <v>0</v>
      </c>
      <c r="O80" s="191">
        <f t="shared" ref="O80:O85" si="4">ROUND(E80*N80,2)</f>
        <v>0</v>
      </c>
      <c r="P80" s="191">
        <v>0</v>
      </c>
      <c r="Q80" s="191">
        <f t="shared" ref="Q80:Q85" si="5">ROUND(E80*P80,2)</f>
        <v>0</v>
      </c>
      <c r="R80" s="193"/>
      <c r="S80" s="193" t="s">
        <v>219</v>
      </c>
      <c r="T80" s="194" t="s">
        <v>219</v>
      </c>
      <c r="U80" s="158">
        <v>0</v>
      </c>
      <c r="V80" s="158">
        <f t="shared" ref="V80:V85" si="6">ROUND(E80*U80,2)</f>
        <v>0</v>
      </c>
      <c r="W80" s="158"/>
      <c r="X80" s="158" t="s">
        <v>521</v>
      </c>
      <c r="Y80" s="158" t="s">
        <v>157</v>
      </c>
      <c r="Z80" s="147"/>
      <c r="AA80" s="147"/>
      <c r="AB80" s="147"/>
      <c r="AC80" s="147"/>
      <c r="AD80" s="147"/>
      <c r="AE80" s="147"/>
      <c r="AF80" s="147"/>
      <c r="AG80" s="147" t="s">
        <v>522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88">
        <v>21</v>
      </c>
      <c r="B81" s="189" t="s">
        <v>588</v>
      </c>
      <c r="C81" s="196" t="s">
        <v>589</v>
      </c>
      <c r="D81" s="190" t="s">
        <v>292</v>
      </c>
      <c r="E81" s="191">
        <v>0.5</v>
      </c>
      <c r="F81" s="192"/>
      <c r="G81" s="193">
        <f t="shared" si="0"/>
        <v>0</v>
      </c>
      <c r="H81" s="192"/>
      <c r="I81" s="193">
        <f t="shared" si="1"/>
        <v>0</v>
      </c>
      <c r="J81" s="192"/>
      <c r="K81" s="193">
        <f t="shared" si="2"/>
        <v>0</v>
      </c>
      <c r="L81" s="193">
        <v>21</v>
      </c>
      <c r="M81" s="193">
        <f t="shared" si="3"/>
        <v>0</v>
      </c>
      <c r="N81" s="191">
        <v>0</v>
      </c>
      <c r="O81" s="191">
        <f t="shared" si="4"/>
        <v>0</v>
      </c>
      <c r="P81" s="191">
        <v>0</v>
      </c>
      <c r="Q81" s="191">
        <f t="shared" si="5"/>
        <v>0</v>
      </c>
      <c r="R81" s="193" t="s">
        <v>590</v>
      </c>
      <c r="S81" s="193" t="s">
        <v>219</v>
      </c>
      <c r="T81" s="194" t="s">
        <v>591</v>
      </c>
      <c r="U81" s="158">
        <v>0</v>
      </c>
      <c r="V81" s="158">
        <f t="shared" si="6"/>
        <v>0</v>
      </c>
      <c r="W81" s="158"/>
      <c r="X81" s="158" t="s">
        <v>156</v>
      </c>
      <c r="Y81" s="158" t="s">
        <v>157</v>
      </c>
      <c r="Z81" s="147"/>
      <c r="AA81" s="147"/>
      <c r="AB81" s="147"/>
      <c r="AC81" s="147"/>
      <c r="AD81" s="147"/>
      <c r="AE81" s="147"/>
      <c r="AF81" s="147"/>
      <c r="AG81" s="147" t="s">
        <v>183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88">
        <v>22</v>
      </c>
      <c r="B82" s="189" t="s">
        <v>528</v>
      </c>
      <c r="C82" s="196" t="s">
        <v>529</v>
      </c>
      <c r="D82" s="190" t="s">
        <v>292</v>
      </c>
      <c r="E82" s="191">
        <v>100.37814</v>
      </c>
      <c r="F82" s="192"/>
      <c r="G82" s="193">
        <f t="shared" si="0"/>
        <v>0</v>
      </c>
      <c r="H82" s="192"/>
      <c r="I82" s="193">
        <f t="shared" si="1"/>
        <v>0</v>
      </c>
      <c r="J82" s="192"/>
      <c r="K82" s="193">
        <f t="shared" si="2"/>
        <v>0</v>
      </c>
      <c r="L82" s="193">
        <v>21</v>
      </c>
      <c r="M82" s="193">
        <f t="shared" si="3"/>
        <v>0</v>
      </c>
      <c r="N82" s="191">
        <v>0</v>
      </c>
      <c r="O82" s="191">
        <f t="shared" si="4"/>
        <v>0</v>
      </c>
      <c r="P82" s="191">
        <v>0</v>
      </c>
      <c r="Q82" s="191">
        <f t="shared" si="5"/>
        <v>0</v>
      </c>
      <c r="R82" s="193"/>
      <c r="S82" s="193" t="s">
        <v>219</v>
      </c>
      <c r="T82" s="194" t="s">
        <v>219</v>
      </c>
      <c r="U82" s="158">
        <v>0</v>
      </c>
      <c r="V82" s="158">
        <f t="shared" si="6"/>
        <v>0</v>
      </c>
      <c r="W82" s="158"/>
      <c r="X82" s="158" t="s">
        <v>521</v>
      </c>
      <c r="Y82" s="158" t="s">
        <v>157</v>
      </c>
      <c r="Z82" s="147"/>
      <c r="AA82" s="147"/>
      <c r="AB82" s="147"/>
      <c r="AC82" s="147"/>
      <c r="AD82" s="147"/>
      <c r="AE82" s="147"/>
      <c r="AF82" s="147"/>
      <c r="AG82" s="147" t="s">
        <v>522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88">
        <v>23</v>
      </c>
      <c r="B83" s="189" t="s">
        <v>530</v>
      </c>
      <c r="C83" s="196" t="s">
        <v>531</v>
      </c>
      <c r="D83" s="190" t="s">
        <v>292</v>
      </c>
      <c r="E83" s="191">
        <v>5.2830599999999999</v>
      </c>
      <c r="F83" s="192"/>
      <c r="G83" s="193">
        <f t="shared" si="0"/>
        <v>0</v>
      </c>
      <c r="H83" s="192"/>
      <c r="I83" s="193">
        <f t="shared" si="1"/>
        <v>0</v>
      </c>
      <c r="J83" s="192"/>
      <c r="K83" s="193">
        <f t="shared" si="2"/>
        <v>0</v>
      </c>
      <c r="L83" s="193">
        <v>21</v>
      </c>
      <c r="M83" s="193">
        <f t="shared" si="3"/>
        <v>0</v>
      </c>
      <c r="N83" s="191">
        <v>0</v>
      </c>
      <c r="O83" s="191">
        <f t="shared" si="4"/>
        <v>0</v>
      </c>
      <c r="P83" s="191">
        <v>0</v>
      </c>
      <c r="Q83" s="191">
        <f t="shared" si="5"/>
        <v>0</v>
      </c>
      <c r="R83" s="193"/>
      <c r="S83" s="193" t="s">
        <v>219</v>
      </c>
      <c r="T83" s="194" t="s">
        <v>219</v>
      </c>
      <c r="U83" s="158">
        <v>0</v>
      </c>
      <c r="V83" s="158">
        <f t="shared" si="6"/>
        <v>0</v>
      </c>
      <c r="W83" s="158"/>
      <c r="X83" s="158" t="s">
        <v>521</v>
      </c>
      <c r="Y83" s="158" t="s">
        <v>157</v>
      </c>
      <c r="Z83" s="147"/>
      <c r="AA83" s="147"/>
      <c r="AB83" s="147"/>
      <c r="AC83" s="147"/>
      <c r="AD83" s="147"/>
      <c r="AE83" s="147"/>
      <c r="AF83" s="147"/>
      <c r="AG83" s="147" t="s">
        <v>522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88">
        <v>24</v>
      </c>
      <c r="B84" s="189" t="s">
        <v>532</v>
      </c>
      <c r="C84" s="196" t="s">
        <v>533</v>
      </c>
      <c r="D84" s="190" t="s">
        <v>292</v>
      </c>
      <c r="E84" s="191">
        <v>21.132239999999999</v>
      </c>
      <c r="F84" s="192"/>
      <c r="G84" s="193">
        <f t="shared" si="0"/>
        <v>0</v>
      </c>
      <c r="H84" s="192"/>
      <c r="I84" s="193">
        <f t="shared" si="1"/>
        <v>0</v>
      </c>
      <c r="J84" s="192"/>
      <c r="K84" s="193">
        <f t="shared" si="2"/>
        <v>0</v>
      </c>
      <c r="L84" s="193">
        <v>21</v>
      </c>
      <c r="M84" s="193">
        <f t="shared" si="3"/>
        <v>0</v>
      </c>
      <c r="N84" s="191">
        <v>0</v>
      </c>
      <c r="O84" s="191">
        <f t="shared" si="4"/>
        <v>0</v>
      </c>
      <c r="P84" s="191">
        <v>0</v>
      </c>
      <c r="Q84" s="191">
        <f t="shared" si="5"/>
        <v>0</v>
      </c>
      <c r="R84" s="193"/>
      <c r="S84" s="193" t="s">
        <v>219</v>
      </c>
      <c r="T84" s="194" t="s">
        <v>219</v>
      </c>
      <c r="U84" s="158">
        <v>0</v>
      </c>
      <c r="V84" s="158">
        <f t="shared" si="6"/>
        <v>0</v>
      </c>
      <c r="W84" s="158"/>
      <c r="X84" s="158" t="s">
        <v>521</v>
      </c>
      <c r="Y84" s="158" t="s">
        <v>157</v>
      </c>
      <c r="Z84" s="147"/>
      <c r="AA84" s="147"/>
      <c r="AB84" s="147"/>
      <c r="AC84" s="147"/>
      <c r="AD84" s="147"/>
      <c r="AE84" s="147"/>
      <c r="AF84" s="147"/>
      <c r="AG84" s="147" t="s">
        <v>522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73">
        <v>25</v>
      </c>
      <c r="B85" s="174" t="s">
        <v>592</v>
      </c>
      <c r="C85" s="182" t="s">
        <v>593</v>
      </c>
      <c r="D85" s="175" t="s">
        <v>292</v>
      </c>
      <c r="E85" s="176">
        <v>4.7830599999999999</v>
      </c>
      <c r="F85" s="177"/>
      <c r="G85" s="178">
        <f t="shared" si="0"/>
        <v>0</v>
      </c>
      <c r="H85" s="177"/>
      <c r="I85" s="178">
        <f t="shared" si="1"/>
        <v>0</v>
      </c>
      <c r="J85" s="177"/>
      <c r="K85" s="178">
        <f t="shared" si="2"/>
        <v>0</v>
      </c>
      <c r="L85" s="178">
        <v>21</v>
      </c>
      <c r="M85" s="178">
        <f t="shared" si="3"/>
        <v>0</v>
      </c>
      <c r="N85" s="176">
        <v>0</v>
      </c>
      <c r="O85" s="176">
        <f t="shared" si="4"/>
        <v>0</v>
      </c>
      <c r="P85" s="176">
        <v>0</v>
      </c>
      <c r="Q85" s="176">
        <f t="shared" si="5"/>
        <v>0</v>
      </c>
      <c r="R85" s="178" t="s">
        <v>590</v>
      </c>
      <c r="S85" s="178" t="s">
        <v>219</v>
      </c>
      <c r="T85" s="179" t="s">
        <v>219</v>
      </c>
      <c r="U85" s="158">
        <v>0</v>
      </c>
      <c r="V85" s="158">
        <f t="shared" si="6"/>
        <v>0</v>
      </c>
      <c r="W85" s="158"/>
      <c r="X85" s="158" t="s">
        <v>156</v>
      </c>
      <c r="Y85" s="158" t="s">
        <v>157</v>
      </c>
      <c r="Z85" s="147"/>
      <c r="AA85" s="147"/>
      <c r="AB85" s="147"/>
      <c r="AC85" s="147"/>
      <c r="AD85" s="147"/>
      <c r="AE85" s="147"/>
      <c r="AF85" s="147"/>
      <c r="AG85" s="147" t="s">
        <v>183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2" x14ac:dyDescent="0.2">
      <c r="A86" s="154"/>
      <c r="B86" s="155"/>
      <c r="C86" s="183" t="s">
        <v>594</v>
      </c>
      <c r="D86" s="163"/>
      <c r="E86" s="164">
        <v>4.7830599999999999</v>
      </c>
      <c r="F86" s="158"/>
      <c r="G86" s="158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162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x14ac:dyDescent="0.2">
      <c r="A87" s="3"/>
      <c r="B87" s="4"/>
      <c r="C87" s="184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AE87">
        <v>12</v>
      </c>
      <c r="AF87">
        <v>21</v>
      </c>
      <c r="AG87" t="s">
        <v>135</v>
      </c>
    </row>
    <row r="88" spans="1:60" x14ac:dyDescent="0.2">
      <c r="A88" s="150"/>
      <c r="B88" s="151" t="s">
        <v>29</v>
      </c>
      <c r="C88" s="185"/>
      <c r="D88" s="152"/>
      <c r="E88" s="153"/>
      <c r="F88" s="153"/>
      <c r="G88" s="172">
        <f>G8+G21+G60+G67+G73</f>
        <v>0</v>
      </c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AE88">
        <f>SUMIF(L7:L86,AE87,G7:G86)</f>
        <v>0</v>
      </c>
      <c r="AF88">
        <f>SUMIF(L7:L86,AF87,G7:G86)</f>
        <v>0</v>
      </c>
      <c r="AG88" t="s">
        <v>178</v>
      </c>
    </row>
    <row r="89" spans="1:60" x14ac:dyDescent="0.2">
      <c r="C89" s="186"/>
      <c r="D89" s="10"/>
      <c r="AG89" t="s">
        <v>179</v>
      </c>
    </row>
    <row r="90" spans="1:60" x14ac:dyDescent="0.2">
      <c r="D90" s="10"/>
    </row>
    <row r="91" spans="1:60" x14ac:dyDescent="0.2">
      <c r="D91" s="10"/>
    </row>
    <row r="92" spans="1:60" x14ac:dyDescent="0.2">
      <c r="D92" s="10"/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U9RztUKU05tkKzLiNzp1oqrMLP7lT0p+SRqd/YYjdrJleosqj0MqcRLlUqGsw6fBuY0x1EghUsGwRAYkwzm0g==" saltValue="78GcaujtxJrbAz0poQ7t0Q==" spinCount="100000" sheet="1" formatRows="0"/>
  <mergeCells count="12">
    <mergeCell ref="C79:G79"/>
    <mergeCell ref="A1:G1"/>
    <mergeCell ref="C2:G2"/>
    <mergeCell ref="C3:G3"/>
    <mergeCell ref="C4:G4"/>
    <mergeCell ref="C10:G10"/>
    <mergeCell ref="C23:G23"/>
    <mergeCell ref="C36:G36"/>
    <mergeCell ref="C55:G55"/>
    <mergeCell ref="C69:G69"/>
    <mergeCell ref="C75:G75"/>
    <mergeCell ref="C77:G77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E9AEE-B186-496D-98DA-D09EFB80070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122</v>
      </c>
      <c r="B1" s="258"/>
      <c r="C1" s="258"/>
      <c r="D1" s="258"/>
      <c r="E1" s="258"/>
      <c r="F1" s="258"/>
      <c r="G1" s="258"/>
      <c r="AG1" t="s">
        <v>123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124</v>
      </c>
    </row>
    <row r="3" spans="1:60" ht="24.95" customHeight="1" x14ac:dyDescent="0.2">
      <c r="A3" s="139" t="s">
        <v>8</v>
      </c>
      <c r="B3" s="49" t="s">
        <v>47</v>
      </c>
      <c r="C3" s="259" t="s">
        <v>48</v>
      </c>
      <c r="D3" s="260"/>
      <c r="E3" s="260"/>
      <c r="F3" s="260"/>
      <c r="G3" s="261"/>
      <c r="AC3" s="120" t="s">
        <v>124</v>
      </c>
      <c r="AG3" t="s">
        <v>125</v>
      </c>
    </row>
    <row r="4" spans="1:60" ht="24.95" customHeight="1" x14ac:dyDescent="0.2">
      <c r="A4" s="140" t="s">
        <v>9</v>
      </c>
      <c r="B4" s="141" t="s">
        <v>55</v>
      </c>
      <c r="C4" s="262" t="s">
        <v>56</v>
      </c>
      <c r="D4" s="263"/>
      <c r="E4" s="263"/>
      <c r="F4" s="263"/>
      <c r="G4" s="264"/>
      <c r="AG4" t="s">
        <v>126</v>
      </c>
    </row>
    <row r="5" spans="1:60" x14ac:dyDescent="0.2">
      <c r="D5" s="10"/>
    </row>
    <row r="6" spans="1:60" ht="38.25" x14ac:dyDescent="0.2">
      <c r="A6" s="143" t="s">
        <v>127</v>
      </c>
      <c r="B6" s="145" t="s">
        <v>128</v>
      </c>
      <c r="C6" s="145" t="s">
        <v>129</v>
      </c>
      <c r="D6" s="144" t="s">
        <v>130</v>
      </c>
      <c r="E6" s="143" t="s">
        <v>131</v>
      </c>
      <c r="F6" s="142" t="s">
        <v>132</v>
      </c>
      <c r="G6" s="143" t="s">
        <v>29</v>
      </c>
      <c r="H6" s="146" t="s">
        <v>30</v>
      </c>
      <c r="I6" s="146" t="s">
        <v>133</v>
      </c>
      <c r="J6" s="146" t="s">
        <v>31</v>
      </c>
      <c r="K6" s="146" t="s">
        <v>134</v>
      </c>
      <c r="L6" s="146" t="s">
        <v>135</v>
      </c>
      <c r="M6" s="146" t="s">
        <v>136</v>
      </c>
      <c r="N6" s="146" t="s">
        <v>137</v>
      </c>
      <c r="O6" s="146" t="s">
        <v>138</v>
      </c>
      <c r="P6" s="146" t="s">
        <v>139</v>
      </c>
      <c r="Q6" s="146" t="s">
        <v>140</v>
      </c>
      <c r="R6" s="146" t="s">
        <v>141</v>
      </c>
      <c r="S6" s="146" t="s">
        <v>142</v>
      </c>
      <c r="T6" s="146" t="s">
        <v>143</v>
      </c>
      <c r="U6" s="146" t="s">
        <v>144</v>
      </c>
      <c r="V6" s="146" t="s">
        <v>145</v>
      </c>
      <c r="W6" s="146" t="s">
        <v>146</v>
      </c>
      <c r="X6" s="146" t="s">
        <v>147</v>
      </c>
      <c r="Y6" s="146" t="s">
        <v>148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149</v>
      </c>
      <c r="B8" s="167" t="s">
        <v>47</v>
      </c>
      <c r="C8" s="181" t="s">
        <v>74</v>
      </c>
      <c r="D8" s="168"/>
      <c r="E8" s="169"/>
      <c r="F8" s="170"/>
      <c r="G8" s="170">
        <f>SUMIF(AG9:AG15,"&lt;&gt;NOR",G9:G15)</f>
        <v>0</v>
      </c>
      <c r="H8" s="170"/>
      <c r="I8" s="170">
        <f>SUM(I9:I15)</f>
        <v>0</v>
      </c>
      <c r="J8" s="170"/>
      <c r="K8" s="170">
        <f>SUM(K9:K15)</f>
        <v>0</v>
      </c>
      <c r="L8" s="170"/>
      <c r="M8" s="170">
        <f>SUM(M9:M15)</f>
        <v>0</v>
      </c>
      <c r="N8" s="169"/>
      <c r="O8" s="169">
        <f>SUM(O9:O15)</f>
        <v>0</v>
      </c>
      <c r="P8" s="169"/>
      <c r="Q8" s="169">
        <f>SUM(Q9:Q15)</f>
        <v>23.1</v>
      </c>
      <c r="R8" s="170"/>
      <c r="S8" s="170"/>
      <c r="T8" s="171"/>
      <c r="U8" s="165"/>
      <c r="V8" s="165">
        <f>SUM(V9:V15)</f>
        <v>0</v>
      </c>
      <c r="W8" s="165"/>
      <c r="X8" s="165"/>
      <c r="Y8" s="165"/>
      <c r="AG8" t="s">
        <v>150</v>
      </c>
    </row>
    <row r="9" spans="1:60" ht="22.5" outlineLevel="1" x14ac:dyDescent="0.2">
      <c r="A9" s="173">
        <v>1</v>
      </c>
      <c r="B9" s="174" t="s">
        <v>595</v>
      </c>
      <c r="C9" s="182" t="s">
        <v>596</v>
      </c>
      <c r="D9" s="175" t="s">
        <v>218</v>
      </c>
      <c r="E9" s="176">
        <v>35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219</v>
      </c>
      <c r="T9" s="179" t="s">
        <v>219</v>
      </c>
      <c r="U9" s="158">
        <v>0</v>
      </c>
      <c r="V9" s="158">
        <f>ROUND(E9*U9,2)</f>
        <v>0</v>
      </c>
      <c r="W9" s="158"/>
      <c r="X9" s="158" t="s">
        <v>156</v>
      </c>
      <c r="Y9" s="158" t="s">
        <v>157</v>
      </c>
      <c r="Z9" s="147"/>
      <c r="AA9" s="147"/>
      <c r="AB9" s="147"/>
      <c r="AC9" s="147"/>
      <c r="AD9" s="147"/>
      <c r="AE9" s="147"/>
      <c r="AF9" s="147"/>
      <c r="AG9" s="147" t="s">
        <v>158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4" t="s">
        <v>597</v>
      </c>
      <c r="D10" s="255"/>
      <c r="E10" s="255"/>
      <c r="F10" s="255"/>
      <c r="G10" s="255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160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3" t="s">
        <v>598</v>
      </c>
      <c r="D11" s="163"/>
      <c r="E11" s="164">
        <v>10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162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183" t="s">
        <v>599</v>
      </c>
      <c r="D12" s="163"/>
      <c r="E12" s="164">
        <v>25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162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outlineLevel="1" x14ac:dyDescent="0.2">
      <c r="A13" s="173">
        <v>2</v>
      </c>
      <c r="B13" s="174" t="s">
        <v>600</v>
      </c>
      <c r="C13" s="182" t="s">
        <v>601</v>
      </c>
      <c r="D13" s="175" t="s">
        <v>218</v>
      </c>
      <c r="E13" s="176">
        <v>35</v>
      </c>
      <c r="F13" s="177"/>
      <c r="G13" s="178">
        <f>ROUND(E13*F13,2)</f>
        <v>0</v>
      </c>
      <c r="H13" s="177"/>
      <c r="I13" s="178">
        <f>ROUND(E13*H13,2)</f>
        <v>0</v>
      </c>
      <c r="J13" s="177"/>
      <c r="K13" s="178">
        <f>ROUND(E13*J13,2)</f>
        <v>0</v>
      </c>
      <c r="L13" s="178">
        <v>21</v>
      </c>
      <c r="M13" s="178">
        <f>G13*(1+L13/100)</f>
        <v>0</v>
      </c>
      <c r="N13" s="176">
        <v>0</v>
      </c>
      <c r="O13" s="176">
        <f>ROUND(E13*N13,2)</f>
        <v>0</v>
      </c>
      <c r="P13" s="176">
        <v>0.66</v>
      </c>
      <c r="Q13" s="176">
        <f>ROUND(E13*P13,2)</f>
        <v>23.1</v>
      </c>
      <c r="R13" s="178"/>
      <c r="S13" s="178" t="s">
        <v>219</v>
      </c>
      <c r="T13" s="179" t="s">
        <v>219</v>
      </c>
      <c r="U13" s="158">
        <v>0</v>
      </c>
      <c r="V13" s="158">
        <f>ROUND(E13*U13,2)</f>
        <v>0</v>
      </c>
      <c r="W13" s="158"/>
      <c r="X13" s="158" t="s">
        <v>156</v>
      </c>
      <c r="Y13" s="158" t="s">
        <v>157</v>
      </c>
      <c r="Z13" s="147"/>
      <c r="AA13" s="147"/>
      <c r="AB13" s="147"/>
      <c r="AC13" s="147"/>
      <c r="AD13" s="147"/>
      <c r="AE13" s="147"/>
      <c r="AF13" s="147"/>
      <c r="AG13" s="147" t="s">
        <v>158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3" t="s">
        <v>598</v>
      </c>
      <c r="D14" s="163"/>
      <c r="E14" s="164">
        <v>10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162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3" t="s">
        <v>599</v>
      </c>
      <c r="D15" s="163"/>
      <c r="E15" s="164">
        <v>25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162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x14ac:dyDescent="0.2">
      <c r="A16" s="166" t="s">
        <v>149</v>
      </c>
      <c r="B16" s="167" t="s">
        <v>77</v>
      </c>
      <c r="C16" s="181" t="s">
        <v>78</v>
      </c>
      <c r="D16" s="168"/>
      <c r="E16" s="169"/>
      <c r="F16" s="170"/>
      <c r="G16" s="170">
        <f>SUMIF(AG17:AG23,"&lt;&gt;NOR",G17:G23)</f>
        <v>0</v>
      </c>
      <c r="H16" s="170"/>
      <c r="I16" s="170">
        <f>SUM(I17:I23)</f>
        <v>0</v>
      </c>
      <c r="J16" s="170"/>
      <c r="K16" s="170">
        <f>SUM(K17:K23)</f>
        <v>0</v>
      </c>
      <c r="L16" s="170"/>
      <c r="M16" s="170">
        <f>SUM(M17:M23)</f>
        <v>0</v>
      </c>
      <c r="N16" s="169"/>
      <c r="O16" s="169">
        <f>SUM(O17:O23)</f>
        <v>15.82</v>
      </c>
      <c r="P16" s="169"/>
      <c r="Q16" s="169">
        <f>SUM(Q17:Q23)</f>
        <v>0</v>
      </c>
      <c r="R16" s="170"/>
      <c r="S16" s="170"/>
      <c r="T16" s="171"/>
      <c r="U16" s="165"/>
      <c r="V16" s="165">
        <f>SUM(V17:V23)</f>
        <v>0</v>
      </c>
      <c r="W16" s="165"/>
      <c r="X16" s="165"/>
      <c r="Y16" s="165"/>
      <c r="AG16" t="s">
        <v>150</v>
      </c>
    </row>
    <row r="17" spans="1:60" ht="22.5" outlineLevel="1" x14ac:dyDescent="0.2">
      <c r="A17" s="173">
        <v>3</v>
      </c>
      <c r="B17" s="174" t="s">
        <v>602</v>
      </c>
      <c r="C17" s="182" t="s">
        <v>603</v>
      </c>
      <c r="D17" s="175" t="s">
        <v>218</v>
      </c>
      <c r="E17" s="176">
        <v>35</v>
      </c>
      <c r="F17" s="177"/>
      <c r="G17" s="178">
        <f>ROUND(E17*F17,2)</f>
        <v>0</v>
      </c>
      <c r="H17" s="177"/>
      <c r="I17" s="178">
        <f>ROUND(E17*H17,2)</f>
        <v>0</v>
      </c>
      <c r="J17" s="177"/>
      <c r="K17" s="178">
        <f>ROUND(E17*J17,2)</f>
        <v>0</v>
      </c>
      <c r="L17" s="178">
        <v>21</v>
      </c>
      <c r="M17" s="178">
        <f>G17*(1+L17/100)</f>
        <v>0</v>
      </c>
      <c r="N17" s="176">
        <v>0.378</v>
      </c>
      <c r="O17" s="176">
        <f>ROUND(E17*N17,2)</f>
        <v>13.23</v>
      </c>
      <c r="P17" s="176">
        <v>0</v>
      </c>
      <c r="Q17" s="176">
        <f>ROUND(E17*P17,2)</f>
        <v>0</v>
      </c>
      <c r="R17" s="178"/>
      <c r="S17" s="178" t="s">
        <v>219</v>
      </c>
      <c r="T17" s="179" t="s">
        <v>219</v>
      </c>
      <c r="U17" s="158">
        <v>0</v>
      </c>
      <c r="V17" s="158">
        <f>ROUND(E17*U17,2)</f>
        <v>0</v>
      </c>
      <c r="W17" s="158"/>
      <c r="X17" s="158" t="s">
        <v>156</v>
      </c>
      <c r="Y17" s="158" t="s">
        <v>157</v>
      </c>
      <c r="Z17" s="147"/>
      <c r="AA17" s="147"/>
      <c r="AB17" s="147"/>
      <c r="AC17" s="147"/>
      <c r="AD17" s="147"/>
      <c r="AE17" s="147"/>
      <c r="AF17" s="147"/>
      <c r="AG17" s="147" t="s">
        <v>158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183" t="s">
        <v>598</v>
      </c>
      <c r="D18" s="163"/>
      <c r="E18" s="164">
        <v>10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162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83" t="s">
        <v>599</v>
      </c>
      <c r="D19" s="163"/>
      <c r="E19" s="164">
        <v>25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162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3">
        <v>4</v>
      </c>
      <c r="B20" s="174" t="s">
        <v>604</v>
      </c>
      <c r="C20" s="182" t="s">
        <v>605</v>
      </c>
      <c r="D20" s="175" t="s">
        <v>218</v>
      </c>
      <c r="E20" s="176">
        <v>35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21</v>
      </c>
      <c r="M20" s="178">
        <f>G20*(1+L20/100)</f>
        <v>0</v>
      </c>
      <c r="N20" s="176">
        <v>7.3899999999999993E-2</v>
      </c>
      <c r="O20" s="176">
        <f>ROUND(E20*N20,2)</f>
        <v>2.59</v>
      </c>
      <c r="P20" s="176">
        <v>0</v>
      </c>
      <c r="Q20" s="176">
        <f>ROUND(E20*P20,2)</f>
        <v>0</v>
      </c>
      <c r="R20" s="178"/>
      <c r="S20" s="178" t="s">
        <v>219</v>
      </c>
      <c r="T20" s="179" t="s">
        <v>219</v>
      </c>
      <c r="U20" s="158">
        <v>0</v>
      </c>
      <c r="V20" s="158">
        <f>ROUND(E20*U20,2)</f>
        <v>0</v>
      </c>
      <c r="W20" s="158"/>
      <c r="X20" s="158" t="s">
        <v>156</v>
      </c>
      <c r="Y20" s="158" t="s">
        <v>157</v>
      </c>
      <c r="Z20" s="147"/>
      <c r="AA20" s="147"/>
      <c r="AB20" s="147"/>
      <c r="AC20" s="147"/>
      <c r="AD20" s="147"/>
      <c r="AE20" s="147"/>
      <c r="AF20" s="147"/>
      <c r="AG20" s="147" t="s">
        <v>158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254" t="s">
        <v>606</v>
      </c>
      <c r="D21" s="255"/>
      <c r="E21" s="255"/>
      <c r="F21" s="255"/>
      <c r="G21" s="255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160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83" t="s">
        <v>598</v>
      </c>
      <c r="D22" s="163"/>
      <c r="E22" s="164">
        <v>10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162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183" t="s">
        <v>599</v>
      </c>
      <c r="D23" s="163"/>
      <c r="E23" s="164">
        <v>25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162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x14ac:dyDescent="0.2">
      <c r="A24" s="166" t="s">
        <v>149</v>
      </c>
      <c r="B24" s="167" t="s">
        <v>83</v>
      </c>
      <c r="C24" s="181" t="s">
        <v>84</v>
      </c>
      <c r="D24" s="168"/>
      <c r="E24" s="169"/>
      <c r="F24" s="170"/>
      <c r="G24" s="170">
        <f>SUMIF(AG25:AG26,"&lt;&gt;NOR",G25:G26)</f>
        <v>0</v>
      </c>
      <c r="H24" s="170"/>
      <c r="I24" s="170">
        <f>SUM(I25:I26)</f>
        <v>0</v>
      </c>
      <c r="J24" s="170"/>
      <c r="K24" s="170">
        <f>SUM(K25:K26)</f>
        <v>0</v>
      </c>
      <c r="L24" s="170"/>
      <c r="M24" s="170">
        <f>SUM(M25:M26)</f>
        <v>0</v>
      </c>
      <c r="N24" s="169"/>
      <c r="O24" s="169">
        <f>SUM(O25:O26)</f>
        <v>0</v>
      </c>
      <c r="P24" s="169"/>
      <c r="Q24" s="169">
        <f>SUM(Q25:Q26)</f>
        <v>0</v>
      </c>
      <c r="R24" s="170"/>
      <c r="S24" s="170"/>
      <c r="T24" s="171"/>
      <c r="U24" s="165"/>
      <c r="V24" s="165">
        <f>SUM(V25:V26)</f>
        <v>0</v>
      </c>
      <c r="W24" s="165"/>
      <c r="X24" s="165"/>
      <c r="Y24" s="165"/>
      <c r="AG24" t="s">
        <v>150</v>
      </c>
    </row>
    <row r="25" spans="1:60" ht="22.5" outlineLevel="1" x14ac:dyDescent="0.2">
      <c r="A25" s="173">
        <v>5</v>
      </c>
      <c r="B25" s="174" t="s">
        <v>607</v>
      </c>
      <c r="C25" s="182" t="s">
        <v>608</v>
      </c>
      <c r="D25" s="175" t="s">
        <v>288</v>
      </c>
      <c r="E25" s="176">
        <v>2</v>
      </c>
      <c r="F25" s="177"/>
      <c r="G25" s="178">
        <f>ROUND(E25*F25,2)</f>
        <v>0</v>
      </c>
      <c r="H25" s="177"/>
      <c r="I25" s="178">
        <f>ROUND(E25*H25,2)</f>
        <v>0</v>
      </c>
      <c r="J25" s="177"/>
      <c r="K25" s="178">
        <f>ROUND(E25*J25,2)</f>
        <v>0</v>
      </c>
      <c r="L25" s="178">
        <v>21</v>
      </c>
      <c r="M25" s="178">
        <f>G25*(1+L25/100)</f>
        <v>0</v>
      </c>
      <c r="N25" s="176">
        <v>6.7000000000000002E-4</v>
      </c>
      <c r="O25" s="176">
        <f>ROUND(E25*N25,2)</f>
        <v>0</v>
      </c>
      <c r="P25" s="176">
        <v>1E-3</v>
      </c>
      <c r="Q25" s="176">
        <f>ROUND(E25*P25,2)</f>
        <v>0</v>
      </c>
      <c r="R25" s="178"/>
      <c r="S25" s="178" t="s">
        <v>219</v>
      </c>
      <c r="T25" s="179" t="s">
        <v>219</v>
      </c>
      <c r="U25" s="158">
        <v>0</v>
      </c>
      <c r="V25" s="158">
        <f>ROUND(E25*U25,2)</f>
        <v>0</v>
      </c>
      <c r="W25" s="158"/>
      <c r="X25" s="158" t="s">
        <v>156</v>
      </c>
      <c r="Y25" s="158" t="s">
        <v>157</v>
      </c>
      <c r="Z25" s="147"/>
      <c r="AA25" s="147"/>
      <c r="AB25" s="147"/>
      <c r="AC25" s="147"/>
      <c r="AD25" s="147"/>
      <c r="AE25" s="147"/>
      <c r="AF25" s="147"/>
      <c r="AG25" s="147" t="s">
        <v>183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183" t="s">
        <v>609</v>
      </c>
      <c r="D26" s="163"/>
      <c r="E26" s="164">
        <v>2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162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x14ac:dyDescent="0.2">
      <c r="A27" s="166" t="s">
        <v>149</v>
      </c>
      <c r="B27" s="167" t="s">
        <v>87</v>
      </c>
      <c r="C27" s="181" t="s">
        <v>88</v>
      </c>
      <c r="D27" s="168"/>
      <c r="E27" s="169"/>
      <c r="F27" s="170"/>
      <c r="G27" s="170">
        <f>SUMIF(AG28:AG28,"&lt;&gt;NOR",G28:G28)</f>
        <v>0</v>
      </c>
      <c r="H27" s="170"/>
      <c r="I27" s="170">
        <f>SUM(I28:I28)</f>
        <v>0</v>
      </c>
      <c r="J27" s="170"/>
      <c r="K27" s="170">
        <f>SUM(K28:K28)</f>
        <v>0</v>
      </c>
      <c r="L27" s="170"/>
      <c r="M27" s="170">
        <f>SUM(M28:M28)</f>
        <v>0</v>
      </c>
      <c r="N27" s="169"/>
      <c r="O27" s="169">
        <f>SUM(O28:O28)</f>
        <v>0</v>
      </c>
      <c r="P27" s="169"/>
      <c r="Q27" s="169">
        <f>SUM(Q28:Q28)</f>
        <v>0</v>
      </c>
      <c r="R27" s="170"/>
      <c r="S27" s="170"/>
      <c r="T27" s="171"/>
      <c r="U27" s="165"/>
      <c r="V27" s="165">
        <f>SUM(V28:V28)</f>
        <v>0</v>
      </c>
      <c r="W27" s="165"/>
      <c r="X27" s="165"/>
      <c r="Y27" s="165"/>
      <c r="AG27" t="s">
        <v>150</v>
      </c>
    </row>
    <row r="28" spans="1:60" ht="22.5" outlineLevel="1" x14ac:dyDescent="0.2">
      <c r="A28" s="188">
        <v>6</v>
      </c>
      <c r="B28" s="189" t="s">
        <v>290</v>
      </c>
      <c r="C28" s="196" t="s">
        <v>291</v>
      </c>
      <c r="D28" s="190" t="s">
        <v>292</v>
      </c>
      <c r="E28" s="191">
        <v>15.81784</v>
      </c>
      <c r="F28" s="192"/>
      <c r="G28" s="193">
        <f>ROUND(E28*F28,2)</f>
        <v>0</v>
      </c>
      <c r="H28" s="192"/>
      <c r="I28" s="193">
        <f>ROUND(E28*H28,2)</f>
        <v>0</v>
      </c>
      <c r="J28" s="192"/>
      <c r="K28" s="193">
        <f>ROUND(E28*J28,2)</f>
        <v>0</v>
      </c>
      <c r="L28" s="193">
        <v>21</v>
      </c>
      <c r="M28" s="193">
        <f>G28*(1+L28/100)</f>
        <v>0</v>
      </c>
      <c r="N28" s="191">
        <v>0</v>
      </c>
      <c r="O28" s="191">
        <f>ROUND(E28*N28,2)</f>
        <v>0</v>
      </c>
      <c r="P28" s="191">
        <v>0</v>
      </c>
      <c r="Q28" s="191">
        <f>ROUND(E28*P28,2)</f>
        <v>0</v>
      </c>
      <c r="R28" s="193"/>
      <c r="S28" s="193" t="s">
        <v>219</v>
      </c>
      <c r="T28" s="194" t="s">
        <v>219</v>
      </c>
      <c r="U28" s="158">
        <v>0</v>
      </c>
      <c r="V28" s="158">
        <f>ROUND(E28*U28,2)</f>
        <v>0</v>
      </c>
      <c r="W28" s="158"/>
      <c r="X28" s="158" t="s">
        <v>293</v>
      </c>
      <c r="Y28" s="158" t="s">
        <v>157</v>
      </c>
      <c r="Z28" s="147"/>
      <c r="AA28" s="147"/>
      <c r="AB28" s="147"/>
      <c r="AC28" s="147"/>
      <c r="AD28" s="147"/>
      <c r="AE28" s="147"/>
      <c r="AF28" s="147"/>
      <c r="AG28" s="147" t="s">
        <v>294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x14ac:dyDescent="0.2">
      <c r="A29" s="166" t="s">
        <v>149</v>
      </c>
      <c r="B29" s="167" t="s">
        <v>107</v>
      </c>
      <c r="C29" s="181" t="s">
        <v>108</v>
      </c>
      <c r="D29" s="168"/>
      <c r="E29" s="169"/>
      <c r="F29" s="170"/>
      <c r="G29" s="170">
        <f>SUMIF(AG30:AG102,"&lt;&gt;NOR",G30:G102)</f>
        <v>0</v>
      </c>
      <c r="H29" s="170"/>
      <c r="I29" s="170">
        <f>SUM(I30:I102)</f>
        <v>0</v>
      </c>
      <c r="J29" s="170"/>
      <c r="K29" s="170">
        <f>SUM(K30:K102)</f>
        <v>0</v>
      </c>
      <c r="L29" s="170"/>
      <c r="M29" s="170">
        <f>SUM(M30:M102)</f>
        <v>0</v>
      </c>
      <c r="N29" s="169"/>
      <c r="O29" s="169">
        <f>SUM(O30:O102)</f>
        <v>0.39000000000000007</v>
      </c>
      <c r="P29" s="169"/>
      <c r="Q29" s="169">
        <f>SUM(Q30:Q102)</f>
        <v>0.1</v>
      </c>
      <c r="R29" s="170"/>
      <c r="S29" s="170"/>
      <c r="T29" s="171"/>
      <c r="U29" s="165"/>
      <c r="V29" s="165">
        <f>SUM(V30:V102)</f>
        <v>0</v>
      </c>
      <c r="W29" s="165"/>
      <c r="X29" s="165"/>
      <c r="Y29" s="165"/>
      <c r="AG29" t="s">
        <v>150</v>
      </c>
    </row>
    <row r="30" spans="1:60" ht="22.5" outlineLevel="1" x14ac:dyDescent="0.2">
      <c r="A30" s="173">
        <v>7</v>
      </c>
      <c r="B30" s="174" t="s">
        <v>610</v>
      </c>
      <c r="C30" s="182" t="s">
        <v>611</v>
      </c>
      <c r="D30" s="175" t="s">
        <v>268</v>
      </c>
      <c r="E30" s="176">
        <v>7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0</v>
      </c>
      <c r="O30" s="176">
        <f>ROUND(E30*N30,2)</f>
        <v>0</v>
      </c>
      <c r="P30" s="176">
        <v>0</v>
      </c>
      <c r="Q30" s="176">
        <f>ROUND(E30*P30,2)</f>
        <v>0</v>
      </c>
      <c r="R30" s="178"/>
      <c r="S30" s="178" t="s">
        <v>219</v>
      </c>
      <c r="T30" s="179" t="s">
        <v>219</v>
      </c>
      <c r="U30" s="158">
        <v>0</v>
      </c>
      <c r="V30" s="158">
        <f>ROUND(E30*U30,2)</f>
        <v>0</v>
      </c>
      <c r="W30" s="158"/>
      <c r="X30" s="158" t="s">
        <v>156</v>
      </c>
      <c r="Y30" s="158" t="s">
        <v>157</v>
      </c>
      <c r="Z30" s="147"/>
      <c r="AA30" s="147"/>
      <c r="AB30" s="147"/>
      <c r="AC30" s="147"/>
      <c r="AD30" s="147"/>
      <c r="AE30" s="147"/>
      <c r="AF30" s="147"/>
      <c r="AG30" s="147" t="s">
        <v>612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54" t="s">
        <v>613</v>
      </c>
      <c r="D31" s="255"/>
      <c r="E31" s="255"/>
      <c r="F31" s="255"/>
      <c r="G31" s="255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160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183" t="s">
        <v>614</v>
      </c>
      <c r="D32" s="163"/>
      <c r="E32" s="164">
        <v>7</v>
      </c>
      <c r="F32" s="158"/>
      <c r="G32" s="158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162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73">
        <v>8</v>
      </c>
      <c r="B33" s="174" t="s">
        <v>615</v>
      </c>
      <c r="C33" s="182" t="s">
        <v>616</v>
      </c>
      <c r="D33" s="175" t="s">
        <v>268</v>
      </c>
      <c r="E33" s="176">
        <v>30</v>
      </c>
      <c r="F33" s="177"/>
      <c r="G33" s="178">
        <f>ROUND(E33*F33,2)</f>
        <v>0</v>
      </c>
      <c r="H33" s="177"/>
      <c r="I33" s="178">
        <f>ROUND(E33*H33,2)</f>
        <v>0</v>
      </c>
      <c r="J33" s="177"/>
      <c r="K33" s="178">
        <f>ROUND(E33*J33,2)</f>
        <v>0</v>
      </c>
      <c r="L33" s="178">
        <v>21</v>
      </c>
      <c r="M33" s="178">
        <f>G33*(1+L33/100)</f>
        <v>0</v>
      </c>
      <c r="N33" s="176">
        <v>9.8999999999999999E-4</v>
      </c>
      <c r="O33" s="176">
        <f>ROUND(E33*N33,2)</f>
        <v>0.03</v>
      </c>
      <c r="P33" s="176">
        <v>0</v>
      </c>
      <c r="Q33" s="176">
        <f>ROUND(E33*P33,2)</f>
        <v>0</v>
      </c>
      <c r="R33" s="178"/>
      <c r="S33" s="178" t="s">
        <v>219</v>
      </c>
      <c r="T33" s="179" t="s">
        <v>219</v>
      </c>
      <c r="U33" s="158">
        <v>0</v>
      </c>
      <c r="V33" s="158">
        <f>ROUND(E33*U33,2)</f>
        <v>0</v>
      </c>
      <c r="W33" s="158"/>
      <c r="X33" s="158" t="s">
        <v>156</v>
      </c>
      <c r="Y33" s="158" t="s">
        <v>157</v>
      </c>
      <c r="Z33" s="147"/>
      <c r="AA33" s="147"/>
      <c r="AB33" s="147"/>
      <c r="AC33" s="147"/>
      <c r="AD33" s="147"/>
      <c r="AE33" s="147"/>
      <c r="AF33" s="147"/>
      <c r="AG33" s="147" t="s">
        <v>612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54" t="s">
        <v>617</v>
      </c>
      <c r="D34" s="255"/>
      <c r="E34" s="255"/>
      <c r="F34" s="255"/>
      <c r="G34" s="255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160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3" t="s">
        <v>618</v>
      </c>
      <c r="D35" s="163"/>
      <c r="E35" s="164">
        <v>5</v>
      </c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162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">
      <c r="A36" s="154"/>
      <c r="B36" s="155"/>
      <c r="C36" s="183" t="s">
        <v>619</v>
      </c>
      <c r="D36" s="163"/>
      <c r="E36" s="164">
        <v>25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162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73">
        <v>9</v>
      </c>
      <c r="B37" s="174" t="s">
        <v>620</v>
      </c>
      <c r="C37" s="182" t="s">
        <v>621</v>
      </c>
      <c r="D37" s="175" t="s">
        <v>268</v>
      </c>
      <c r="E37" s="176">
        <v>14</v>
      </c>
      <c r="F37" s="177"/>
      <c r="G37" s="178">
        <f>ROUND(E37*F37,2)</f>
        <v>0</v>
      </c>
      <c r="H37" s="177"/>
      <c r="I37" s="178">
        <f>ROUND(E37*H37,2)</f>
        <v>0</v>
      </c>
      <c r="J37" s="177"/>
      <c r="K37" s="178">
        <f>ROUND(E37*J37,2)</f>
        <v>0</v>
      </c>
      <c r="L37" s="178">
        <v>21</v>
      </c>
      <c r="M37" s="178">
        <f>G37*(1+L37/100)</f>
        <v>0</v>
      </c>
      <c r="N37" s="176">
        <v>1.0499999999999999E-3</v>
      </c>
      <c r="O37" s="176">
        <f>ROUND(E37*N37,2)</f>
        <v>0.01</v>
      </c>
      <c r="P37" s="176">
        <v>0</v>
      </c>
      <c r="Q37" s="176">
        <f>ROUND(E37*P37,2)</f>
        <v>0</v>
      </c>
      <c r="R37" s="178"/>
      <c r="S37" s="178" t="s">
        <v>219</v>
      </c>
      <c r="T37" s="179" t="s">
        <v>219</v>
      </c>
      <c r="U37" s="158">
        <v>0</v>
      </c>
      <c r="V37" s="158">
        <f>ROUND(E37*U37,2)</f>
        <v>0</v>
      </c>
      <c r="W37" s="158"/>
      <c r="X37" s="158" t="s">
        <v>156</v>
      </c>
      <c r="Y37" s="158" t="s">
        <v>157</v>
      </c>
      <c r="Z37" s="147"/>
      <c r="AA37" s="147"/>
      <c r="AB37" s="147"/>
      <c r="AC37" s="147"/>
      <c r="AD37" s="147"/>
      <c r="AE37" s="147"/>
      <c r="AF37" s="147"/>
      <c r="AG37" s="147" t="s">
        <v>612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254" t="s">
        <v>622</v>
      </c>
      <c r="D38" s="255"/>
      <c r="E38" s="255"/>
      <c r="F38" s="255"/>
      <c r="G38" s="255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160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3" t="s">
        <v>623</v>
      </c>
      <c r="D39" s="163"/>
      <c r="E39" s="164">
        <v>14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162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3">
        <v>10</v>
      </c>
      <c r="B40" s="174" t="s">
        <v>624</v>
      </c>
      <c r="C40" s="182" t="s">
        <v>625</v>
      </c>
      <c r="D40" s="175" t="s">
        <v>626</v>
      </c>
      <c r="E40" s="176">
        <v>7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0</v>
      </c>
      <c r="O40" s="176">
        <f>ROUND(E40*N40,2)</f>
        <v>0</v>
      </c>
      <c r="P40" s="176">
        <v>0</v>
      </c>
      <c r="Q40" s="176">
        <f>ROUND(E40*P40,2)</f>
        <v>0</v>
      </c>
      <c r="R40" s="178"/>
      <c r="S40" s="178" t="s">
        <v>219</v>
      </c>
      <c r="T40" s="179" t="s">
        <v>219</v>
      </c>
      <c r="U40" s="158">
        <v>0</v>
      </c>
      <c r="V40" s="158">
        <f>ROUND(E40*U40,2)</f>
        <v>0</v>
      </c>
      <c r="W40" s="158"/>
      <c r="X40" s="158" t="s">
        <v>156</v>
      </c>
      <c r="Y40" s="158" t="s">
        <v>157</v>
      </c>
      <c r="Z40" s="147"/>
      <c r="AA40" s="147"/>
      <c r="AB40" s="147"/>
      <c r="AC40" s="147"/>
      <c r="AD40" s="147"/>
      <c r="AE40" s="147"/>
      <c r="AF40" s="147"/>
      <c r="AG40" s="147" t="s">
        <v>612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54" t="s">
        <v>627</v>
      </c>
      <c r="D41" s="255"/>
      <c r="E41" s="255"/>
      <c r="F41" s="255"/>
      <c r="G41" s="255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160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83" t="s">
        <v>628</v>
      </c>
      <c r="D42" s="163"/>
      <c r="E42" s="164">
        <v>7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162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73">
        <v>11</v>
      </c>
      <c r="B43" s="174" t="s">
        <v>629</v>
      </c>
      <c r="C43" s="182" t="s">
        <v>630</v>
      </c>
      <c r="D43" s="175" t="s">
        <v>268</v>
      </c>
      <c r="E43" s="176">
        <v>116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1.6999999999999999E-3</v>
      </c>
      <c r="O43" s="176">
        <f>ROUND(E43*N43,2)</f>
        <v>0.2</v>
      </c>
      <c r="P43" s="176">
        <v>0</v>
      </c>
      <c r="Q43" s="176">
        <f>ROUND(E43*P43,2)</f>
        <v>0</v>
      </c>
      <c r="R43" s="178"/>
      <c r="S43" s="178" t="s">
        <v>219</v>
      </c>
      <c r="T43" s="179" t="s">
        <v>219</v>
      </c>
      <c r="U43" s="158">
        <v>0</v>
      </c>
      <c r="V43" s="158">
        <f>ROUND(E43*U43,2)</f>
        <v>0</v>
      </c>
      <c r="W43" s="158"/>
      <c r="X43" s="158" t="s">
        <v>156</v>
      </c>
      <c r="Y43" s="158" t="s">
        <v>157</v>
      </c>
      <c r="Z43" s="147"/>
      <c r="AA43" s="147"/>
      <c r="AB43" s="147"/>
      <c r="AC43" s="147"/>
      <c r="AD43" s="147"/>
      <c r="AE43" s="147"/>
      <c r="AF43" s="147"/>
      <c r="AG43" s="147" t="s">
        <v>612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54" t="s">
        <v>631</v>
      </c>
      <c r="D44" s="255"/>
      <c r="E44" s="255"/>
      <c r="F44" s="255"/>
      <c r="G44" s="255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160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183" t="s">
        <v>632</v>
      </c>
      <c r="D45" s="163"/>
      <c r="E45" s="164">
        <v>106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162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3" x14ac:dyDescent="0.2">
      <c r="A46" s="154"/>
      <c r="B46" s="155"/>
      <c r="C46" s="183" t="s">
        <v>633</v>
      </c>
      <c r="D46" s="163"/>
      <c r="E46" s="164">
        <v>10</v>
      </c>
      <c r="F46" s="158"/>
      <c r="G46" s="15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162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73">
        <v>12</v>
      </c>
      <c r="B47" s="174" t="s">
        <v>634</v>
      </c>
      <c r="C47" s="182" t="s">
        <v>635</v>
      </c>
      <c r="D47" s="175" t="s">
        <v>268</v>
      </c>
      <c r="E47" s="176">
        <v>24.5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21</v>
      </c>
      <c r="M47" s="178">
        <f>G47*(1+L47/100)</f>
        <v>0</v>
      </c>
      <c r="N47" s="176">
        <v>1.6999999999999999E-3</v>
      </c>
      <c r="O47" s="176">
        <f>ROUND(E47*N47,2)</f>
        <v>0.04</v>
      </c>
      <c r="P47" s="176">
        <v>0</v>
      </c>
      <c r="Q47" s="176">
        <f>ROUND(E47*P47,2)</f>
        <v>0</v>
      </c>
      <c r="R47" s="178"/>
      <c r="S47" s="178" t="s">
        <v>219</v>
      </c>
      <c r="T47" s="179" t="s">
        <v>636</v>
      </c>
      <c r="U47" s="158">
        <v>0</v>
      </c>
      <c r="V47" s="158">
        <f>ROUND(E47*U47,2)</f>
        <v>0</v>
      </c>
      <c r="W47" s="158"/>
      <c r="X47" s="158" t="s">
        <v>156</v>
      </c>
      <c r="Y47" s="158" t="s">
        <v>157</v>
      </c>
      <c r="Z47" s="147"/>
      <c r="AA47" s="147"/>
      <c r="AB47" s="147"/>
      <c r="AC47" s="147"/>
      <c r="AD47" s="147"/>
      <c r="AE47" s="147"/>
      <c r="AF47" s="147"/>
      <c r="AG47" s="147" t="s">
        <v>612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54" t="s">
        <v>637</v>
      </c>
      <c r="D48" s="255"/>
      <c r="E48" s="255"/>
      <c r="F48" s="255"/>
      <c r="G48" s="255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160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2" x14ac:dyDescent="0.2">
      <c r="A49" s="154"/>
      <c r="B49" s="155"/>
      <c r="C49" s="183" t="s">
        <v>638</v>
      </c>
      <c r="D49" s="163"/>
      <c r="E49" s="164">
        <v>24.5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162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2.5" outlineLevel="1" x14ac:dyDescent="0.2">
      <c r="A50" s="173">
        <v>13</v>
      </c>
      <c r="B50" s="174" t="s">
        <v>639</v>
      </c>
      <c r="C50" s="182" t="s">
        <v>640</v>
      </c>
      <c r="D50" s="175" t="s">
        <v>288</v>
      </c>
      <c r="E50" s="176">
        <v>4</v>
      </c>
      <c r="F50" s="177"/>
      <c r="G50" s="178">
        <f>ROUND(E50*F50,2)</f>
        <v>0</v>
      </c>
      <c r="H50" s="177"/>
      <c r="I50" s="178">
        <f>ROUND(E50*H50,2)</f>
        <v>0</v>
      </c>
      <c r="J50" s="177"/>
      <c r="K50" s="178">
        <f>ROUND(E50*J50,2)</f>
        <v>0</v>
      </c>
      <c r="L50" s="178">
        <v>21</v>
      </c>
      <c r="M50" s="178">
        <f>G50*(1+L50/100)</f>
        <v>0</v>
      </c>
      <c r="N50" s="176">
        <v>6.4999999999999997E-3</v>
      </c>
      <c r="O50" s="176">
        <f>ROUND(E50*N50,2)</f>
        <v>0.03</v>
      </c>
      <c r="P50" s="176">
        <v>0</v>
      </c>
      <c r="Q50" s="176">
        <f>ROUND(E50*P50,2)</f>
        <v>0</v>
      </c>
      <c r="R50" s="178"/>
      <c r="S50" s="178" t="s">
        <v>219</v>
      </c>
      <c r="T50" s="179" t="s">
        <v>219</v>
      </c>
      <c r="U50" s="158">
        <v>0</v>
      </c>
      <c r="V50" s="158">
        <f>ROUND(E50*U50,2)</f>
        <v>0</v>
      </c>
      <c r="W50" s="158"/>
      <c r="X50" s="158" t="s">
        <v>156</v>
      </c>
      <c r="Y50" s="158" t="s">
        <v>157</v>
      </c>
      <c r="Z50" s="147"/>
      <c r="AA50" s="147"/>
      <c r="AB50" s="147"/>
      <c r="AC50" s="147"/>
      <c r="AD50" s="147"/>
      <c r="AE50" s="147"/>
      <c r="AF50" s="147"/>
      <c r="AG50" s="147" t="s">
        <v>612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2" x14ac:dyDescent="0.2">
      <c r="A51" s="154"/>
      <c r="B51" s="155"/>
      <c r="C51" s="254" t="s">
        <v>641</v>
      </c>
      <c r="D51" s="255"/>
      <c r="E51" s="255"/>
      <c r="F51" s="255"/>
      <c r="G51" s="255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160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183" t="s">
        <v>75</v>
      </c>
      <c r="D52" s="163"/>
      <c r="E52" s="164">
        <v>4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162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3">
        <v>14</v>
      </c>
      <c r="B53" s="174" t="s">
        <v>642</v>
      </c>
      <c r="C53" s="182" t="s">
        <v>643</v>
      </c>
      <c r="D53" s="175" t="s">
        <v>288</v>
      </c>
      <c r="E53" s="176">
        <v>80</v>
      </c>
      <c r="F53" s="177"/>
      <c r="G53" s="178">
        <f>ROUND(E53*F53,2)</f>
        <v>0</v>
      </c>
      <c r="H53" s="177"/>
      <c r="I53" s="178">
        <f>ROUND(E53*H53,2)</f>
        <v>0</v>
      </c>
      <c r="J53" s="177"/>
      <c r="K53" s="178">
        <f>ROUND(E53*J53,2)</f>
        <v>0</v>
      </c>
      <c r="L53" s="178">
        <v>21</v>
      </c>
      <c r="M53" s="178">
        <f>G53*(1+L53/100)</f>
        <v>0</v>
      </c>
      <c r="N53" s="176">
        <v>0</v>
      </c>
      <c r="O53" s="176">
        <f>ROUND(E53*N53,2)</f>
        <v>0</v>
      </c>
      <c r="P53" s="176">
        <v>0</v>
      </c>
      <c r="Q53" s="176">
        <f>ROUND(E53*P53,2)</f>
        <v>0</v>
      </c>
      <c r="R53" s="178"/>
      <c r="S53" s="178" t="s">
        <v>219</v>
      </c>
      <c r="T53" s="179" t="s">
        <v>219</v>
      </c>
      <c r="U53" s="158">
        <v>0</v>
      </c>
      <c r="V53" s="158">
        <f>ROUND(E53*U53,2)</f>
        <v>0</v>
      </c>
      <c r="W53" s="158"/>
      <c r="X53" s="158" t="s">
        <v>156</v>
      </c>
      <c r="Y53" s="158" t="s">
        <v>157</v>
      </c>
      <c r="Z53" s="147"/>
      <c r="AA53" s="147"/>
      <c r="AB53" s="147"/>
      <c r="AC53" s="147"/>
      <c r="AD53" s="147"/>
      <c r="AE53" s="147"/>
      <c r="AF53" s="147"/>
      <c r="AG53" s="147" t="s">
        <v>612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254" t="s">
        <v>644</v>
      </c>
      <c r="D54" s="255"/>
      <c r="E54" s="255"/>
      <c r="F54" s="255"/>
      <c r="G54" s="255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160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183" t="s">
        <v>645</v>
      </c>
      <c r="D55" s="163"/>
      <c r="E55" s="164">
        <v>80</v>
      </c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162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73">
        <v>15</v>
      </c>
      <c r="B56" s="174" t="s">
        <v>646</v>
      </c>
      <c r="C56" s="182" t="s">
        <v>647</v>
      </c>
      <c r="D56" s="175" t="s">
        <v>288</v>
      </c>
      <c r="E56" s="176">
        <v>34</v>
      </c>
      <c r="F56" s="177"/>
      <c r="G56" s="178">
        <f>ROUND(E56*F56,2)</f>
        <v>0</v>
      </c>
      <c r="H56" s="177"/>
      <c r="I56" s="178">
        <f>ROUND(E56*H56,2)</f>
        <v>0</v>
      </c>
      <c r="J56" s="177"/>
      <c r="K56" s="178">
        <f>ROUND(E56*J56,2)</f>
        <v>0</v>
      </c>
      <c r="L56" s="178">
        <v>21</v>
      </c>
      <c r="M56" s="178">
        <f>G56*(1+L56/100)</f>
        <v>0</v>
      </c>
      <c r="N56" s="176">
        <v>1.1E-4</v>
      </c>
      <c r="O56" s="176">
        <f>ROUND(E56*N56,2)</f>
        <v>0</v>
      </c>
      <c r="P56" s="176">
        <v>0</v>
      </c>
      <c r="Q56" s="176">
        <f>ROUND(E56*P56,2)</f>
        <v>0</v>
      </c>
      <c r="R56" s="178"/>
      <c r="S56" s="178" t="s">
        <v>219</v>
      </c>
      <c r="T56" s="179" t="s">
        <v>219</v>
      </c>
      <c r="U56" s="158">
        <v>0</v>
      </c>
      <c r="V56" s="158">
        <f>ROUND(E56*U56,2)</f>
        <v>0</v>
      </c>
      <c r="W56" s="158"/>
      <c r="X56" s="158" t="s">
        <v>156</v>
      </c>
      <c r="Y56" s="158" t="s">
        <v>157</v>
      </c>
      <c r="Z56" s="147"/>
      <c r="AA56" s="147"/>
      <c r="AB56" s="147"/>
      <c r="AC56" s="147"/>
      <c r="AD56" s="147"/>
      <c r="AE56" s="147"/>
      <c r="AF56" s="147"/>
      <c r="AG56" s="147" t="s">
        <v>612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183" t="s">
        <v>648</v>
      </c>
      <c r="D57" s="163"/>
      <c r="E57" s="164">
        <v>34</v>
      </c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162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3">
        <v>16</v>
      </c>
      <c r="B58" s="174" t="s">
        <v>649</v>
      </c>
      <c r="C58" s="182" t="s">
        <v>650</v>
      </c>
      <c r="D58" s="175" t="s">
        <v>288</v>
      </c>
      <c r="E58" s="176">
        <v>10</v>
      </c>
      <c r="F58" s="177"/>
      <c r="G58" s="178">
        <f>ROUND(E58*F58,2)</f>
        <v>0</v>
      </c>
      <c r="H58" s="177"/>
      <c r="I58" s="178">
        <f>ROUND(E58*H58,2)</f>
        <v>0</v>
      </c>
      <c r="J58" s="177"/>
      <c r="K58" s="178">
        <f>ROUND(E58*J58,2)</f>
        <v>0</v>
      </c>
      <c r="L58" s="178">
        <v>21</v>
      </c>
      <c r="M58" s="178">
        <f>G58*(1+L58/100)</f>
        <v>0</v>
      </c>
      <c r="N58" s="176">
        <v>2.0000000000000001E-4</v>
      </c>
      <c r="O58" s="176">
        <f>ROUND(E58*N58,2)</f>
        <v>0</v>
      </c>
      <c r="P58" s="176">
        <v>0</v>
      </c>
      <c r="Q58" s="176">
        <f>ROUND(E58*P58,2)</f>
        <v>0</v>
      </c>
      <c r="R58" s="178"/>
      <c r="S58" s="178" t="s">
        <v>219</v>
      </c>
      <c r="T58" s="179" t="s">
        <v>219</v>
      </c>
      <c r="U58" s="158">
        <v>0</v>
      </c>
      <c r="V58" s="158">
        <f>ROUND(E58*U58,2)</f>
        <v>0</v>
      </c>
      <c r="W58" s="158"/>
      <c r="X58" s="158" t="s">
        <v>156</v>
      </c>
      <c r="Y58" s="158" t="s">
        <v>157</v>
      </c>
      <c r="Z58" s="147"/>
      <c r="AA58" s="147"/>
      <c r="AB58" s="147"/>
      <c r="AC58" s="147"/>
      <c r="AD58" s="147"/>
      <c r="AE58" s="147"/>
      <c r="AF58" s="147"/>
      <c r="AG58" s="147" t="s">
        <v>612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183" t="s">
        <v>289</v>
      </c>
      <c r="D59" s="163"/>
      <c r="E59" s="164">
        <v>10</v>
      </c>
      <c r="F59" s="158"/>
      <c r="G59" s="158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162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73">
        <v>17</v>
      </c>
      <c r="B60" s="174" t="s">
        <v>651</v>
      </c>
      <c r="C60" s="182" t="s">
        <v>652</v>
      </c>
      <c r="D60" s="175" t="s">
        <v>288</v>
      </c>
      <c r="E60" s="176">
        <v>5</v>
      </c>
      <c r="F60" s="177"/>
      <c r="G60" s="178">
        <f>ROUND(E60*F60,2)</f>
        <v>0</v>
      </c>
      <c r="H60" s="177"/>
      <c r="I60" s="178">
        <f>ROUND(E60*H60,2)</f>
        <v>0</v>
      </c>
      <c r="J60" s="177"/>
      <c r="K60" s="178">
        <f>ROUND(E60*J60,2)</f>
        <v>0</v>
      </c>
      <c r="L60" s="178">
        <v>21</v>
      </c>
      <c r="M60" s="178">
        <f>G60*(1+L60/100)</f>
        <v>0</v>
      </c>
      <c r="N60" s="176">
        <v>2.1000000000000001E-4</v>
      </c>
      <c r="O60" s="176">
        <f>ROUND(E60*N60,2)</f>
        <v>0</v>
      </c>
      <c r="P60" s="176">
        <v>0</v>
      </c>
      <c r="Q60" s="176">
        <f>ROUND(E60*P60,2)</f>
        <v>0</v>
      </c>
      <c r="R60" s="178"/>
      <c r="S60" s="178" t="s">
        <v>219</v>
      </c>
      <c r="T60" s="179" t="s">
        <v>219</v>
      </c>
      <c r="U60" s="158">
        <v>0</v>
      </c>
      <c r="V60" s="158">
        <f>ROUND(E60*U60,2)</f>
        <v>0</v>
      </c>
      <c r="W60" s="158"/>
      <c r="X60" s="158" t="s">
        <v>156</v>
      </c>
      <c r="Y60" s="158" t="s">
        <v>157</v>
      </c>
      <c r="Z60" s="147"/>
      <c r="AA60" s="147"/>
      <c r="AB60" s="147"/>
      <c r="AC60" s="147"/>
      <c r="AD60" s="147"/>
      <c r="AE60" s="147"/>
      <c r="AF60" s="147"/>
      <c r="AG60" s="147" t="s">
        <v>612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">
      <c r="A61" s="154"/>
      <c r="B61" s="155"/>
      <c r="C61" s="254" t="s">
        <v>653</v>
      </c>
      <c r="D61" s="255"/>
      <c r="E61" s="255"/>
      <c r="F61" s="255"/>
      <c r="G61" s="255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160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183" t="s">
        <v>77</v>
      </c>
      <c r="D62" s="163"/>
      <c r="E62" s="164">
        <v>5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162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73">
        <v>18</v>
      </c>
      <c r="B63" s="174" t="s">
        <v>654</v>
      </c>
      <c r="C63" s="182" t="s">
        <v>655</v>
      </c>
      <c r="D63" s="175" t="s">
        <v>288</v>
      </c>
      <c r="E63" s="176">
        <v>10</v>
      </c>
      <c r="F63" s="177"/>
      <c r="G63" s="178">
        <f>ROUND(E63*F63,2)</f>
        <v>0</v>
      </c>
      <c r="H63" s="177"/>
      <c r="I63" s="178">
        <f>ROUND(E63*H63,2)</f>
        <v>0</v>
      </c>
      <c r="J63" s="177"/>
      <c r="K63" s="178">
        <f>ROUND(E63*J63,2)</f>
        <v>0</v>
      </c>
      <c r="L63" s="178">
        <v>21</v>
      </c>
      <c r="M63" s="178">
        <f>G63*(1+L63/100)</f>
        <v>0</v>
      </c>
      <c r="N63" s="176">
        <v>2.2000000000000001E-4</v>
      </c>
      <c r="O63" s="176">
        <f>ROUND(E63*N63,2)</f>
        <v>0</v>
      </c>
      <c r="P63" s="176">
        <v>0</v>
      </c>
      <c r="Q63" s="176">
        <f>ROUND(E63*P63,2)</f>
        <v>0</v>
      </c>
      <c r="R63" s="178"/>
      <c r="S63" s="178" t="s">
        <v>219</v>
      </c>
      <c r="T63" s="179" t="s">
        <v>219</v>
      </c>
      <c r="U63" s="158">
        <v>0</v>
      </c>
      <c r="V63" s="158">
        <f>ROUND(E63*U63,2)</f>
        <v>0</v>
      </c>
      <c r="W63" s="158"/>
      <c r="X63" s="158" t="s">
        <v>156</v>
      </c>
      <c r="Y63" s="158" t="s">
        <v>157</v>
      </c>
      <c r="Z63" s="147"/>
      <c r="AA63" s="147"/>
      <c r="AB63" s="147"/>
      <c r="AC63" s="147"/>
      <c r="AD63" s="147"/>
      <c r="AE63" s="147"/>
      <c r="AF63" s="147"/>
      <c r="AG63" s="147" t="s">
        <v>612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183" t="s">
        <v>289</v>
      </c>
      <c r="D64" s="163"/>
      <c r="E64" s="164">
        <v>10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162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3">
        <v>19</v>
      </c>
      <c r="B65" s="174" t="s">
        <v>656</v>
      </c>
      <c r="C65" s="182" t="s">
        <v>657</v>
      </c>
      <c r="D65" s="175" t="s">
        <v>288</v>
      </c>
      <c r="E65" s="176">
        <v>10</v>
      </c>
      <c r="F65" s="177"/>
      <c r="G65" s="178">
        <f>ROUND(E65*F65,2)</f>
        <v>0</v>
      </c>
      <c r="H65" s="177"/>
      <c r="I65" s="178">
        <f>ROUND(E65*H65,2)</f>
        <v>0</v>
      </c>
      <c r="J65" s="177"/>
      <c r="K65" s="178">
        <f>ROUND(E65*J65,2)</f>
        <v>0</v>
      </c>
      <c r="L65" s="178">
        <v>21</v>
      </c>
      <c r="M65" s="178">
        <f>G65*(1+L65/100)</f>
        <v>0</v>
      </c>
      <c r="N65" s="176">
        <v>3.8999999999999999E-4</v>
      </c>
      <c r="O65" s="176">
        <f>ROUND(E65*N65,2)</f>
        <v>0</v>
      </c>
      <c r="P65" s="176">
        <v>0</v>
      </c>
      <c r="Q65" s="176">
        <f>ROUND(E65*P65,2)</f>
        <v>0</v>
      </c>
      <c r="R65" s="178"/>
      <c r="S65" s="178" t="s">
        <v>219</v>
      </c>
      <c r="T65" s="179" t="s">
        <v>219</v>
      </c>
      <c r="U65" s="158">
        <v>0</v>
      </c>
      <c r="V65" s="158">
        <f>ROUND(E65*U65,2)</f>
        <v>0</v>
      </c>
      <c r="W65" s="158"/>
      <c r="X65" s="158" t="s">
        <v>156</v>
      </c>
      <c r="Y65" s="158" t="s">
        <v>157</v>
      </c>
      <c r="Z65" s="147"/>
      <c r="AA65" s="147"/>
      <c r="AB65" s="147"/>
      <c r="AC65" s="147"/>
      <c r="AD65" s="147"/>
      <c r="AE65" s="147"/>
      <c r="AF65" s="147"/>
      <c r="AG65" s="147" t="s">
        <v>612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183" t="s">
        <v>658</v>
      </c>
      <c r="D66" s="163"/>
      <c r="E66" s="164">
        <v>10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162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73">
        <v>20</v>
      </c>
      <c r="B67" s="174" t="s">
        <v>659</v>
      </c>
      <c r="C67" s="182" t="s">
        <v>660</v>
      </c>
      <c r="D67" s="175" t="s">
        <v>288</v>
      </c>
      <c r="E67" s="176">
        <v>14</v>
      </c>
      <c r="F67" s="177"/>
      <c r="G67" s="178">
        <f>ROUND(E67*F67,2)</f>
        <v>0</v>
      </c>
      <c r="H67" s="177"/>
      <c r="I67" s="178">
        <f>ROUND(E67*H67,2)</f>
        <v>0</v>
      </c>
      <c r="J67" s="177"/>
      <c r="K67" s="178">
        <f>ROUND(E67*J67,2)</f>
        <v>0</v>
      </c>
      <c r="L67" s="178">
        <v>21</v>
      </c>
      <c r="M67" s="178">
        <f>G67*(1+L67/100)</f>
        <v>0</v>
      </c>
      <c r="N67" s="176">
        <v>1.2999999999999999E-4</v>
      </c>
      <c r="O67" s="176">
        <f>ROUND(E67*N67,2)</f>
        <v>0</v>
      </c>
      <c r="P67" s="176">
        <v>0</v>
      </c>
      <c r="Q67" s="176">
        <f>ROUND(E67*P67,2)</f>
        <v>0</v>
      </c>
      <c r="R67" s="178"/>
      <c r="S67" s="178" t="s">
        <v>219</v>
      </c>
      <c r="T67" s="179" t="s">
        <v>219</v>
      </c>
      <c r="U67" s="158">
        <v>0</v>
      </c>
      <c r="V67" s="158">
        <f>ROUND(E67*U67,2)</f>
        <v>0</v>
      </c>
      <c r="W67" s="158"/>
      <c r="X67" s="158" t="s">
        <v>156</v>
      </c>
      <c r="Y67" s="158" t="s">
        <v>157</v>
      </c>
      <c r="Z67" s="147"/>
      <c r="AA67" s="147"/>
      <c r="AB67" s="147"/>
      <c r="AC67" s="147"/>
      <c r="AD67" s="147"/>
      <c r="AE67" s="147"/>
      <c r="AF67" s="147"/>
      <c r="AG67" s="147" t="s">
        <v>612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183" t="s">
        <v>661</v>
      </c>
      <c r="D68" s="163"/>
      <c r="E68" s="164">
        <v>14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162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22.5" outlineLevel="1" x14ac:dyDescent="0.2">
      <c r="A69" s="173">
        <v>21</v>
      </c>
      <c r="B69" s="174" t="s">
        <v>662</v>
      </c>
      <c r="C69" s="182" t="s">
        <v>663</v>
      </c>
      <c r="D69" s="175" t="s">
        <v>288</v>
      </c>
      <c r="E69" s="176">
        <v>14</v>
      </c>
      <c r="F69" s="177"/>
      <c r="G69" s="178">
        <f>ROUND(E69*F69,2)</f>
        <v>0</v>
      </c>
      <c r="H69" s="177"/>
      <c r="I69" s="178">
        <f>ROUND(E69*H69,2)</f>
        <v>0</v>
      </c>
      <c r="J69" s="177"/>
      <c r="K69" s="178">
        <f>ROUND(E69*J69,2)</f>
        <v>0</v>
      </c>
      <c r="L69" s="178">
        <v>21</v>
      </c>
      <c r="M69" s="178">
        <f>G69*(1+L69/100)</f>
        <v>0</v>
      </c>
      <c r="N69" s="176">
        <v>0</v>
      </c>
      <c r="O69" s="176">
        <f>ROUND(E69*N69,2)</f>
        <v>0</v>
      </c>
      <c r="P69" s="176">
        <v>0</v>
      </c>
      <c r="Q69" s="176">
        <f>ROUND(E69*P69,2)</f>
        <v>0</v>
      </c>
      <c r="R69" s="178"/>
      <c r="S69" s="178" t="s">
        <v>219</v>
      </c>
      <c r="T69" s="179" t="s">
        <v>219</v>
      </c>
      <c r="U69" s="158">
        <v>0</v>
      </c>
      <c r="V69" s="158">
        <f>ROUND(E69*U69,2)</f>
        <v>0</v>
      </c>
      <c r="W69" s="158"/>
      <c r="X69" s="158" t="s">
        <v>156</v>
      </c>
      <c r="Y69" s="158" t="s">
        <v>157</v>
      </c>
      <c r="Z69" s="147"/>
      <c r="AA69" s="147"/>
      <c r="AB69" s="147"/>
      <c r="AC69" s="147"/>
      <c r="AD69" s="147"/>
      <c r="AE69" s="147"/>
      <c r="AF69" s="147"/>
      <c r="AG69" s="147" t="s">
        <v>612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2" x14ac:dyDescent="0.2">
      <c r="A70" s="154"/>
      <c r="B70" s="155"/>
      <c r="C70" s="183" t="s">
        <v>623</v>
      </c>
      <c r="D70" s="163"/>
      <c r="E70" s="164">
        <v>14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162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2.5" outlineLevel="1" x14ac:dyDescent="0.2">
      <c r="A71" s="173">
        <v>22</v>
      </c>
      <c r="B71" s="174" t="s">
        <v>664</v>
      </c>
      <c r="C71" s="182" t="s">
        <v>665</v>
      </c>
      <c r="D71" s="175" t="s">
        <v>288</v>
      </c>
      <c r="E71" s="176">
        <v>7</v>
      </c>
      <c r="F71" s="177"/>
      <c r="G71" s="178">
        <f>ROUND(E71*F71,2)</f>
        <v>0</v>
      </c>
      <c r="H71" s="177"/>
      <c r="I71" s="178">
        <f>ROUND(E71*H71,2)</f>
        <v>0</v>
      </c>
      <c r="J71" s="177"/>
      <c r="K71" s="178">
        <f>ROUND(E71*J71,2)</f>
        <v>0</v>
      </c>
      <c r="L71" s="178">
        <v>21</v>
      </c>
      <c r="M71" s="178">
        <f>G71*(1+L71/100)</f>
        <v>0</v>
      </c>
      <c r="N71" s="176">
        <v>7.77E-3</v>
      </c>
      <c r="O71" s="176">
        <f>ROUND(E71*N71,2)</f>
        <v>0.05</v>
      </c>
      <c r="P71" s="176">
        <v>0</v>
      </c>
      <c r="Q71" s="176">
        <f>ROUND(E71*P71,2)</f>
        <v>0</v>
      </c>
      <c r="R71" s="178"/>
      <c r="S71" s="178" t="s">
        <v>219</v>
      </c>
      <c r="T71" s="179" t="s">
        <v>219</v>
      </c>
      <c r="U71" s="158">
        <v>0</v>
      </c>
      <c r="V71" s="158">
        <f>ROUND(E71*U71,2)</f>
        <v>0</v>
      </c>
      <c r="W71" s="158"/>
      <c r="X71" s="158" t="s">
        <v>156</v>
      </c>
      <c r="Y71" s="158" t="s">
        <v>157</v>
      </c>
      <c r="Z71" s="147"/>
      <c r="AA71" s="147"/>
      <c r="AB71" s="147"/>
      <c r="AC71" s="147"/>
      <c r="AD71" s="147"/>
      <c r="AE71" s="147"/>
      <c r="AF71" s="147"/>
      <c r="AG71" s="147" t="s">
        <v>612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2" x14ac:dyDescent="0.2">
      <c r="A72" s="154"/>
      <c r="B72" s="155"/>
      <c r="C72" s="254" t="s">
        <v>666</v>
      </c>
      <c r="D72" s="255"/>
      <c r="E72" s="255"/>
      <c r="F72" s="255"/>
      <c r="G72" s="255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160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183" t="s">
        <v>628</v>
      </c>
      <c r="D73" s="163"/>
      <c r="E73" s="164">
        <v>7</v>
      </c>
      <c r="F73" s="158"/>
      <c r="G73" s="15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162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73">
        <v>23</v>
      </c>
      <c r="B74" s="174" t="s">
        <v>667</v>
      </c>
      <c r="C74" s="182" t="s">
        <v>668</v>
      </c>
      <c r="D74" s="175" t="s">
        <v>288</v>
      </c>
      <c r="E74" s="176">
        <v>7</v>
      </c>
      <c r="F74" s="177"/>
      <c r="G74" s="178">
        <f>ROUND(E74*F74,2)</f>
        <v>0</v>
      </c>
      <c r="H74" s="177"/>
      <c r="I74" s="178">
        <f>ROUND(E74*H74,2)</f>
        <v>0</v>
      </c>
      <c r="J74" s="177"/>
      <c r="K74" s="178">
        <f>ROUND(E74*J74,2)</f>
        <v>0</v>
      </c>
      <c r="L74" s="178">
        <v>21</v>
      </c>
      <c r="M74" s="178">
        <f>G74*(1+L74/100)</f>
        <v>0</v>
      </c>
      <c r="N74" s="176">
        <v>0</v>
      </c>
      <c r="O74" s="176">
        <f>ROUND(E74*N74,2)</f>
        <v>0</v>
      </c>
      <c r="P74" s="176">
        <v>0</v>
      </c>
      <c r="Q74" s="176">
        <f>ROUND(E74*P74,2)</f>
        <v>0</v>
      </c>
      <c r="R74" s="178"/>
      <c r="S74" s="178" t="s">
        <v>219</v>
      </c>
      <c r="T74" s="179" t="s">
        <v>219</v>
      </c>
      <c r="U74" s="158">
        <v>0</v>
      </c>
      <c r="V74" s="158">
        <f>ROUND(E74*U74,2)</f>
        <v>0</v>
      </c>
      <c r="W74" s="158"/>
      <c r="X74" s="158" t="s">
        <v>156</v>
      </c>
      <c r="Y74" s="158" t="s">
        <v>157</v>
      </c>
      <c r="Z74" s="147"/>
      <c r="AA74" s="147"/>
      <c r="AB74" s="147"/>
      <c r="AC74" s="147"/>
      <c r="AD74" s="147"/>
      <c r="AE74" s="147"/>
      <c r="AF74" s="147"/>
      <c r="AG74" s="147" t="s">
        <v>612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183" t="s">
        <v>628</v>
      </c>
      <c r="D75" s="163"/>
      <c r="E75" s="164">
        <v>7</v>
      </c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162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73">
        <v>24</v>
      </c>
      <c r="B76" s="174" t="s">
        <v>669</v>
      </c>
      <c r="C76" s="182" t="s">
        <v>670</v>
      </c>
      <c r="D76" s="175" t="s">
        <v>288</v>
      </c>
      <c r="E76" s="176">
        <v>18</v>
      </c>
      <c r="F76" s="177"/>
      <c r="G76" s="178">
        <f>ROUND(E76*F76,2)</f>
        <v>0</v>
      </c>
      <c r="H76" s="177"/>
      <c r="I76" s="178">
        <f>ROUND(E76*H76,2)</f>
        <v>0</v>
      </c>
      <c r="J76" s="177"/>
      <c r="K76" s="178">
        <f>ROUND(E76*J76,2)</f>
        <v>0</v>
      </c>
      <c r="L76" s="178">
        <v>21</v>
      </c>
      <c r="M76" s="178">
        <f>G76*(1+L76/100)</f>
        <v>0</v>
      </c>
      <c r="N76" s="176">
        <v>0</v>
      </c>
      <c r="O76" s="176">
        <f>ROUND(E76*N76,2)</f>
        <v>0</v>
      </c>
      <c r="P76" s="176">
        <v>0</v>
      </c>
      <c r="Q76" s="176">
        <f>ROUND(E76*P76,2)</f>
        <v>0</v>
      </c>
      <c r="R76" s="178"/>
      <c r="S76" s="178" t="s">
        <v>219</v>
      </c>
      <c r="T76" s="179" t="s">
        <v>219</v>
      </c>
      <c r="U76" s="158">
        <v>0</v>
      </c>
      <c r="V76" s="158">
        <f>ROUND(E76*U76,2)</f>
        <v>0</v>
      </c>
      <c r="W76" s="158"/>
      <c r="X76" s="158" t="s">
        <v>156</v>
      </c>
      <c r="Y76" s="158" t="s">
        <v>157</v>
      </c>
      <c r="Z76" s="147"/>
      <c r="AA76" s="147"/>
      <c r="AB76" s="147"/>
      <c r="AC76" s="147"/>
      <c r="AD76" s="147"/>
      <c r="AE76" s="147"/>
      <c r="AF76" s="147"/>
      <c r="AG76" s="147" t="s">
        <v>612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2" x14ac:dyDescent="0.2">
      <c r="A77" s="154"/>
      <c r="B77" s="155"/>
      <c r="C77" s="183" t="s">
        <v>671</v>
      </c>
      <c r="D77" s="163"/>
      <c r="E77" s="164">
        <v>4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162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3" x14ac:dyDescent="0.2">
      <c r="A78" s="154"/>
      <c r="B78" s="155"/>
      <c r="C78" s="183" t="s">
        <v>672</v>
      </c>
      <c r="D78" s="163"/>
      <c r="E78" s="164">
        <v>7</v>
      </c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162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">
      <c r="A79" s="154"/>
      <c r="B79" s="155"/>
      <c r="C79" s="183" t="s">
        <v>673</v>
      </c>
      <c r="D79" s="163"/>
      <c r="E79" s="164">
        <v>7</v>
      </c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162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73">
        <v>25</v>
      </c>
      <c r="B80" s="174" t="s">
        <v>674</v>
      </c>
      <c r="C80" s="182" t="s">
        <v>675</v>
      </c>
      <c r="D80" s="175" t="s">
        <v>182</v>
      </c>
      <c r="E80" s="176">
        <v>1</v>
      </c>
      <c r="F80" s="177"/>
      <c r="G80" s="178">
        <f>ROUND(E80*F80,2)</f>
        <v>0</v>
      </c>
      <c r="H80" s="177"/>
      <c r="I80" s="178">
        <f>ROUND(E80*H80,2)</f>
        <v>0</v>
      </c>
      <c r="J80" s="177"/>
      <c r="K80" s="178">
        <f>ROUND(E80*J80,2)</f>
        <v>0</v>
      </c>
      <c r="L80" s="178">
        <v>21</v>
      </c>
      <c r="M80" s="178">
        <f>G80*(1+L80/100)</f>
        <v>0</v>
      </c>
      <c r="N80" s="176">
        <v>0</v>
      </c>
      <c r="O80" s="176">
        <f>ROUND(E80*N80,2)</f>
        <v>0</v>
      </c>
      <c r="P80" s="176">
        <v>0.1</v>
      </c>
      <c r="Q80" s="176">
        <f>ROUND(E80*P80,2)</f>
        <v>0.1</v>
      </c>
      <c r="R80" s="178"/>
      <c r="S80" s="178" t="s">
        <v>219</v>
      </c>
      <c r="T80" s="179" t="s">
        <v>219</v>
      </c>
      <c r="U80" s="158">
        <v>0</v>
      </c>
      <c r="V80" s="158">
        <f>ROUND(E80*U80,2)</f>
        <v>0</v>
      </c>
      <c r="W80" s="158"/>
      <c r="X80" s="158" t="s">
        <v>156</v>
      </c>
      <c r="Y80" s="158" t="s">
        <v>157</v>
      </c>
      <c r="Z80" s="147"/>
      <c r="AA80" s="147"/>
      <c r="AB80" s="147"/>
      <c r="AC80" s="147"/>
      <c r="AD80" s="147"/>
      <c r="AE80" s="147"/>
      <c r="AF80" s="147"/>
      <c r="AG80" s="147" t="s">
        <v>612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254" t="s">
        <v>676</v>
      </c>
      <c r="D81" s="255"/>
      <c r="E81" s="255"/>
      <c r="F81" s="255"/>
      <c r="G81" s="255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160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">
      <c r="A82" s="154"/>
      <c r="B82" s="155"/>
      <c r="C82" s="183" t="s">
        <v>47</v>
      </c>
      <c r="D82" s="163"/>
      <c r="E82" s="164">
        <v>1</v>
      </c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7"/>
      <c r="AA82" s="147"/>
      <c r="AB82" s="147"/>
      <c r="AC82" s="147"/>
      <c r="AD82" s="147"/>
      <c r="AE82" s="147"/>
      <c r="AF82" s="147"/>
      <c r="AG82" s="147" t="s">
        <v>162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73">
        <v>26</v>
      </c>
      <c r="B83" s="174" t="s">
        <v>677</v>
      </c>
      <c r="C83" s="182" t="s">
        <v>678</v>
      </c>
      <c r="D83" s="175" t="s">
        <v>288</v>
      </c>
      <c r="E83" s="176">
        <v>2</v>
      </c>
      <c r="F83" s="177"/>
      <c r="G83" s="178">
        <f>ROUND(E83*F83,2)</f>
        <v>0</v>
      </c>
      <c r="H83" s="177"/>
      <c r="I83" s="178">
        <f>ROUND(E83*H83,2)</f>
        <v>0</v>
      </c>
      <c r="J83" s="177"/>
      <c r="K83" s="178">
        <f>ROUND(E83*J83,2)</f>
        <v>0</v>
      </c>
      <c r="L83" s="178">
        <v>21</v>
      </c>
      <c r="M83" s="178">
        <f>G83*(1+L83/100)</f>
        <v>0</v>
      </c>
      <c r="N83" s="176">
        <v>0</v>
      </c>
      <c r="O83" s="176">
        <f>ROUND(E83*N83,2)</f>
        <v>0</v>
      </c>
      <c r="P83" s="176">
        <v>0</v>
      </c>
      <c r="Q83" s="176">
        <f>ROUND(E83*P83,2)</f>
        <v>0</v>
      </c>
      <c r="R83" s="178"/>
      <c r="S83" s="178" t="s">
        <v>219</v>
      </c>
      <c r="T83" s="179" t="s">
        <v>219</v>
      </c>
      <c r="U83" s="158">
        <v>0</v>
      </c>
      <c r="V83" s="158">
        <f>ROUND(E83*U83,2)</f>
        <v>0</v>
      </c>
      <c r="W83" s="158"/>
      <c r="X83" s="158" t="s">
        <v>156</v>
      </c>
      <c r="Y83" s="158" t="s">
        <v>157</v>
      </c>
      <c r="Z83" s="147"/>
      <c r="AA83" s="147"/>
      <c r="AB83" s="147"/>
      <c r="AC83" s="147"/>
      <c r="AD83" s="147"/>
      <c r="AE83" s="147"/>
      <c r="AF83" s="147"/>
      <c r="AG83" s="147" t="s">
        <v>612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183" t="s">
        <v>297</v>
      </c>
      <c r="D84" s="163"/>
      <c r="E84" s="164">
        <v>2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162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73">
        <v>27</v>
      </c>
      <c r="B85" s="174" t="s">
        <v>679</v>
      </c>
      <c r="C85" s="182" t="s">
        <v>680</v>
      </c>
      <c r="D85" s="175" t="s">
        <v>288</v>
      </c>
      <c r="E85" s="176">
        <v>7</v>
      </c>
      <c r="F85" s="177"/>
      <c r="G85" s="178">
        <f>ROUND(E85*F85,2)</f>
        <v>0</v>
      </c>
      <c r="H85" s="177"/>
      <c r="I85" s="178">
        <f>ROUND(E85*H85,2)</f>
        <v>0</v>
      </c>
      <c r="J85" s="177"/>
      <c r="K85" s="178">
        <f>ROUND(E85*J85,2)</f>
        <v>0</v>
      </c>
      <c r="L85" s="178">
        <v>21</v>
      </c>
      <c r="M85" s="178">
        <f>G85*(1+L85/100)</f>
        <v>0</v>
      </c>
      <c r="N85" s="176">
        <v>0</v>
      </c>
      <c r="O85" s="176">
        <f>ROUND(E85*N85,2)</f>
        <v>0</v>
      </c>
      <c r="P85" s="176">
        <v>0</v>
      </c>
      <c r="Q85" s="176">
        <f>ROUND(E85*P85,2)</f>
        <v>0</v>
      </c>
      <c r="R85" s="178"/>
      <c r="S85" s="178" t="s">
        <v>219</v>
      </c>
      <c r="T85" s="179" t="s">
        <v>219</v>
      </c>
      <c r="U85" s="158">
        <v>0</v>
      </c>
      <c r="V85" s="158">
        <f>ROUND(E85*U85,2)</f>
        <v>0</v>
      </c>
      <c r="W85" s="158"/>
      <c r="X85" s="158" t="s">
        <v>156</v>
      </c>
      <c r="Y85" s="158" t="s">
        <v>157</v>
      </c>
      <c r="Z85" s="147"/>
      <c r="AA85" s="147"/>
      <c r="AB85" s="147"/>
      <c r="AC85" s="147"/>
      <c r="AD85" s="147"/>
      <c r="AE85" s="147"/>
      <c r="AF85" s="147"/>
      <c r="AG85" s="147" t="s">
        <v>612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2" x14ac:dyDescent="0.2">
      <c r="A86" s="154"/>
      <c r="B86" s="155"/>
      <c r="C86" s="254" t="s">
        <v>681</v>
      </c>
      <c r="D86" s="255"/>
      <c r="E86" s="255"/>
      <c r="F86" s="255"/>
      <c r="G86" s="255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160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183" t="s">
        <v>628</v>
      </c>
      <c r="D87" s="163"/>
      <c r="E87" s="164">
        <v>7</v>
      </c>
      <c r="F87" s="158"/>
      <c r="G87" s="158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162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ht="22.5" outlineLevel="1" x14ac:dyDescent="0.2">
      <c r="A88" s="173">
        <v>28</v>
      </c>
      <c r="B88" s="174" t="s">
        <v>682</v>
      </c>
      <c r="C88" s="182" t="s">
        <v>683</v>
      </c>
      <c r="D88" s="175" t="s">
        <v>288</v>
      </c>
      <c r="E88" s="176">
        <v>1</v>
      </c>
      <c r="F88" s="177"/>
      <c r="G88" s="178">
        <f>ROUND(E88*F88,2)</f>
        <v>0</v>
      </c>
      <c r="H88" s="177"/>
      <c r="I88" s="178">
        <f>ROUND(E88*H88,2)</f>
        <v>0</v>
      </c>
      <c r="J88" s="177"/>
      <c r="K88" s="178">
        <f>ROUND(E88*J88,2)</f>
        <v>0</v>
      </c>
      <c r="L88" s="178">
        <v>21</v>
      </c>
      <c r="M88" s="178">
        <f>G88*(1+L88/100)</f>
        <v>0</v>
      </c>
      <c r="N88" s="176">
        <v>0</v>
      </c>
      <c r="O88" s="176">
        <f>ROUND(E88*N88,2)</f>
        <v>0</v>
      </c>
      <c r="P88" s="176">
        <v>0</v>
      </c>
      <c r="Q88" s="176">
        <f>ROUND(E88*P88,2)</f>
        <v>0</v>
      </c>
      <c r="R88" s="178"/>
      <c r="S88" s="178" t="s">
        <v>219</v>
      </c>
      <c r="T88" s="179" t="s">
        <v>219</v>
      </c>
      <c r="U88" s="158">
        <v>0</v>
      </c>
      <c r="V88" s="158">
        <f>ROUND(E88*U88,2)</f>
        <v>0</v>
      </c>
      <c r="W88" s="158"/>
      <c r="X88" s="158" t="s">
        <v>156</v>
      </c>
      <c r="Y88" s="158" t="s">
        <v>157</v>
      </c>
      <c r="Z88" s="147"/>
      <c r="AA88" s="147"/>
      <c r="AB88" s="147"/>
      <c r="AC88" s="147"/>
      <c r="AD88" s="147"/>
      <c r="AE88" s="147"/>
      <c r="AF88" s="147"/>
      <c r="AG88" s="147" t="s">
        <v>612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254" t="s">
        <v>684</v>
      </c>
      <c r="D89" s="255"/>
      <c r="E89" s="255"/>
      <c r="F89" s="255"/>
      <c r="G89" s="255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160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2" x14ac:dyDescent="0.2">
      <c r="A90" s="154"/>
      <c r="B90" s="155"/>
      <c r="C90" s="183" t="s">
        <v>47</v>
      </c>
      <c r="D90" s="163"/>
      <c r="E90" s="164">
        <v>1</v>
      </c>
      <c r="F90" s="158"/>
      <c r="G90" s="158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162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73">
        <v>29</v>
      </c>
      <c r="B91" s="174" t="s">
        <v>685</v>
      </c>
      <c r="C91" s="182" t="s">
        <v>686</v>
      </c>
      <c r="D91" s="175" t="s">
        <v>687</v>
      </c>
      <c r="E91" s="176">
        <v>5</v>
      </c>
      <c r="F91" s="177"/>
      <c r="G91" s="178">
        <f>ROUND(E91*F91,2)</f>
        <v>0</v>
      </c>
      <c r="H91" s="177"/>
      <c r="I91" s="178">
        <f>ROUND(E91*H91,2)</f>
        <v>0</v>
      </c>
      <c r="J91" s="177"/>
      <c r="K91" s="178">
        <f>ROUND(E91*J91,2)</f>
        <v>0</v>
      </c>
      <c r="L91" s="178">
        <v>21</v>
      </c>
      <c r="M91" s="178">
        <f>G91*(1+L91/100)</f>
        <v>0</v>
      </c>
      <c r="N91" s="176">
        <v>1E-3</v>
      </c>
      <c r="O91" s="176">
        <f>ROUND(E91*N91,2)</f>
        <v>0.01</v>
      </c>
      <c r="P91" s="176">
        <v>0</v>
      </c>
      <c r="Q91" s="176">
        <f>ROUND(E91*P91,2)</f>
        <v>0</v>
      </c>
      <c r="R91" s="178" t="s">
        <v>375</v>
      </c>
      <c r="S91" s="178" t="s">
        <v>219</v>
      </c>
      <c r="T91" s="179" t="s">
        <v>219</v>
      </c>
      <c r="U91" s="158">
        <v>0</v>
      </c>
      <c r="V91" s="158">
        <f>ROUND(E91*U91,2)</f>
        <v>0</v>
      </c>
      <c r="W91" s="158"/>
      <c r="X91" s="158" t="s">
        <v>376</v>
      </c>
      <c r="Y91" s="158" t="s">
        <v>157</v>
      </c>
      <c r="Z91" s="147"/>
      <c r="AA91" s="147"/>
      <c r="AB91" s="147"/>
      <c r="AC91" s="147"/>
      <c r="AD91" s="147"/>
      <c r="AE91" s="147"/>
      <c r="AF91" s="147"/>
      <c r="AG91" s="147" t="s">
        <v>688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2" x14ac:dyDescent="0.2">
      <c r="A92" s="154"/>
      <c r="B92" s="155"/>
      <c r="C92" s="254" t="s">
        <v>627</v>
      </c>
      <c r="D92" s="255"/>
      <c r="E92" s="255"/>
      <c r="F92" s="255"/>
      <c r="G92" s="255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160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183" t="s">
        <v>77</v>
      </c>
      <c r="D93" s="163"/>
      <c r="E93" s="164">
        <v>5</v>
      </c>
      <c r="F93" s="158"/>
      <c r="G93" s="158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162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73">
        <v>30</v>
      </c>
      <c r="B94" s="174" t="s">
        <v>689</v>
      </c>
      <c r="C94" s="182" t="s">
        <v>690</v>
      </c>
      <c r="D94" s="175" t="s">
        <v>288</v>
      </c>
      <c r="E94" s="176">
        <v>7</v>
      </c>
      <c r="F94" s="177"/>
      <c r="G94" s="178">
        <f>ROUND(E94*F94,2)</f>
        <v>0</v>
      </c>
      <c r="H94" s="177"/>
      <c r="I94" s="178">
        <f>ROUND(E94*H94,2)</f>
        <v>0</v>
      </c>
      <c r="J94" s="177"/>
      <c r="K94" s="178">
        <f>ROUND(E94*J94,2)</f>
        <v>0</v>
      </c>
      <c r="L94" s="178">
        <v>21</v>
      </c>
      <c r="M94" s="178">
        <f>G94*(1+L94/100)</f>
        <v>0</v>
      </c>
      <c r="N94" s="176">
        <v>1.3799999999999999E-3</v>
      </c>
      <c r="O94" s="176">
        <f>ROUND(E94*N94,2)</f>
        <v>0.01</v>
      </c>
      <c r="P94" s="176">
        <v>0</v>
      </c>
      <c r="Q94" s="176">
        <f>ROUND(E94*P94,2)</f>
        <v>0</v>
      </c>
      <c r="R94" s="178"/>
      <c r="S94" s="178" t="s">
        <v>154</v>
      </c>
      <c r="T94" s="179" t="s">
        <v>155</v>
      </c>
      <c r="U94" s="158">
        <v>0</v>
      </c>
      <c r="V94" s="158">
        <f>ROUND(E94*U94,2)</f>
        <v>0</v>
      </c>
      <c r="W94" s="158"/>
      <c r="X94" s="158" t="s">
        <v>376</v>
      </c>
      <c r="Y94" s="158" t="s">
        <v>157</v>
      </c>
      <c r="Z94" s="147"/>
      <c r="AA94" s="147"/>
      <c r="AB94" s="147"/>
      <c r="AC94" s="147"/>
      <c r="AD94" s="147"/>
      <c r="AE94" s="147"/>
      <c r="AF94" s="147"/>
      <c r="AG94" s="147" t="s">
        <v>688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">
      <c r="A95" s="154"/>
      <c r="B95" s="155"/>
      <c r="C95" s="254" t="s">
        <v>691</v>
      </c>
      <c r="D95" s="255"/>
      <c r="E95" s="255"/>
      <c r="F95" s="255"/>
      <c r="G95" s="255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160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80" t="str">
        <f>C95</f>
        <v>Sada vodiče CUI přednastavená pro 3,5 m včetně veškerých instalačních komponentů a měřící svorkovnice</v>
      </c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183" t="s">
        <v>628</v>
      </c>
      <c r="D96" s="163"/>
      <c r="E96" s="164">
        <v>7</v>
      </c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162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73">
        <v>31</v>
      </c>
      <c r="B97" s="174" t="s">
        <v>692</v>
      </c>
      <c r="C97" s="182" t="s">
        <v>693</v>
      </c>
      <c r="D97" s="175" t="s">
        <v>288</v>
      </c>
      <c r="E97" s="176">
        <v>4</v>
      </c>
      <c r="F97" s="177"/>
      <c r="G97" s="178">
        <f>ROUND(E97*F97,2)</f>
        <v>0</v>
      </c>
      <c r="H97" s="177"/>
      <c r="I97" s="178">
        <f>ROUND(E97*H97,2)</f>
        <v>0</v>
      </c>
      <c r="J97" s="177"/>
      <c r="K97" s="178">
        <f>ROUND(E97*J97,2)</f>
        <v>0</v>
      </c>
      <c r="L97" s="178">
        <v>21</v>
      </c>
      <c r="M97" s="178">
        <f>G97*(1+L97/100)</f>
        <v>0</v>
      </c>
      <c r="N97" s="176">
        <v>1.1000000000000001E-3</v>
      </c>
      <c r="O97" s="176">
        <f>ROUND(E97*N97,2)</f>
        <v>0</v>
      </c>
      <c r="P97" s="176">
        <v>0</v>
      </c>
      <c r="Q97" s="176">
        <f>ROUND(E97*P97,2)</f>
        <v>0</v>
      </c>
      <c r="R97" s="178"/>
      <c r="S97" s="178" t="s">
        <v>154</v>
      </c>
      <c r="T97" s="179" t="s">
        <v>155</v>
      </c>
      <c r="U97" s="158">
        <v>0</v>
      </c>
      <c r="V97" s="158">
        <f>ROUND(E97*U97,2)</f>
        <v>0</v>
      </c>
      <c r="W97" s="158"/>
      <c r="X97" s="158" t="s">
        <v>376</v>
      </c>
      <c r="Y97" s="158" t="s">
        <v>157</v>
      </c>
      <c r="Z97" s="147"/>
      <c r="AA97" s="147"/>
      <c r="AB97" s="147"/>
      <c r="AC97" s="147"/>
      <c r="AD97" s="147"/>
      <c r="AE97" s="147"/>
      <c r="AF97" s="147"/>
      <c r="AG97" s="147" t="s">
        <v>688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2" x14ac:dyDescent="0.2">
      <c r="A98" s="154"/>
      <c r="B98" s="155"/>
      <c r="C98" s="254" t="s">
        <v>694</v>
      </c>
      <c r="D98" s="255"/>
      <c r="E98" s="255"/>
      <c r="F98" s="255"/>
      <c r="G98" s="255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 t="s">
        <v>160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183" t="s">
        <v>75</v>
      </c>
      <c r="D99" s="163"/>
      <c r="E99" s="164">
        <v>4</v>
      </c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162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73">
        <v>32</v>
      </c>
      <c r="B100" s="174" t="s">
        <v>695</v>
      </c>
      <c r="C100" s="182" t="s">
        <v>696</v>
      </c>
      <c r="D100" s="175" t="s">
        <v>288</v>
      </c>
      <c r="E100" s="176">
        <v>7</v>
      </c>
      <c r="F100" s="177"/>
      <c r="G100" s="178">
        <f>ROUND(E100*F100,2)</f>
        <v>0</v>
      </c>
      <c r="H100" s="177"/>
      <c r="I100" s="178">
        <f>ROUND(E100*H100,2)</f>
        <v>0</v>
      </c>
      <c r="J100" s="177"/>
      <c r="K100" s="178">
        <f>ROUND(E100*J100,2)</f>
        <v>0</v>
      </c>
      <c r="L100" s="178">
        <v>21</v>
      </c>
      <c r="M100" s="178">
        <f>G100*(1+L100/100)</f>
        <v>0</v>
      </c>
      <c r="N100" s="176">
        <v>1.1000000000000001E-3</v>
      </c>
      <c r="O100" s="176">
        <f>ROUND(E100*N100,2)</f>
        <v>0.01</v>
      </c>
      <c r="P100" s="176">
        <v>0</v>
      </c>
      <c r="Q100" s="176">
        <f>ROUND(E100*P100,2)</f>
        <v>0</v>
      </c>
      <c r="R100" s="178"/>
      <c r="S100" s="178" t="s">
        <v>154</v>
      </c>
      <c r="T100" s="179" t="s">
        <v>155</v>
      </c>
      <c r="U100" s="158">
        <v>0</v>
      </c>
      <c r="V100" s="158">
        <f>ROUND(E100*U100,2)</f>
        <v>0</v>
      </c>
      <c r="W100" s="158"/>
      <c r="X100" s="158" t="s">
        <v>376</v>
      </c>
      <c r="Y100" s="158" t="s">
        <v>157</v>
      </c>
      <c r="Z100" s="147"/>
      <c r="AA100" s="147"/>
      <c r="AB100" s="147"/>
      <c r="AC100" s="147"/>
      <c r="AD100" s="147"/>
      <c r="AE100" s="147"/>
      <c r="AF100" s="147"/>
      <c r="AG100" s="147" t="s">
        <v>688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2" x14ac:dyDescent="0.2">
      <c r="A101" s="154"/>
      <c r="B101" s="155"/>
      <c r="C101" s="254" t="s">
        <v>694</v>
      </c>
      <c r="D101" s="255"/>
      <c r="E101" s="255"/>
      <c r="F101" s="255"/>
      <c r="G101" s="255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160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2" x14ac:dyDescent="0.2">
      <c r="A102" s="154"/>
      <c r="B102" s="155"/>
      <c r="C102" s="183" t="s">
        <v>628</v>
      </c>
      <c r="D102" s="163"/>
      <c r="E102" s="164">
        <v>7</v>
      </c>
      <c r="F102" s="158"/>
      <c r="G102" s="158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162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x14ac:dyDescent="0.2">
      <c r="A103" s="166" t="s">
        <v>149</v>
      </c>
      <c r="B103" s="167" t="s">
        <v>113</v>
      </c>
      <c r="C103" s="181" t="s">
        <v>114</v>
      </c>
      <c r="D103" s="168"/>
      <c r="E103" s="169"/>
      <c r="F103" s="170"/>
      <c r="G103" s="170">
        <f>SUMIF(AG104:AG114,"&lt;&gt;NOR",G104:G114)</f>
        <v>0</v>
      </c>
      <c r="H103" s="170"/>
      <c r="I103" s="170">
        <f>SUM(I104:I114)</f>
        <v>0</v>
      </c>
      <c r="J103" s="170"/>
      <c r="K103" s="170">
        <f>SUM(K104:K114)</f>
        <v>0</v>
      </c>
      <c r="L103" s="170"/>
      <c r="M103" s="170">
        <f>SUM(M104:M114)</f>
        <v>0</v>
      </c>
      <c r="N103" s="169"/>
      <c r="O103" s="169">
        <f>SUM(O104:O114)</f>
        <v>0</v>
      </c>
      <c r="P103" s="169"/>
      <c r="Q103" s="169">
        <f>SUM(Q104:Q114)</f>
        <v>0</v>
      </c>
      <c r="R103" s="170"/>
      <c r="S103" s="170"/>
      <c r="T103" s="171"/>
      <c r="U103" s="165"/>
      <c r="V103" s="165">
        <f>SUM(V104:V114)</f>
        <v>0</v>
      </c>
      <c r="W103" s="165"/>
      <c r="X103" s="165"/>
      <c r="Y103" s="165"/>
      <c r="AG103" t="s">
        <v>150</v>
      </c>
    </row>
    <row r="104" spans="1:60" outlineLevel="1" x14ac:dyDescent="0.2">
      <c r="A104" s="173">
        <v>33</v>
      </c>
      <c r="B104" s="174" t="s">
        <v>697</v>
      </c>
      <c r="C104" s="182" t="s">
        <v>698</v>
      </c>
      <c r="D104" s="175" t="s">
        <v>268</v>
      </c>
      <c r="E104" s="176">
        <v>35</v>
      </c>
      <c r="F104" s="177"/>
      <c r="G104" s="178">
        <f>ROUND(E104*F104,2)</f>
        <v>0</v>
      </c>
      <c r="H104" s="177"/>
      <c r="I104" s="178">
        <f>ROUND(E104*H104,2)</f>
        <v>0</v>
      </c>
      <c r="J104" s="177"/>
      <c r="K104" s="178">
        <f>ROUND(E104*J104,2)</f>
        <v>0</v>
      </c>
      <c r="L104" s="178">
        <v>21</v>
      </c>
      <c r="M104" s="178">
        <f>G104*(1+L104/100)</f>
        <v>0</v>
      </c>
      <c r="N104" s="176">
        <v>0</v>
      </c>
      <c r="O104" s="176">
        <f>ROUND(E104*N104,2)</f>
        <v>0</v>
      </c>
      <c r="P104" s="176">
        <v>0</v>
      </c>
      <c r="Q104" s="176">
        <f>ROUND(E104*P104,2)</f>
        <v>0</v>
      </c>
      <c r="R104" s="178"/>
      <c r="S104" s="178" t="s">
        <v>219</v>
      </c>
      <c r="T104" s="179" t="s">
        <v>219</v>
      </c>
      <c r="U104" s="158">
        <v>0</v>
      </c>
      <c r="V104" s="158">
        <f>ROUND(E104*U104,2)</f>
        <v>0</v>
      </c>
      <c r="W104" s="158"/>
      <c r="X104" s="158" t="s">
        <v>156</v>
      </c>
      <c r="Y104" s="158" t="s">
        <v>157</v>
      </c>
      <c r="Z104" s="147"/>
      <c r="AA104" s="147"/>
      <c r="AB104" s="147"/>
      <c r="AC104" s="147"/>
      <c r="AD104" s="147"/>
      <c r="AE104" s="147"/>
      <c r="AF104" s="147"/>
      <c r="AG104" s="147" t="s">
        <v>612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54" t="s">
        <v>699</v>
      </c>
      <c r="D105" s="255"/>
      <c r="E105" s="255"/>
      <c r="F105" s="255"/>
      <c r="G105" s="255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160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2" x14ac:dyDescent="0.2">
      <c r="A106" s="154"/>
      <c r="B106" s="155"/>
      <c r="C106" s="183" t="s">
        <v>700</v>
      </c>
      <c r="D106" s="163"/>
      <c r="E106" s="164">
        <v>10</v>
      </c>
      <c r="F106" s="158"/>
      <c r="G106" s="158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7"/>
      <c r="AA106" s="147"/>
      <c r="AB106" s="147"/>
      <c r="AC106" s="147"/>
      <c r="AD106" s="147"/>
      <c r="AE106" s="147"/>
      <c r="AF106" s="147"/>
      <c r="AG106" s="147" t="s">
        <v>162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3" x14ac:dyDescent="0.2">
      <c r="A107" s="154"/>
      <c r="B107" s="155"/>
      <c r="C107" s="183" t="s">
        <v>701</v>
      </c>
      <c r="D107" s="163"/>
      <c r="E107" s="164">
        <v>25</v>
      </c>
      <c r="F107" s="158"/>
      <c r="G107" s="158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7"/>
      <c r="AA107" s="147"/>
      <c r="AB107" s="147"/>
      <c r="AC107" s="147"/>
      <c r="AD107" s="147"/>
      <c r="AE107" s="147"/>
      <c r="AF107" s="147"/>
      <c r="AG107" s="147" t="s">
        <v>162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73">
        <v>34</v>
      </c>
      <c r="B108" s="174" t="s">
        <v>702</v>
      </c>
      <c r="C108" s="182" t="s">
        <v>703</v>
      </c>
      <c r="D108" s="175" t="s">
        <v>268</v>
      </c>
      <c r="E108" s="176">
        <v>35</v>
      </c>
      <c r="F108" s="177"/>
      <c r="G108" s="178">
        <f>ROUND(E108*F108,2)</f>
        <v>0</v>
      </c>
      <c r="H108" s="177"/>
      <c r="I108" s="178">
        <f>ROUND(E108*H108,2)</f>
        <v>0</v>
      </c>
      <c r="J108" s="177"/>
      <c r="K108" s="178">
        <f>ROUND(E108*J108,2)</f>
        <v>0</v>
      </c>
      <c r="L108" s="178">
        <v>21</v>
      </c>
      <c r="M108" s="178">
        <f>G108*(1+L108/100)</f>
        <v>0</v>
      </c>
      <c r="N108" s="176">
        <v>0</v>
      </c>
      <c r="O108" s="176">
        <f>ROUND(E108*N108,2)</f>
        <v>0</v>
      </c>
      <c r="P108" s="176">
        <v>0</v>
      </c>
      <c r="Q108" s="176">
        <f>ROUND(E108*P108,2)</f>
        <v>0</v>
      </c>
      <c r="R108" s="178"/>
      <c r="S108" s="178" t="s">
        <v>219</v>
      </c>
      <c r="T108" s="179" t="s">
        <v>219</v>
      </c>
      <c r="U108" s="158">
        <v>0</v>
      </c>
      <c r="V108" s="158">
        <f>ROUND(E108*U108,2)</f>
        <v>0</v>
      </c>
      <c r="W108" s="158"/>
      <c r="X108" s="158" t="s">
        <v>156</v>
      </c>
      <c r="Y108" s="158" t="s">
        <v>157</v>
      </c>
      <c r="Z108" s="147"/>
      <c r="AA108" s="147"/>
      <c r="AB108" s="147"/>
      <c r="AC108" s="147"/>
      <c r="AD108" s="147"/>
      <c r="AE108" s="147"/>
      <c r="AF108" s="147"/>
      <c r="AG108" s="147" t="s">
        <v>612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2" x14ac:dyDescent="0.2">
      <c r="A109" s="154"/>
      <c r="B109" s="155"/>
      <c r="C109" s="254" t="s">
        <v>704</v>
      </c>
      <c r="D109" s="255"/>
      <c r="E109" s="255"/>
      <c r="F109" s="255"/>
      <c r="G109" s="255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160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2" x14ac:dyDescent="0.2">
      <c r="A110" s="154"/>
      <c r="B110" s="155"/>
      <c r="C110" s="183" t="s">
        <v>658</v>
      </c>
      <c r="D110" s="163"/>
      <c r="E110" s="164">
        <v>10</v>
      </c>
      <c r="F110" s="158"/>
      <c r="G110" s="15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162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3" x14ac:dyDescent="0.2">
      <c r="A111" s="154"/>
      <c r="B111" s="155"/>
      <c r="C111" s="183" t="s">
        <v>701</v>
      </c>
      <c r="D111" s="163"/>
      <c r="E111" s="164">
        <v>25</v>
      </c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 t="s">
        <v>162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73">
        <v>35</v>
      </c>
      <c r="B112" s="174" t="s">
        <v>705</v>
      </c>
      <c r="C112" s="182" t="s">
        <v>706</v>
      </c>
      <c r="D112" s="175" t="s">
        <v>288</v>
      </c>
      <c r="E112" s="176">
        <v>7</v>
      </c>
      <c r="F112" s="177"/>
      <c r="G112" s="178">
        <f>ROUND(E112*F112,2)</f>
        <v>0</v>
      </c>
      <c r="H112" s="177"/>
      <c r="I112" s="178">
        <f>ROUND(E112*H112,2)</f>
        <v>0</v>
      </c>
      <c r="J112" s="177"/>
      <c r="K112" s="178">
        <f>ROUND(E112*J112,2)</f>
        <v>0</v>
      </c>
      <c r="L112" s="178">
        <v>21</v>
      </c>
      <c r="M112" s="178">
        <f>G112*(1+L112/100)</f>
        <v>0</v>
      </c>
      <c r="N112" s="176">
        <v>0</v>
      </c>
      <c r="O112" s="176">
        <f>ROUND(E112*N112,2)</f>
        <v>0</v>
      </c>
      <c r="P112" s="176">
        <v>0</v>
      </c>
      <c r="Q112" s="176">
        <f>ROUND(E112*P112,2)</f>
        <v>0</v>
      </c>
      <c r="R112" s="178"/>
      <c r="S112" s="178" t="s">
        <v>219</v>
      </c>
      <c r="T112" s="179" t="s">
        <v>219</v>
      </c>
      <c r="U112" s="158">
        <v>0</v>
      </c>
      <c r="V112" s="158">
        <f>ROUND(E112*U112,2)</f>
        <v>0</v>
      </c>
      <c r="W112" s="158"/>
      <c r="X112" s="158" t="s">
        <v>156</v>
      </c>
      <c r="Y112" s="158" t="s">
        <v>157</v>
      </c>
      <c r="Z112" s="147"/>
      <c r="AA112" s="147"/>
      <c r="AB112" s="147"/>
      <c r="AC112" s="147"/>
      <c r="AD112" s="147"/>
      <c r="AE112" s="147"/>
      <c r="AF112" s="147"/>
      <c r="AG112" s="147" t="s">
        <v>612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2" x14ac:dyDescent="0.2">
      <c r="A113" s="154"/>
      <c r="B113" s="155"/>
      <c r="C113" s="254" t="s">
        <v>707</v>
      </c>
      <c r="D113" s="255"/>
      <c r="E113" s="255"/>
      <c r="F113" s="255"/>
      <c r="G113" s="255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160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2" x14ac:dyDescent="0.2">
      <c r="A114" s="154"/>
      <c r="B114" s="155"/>
      <c r="C114" s="183" t="s">
        <v>628</v>
      </c>
      <c r="D114" s="163"/>
      <c r="E114" s="164">
        <v>7</v>
      </c>
      <c r="F114" s="158"/>
      <c r="G114" s="158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162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x14ac:dyDescent="0.2">
      <c r="A115" s="166" t="s">
        <v>149</v>
      </c>
      <c r="B115" s="167" t="s">
        <v>117</v>
      </c>
      <c r="C115" s="181" t="s">
        <v>118</v>
      </c>
      <c r="D115" s="168"/>
      <c r="E115" s="169"/>
      <c r="F115" s="170"/>
      <c r="G115" s="170">
        <f>SUMIF(AG116:AG126,"&lt;&gt;NOR",G116:G126)</f>
        <v>0</v>
      </c>
      <c r="H115" s="170"/>
      <c r="I115" s="170">
        <f>SUM(I116:I126)</f>
        <v>0</v>
      </c>
      <c r="J115" s="170"/>
      <c r="K115" s="170">
        <f>SUM(K116:K126)</f>
        <v>0</v>
      </c>
      <c r="L115" s="170"/>
      <c r="M115" s="170">
        <f>SUM(M116:M126)</f>
        <v>0</v>
      </c>
      <c r="N115" s="169"/>
      <c r="O115" s="169">
        <f>SUM(O116:O126)</f>
        <v>0</v>
      </c>
      <c r="P115" s="169"/>
      <c r="Q115" s="169">
        <f>SUM(Q116:Q126)</f>
        <v>0</v>
      </c>
      <c r="R115" s="170"/>
      <c r="S115" s="170"/>
      <c r="T115" s="171"/>
      <c r="U115" s="165"/>
      <c r="V115" s="165">
        <f>SUM(V116:V126)</f>
        <v>0</v>
      </c>
      <c r="W115" s="165"/>
      <c r="X115" s="165"/>
      <c r="Y115" s="165"/>
      <c r="AG115" t="s">
        <v>150</v>
      </c>
    </row>
    <row r="116" spans="1:60" outlineLevel="1" x14ac:dyDescent="0.2">
      <c r="A116" s="173">
        <v>36</v>
      </c>
      <c r="B116" s="174" t="s">
        <v>519</v>
      </c>
      <c r="C116" s="182" t="s">
        <v>520</v>
      </c>
      <c r="D116" s="175" t="s">
        <v>292</v>
      </c>
      <c r="E116" s="176">
        <v>23.202000000000002</v>
      </c>
      <c r="F116" s="177"/>
      <c r="G116" s="178">
        <f>ROUND(E116*F116,2)</f>
        <v>0</v>
      </c>
      <c r="H116" s="177"/>
      <c r="I116" s="178">
        <f>ROUND(E116*H116,2)</f>
        <v>0</v>
      </c>
      <c r="J116" s="177"/>
      <c r="K116" s="178">
        <f>ROUND(E116*J116,2)</f>
        <v>0</v>
      </c>
      <c r="L116" s="178">
        <v>21</v>
      </c>
      <c r="M116" s="178">
        <f>G116*(1+L116/100)</f>
        <v>0</v>
      </c>
      <c r="N116" s="176">
        <v>0</v>
      </c>
      <c r="O116" s="176">
        <f>ROUND(E116*N116,2)</f>
        <v>0</v>
      </c>
      <c r="P116" s="176">
        <v>0</v>
      </c>
      <c r="Q116" s="176">
        <f>ROUND(E116*P116,2)</f>
        <v>0</v>
      </c>
      <c r="R116" s="178"/>
      <c r="S116" s="178" t="s">
        <v>219</v>
      </c>
      <c r="T116" s="179" t="s">
        <v>219</v>
      </c>
      <c r="U116" s="158">
        <v>0</v>
      </c>
      <c r="V116" s="158">
        <f>ROUND(E116*U116,2)</f>
        <v>0</v>
      </c>
      <c r="W116" s="158"/>
      <c r="X116" s="158" t="s">
        <v>521</v>
      </c>
      <c r="Y116" s="158" t="s">
        <v>157</v>
      </c>
      <c r="Z116" s="147"/>
      <c r="AA116" s="147"/>
      <c r="AB116" s="147"/>
      <c r="AC116" s="147"/>
      <c r="AD116" s="147"/>
      <c r="AE116" s="147"/>
      <c r="AF116" s="147"/>
      <c r="AG116" s="147" t="s">
        <v>522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">
      <c r="A117" s="154"/>
      <c r="B117" s="155"/>
      <c r="C117" s="254" t="s">
        <v>523</v>
      </c>
      <c r="D117" s="255"/>
      <c r="E117" s="255"/>
      <c r="F117" s="255"/>
      <c r="G117" s="255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160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ht="22.5" outlineLevel="1" x14ac:dyDescent="0.2">
      <c r="A118" s="173">
        <v>37</v>
      </c>
      <c r="B118" s="174" t="s">
        <v>524</v>
      </c>
      <c r="C118" s="182" t="s">
        <v>525</v>
      </c>
      <c r="D118" s="175" t="s">
        <v>292</v>
      </c>
      <c r="E118" s="176">
        <v>23.202000000000002</v>
      </c>
      <c r="F118" s="177"/>
      <c r="G118" s="178">
        <f>ROUND(E118*F118,2)</f>
        <v>0</v>
      </c>
      <c r="H118" s="177"/>
      <c r="I118" s="178">
        <f>ROUND(E118*H118,2)</f>
        <v>0</v>
      </c>
      <c r="J118" s="177"/>
      <c r="K118" s="178">
        <f>ROUND(E118*J118,2)</f>
        <v>0</v>
      </c>
      <c r="L118" s="178">
        <v>21</v>
      </c>
      <c r="M118" s="178">
        <f>G118*(1+L118/100)</f>
        <v>0</v>
      </c>
      <c r="N118" s="176">
        <v>0</v>
      </c>
      <c r="O118" s="176">
        <f>ROUND(E118*N118,2)</f>
        <v>0</v>
      </c>
      <c r="P118" s="176">
        <v>0</v>
      </c>
      <c r="Q118" s="176">
        <f>ROUND(E118*P118,2)</f>
        <v>0</v>
      </c>
      <c r="R118" s="178"/>
      <c r="S118" s="178" t="s">
        <v>219</v>
      </c>
      <c r="T118" s="179" t="s">
        <v>219</v>
      </c>
      <c r="U118" s="158">
        <v>0</v>
      </c>
      <c r="V118" s="158">
        <f>ROUND(E118*U118,2)</f>
        <v>0</v>
      </c>
      <c r="W118" s="158"/>
      <c r="X118" s="158" t="s">
        <v>521</v>
      </c>
      <c r="Y118" s="158" t="s">
        <v>157</v>
      </c>
      <c r="Z118" s="147"/>
      <c r="AA118" s="147"/>
      <c r="AB118" s="147"/>
      <c r="AC118" s="147"/>
      <c r="AD118" s="147"/>
      <c r="AE118" s="147"/>
      <c r="AF118" s="147"/>
      <c r="AG118" s="147" t="s">
        <v>522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2" x14ac:dyDescent="0.2">
      <c r="A119" s="154"/>
      <c r="B119" s="155"/>
      <c r="C119" s="254" t="s">
        <v>523</v>
      </c>
      <c r="D119" s="255"/>
      <c r="E119" s="255"/>
      <c r="F119" s="255"/>
      <c r="G119" s="255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160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ht="22.5" outlineLevel="1" x14ac:dyDescent="0.2">
      <c r="A120" s="173">
        <v>38</v>
      </c>
      <c r="B120" s="174" t="s">
        <v>586</v>
      </c>
      <c r="C120" s="182" t="s">
        <v>587</v>
      </c>
      <c r="D120" s="175" t="s">
        <v>292</v>
      </c>
      <c r="E120" s="176">
        <v>23.202000000000002</v>
      </c>
      <c r="F120" s="177"/>
      <c r="G120" s="178">
        <f>ROUND(E120*F120,2)</f>
        <v>0</v>
      </c>
      <c r="H120" s="177"/>
      <c r="I120" s="178">
        <f>ROUND(E120*H120,2)</f>
        <v>0</v>
      </c>
      <c r="J120" s="177"/>
      <c r="K120" s="178">
        <f>ROUND(E120*J120,2)</f>
        <v>0</v>
      </c>
      <c r="L120" s="178">
        <v>21</v>
      </c>
      <c r="M120" s="178">
        <f>G120*(1+L120/100)</f>
        <v>0</v>
      </c>
      <c r="N120" s="176">
        <v>0</v>
      </c>
      <c r="O120" s="176">
        <f>ROUND(E120*N120,2)</f>
        <v>0</v>
      </c>
      <c r="P120" s="176">
        <v>0</v>
      </c>
      <c r="Q120" s="176">
        <f>ROUND(E120*P120,2)</f>
        <v>0</v>
      </c>
      <c r="R120" s="178"/>
      <c r="S120" s="178" t="s">
        <v>219</v>
      </c>
      <c r="T120" s="179" t="s">
        <v>219</v>
      </c>
      <c r="U120" s="158">
        <v>0</v>
      </c>
      <c r="V120" s="158">
        <f>ROUND(E120*U120,2)</f>
        <v>0</v>
      </c>
      <c r="W120" s="158"/>
      <c r="X120" s="158" t="s">
        <v>521</v>
      </c>
      <c r="Y120" s="158" t="s">
        <v>157</v>
      </c>
      <c r="Z120" s="147"/>
      <c r="AA120" s="147"/>
      <c r="AB120" s="147"/>
      <c r="AC120" s="147"/>
      <c r="AD120" s="147"/>
      <c r="AE120" s="147"/>
      <c r="AF120" s="147"/>
      <c r="AG120" s="147" t="s">
        <v>522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2" x14ac:dyDescent="0.2">
      <c r="A121" s="154"/>
      <c r="B121" s="155"/>
      <c r="C121" s="254" t="s">
        <v>523</v>
      </c>
      <c r="D121" s="255"/>
      <c r="E121" s="255"/>
      <c r="F121" s="255"/>
      <c r="G121" s="255"/>
      <c r="H121" s="158"/>
      <c r="I121" s="158"/>
      <c r="J121" s="158"/>
      <c r="K121" s="158"/>
      <c r="L121" s="158"/>
      <c r="M121" s="158"/>
      <c r="N121" s="157"/>
      <c r="O121" s="157"/>
      <c r="P121" s="157"/>
      <c r="Q121" s="157"/>
      <c r="R121" s="158"/>
      <c r="S121" s="158"/>
      <c r="T121" s="158"/>
      <c r="U121" s="158"/>
      <c r="V121" s="158"/>
      <c r="W121" s="158"/>
      <c r="X121" s="158"/>
      <c r="Y121" s="158"/>
      <c r="Z121" s="147"/>
      <c r="AA121" s="147"/>
      <c r="AB121" s="147"/>
      <c r="AC121" s="147"/>
      <c r="AD121" s="147"/>
      <c r="AE121" s="147"/>
      <c r="AF121" s="147"/>
      <c r="AG121" s="147" t="s">
        <v>160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88">
        <v>39</v>
      </c>
      <c r="B122" s="189" t="s">
        <v>526</v>
      </c>
      <c r="C122" s="196" t="s">
        <v>527</v>
      </c>
      <c r="D122" s="190" t="s">
        <v>292</v>
      </c>
      <c r="E122" s="191">
        <v>23.202000000000002</v>
      </c>
      <c r="F122" s="192"/>
      <c r="G122" s="193">
        <f>ROUND(E122*F122,2)</f>
        <v>0</v>
      </c>
      <c r="H122" s="192"/>
      <c r="I122" s="193">
        <f>ROUND(E122*H122,2)</f>
        <v>0</v>
      </c>
      <c r="J122" s="192"/>
      <c r="K122" s="193">
        <f>ROUND(E122*J122,2)</f>
        <v>0</v>
      </c>
      <c r="L122" s="193">
        <v>21</v>
      </c>
      <c r="M122" s="193">
        <f>G122*(1+L122/100)</f>
        <v>0</v>
      </c>
      <c r="N122" s="191">
        <v>0</v>
      </c>
      <c r="O122" s="191">
        <f>ROUND(E122*N122,2)</f>
        <v>0</v>
      </c>
      <c r="P122" s="191">
        <v>0</v>
      </c>
      <c r="Q122" s="191">
        <f>ROUND(E122*P122,2)</f>
        <v>0</v>
      </c>
      <c r="R122" s="193"/>
      <c r="S122" s="193" t="s">
        <v>219</v>
      </c>
      <c r="T122" s="194" t="s">
        <v>219</v>
      </c>
      <c r="U122" s="158">
        <v>0</v>
      </c>
      <c r="V122" s="158">
        <f>ROUND(E122*U122,2)</f>
        <v>0</v>
      </c>
      <c r="W122" s="158"/>
      <c r="X122" s="158" t="s">
        <v>521</v>
      </c>
      <c r="Y122" s="158" t="s">
        <v>157</v>
      </c>
      <c r="Z122" s="147"/>
      <c r="AA122" s="147"/>
      <c r="AB122" s="147"/>
      <c r="AC122" s="147"/>
      <c r="AD122" s="147"/>
      <c r="AE122" s="147"/>
      <c r="AF122" s="147"/>
      <c r="AG122" s="147" t="s">
        <v>522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88">
        <v>40</v>
      </c>
      <c r="B123" s="189" t="s">
        <v>528</v>
      </c>
      <c r="C123" s="196" t="s">
        <v>529</v>
      </c>
      <c r="D123" s="190" t="s">
        <v>292</v>
      </c>
      <c r="E123" s="191">
        <v>440.83800000000002</v>
      </c>
      <c r="F123" s="192"/>
      <c r="G123" s="193">
        <f>ROUND(E123*F123,2)</f>
        <v>0</v>
      </c>
      <c r="H123" s="192"/>
      <c r="I123" s="193">
        <f>ROUND(E123*H123,2)</f>
        <v>0</v>
      </c>
      <c r="J123" s="192"/>
      <c r="K123" s="193">
        <f>ROUND(E123*J123,2)</f>
        <v>0</v>
      </c>
      <c r="L123" s="193">
        <v>21</v>
      </c>
      <c r="M123" s="193">
        <f>G123*(1+L123/100)</f>
        <v>0</v>
      </c>
      <c r="N123" s="191">
        <v>0</v>
      </c>
      <c r="O123" s="191">
        <f>ROUND(E123*N123,2)</f>
        <v>0</v>
      </c>
      <c r="P123" s="191">
        <v>0</v>
      </c>
      <c r="Q123" s="191">
        <f>ROUND(E123*P123,2)</f>
        <v>0</v>
      </c>
      <c r="R123" s="193"/>
      <c r="S123" s="193" t="s">
        <v>219</v>
      </c>
      <c r="T123" s="194" t="s">
        <v>219</v>
      </c>
      <c r="U123" s="158">
        <v>0</v>
      </c>
      <c r="V123" s="158">
        <f>ROUND(E123*U123,2)</f>
        <v>0</v>
      </c>
      <c r="W123" s="158"/>
      <c r="X123" s="158" t="s">
        <v>521</v>
      </c>
      <c r="Y123" s="158" t="s">
        <v>157</v>
      </c>
      <c r="Z123" s="147"/>
      <c r="AA123" s="147"/>
      <c r="AB123" s="147"/>
      <c r="AC123" s="147"/>
      <c r="AD123" s="147"/>
      <c r="AE123" s="147"/>
      <c r="AF123" s="147"/>
      <c r="AG123" s="147" t="s">
        <v>522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88">
        <v>41</v>
      </c>
      <c r="B124" s="189" t="s">
        <v>530</v>
      </c>
      <c r="C124" s="196" t="s">
        <v>531</v>
      </c>
      <c r="D124" s="190" t="s">
        <v>292</v>
      </c>
      <c r="E124" s="191">
        <v>23.202000000000002</v>
      </c>
      <c r="F124" s="192"/>
      <c r="G124" s="193">
        <f>ROUND(E124*F124,2)</f>
        <v>0</v>
      </c>
      <c r="H124" s="192"/>
      <c r="I124" s="193">
        <f>ROUND(E124*H124,2)</f>
        <v>0</v>
      </c>
      <c r="J124" s="192"/>
      <c r="K124" s="193">
        <f>ROUND(E124*J124,2)</f>
        <v>0</v>
      </c>
      <c r="L124" s="193">
        <v>21</v>
      </c>
      <c r="M124" s="193">
        <f>G124*(1+L124/100)</f>
        <v>0</v>
      </c>
      <c r="N124" s="191">
        <v>0</v>
      </c>
      <c r="O124" s="191">
        <f>ROUND(E124*N124,2)</f>
        <v>0</v>
      </c>
      <c r="P124" s="191">
        <v>0</v>
      </c>
      <c r="Q124" s="191">
        <f>ROUND(E124*P124,2)</f>
        <v>0</v>
      </c>
      <c r="R124" s="193"/>
      <c r="S124" s="193" t="s">
        <v>219</v>
      </c>
      <c r="T124" s="194" t="s">
        <v>219</v>
      </c>
      <c r="U124" s="158">
        <v>0</v>
      </c>
      <c r="V124" s="158">
        <f>ROUND(E124*U124,2)</f>
        <v>0</v>
      </c>
      <c r="W124" s="158"/>
      <c r="X124" s="158" t="s">
        <v>521</v>
      </c>
      <c r="Y124" s="158" t="s">
        <v>157</v>
      </c>
      <c r="Z124" s="147"/>
      <c r="AA124" s="147"/>
      <c r="AB124" s="147"/>
      <c r="AC124" s="147"/>
      <c r="AD124" s="147"/>
      <c r="AE124" s="147"/>
      <c r="AF124" s="147"/>
      <c r="AG124" s="147" t="s">
        <v>522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88">
        <v>42</v>
      </c>
      <c r="B125" s="189" t="s">
        <v>532</v>
      </c>
      <c r="C125" s="196" t="s">
        <v>533</v>
      </c>
      <c r="D125" s="190" t="s">
        <v>292</v>
      </c>
      <c r="E125" s="191">
        <v>92.808000000000007</v>
      </c>
      <c r="F125" s="192"/>
      <c r="G125" s="193">
        <f>ROUND(E125*F125,2)</f>
        <v>0</v>
      </c>
      <c r="H125" s="192"/>
      <c r="I125" s="193">
        <f>ROUND(E125*H125,2)</f>
        <v>0</v>
      </c>
      <c r="J125" s="192"/>
      <c r="K125" s="193">
        <f>ROUND(E125*J125,2)</f>
        <v>0</v>
      </c>
      <c r="L125" s="193">
        <v>21</v>
      </c>
      <c r="M125" s="193">
        <f>G125*(1+L125/100)</f>
        <v>0</v>
      </c>
      <c r="N125" s="191">
        <v>0</v>
      </c>
      <c r="O125" s="191">
        <f>ROUND(E125*N125,2)</f>
        <v>0</v>
      </c>
      <c r="P125" s="191">
        <v>0</v>
      </c>
      <c r="Q125" s="191">
        <f>ROUND(E125*P125,2)</f>
        <v>0</v>
      </c>
      <c r="R125" s="193"/>
      <c r="S125" s="193" t="s">
        <v>219</v>
      </c>
      <c r="T125" s="194" t="s">
        <v>219</v>
      </c>
      <c r="U125" s="158">
        <v>0</v>
      </c>
      <c r="V125" s="158">
        <f>ROUND(E125*U125,2)</f>
        <v>0</v>
      </c>
      <c r="W125" s="158"/>
      <c r="X125" s="158" t="s">
        <v>521</v>
      </c>
      <c r="Y125" s="158" t="s">
        <v>157</v>
      </c>
      <c r="Z125" s="147"/>
      <c r="AA125" s="147"/>
      <c r="AB125" s="147"/>
      <c r="AC125" s="147"/>
      <c r="AD125" s="147"/>
      <c r="AE125" s="147"/>
      <c r="AF125" s="147"/>
      <c r="AG125" s="147" t="s">
        <v>522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ht="22.5" outlineLevel="1" x14ac:dyDescent="0.2">
      <c r="A126" s="173">
        <v>43</v>
      </c>
      <c r="B126" s="174" t="s">
        <v>534</v>
      </c>
      <c r="C126" s="182" t="s">
        <v>535</v>
      </c>
      <c r="D126" s="175" t="s">
        <v>292</v>
      </c>
      <c r="E126" s="176">
        <v>23.202000000000002</v>
      </c>
      <c r="F126" s="177"/>
      <c r="G126" s="178">
        <f>ROUND(E126*F126,2)</f>
        <v>0</v>
      </c>
      <c r="H126" s="177"/>
      <c r="I126" s="178">
        <f>ROUND(E126*H126,2)</f>
        <v>0</v>
      </c>
      <c r="J126" s="177"/>
      <c r="K126" s="178">
        <f>ROUND(E126*J126,2)</f>
        <v>0</v>
      </c>
      <c r="L126" s="178">
        <v>21</v>
      </c>
      <c r="M126" s="178">
        <f>G126*(1+L126/100)</f>
        <v>0</v>
      </c>
      <c r="N126" s="176">
        <v>0</v>
      </c>
      <c r="O126" s="176">
        <f>ROUND(E126*N126,2)</f>
        <v>0</v>
      </c>
      <c r="P126" s="176">
        <v>0</v>
      </c>
      <c r="Q126" s="176">
        <f>ROUND(E126*P126,2)</f>
        <v>0</v>
      </c>
      <c r="R126" s="178"/>
      <c r="S126" s="178" t="s">
        <v>219</v>
      </c>
      <c r="T126" s="179" t="s">
        <v>219</v>
      </c>
      <c r="U126" s="158">
        <v>0</v>
      </c>
      <c r="V126" s="158">
        <f>ROUND(E126*U126,2)</f>
        <v>0</v>
      </c>
      <c r="W126" s="158"/>
      <c r="X126" s="158" t="s">
        <v>521</v>
      </c>
      <c r="Y126" s="158" t="s">
        <v>157</v>
      </c>
      <c r="Z126" s="147"/>
      <c r="AA126" s="147"/>
      <c r="AB126" s="147"/>
      <c r="AC126" s="147"/>
      <c r="AD126" s="147"/>
      <c r="AE126" s="147"/>
      <c r="AF126" s="147"/>
      <c r="AG126" s="147" t="s">
        <v>522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x14ac:dyDescent="0.2">
      <c r="A127" s="3"/>
      <c r="B127" s="4"/>
      <c r="C127" s="184"/>
      <c r="D127" s="6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AE127">
        <v>12</v>
      </c>
      <c r="AF127">
        <v>21</v>
      </c>
      <c r="AG127" t="s">
        <v>135</v>
      </c>
    </row>
    <row r="128" spans="1:60" x14ac:dyDescent="0.2">
      <c r="A128" s="150"/>
      <c r="B128" s="151" t="s">
        <v>29</v>
      </c>
      <c r="C128" s="185"/>
      <c r="D128" s="152"/>
      <c r="E128" s="153"/>
      <c r="F128" s="153"/>
      <c r="G128" s="172">
        <f>G8+G16+G24+G27+G29+G103+G115</f>
        <v>0</v>
      </c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AE128">
        <f>SUMIF(L7:L126,AE127,G7:G126)</f>
        <v>0</v>
      </c>
      <c r="AF128">
        <f>SUMIF(L7:L126,AF127,G7:G126)</f>
        <v>0</v>
      </c>
      <c r="AG128" t="s">
        <v>178</v>
      </c>
    </row>
    <row r="129" spans="3:33" x14ac:dyDescent="0.2">
      <c r="C129" s="186"/>
      <c r="D129" s="10"/>
      <c r="AG129" t="s">
        <v>179</v>
      </c>
    </row>
    <row r="130" spans="3:33" x14ac:dyDescent="0.2">
      <c r="D130" s="10"/>
    </row>
    <row r="131" spans="3:33" x14ac:dyDescent="0.2">
      <c r="D131" s="10"/>
    </row>
    <row r="132" spans="3:33" x14ac:dyDescent="0.2">
      <c r="D132" s="10"/>
    </row>
    <row r="133" spans="3:33" x14ac:dyDescent="0.2">
      <c r="D133" s="10"/>
    </row>
    <row r="134" spans="3:33" x14ac:dyDescent="0.2">
      <c r="D134" s="10"/>
    </row>
    <row r="135" spans="3:33" x14ac:dyDescent="0.2">
      <c r="D135" s="10"/>
    </row>
    <row r="136" spans="3:33" x14ac:dyDescent="0.2">
      <c r="D136" s="10"/>
    </row>
    <row r="137" spans="3:33" x14ac:dyDescent="0.2">
      <c r="D137" s="10"/>
    </row>
    <row r="138" spans="3:33" x14ac:dyDescent="0.2">
      <c r="D138" s="10"/>
    </row>
    <row r="139" spans="3:33" x14ac:dyDescent="0.2">
      <c r="D139" s="10"/>
    </row>
    <row r="140" spans="3:33" x14ac:dyDescent="0.2">
      <c r="D140" s="10"/>
    </row>
    <row r="141" spans="3:33" x14ac:dyDescent="0.2">
      <c r="D141" s="10"/>
    </row>
    <row r="142" spans="3:33" x14ac:dyDescent="0.2">
      <c r="D142" s="10"/>
    </row>
    <row r="143" spans="3:33" x14ac:dyDescent="0.2">
      <c r="D143" s="10"/>
    </row>
    <row r="144" spans="3:33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J8IIPLhphgttcvGDs2w25nZJffeigAZAfjq76lCIjiQ5wMaoT/DfHf3XmpCA8qchW+Lw4yhWoKNwCLjugcE9Jg==" saltValue="LXK6a/KftW6NUm0PqFAOug==" spinCount="100000" sheet="1" formatRows="0"/>
  <mergeCells count="29">
    <mergeCell ref="C48:G48"/>
    <mergeCell ref="A1:G1"/>
    <mergeCell ref="C2:G2"/>
    <mergeCell ref="C3:G3"/>
    <mergeCell ref="C4:G4"/>
    <mergeCell ref="C10:G10"/>
    <mergeCell ref="C21:G21"/>
    <mergeCell ref="C31:G31"/>
    <mergeCell ref="C34:G34"/>
    <mergeCell ref="C38:G38"/>
    <mergeCell ref="C41:G41"/>
    <mergeCell ref="C44:G44"/>
    <mergeCell ref="C105:G105"/>
    <mergeCell ref="C51:G51"/>
    <mergeCell ref="C54:G54"/>
    <mergeCell ref="C61:G61"/>
    <mergeCell ref="C72:G72"/>
    <mergeCell ref="C81:G81"/>
    <mergeCell ref="C86:G86"/>
    <mergeCell ref="C89:G89"/>
    <mergeCell ref="C92:G92"/>
    <mergeCell ref="C95:G95"/>
    <mergeCell ref="C98:G98"/>
    <mergeCell ref="C101:G101"/>
    <mergeCell ref="C109:G109"/>
    <mergeCell ref="C113:G113"/>
    <mergeCell ref="C117:G117"/>
    <mergeCell ref="C119:G119"/>
    <mergeCell ref="C121:G12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E7100-E960-4255-B9E8-FB75DA23779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122</v>
      </c>
      <c r="B1" s="258"/>
      <c r="C1" s="258"/>
      <c r="D1" s="258"/>
      <c r="E1" s="258"/>
      <c r="F1" s="258"/>
      <c r="G1" s="258"/>
      <c r="AG1" t="s">
        <v>123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124</v>
      </c>
    </row>
    <row r="3" spans="1:60" ht="24.95" customHeight="1" x14ac:dyDescent="0.2">
      <c r="A3" s="139" t="s">
        <v>8</v>
      </c>
      <c r="B3" s="49" t="s">
        <v>47</v>
      </c>
      <c r="C3" s="259" t="s">
        <v>48</v>
      </c>
      <c r="D3" s="260"/>
      <c r="E3" s="260"/>
      <c r="F3" s="260"/>
      <c r="G3" s="261"/>
      <c r="AC3" s="120" t="s">
        <v>124</v>
      </c>
      <c r="AG3" t="s">
        <v>125</v>
      </c>
    </row>
    <row r="4" spans="1:60" ht="24.95" customHeight="1" x14ac:dyDescent="0.2">
      <c r="A4" s="140" t="s">
        <v>9</v>
      </c>
      <c r="B4" s="141" t="s">
        <v>57</v>
      </c>
      <c r="C4" s="262" t="s">
        <v>58</v>
      </c>
      <c r="D4" s="263"/>
      <c r="E4" s="263"/>
      <c r="F4" s="263"/>
      <c r="G4" s="264"/>
      <c r="AG4" t="s">
        <v>126</v>
      </c>
    </row>
    <row r="5" spans="1:60" x14ac:dyDescent="0.2">
      <c r="D5" s="10"/>
    </row>
    <row r="6" spans="1:60" ht="38.25" x14ac:dyDescent="0.2">
      <c r="A6" s="143" t="s">
        <v>127</v>
      </c>
      <c r="B6" s="145" t="s">
        <v>128</v>
      </c>
      <c r="C6" s="145" t="s">
        <v>129</v>
      </c>
      <c r="D6" s="144" t="s">
        <v>130</v>
      </c>
      <c r="E6" s="143" t="s">
        <v>131</v>
      </c>
      <c r="F6" s="142" t="s">
        <v>132</v>
      </c>
      <c r="G6" s="143" t="s">
        <v>29</v>
      </c>
      <c r="H6" s="146" t="s">
        <v>30</v>
      </c>
      <c r="I6" s="146" t="s">
        <v>133</v>
      </c>
      <c r="J6" s="146" t="s">
        <v>31</v>
      </c>
      <c r="K6" s="146" t="s">
        <v>134</v>
      </c>
      <c r="L6" s="146" t="s">
        <v>135</v>
      </c>
      <c r="M6" s="146" t="s">
        <v>136</v>
      </c>
      <c r="N6" s="146" t="s">
        <v>137</v>
      </c>
      <c r="O6" s="146" t="s">
        <v>138</v>
      </c>
      <c r="P6" s="146" t="s">
        <v>139</v>
      </c>
      <c r="Q6" s="146" t="s">
        <v>140</v>
      </c>
      <c r="R6" s="146" t="s">
        <v>141</v>
      </c>
      <c r="S6" s="146" t="s">
        <v>142</v>
      </c>
      <c r="T6" s="146" t="s">
        <v>143</v>
      </c>
      <c r="U6" s="146" t="s">
        <v>144</v>
      </c>
      <c r="V6" s="146" t="s">
        <v>145</v>
      </c>
      <c r="W6" s="146" t="s">
        <v>146</v>
      </c>
      <c r="X6" s="146" t="s">
        <v>147</v>
      </c>
      <c r="Y6" s="146" t="s">
        <v>148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149</v>
      </c>
      <c r="B8" s="167" t="s">
        <v>107</v>
      </c>
      <c r="C8" s="181" t="s">
        <v>108</v>
      </c>
      <c r="D8" s="168"/>
      <c r="E8" s="169"/>
      <c r="F8" s="170"/>
      <c r="G8" s="170">
        <f>SUMIF(AG9:AG37,"&lt;&gt;NOR",G9:G37)</f>
        <v>0</v>
      </c>
      <c r="H8" s="170"/>
      <c r="I8" s="170">
        <f>SUM(I9:I37)</f>
        <v>0</v>
      </c>
      <c r="J8" s="170"/>
      <c r="K8" s="170">
        <f>SUM(K9:K37)</f>
        <v>0</v>
      </c>
      <c r="L8" s="170"/>
      <c r="M8" s="170">
        <f>SUM(M9:M37)</f>
        <v>0</v>
      </c>
      <c r="N8" s="169"/>
      <c r="O8" s="169">
        <f>SUM(O9:O37)</f>
        <v>0.11000000000000001</v>
      </c>
      <c r="P8" s="169"/>
      <c r="Q8" s="169">
        <f>SUM(Q9:Q37)</f>
        <v>0.01</v>
      </c>
      <c r="R8" s="170"/>
      <c r="S8" s="170"/>
      <c r="T8" s="171"/>
      <c r="U8" s="165"/>
      <c r="V8" s="165">
        <f>SUM(V9:V37)</f>
        <v>0</v>
      </c>
      <c r="W8" s="165"/>
      <c r="X8" s="165"/>
      <c r="Y8" s="165"/>
      <c r="AG8" t="s">
        <v>150</v>
      </c>
    </row>
    <row r="9" spans="1:60" outlineLevel="1" x14ac:dyDescent="0.2">
      <c r="A9" s="173">
        <v>1</v>
      </c>
      <c r="B9" s="174" t="s">
        <v>708</v>
      </c>
      <c r="C9" s="182" t="s">
        <v>709</v>
      </c>
      <c r="D9" s="175" t="s">
        <v>268</v>
      </c>
      <c r="E9" s="176">
        <v>100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219</v>
      </c>
      <c r="T9" s="179" t="s">
        <v>155</v>
      </c>
      <c r="U9" s="158">
        <v>0</v>
      </c>
      <c r="V9" s="158">
        <f>ROUND(E9*U9,2)</f>
        <v>0</v>
      </c>
      <c r="W9" s="158"/>
      <c r="X9" s="158" t="s">
        <v>156</v>
      </c>
      <c r="Y9" s="158" t="s">
        <v>157</v>
      </c>
      <c r="Z9" s="147"/>
      <c r="AA9" s="147"/>
      <c r="AB9" s="147"/>
      <c r="AC9" s="147"/>
      <c r="AD9" s="147"/>
      <c r="AE9" s="147"/>
      <c r="AF9" s="147"/>
      <c r="AG9" s="147" t="s">
        <v>612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4" t="s">
        <v>710</v>
      </c>
      <c r="D10" s="255"/>
      <c r="E10" s="255"/>
      <c r="F10" s="255"/>
      <c r="G10" s="255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160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3" t="s">
        <v>711</v>
      </c>
      <c r="D11" s="163"/>
      <c r="E11" s="164">
        <v>100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162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3">
        <v>2</v>
      </c>
      <c r="B12" s="174" t="s">
        <v>712</v>
      </c>
      <c r="C12" s="182" t="s">
        <v>713</v>
      </c>
      <c r="D12" s="175" t="s">
        <v>288</v>
      </c>
      <c r="E12" s="176">
        <v>4</v>
      </c>
      <c r="F12" s="177"/>
      <c r="G12" s="178">
        <f>ROUND(E12*F12,2)</f>
        <v>0</v>
      </c>
      <c r="H12" s="177"/>
      <c r="I12" s="178">
        <f>ROUND(E12*H12,2)</f>
        <v>0</v>
      </c>
      <c r="J12" s="177"/>
      <c r="K12" s="178">
        <f>ROUND(E12*J12,2)</f>
        <v>0</v>
      </c>
      <c r="L12" s="178">
        <v>21</v>
      </c>
      <c r="M12" s="178">
        <f>G12*(1+L12/100)</f>
        <v>0</v>
      </c>
      <c r="N12" s="176">
        <v>0</v>
      </c>
      <c r="O12" s="176">
        <f>ROUND(E12*N12,2)</f>
        <v>0</v>
      </c>
      <c r="P12" s="176">
        <v>5.0000000000000001E-4</v>
      </c>
      <c r="Q12" s="176">
        <f>ROUND(E12*P12,2)</f>
        <v>0</v>
      </c>
      <c r="R12" s="178"/>
      <c r="S12" s="178" t="s">
        <v>219</v>
      </c>
      <c r="T12" s="179" t="s">
        <v>155</v>
      </c>
      <c r="U12" s="158">
        <v>0</v>
      </c>
      <c r="V12" s="158">
        <f>ROUND(E12*U12,2)</f>
        <v>0</v>
      </c>
      <c r="W12" s="158"/>
      <c r="X12" s="158" t="s">
        <v>156</v>
      </c>
      <c r="Y12" s="158" t="s">
        <v>157</v>
      </c>
      <c r="Z12" s="147"/>
      <c r="AA12" s="147"/>
      <c r="AB12" s="147"/>
      <c r="AC12" s="147"/>
      <c r="AD12" s="147"/>
      <c r="AE12" s="147"/>
      <c r="AF12" s="147"/>
      <c r="AG12" s="147" t="s">
        <v>201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254" t="s">
        <v>714</v>
      </c>
      <c r="D13" s="255"/>
      <c r="E13" s="255"/>
      <c r="F13" s="255"/>
      <c r="G13" s="255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160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3" t="s">
        <v>75</v>
      </c>
      <c r="D14" s="163"/>
      <c r="E14" s="164">
        <v>4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162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3">
        <v>3</v>
      </c>
      <c r="B15" s="174" t="s">
        <v>715</v>
      </c>
      <c r="C15" s="182" t="s">
        <v>716</v>
      </c>
      <c r="D15" s="175" t="s">
        <v>288</v>
      </c>
      <c r="E15" s="176">
        <v>2</v>
      </c>
      <c r="F15" s="177"/>
      <c r="G15" s="178">
        <f>ROUND(E15*F15,2)</f>
        <v>0</v>
      </c>
      <c r="H15" s="177"/>
      <c r="I15" s="178">
        <f>ROUND(E15*H15,2)</f>
        <v>0</v>
      </c>
      <c r="J15" s="177"/>
      <c r="K15" s="178">
        <f>ROUND(E15*J15,2)</f>
        <v>0</v>
      </c>
      <c r="L15" s="178">
        <v>21</v>
      </c>
      <c r="M15" s="178">
        <f>G15*(1+L15/100)</f>
        <v>0</v>
      </c>
      <c r="N15" s="176">
        <v>0</v>
      </c>
      <c r="O15" s="176">
        <f>ROUND(E15*N15,2)</f>
        <v>0</v>
      </c>
      <c r="P15" s="176">
        <v>1E-3</v>
      </c>
      <c r="Q15" s="176">
        <f>ROUND(E15*P15,2)</f>
        <v>0</v>
      </c>
      <c r="R15" s="178"/>
      <c r="S15" s="178" t="s">
        <v>219</v>
      </c>
      <c r="T15" s="179" t="s">
        <v>155</v>
      </c>
      <c r="U15" s="158">
        <v>0</v>
      </c>
      <c r="V15" s="158">
        <f>ROUND(E15*U15,2)</f>
        <v>0</v>
      </c>
      <c r="W15" s="158"/>
      <c r="X15" s="158" t="s">
        <v>156</v>
      </c>
      <c r="Y15" s="158" t="s">
        <v>157</v>
      </c>
      <c r="Z15" s="147"/>
      <c r="AA15" s="147"/>
      <c r="AB15" s="147"/>
      <c r="AC15" s="147"/>
      <c r="AD15" s="147"/>
      <c r="AE15" s="147"/>
      <c r="AF15" s="147"/>
      <c r="AG15" s="147" t="s">
        <v>201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54" t="s">
        <v>714</v>
      </c>
      <c r="D16" s="255"/>
      <c r="E16" s="255"/>
      <c r="F16" s="255"/>
      <c r="G16" s="255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160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183" t="s">
        <v>297</v>
      </c>
      <c r="D17" s="163"/>
      <c r="E17" s="164">
        <v>2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162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3">
        <v>4</v>
      </c>
      <c r="B18" s="174" t="s">
        <v>717</v>
      </c>
      <c r="C18" s="182" t="s">
        <v>718</v>
      </c>
      <c r="D18" s="175" t="s">
        <v>268</v>
      </c>
      <c r="E18" s="176">
        <v>50</v>
      </c>
      <c r="F18" s="177"/>
      <c r="G18" s="178">
        <f>ROUND(E18*F18,2)</f>
        <v>0</v>
      </c>
      <c r="H18" s="177"/>
      <c r="I18" s="178">
        <f>ROUND(E18*H18,2)</f>
        <v>0</v>
      </c>
      <c r="J18" s="177"/>
      <c r="K18" s="178">
        <f>ROUND(E18*J18,2)</f>
        <v>0</v>
      </c>
      <c r="L18" s="178">
        <v>21</v>
      </c>
      <c r="M18" s="178">
        <f>G18*(1+L18/100)</f>
        <v>0</v>
      </c>
      <c r="N18" s="176">
        <v>0</v>
      </c>
      <c r="O18" s="176">
        <f>ROUND(E18*N18,2)</f>
        <v>0</v>
      </c>
      <c r="P18" s="176">
        <v>1E-4</v>
      </c>
      <c r="Q18" s="176">
        <f>ROUND(E18*P18,2)</f>
        <v>0.01</v>
      </c>
      <c r="R18" s="178"/>
      <c r="S18" s="178" t="s">
        <v>219</v>
      </c>
      <c r="T18" s="179" t="s">
        <v>155</v>
      </c>
      <c r="U18" s="158">
        <v>0</v>
      </c>
      <c r="V18" s="158">
        <f>ROUND(E18*U18,2)</f>
        <v>0</v>
      </c>
      <c r="W18" s="158"/>
      <c r="X18" s="158" t="s">
        <v>156</v>
      </c>
      <c r="Y18" s="158" t="s">
        <v>157</v>
      </c>
      <c r="Z18" s="147"/>
      <c r="AA18" s="147"/>
      <c r="AB18" s="147"/>
      <c r="AC18" s="147"/>
      <c r="AD18" s="147"/>
      <c r="AE18" s="147"/>
      <c r="AF18" s="147"/>
      <c r="AG18" s="147" t="s">
        <v>201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183" t="s">
        <v>719</v>
      </c>
      <c r="D19" s="163"/>
      <c r="E19" s="164">
        <v>50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162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1" x14ac:dyDescent="0.2">
      <c r="A20" s="173">
        <v>5</v>
      </c>
      <c r="B20" s="174" t="s">
        <v>720</v>
      </c>
      <c r="C20" s="182" t="s">
        <v>721</v>
      </c>
      <c r="D20" s="175" t="s">
        <v>288</v>
      </c>
      <c r="E20" s="176">
        <v>10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21</v>
      </c>
      <c r="M20" s="178">
        <f>G20*(1+L20/100)</f>
        <v>0</v>
      </c>
      <c r="N20" s="176">
        <v>4.0000000000000003E-5</v>
      </c>
      <c r="O20" s="176">
        <f>ROUND(E20*N20,2)</f>
        <v>0</v>
      </c>
      <c r="P20" s="176">
        <v>0</v>
      </c>
      <c r="Q20" s="176">
        <f>ROUND(E20*P20,2)</f>
        <v>0</v>
      </c>
      <c r="R20" s="178"/>
      <c r="S20" s="178" t="s">
        <v>219</v>
      </c>
      <c r="T20" s="179" t="s">
        <v>155</v>
      </c>
      <c r="U20" s="158">
        <v>0</v>
      </c>
      <c r="V20" s="158">
        <f>ROUND(E20*U20,2)</f>
        <v>0</v>
      </c>
      <c r="W20" s="158"/>
      <c r="X20" s="158" t="s">
        <v>156</v>
      </c>
      <c r="Y20" s="158" t="s">
        <v>157</v>
      </c>
      <c r="Z20" s="147"/>
      <c r="AA20" s="147"/>
      <c r="AB20" s="147"/>
      <c r="AC20" s="147"/>
      <c r="AD20" s="147"/>
      <c r="AE20" s="147"/>
      <c r="AF20" s="147"/>
      <c r="AG20" s="147" t="s">
        <v>612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3" t="s">
        <v>722</v>
      </c>
      <c r="D21" s="163"/>
      <c r="E21" s="164">
        <v>8</v>
      </c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162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3" x14ac:dyDescent="0.2">
      <c r="A22" s="154"/>
      <c r="B22" s="155"/>
      <c r="C22" s="183" t="s">
        <v>297</v>
      </c>
      <c r="D22" s="163"/>
      <c r="E22" s="164">
        <v>2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162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2.5" outlineLevel="1" x14ac:dyDescent="0.2">
      <c r="A23" s="173">
        <v>6</v>
      </c>
      <c r="B23" s="174" t="s">
        <v>723</v>
      </c>
      <c r="C23" s="182" t="s">
        <v>724</v>
      </c>
      <c r="D23" s="175" t="s">
        <v>288</v>
      </c>
      <c r="E23" s="176">
        <v>8</v>
      </c>
      <c r="F23" s="177"/>
      <c r="G23" s="178">
        <f>ROUND(E23*F23,2)</f>
        <v>0</v>
      </c>
      <c r="H23" s="177"/>
      <c r="I23" s="178">
        <f>ROUND(E23*H23,2)</f>
        <v>0</v>
      </c>
      <c r="J23" s="177"/>
      <c r="K23" s="178">
        <f>ROUND(E23*J23,2)</f>
        <v>0</v>
      </c>
      <c r="L23" s="178">
        <v>21</v>
      </c>
      <c r="M23" s="178">
        <f>G23*(1+L23/100)</f>
        <v>0</v>
      </c>
      <c r="N23" s="176">
        <v>0</v>
      </c>
      <c r="O23" s="176">
        <f>ROUND(E23*N23,2)</f>
        <v>0</v>
      </c>
      <c r="P23" s="176">
        <v>0</v>
      </c>
      <c r="Q23" s="176">
        <f>ROUND(E23*P23,2)</f>
        <v>0</v>
      </c>
      <c r="R23" s="178"/>
      <c r="S23" s="178" t="s">
        <v>219</v>
      </c>
      <c r="T23" s="179" t="s">
        <v>155</v>
      </c>
      <c r="U23" s="158">
        <v>0</v>
      </c>
      <c r="V23" s="158">
        <f>ROUND(E23*U23,2)</f>
        <v>0</v>
      </c>
      <c r="W23" s="158"/>
      <c r="X23" s="158" t="s">
        <v>156</v>
      </c>
      <c r="Y23" s="158" t="s">
        <v>157</v>
      </c>
      <c r="Z23" s="147"/>
      <c r="AA23" s="147"/>
      <c r="AB23" s="147"/>
      <c r="AC23" s="147"/>
      <c r="AD23" s="147"/>
      <c r="AE23" s="147"/>
      <c r="AF23" s="147"/>
      <c r="AG23" s="147" t="s">
        <v>612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183" t="s">
        <v>722</v>
      </c>
      <c r="D24" s="163"/>
      <c r="E24" s="164">
        <v>8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162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3">
        <v>7</v>
      </c>
      <c r="B25" s="174" t="s">
        <v>725</v>
      </c>
      <c r="C25" s="182" t="s">
        <v>726</v>
      </c>
      <c r="D25" s="175" t="s">
        <v>268</v>
      </c>
      <c r="E25" s="176">
        <v>100</v>
      </c>
      <c r="F25" s="177"/>
      <c r="G25" s="178">
        <f>ROUND(E25*F25,2)</f>
        <v>0</v>
      </c>
      <c r="H25" s="177"/>
      <c r="I25" s="178">
        <f>ROUND(E25*H25,2)</f>
        <v>0</v>
      </c>
      <c r="J25" s="177"/>
      <c r="K25" s="178">
        <f>ROUND(E25*J25,2)</f>
        <v>0</v>
      </c>
      <c r="L25" s="178">
        <v>21</v>
      </c>
      <c r="M25" s="178">
        <f>G25*(1+L25/100)</f>
        <v>0</v>
      </c>
      <c r="N25" s="176">
        <v>1.7000000000000001E-4</v>
      </c>
      <c r="O25" s="176">
        <f>ROUND(E25*N25,2)</f>
        <v>0.02</v>
      </c>
      <c r="P25" s="176">
        <v>0</v>
      </c>
      <c r="Q25" s="176">
        <f>ROUND(E25*P25,2)</f>
        <v>0</v>
      </c>
      <c r="R25" s="178"/>
      <c r="S25" s="178" t="s">
        <v>219</v>
      </c>
      <c r="T25" s="179" t="s">
        <v>155</v>
      </c>
      <c r="U25" s="158">
        <v>0</v>
      </c>
      <c r="V25" s="158">
        <f>ROUND(E25*U25,2)</f>
        <v>0</v>
      </c>
      <c r="W25" s="158"/>
      <c r="X25" s="158" t="s">
        <v>156</v>
      </c>
      <c r="Y25" s="158" t="s">
        <v>157</v>
      </c>
      <c r="Z25" s="147"/>
      <c r="AA25" s="147"/>
      <c r="AB25" s="147"/>
      <c r="AC25" s="147"/>
      <c r="AD25" s="147"/>
      <c r="AE25" s="147"/>
      <c r="AF25" s="147"/>
      <c r="AG25" s="147" t="s">
        <v>612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183" t="s">
        <v>711</v>
      </c>
      <c r="D26" s="163"/>
      <c r="E26" s="164">
        <v>100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162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3">
        <v>8</v>
      </c>
      <c r="B27" s="174" t="s">
        <v>727</v>
      </c>
      <c r="C27" s="182" t="s">
        <v>728</v>
      </c>
      <c r="D27" s="175" t="s">
        <v>182</v>
      </c>
      <c r="E27" s="176">
        <v>1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0</v>
      </c>
      <c r="O27" s="176">
        <f>ROUND(E27*N27,2)</f>
        <v>0</v>
      </c>
      <c r="P27" s="176">
        <v>0</v>
      </c>
      <c r="Q27" s="176">
        <f>ROUND(E27*P27,2)</f>
        <v>0</v>
      </c>
      <c r="R27" s="178"/>
      <c r="S27" s="178" t="s">
        <v>219</v>
      </c>
      <c r="T27" s="179" t="s">
        <v>155</v>
      </c>
      <c r="U27" s="158">
        <v>0</v>
      </c>
      <c r="V27" s="158">
        <f>ROUND(E27*U27,2)</f>
        <v>0</v>
      </c>
      <c r="W27" s="158"/>
      <c r="X27" s="158" t="s">
        <v>156</v>
      </c>
      <c r="Y27" s="158" t="s">
        <v>157</v>
      </c>
      <c r="Z27" s="147"/>
      <c r="AA27" s="147"/>
      <c r="AB27" s="147"/>
      <c r="AC27" s="147"/>
      <c r="AD27" s="147"/>
      <c r="AE27" s="147"/>
      <c r="AF27" s="147"/>
      <c r="AG27" s="147" t="s">
        <v>612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54" t="s">
        <v>729</v>
      </c>
      <c r="D28" s="255"/>
      <c r="E28" s="255"/>
      <c r="F28" s="255"/>
      <c r="G28" s="255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160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80" t="str">
        <f>C28</f>
        <v>Jiné montáže nepředvítatelné + jiný spotřební materiál sádra, hřeby, vruty, nehořlavé podložky , kabelové oka aj.</v>
      </c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183" t="s">
        <v>47</v>
      </c>
      <c r="D29" s="163"/>
      <c r="E29" s="164">
        <v>1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162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9</v>
      </c>
      <c r="B30" s="174" t="s">
        <v>730</v>
      </c>
      <c r="C30" s="182" t="s">
        <v>731</v>
      </c>
      <c r="D30" s="175" t="s">
        <v>288</v>
      </c>
      <c r="E30" s="176">
        <v>8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8.5000000000000006E-3</v>
      </c>
      <c r="O30" s="176">
        <f>ROUND(E30*N30,2)</f>
        <v>7.0000000000000007E-2</v>
      </c>
      <c r="P30" s="176">
        <v>0</v>
      </c>
      <c r="Q30" s="176">
        <f>ROUND(E30*P30,2)</f>
        <v>0</v>
      </c>
      <c r="R30" s="178"/>
      <c r="S30" s="178" t="s">
        <v>154</v>
      </c>
      <c r="T30" s="179" t="s">
        <v>155</v>
      </c>
      <c r="U30" s="158">
        <v>0</v>
      </c>
      <c r="V30" s="158">
        <f>ROUND(E30*U30,2)</f>
        <v>0</v>
      </c>
      <c r="W30" s="158"/>
      <c r="X30" s="158" t="s">
        <v>376</v>
      </c>
      <c r="Y30" s="158" t="s">
        <v>157</v>
      </c>
      <c r="Z30" s="147"/>
      <c r="AA30" s="147"/>
      <c r="AB30" s="147"/>
      <c r="AC30" s="147"/>
      <c r="AD30" s="147"/>
      <c r="AE30" s="147"/>
      <c r="AF30" s="147"/>
      <c r="AG30" s="147" t="s">
        <v>688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54" t="s">
        <v>732</v>
      </c>
      <c r="D31" s="255"/>
      <c r="E31" s="255"/>
      <c r="F31" s="255"/>
      <c r="G31" s="255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160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3" x14ac:dyDescent="0.2">
      <c r="A32" s="154"/>
      <c r="B32" s="155"/>
      <c r="C32" s="256" t="s">
        <v>733</v>
      </c>
      <c r="D32" s="257"/>
      <c r="E32" s="257"/>
      <c r="F32" s="257"/>
      <c r="G32" s="257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160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183" t="s">
        <v>722</v>
      </c>
      <c r="D33" s="163"/>
      <c r="E33" s="164">
        <v>8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162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3">
        <v>10</v>
      </c>
      <c r="B34" s="174" t="s">
        <v>734</v>
      </c>
      <c r="C34" s="182" t="s">
        <v>735</v>
      </c>
      <c r="D34" s="175" t="s">
        <v>288</v>
      </c>
      <c r="E34" s="176">
        <v>2</v>
      </c>
      <c r="F34" s="177"/>
      <c r="G34" s="178">
        <f>ROUND(E34*F34,2)</f>
        <v>0</v>
      </c>
      <c r="H34" s="177"/>
      <c r="I34" s="178">
        <f>ROUND(E34*H34,2)</f>
        <v>0</v>
      </c>
      <c r="J34" s="177"/>
      <c r="K34" s="178">
        <f>ROUND(E34*J34,2)</f>
        <v>0</v>
      </c>
      <c r="L34" s="178">
        <v>21</v>
      </c>
      <c r="M34" s="178">
        <f>G34*(1+L34/100)</f>
        <v>0</v>
      </c>
      <c r="N34" s="176">
        <v>8.5000000000000006E-3</v>
      </c>
      <c r="O34" s="176">
        <f>ROUND(E34*N34,2)</f>
        <v>0.02</v>
      </c>
      <c r="P34" s="176">
        <v>0</v>
      </c>
      <c r="Q34" s="176">
        <f>ROUND(E34*P34,2)</f>
        <v>0</v>
      </c>
      <c r="R34" s="178"/>
      <c r="S34" s="178" t="s">
        <v>154</v>
      </c>
      <c r="T34" s="179" t="s">
        <v>155</v>
      </c>
      <c r="U34" s="158">
        <v>0</v>
      </c>
      <c r="V34" s="158">
        <f>ROUND(E34*U34,2)</f>
        <v>0</v>
      </c>
      <c r="W34" s="158"/>
      <c r="X34" s="158" t="s">
        <v>376</v>
      </c>
      <c r="Y34" s="158" t="s">
        <v>157</v>
      </c>
      <c r="Z34" s="147"/>
      <c r="AA34" s="147"/>
      <c r="AB34" s="147"/>
      <c r="AC34" s="147"/>
      <c r="AD34" s="147"/>
      <c r="AE34" s="147"/>
      <c r="AF34" s="147"/>
      <c r="AG34" s="147" t="s">
        <v>688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254" t="s">
        <v>736</v>
      </c>
      <c r="D35" s="255"/>
      <c r="E35" s="255"/>
      <c r="F35" s="255"/>
      <c r="G35" s="255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160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">
      <c r="A36" s="154"/>
      <c r="B36" s="155"/>
      <c r="C36" s="256" t="s">
        <v>733</v>
      </c>
      <c r="D36" s="257"/>
      <c r="E36" s="257"/>
      <c r="F36" s="257"/>
      <c r="G36" s="257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160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183" t="s">
        <v>297</v>
      </c>
      <c r="D37" s="163"/>
      <c r="E37" s="164">
        <v>2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162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x14ac:dyDescent="0.2">
      <c r="A38" s="166" t="s">
        <v>149</v>
      </c>
      <c r="B38" s="167" t="s">
        <v>109</v>
      </c>
      <c r="C38" s="181" t="s">
        <v>110</v>
      </c>
      <c r="D38" s="168"/>
      <c r="E38" s="169"/>
      <c r="F38" s="170"/>
      <c r="G38" s="170">
        <f>SUMIF(AG39:AG41,"&lt;&gt;NOR",G39:G41)</f>
        <v>0</v>
      </c>
      <c r="H38" s="170"/>
      <c r="I38" s="170">
        <f>SUM(I39:I41)</f>
        <v>0</v>
      </c>
      <c r="J38" s="170"/>
      <c r="K38" s="170">
        <f>SUM(K39:K41)</f>
        <v>0</v>
      </c>
      <c r="L38" s="170"/>
      <c r="M38" s="170">
        <f>SUM(M39:M41)</f>
        <v>0</v>
      </c>
      <c r="N38" s="169"/>
      <c r="O38" s="169">
        <f>SUM(O39:O41)</f>
        <v>0</v>
      </c>
      <c r="P38" s="169"/>
      <c r="Q38" s="169">
        <f>SUM(Q39:Q41)</f>
        <v>0</v>
      </c>
      <c r="R38" s="170"/>
      <c r="S38" s="170"/>
      <c r="T38" s="171"/>
      <c r="U38" s="165"/>
      <c r="V38" s="165">
        <f>SUM(V39:V41)</f>
        <v>0</v>
      </c>
      <c r="W38" s="165"/>
      <c r="X38" s="165"/>
      <c r="Y38" s="165"/>
      <c r="AG38" t="s">
        <v>150</v>
      </c>
    </row>
    <row r="39" spans="1:60" outlineLevel="1" x14ac:dyDescent="0.2">
      <c r="A39" s="173">
        <v>11</v>
      </c>
      <c r="B39" s="174" t="s">
        <v>737</v>
      </c>
      <c r="C39" s="182" t="s">
        <v>738</v>
      </c>
      <c r="D39" s="175" t="s">
        <v>739</v>
      </c>
      <c r="E39" s="176">
        <v>2</v>
      </c>
      <c r="F39" s="177"/>
      <c r="G39" s="178">
        <f>ROUND(E39*F39,2)</f>
        <v>0</v>
      </c>
      <c r="H39" s="177"/>
      <c r="I39" s="178">
        <f>ROUND(E39*H39,2)</f>
        <v>0</v>
      </c>
      <c r="J39" s="177"/>
      <c r="K39" s="178">
        <f>ROUND(E39*J39,2)</f>
        <v>0</v>
      </c>
      <c r="L39" s="178">
        <v>21</v>
      </c>
      <c r="M39" s="178">
        <f>G39*(1+L39/100)</f>
        <v>0</v>
      </c>
      <c r="N39" s="176">
        <v>0</v>
      </c>
      <c r="O39" s="176">
        <f>ROUND(E39*N39,2)</f>
        <v>0</v>
      </c>
      <c r="P39" s="176">
        <v>0</v>
      </c>
      <c r="Q39" s="176">
        <f>ROUND(E39*P39,2)</f>
        <v>0</v>
      </c>
      <c r="R39" s="178"/>
      <c r="S39" s="178" t="s">
        <v>219</v>
      </c>
      <c r="T39" s="179" t="s">
        <v>155</v>
      </c>
      <c r="U39" s="158">
        <v>0</v>
      </c>
      <c r="V39" s="158">
        <f>ROUND(E39*U39,2)</f>
        <v>0</v>
      </c>
      <c r="W39" s="158"/>
      <c r="X39" s="158" t="s">
        <v>156</v>
      </c>
      <c r="Y39" s="158" t="s">
        <v>157</v>
      </c>
      <c r="Z39" s="147"/>
      <c r="AA39" s="147"/>
      <c r="AB39" s="147"/>
      <c r="AC39" s="147"/>
      <c r="AD39" s="147"/>
      <c r="AE39" s="147"/>
      <c r="AF39" s="147"/>
      <c r="AG39" s="147" t="s">
        <v>612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254" t="s">
        <v>740</v>
      </c>
      <c r="D40" s="255"/>
      <c r="E40" s="255"/>
      <c r="F40" s="255"/>
      <c r="G40" s="255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160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183" t="s">
        <v>297</v>
      </c>
      <c r="D41" s="163"/>
      <c r="E41" s="164">
        <v>2</v>
      </c>
      <c r="F41" s="158"/>
      <c r="G41" s="15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162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x14ac:dyDescent="0.2">
      <c r="A42" s="166" t="s">
        <v>149</v>
      </c>
      <c r="B42" s="167" t="s">
        <v>117</v>
      </c>
      <c r="C42" s="181" t="s">
        <v>118</v>
      </c>
      <c r="D42" s="168"/>
      <c r="E42" s="169"/>
      <c r="F42" s="170"/>
      <c r="G42" s="170">
        <f>SUMIF(AG43:AG52,"&lt;&gt;NOR",G43:G52)</f>
        <v>0</v>
      </c>
      <c r="H42" s="170"/>
      <c r="I42" s="170">
        <f>SUM(I43:I52)</f>
        <v>0</v>
      </c>
      <c r="J42" s="170"/>
      <c r="K42" s="170">
        <f>SUM(K43:K52)</f>
        <v>0</v>
      </c>
      <c r="L42" s="170"/>
      <c r="M42" s="170">
        <f>SUM(M43:M52)</f>
        <v>0</v>
      </c>
      <c r="N42" s="169"/>
      <c r="O42" s="169">
        <f>SUM(O43:O52)</f>
        <v>0</v>
      </c>
      <c r="P42" s="169"/>
      <c r="Q42" s="169">
        <f>SUM(Q43:Q52)</f>
        <v>0</v>
      </c>
      <c r="R42" s="170"/>
      <c r="S42" s="170"/>
      <c r="T42" s="171"/>
      <c r="U42" s="165"/>
      <c r="V42" s="165">
        <f>SUM(V43:V52)</f>
        <v>0</v>
      </c>
      <c r="W42" s="165"/>
      <c r="X42" s="165"/>
      <c r="Y42" s="165"/>
      <c r="AG42" t="s">
        <v>150</v>
      </c>
    </row>
    <row r="43" spans="1:60" outlineLevel="1" x14ac:dyDescent="0.2">
      <c r="A43" s="173">
        <v>12</v>
      </c>
      <c r="B43" s="174" t="s">
        <v>519</v>
      </c>
      <c r="C43" s="182" t="s">
        <v>520</v>
      </c>
      <c r="D43" s="175" t="s">
        <v>292</v>
      </c>
      <c r="E43" s="176">
        <v>8.9999999999999993E-3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0</v>
      </c>
      <c r="O43" s="176">
        <f>ROUND(E43*N43,2)</f>
        <v>0</v>
      </c>
      <c r="P43" s="176">
        <v>0</v>
      </c>
      <c r="Q43" s="176">
        <f>ROUND(E43*P43,2)</f>
        <v>0</v>
      </c>
      <c r="R43" s="178"/>
      <c r="S43" s="178" t="s">
        <v>219</v>
      </c>
      <c r="T43" s="179" t="s">
        <v>219</v>
      </c>
      <c r="U43" s="158">
        <v>0</v>
      </c>
      <c r="V43" s="158">
        <f>ROUND(E43*U43,2)</f>
        <v>0</v>
      </c>
      <c r="W43" s="158"/>
      <c r="X43" s="158" t="s">
        <v>521</v>
      </c>
      <c r="Y43" s="158" t="s">
        <v>157</v>
      </c>
      <c r="Z43" s="147"/>
      <c r="AA43" s="147"/>
      <c r="AB43" s="147"/>
      <c r="AC43" s="147"/>
      <c r="AD43" s="147"/>
      <c r="AE43" s="147"/>
      <c r="AF43" s="147"/>
      <c r="AG43" s="147" t="s">
        <v>522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54" t="s">
        <v>523</v>
      </c>
      <c r="D44" s="255"/>
      <c r="E44" s="255"/>
      <c r="F44" s="255"/>
      <c r="G44" s="255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160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73">
        <v>13</v>
      </c>
      <c r="B45" s="174" t="s">
        <v>524</v>
      </c>
      <c r="C45" s="182" t="s">
        <v>525</v>
      </c>
      <c r="D45" s="175" t="s">
        <v>292</v>
      </c>
      <c r="E45" s="176">
        <v>8.9999999999999993E-3</v>
      </c>
      <c r="F45" s="177"/>
      <c r="G45" s="178">
        <f>ROUND(E45*F45,2)</f>
        <v>0</v>
      </c>
      <c r="H45" s="177"/>
      <c r="I45" s="178">
        <f>ROUND(E45*H45,2)</f>
        <v>0</v>
      </c>
      <c r="J45" s="177"/>
      <c r="K45" s="178">
        <f>ROUND(E45*J45,2)</f>
        <v>0</v>
      </c>
      <c r="L45" s="178">
        <v>21</v>
      </c>
      <c r="M45" s="178">
        <f>G45*(1+L45/100)</f>
        <v>0</v>
      </c>
      <c r="N45" s="176">
        <v>0</v>
      </c>
      <c r="O45" s="176">
        <f>ROUND(E45*N45,2)</f>
        <v>0</v>
      </c>
      <c r="P45" s="176">
        <v>0</v>
      </c>
      <c r="Q45" s="176">
        <f>ROUND(E45*P45,2)</f>
        <v>0</v>
      </c>
      <c r="R45" s="178"/>
      <c r="S45" s="178" t="s">
        <v>219</v>
      </c>
      <c r="T45" s="179" t="s">
        <v>219</v>
      </c>
      <c r="U45" s="158">
        <v>0</v>
      </c>
      <c r="V45" s="158">
        <f>ROUND(E45*U45,2)</f>
        <v>0</v>
      </c>
      <c r="W45" s="158"/>
      <c r="X45" s="158" t="s">
        <v>521</v>
      </c>
      <c r="Y45" s="158" t="s">
        <v>157</v>
      </c>
      <c r="Z45" s="147"/>
      <c r="AA45" s="147"/>
      <c r="AB45" s="147"/>
      <c r="AC45" s="147"/>
      <c r="AD45" s="147"/>
      <c r="AE45" s="147"/>
      <c r="AF45" s="147"/>
      <c r="AG45" s="147" t="s">
        <v>522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254" t="s">
        <v>523</v>
      </c>
      <c r="D46" s="255"/>
      <c r="E46" s="255"/>
      <c r="F46" s="255"/>
      <c r="G46" s="255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160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73">
        <v>14</v>
      </c>
      <c r="B47" s="174" t="s">
        <v>586</v>
      </c>
      <c r="C47" s="182" t="s">
        <v>587</v>
      </c>
      <c r="D47" s="175" t="s">
        <v>292</v>
      </c>
      <c r="E47" s="176">
        <v>8.9999999999999993E-3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21</v>
      </c>
      <c r="M47" s="178">
        <f>G47*(1+L47/100)</f>
        <v>0</v>
      </c>
      <c r="N47" s="176">
        <v>0</v>
      </c>
      <c r="O47" s="176">
        <f>ROUND(E47*N47,2)</f>
        <v>0</v>
      </c>
      <c r="P47" s="176">
        <v>0</v>
      </c>
      <c r="Q47" s="176">
        <f>ROUND(E47*P47,2)</f>
        <v>0</v>
      </c>
      <c r="R47" s="178"/>
      <c r="S47" s="178" t="s">
        <v>219</v>
      </c>
      <c r="T47" s="179" t="s">
        <v>219</v>
      </c>
      <c r="U47" s="158">
        <v>0</v>
      </c>
      <c r="V47" s="158">
        <f>ROUND(E47*U47,2)</f>
        <v>0</v>
      </c>
      <c r="W47" s="158"/>
      <c r="X47" s="158" t="s">
        <v>521</v>
      </c>
      <c r="Y47" s="158" t="s">
        <v>157</v>
      </c>
      <c r="Z47" s="147"/>
      <c r="AA47" s="147"/>
      <c r="AB47" s="147"/>
      <c r="AC47" s="147"/>
      <c r="AD47" s="147"/>
      <c r="AE47" s="147"/>
      <c r="AF47" s="147"/>
      <c r="AG47" s="147" t="s">
        <v>522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54" t="s">
        <v>523</v>
      </c>
      <c r="D48" s="255"/>
      <c r="E48" s="255"/>
      <c r="F48" s="255"/>
      <c r="G48" s="255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160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88">
        <v>15</v>
      </c>
      <c r="B49" s="189" t="s">
        <v>526</v>
      </c>
      <c r="C49" s="196" t="s">
        <v>527</v>
      </c>
      <c r="D49" s="190" t="s">
        <v>292</v>
      </c>
      <c r="E49" s="191">
        <v>8.9999999999999993E-3</v>
      </c>
      <c r="F49" s="192"/>
      <c r="G49" s="193">
        <f>ROUND(E49*F49,2)</f>
        <v>0</v>
      </c>
      <c r="H49" s="192"/>
      <c r="I49" s="193">
        <f>ROUND(E49*H49,2)</f>
        <v>0</v>
      </c>
      <c r="J49" s="192"/>
      <c r="K49" s="193">
        <f>ROUND(E49*J49,2)</f>
        <v>0</v>
      </c>
      <c r="L49" s="193">
        <v>21</v>
      </c>
      <c r="M49" s="193">
        <f>G49*(1+L49/100)</f>
        <v>0</v>
      </c>
      <c r="N49" s="191">
        <v>0</v>
      </c>
      <c r="O49" s="191">
        <f>ROUND(E49*N49,2)</f>
        <v>0</v>
      </c>
      <c r="P49" s="191">
        <v>0</v>
      </c>
      <c r="Q49" s="191">
        <f>ROUND(E49*P49,2)</f>
        <v>0</v>
      </c>
      <c r="R49" s="193"/>
      <c r="S49" s="193" t="s">
        <v>219</v>
      </c>
      <c r="T49" s="194" t="s">
        <v>219</v>
      </c>
      <c r="U49" s="158">
        <v>0</v>
      </c>
      <c r="V49" s="158">
        <f>ROUND(E49*U49,2)</f>
        <v>0</v>
      </c>
      <c r="W49" s="158"/>
      <c r="X49" s="158" t="s">
        <v>521</v>
      </c>
      <c r="Y49" s="158" t="s">
        <v>157</v>
      </c>
      <c r="Z49" s="147"/>
      <c r="AA49" s="147"/>
      <c r="AB49" s="147"/>
      <c r="AC49" s="147"/>
      <c r="AD49" s="147"/>
      <c r="AE49" s="147"/>
      <c r="AF49" s="147"/>
      <c r="AG49" s="147" t="s">
        <v>522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88">
        <v>16</v>
      </c>
      <c r="B50" s="189" t="s">
        <v>528</v>
      </c>
      <c r="C50" s="196" t="s">
        <v>529</v>
      </c>
      <c r="D50" s="190" t="s">
        <v>292</v>
      </c>
      <c r="E50" s="191">
        <v>0.17100000000000001</v>
      </c>
      <c r="F50" s="192"/>
      <c r="G50" s="193">
        <f>ROUND(E50*F50,2)</f>
        <v>0</v>
      </c>
      <c r="H50" s="192"/>
      <c r="I50" s="193">
        <f>ROUND(E50*H50,2)</f>
        <v>0</v>
      </c>
      <c r="J50" s="192"/>
      <c r="K50" s="193">
        <f>ROUND(E50*J50,2)</f>
        <v>0</v>
      </c>
      <c r="L50" s="193">
        <v>21</v>
      </c>
      <c r="M50" s="193">
        <f>G50*(1+L50/100)</f>
        <v>0</v>
      </c>
      <c r="N50" s="191">
        <v>0</v>
      </c>
      <c r="O50" s="191">
        <f>ROUND(E50*N50,2)</f>
        <v>0</v>
      </c>
      <c r="P50" s="191">
        <v>0</v>
      </c>
      <c r="Q50" s="191">
        <f>ROUND(E50*P50,2)</f>
        <v>0</v>
      </c>
      <c r="R50" s="193"/>
      <c r="S50" s="193" t="s">
        <v>219</v>
      </c>
      <c r="T50" s="194" t="s">
        <v>219</v>
      </c>
      <c r="U50" s="158">
        <v>0</v>
      </c>
      <c r="V50" s="158">
        <f>ROUND(E50*U50,2)</f>
        <v>0</v>
      </c>
      <c r="W50" s="158"/>
      <c r="X50" s="158" t="s">
        <v>521</v>
      </c>
      <c r="Y50" s="158" t="s">
        <v>157</v>
      </c>
      <c r="Z50" s="147"/>
      <c r="AA50" s="147"/>
      <c r="AB50" s="147"/>
      <c r="AC50" s="147"/>
      <c r="AD50" s="147"/>
      <c r="AE50" s="147"/>
      <c r="AF50" s="147"/>
      <c r="AG50" s="147" t="s">
        <v>522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88">
        <v>17</v>
      </c>
      <c r="B51" s="189" t="s">
        <v>530</v>
      </c>
      <c r="C51" s="196" t="s">
        <v>531</v>
      </c>
      <c r="D51" s="190" t="s">
        <v>292</v>
      </c>
      <c r="E51" s="191">
        <v>8.9999999999999993E-3</v>
      </c>
      <c r="F51" s="192"/>
      <c r="G51" s="193">
        <f>ROUND(E51*F51,2)</f>
        <v>0</v>
      </c>
      <c r="H51" s="192"/>
      <c r="I51" s="193">
        <f>ROUND(E51*H51,2)</f>
        <v>0</v>
      </c>
      <c r="J51" s="192"/>
      <c r="K51" s="193">
        <f>ROUND(E51*J51,2)</f>
        <v>0</v>
      </c>
      <c r="L51" s="193">
        <v>21</v>
      </c>
      <c r="M51" s="193">
        <f>G51*(1+L51/100)</f>
        <v>0</v>
      </c>
      <c r="N51" s="191">
        <v>0</v>
      </c>
      <c r="O51" s="191">
        <f>ROUND(E51*N51,2)</f>
        <v>0</v>
      </c>
      <c r="P51" s="191">
        <v>0</v>
      </c>
      <c r="Q51" s="191">
        <f>ROUND(E51*P51,2)</f>
        <v>0</v>
      </c>
      <c r="R51" s="193"/>
      <c r="S51" s="193" t="s">
        <v>219</v>
      </c>
      <c r="T51" s="194" t="s">
        <v>219</v>
      </c>
      <c r="U51" s="158">
        <v>0</v>
      </c>
      <c r="V51" s="158">
        <f>ROUND(E51*U51,2)</f>
        <v>0</v>
      </c>
      <c r="W51" s="158"/>
      <c r="X51" s="158" t="s">
        <v>521</v>
      </c>
      <c r="Y51" s="158" t="s">
        <v>157</v>
      </c>
      <c r="Z51" s="147"/>
      <c r="AA51" s="147"/>
      <c r="AB51" s="147"/>
      <c r="AC51" s="147"/>
      <c r="AD51" s="147"/>
      <c r="AE51" s="147"/>
      <c r="AF51" s="147"/>
      <c r="AG51" s="147" t="s">
        <v>522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3">
        <v>18</v>
      </c>
      <c r="B52" s="174" t="s">
        <v>532</v>
      </c>
      <c r="C52" s="182" t="s">
        <v>533</v>
      </c>
      <c r="D52" s="175" t="s">
        <v>292</v>
      </c>
      <c r="E52" s="176">
        <v>3.5999999999999997E-2</v>
      </c>
      <c r="F52" s="177"/>
      <c r="G52" s="178">
        <f>ROUND(E52*F52,2)</f>
        <v>0</v>
      </c>
      <c r="H52" s="177"/>
      <c r="I52" s="178">
        <f>ROUND(E52*H52,2)</f>
        <v>0</v>
      </c>
      <c r="J52" s="177"/>
      <c r="K52" s="178">
        <f>ROUND(E52*J52,2)</f>
        <v>0</v>
      </c>
      <c r="L52" s="178">
        <v>21</v>
      </c>
      <c r="M52" s="178">
        <f>G52*(1+L52/100)</f>
        <v>0</v>
      </c>
      <c r="N52" s="176">
        <v>0</v>
      </c>
      <c r="O52" s="176">
        <f>ROUND(E52*N52,2)</f>
        <v>0</v>
      </c>
      <c r="P52" s="176">
        <v>0</v>
      </c>
      <c r="Q52" s="176">
        <f>ROUND(E52*P52,2)</f>
        <v>0</v>
      </c>
      <c r="R52" s="178"/>
      <c r="S52" s="178" t="s">
        <v>219</v>
      </c>
      <c r="T52" s="179" t="s">
        <v>219</v>
      </c>
      <c r="U52" s="158">
        <v>0</v>
      </c>
      <c r="V52" s="158">
        <f>ROUND(E52*U52,2)</f>
        <v>0</v>
      </c>
      <c r="W52" s="158"/>
      <c r="X52" s="158" t="s">
        <v>521</v>
      </c>
      <c r="Y52" s="158" t="s">
        <v>157</v>
      </c>
      <c r="Z52" s="147"/>
      <c r="AA52" s="147"/>
      <c r="AB52" s="147"/>
      <c r="AC52" s="147"/>
      <c r="AD52" s="147"/>
      <c r="AE52" s="147"/>
      <c r="AF52" s="147"/>
      <c r="AG52" s="147" t="s">
        <v>522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x14ac:dyDescent="0.2">
      <c r="A53" s="3"/>
      <c r="B53" s="4"/>
      <c r="C53" s="184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v>12</v>
      </c>
      <c r="AF53">
        <v>21</v>
      </c>
      <c r="AG53" t="s">
        <v>135</v>
      </c>
    </row>
    <row r="54" spans="1:60" x14ac:dyDescent="0.2">
      <c r="A54" s="150"/>
      <c r="B54" s="151" t="s">
        <v>29</v>
      </c>
      <c r="C54" s="185"/>
      <c r="D54" s="152"/>
      <c r="E54" s="153"/>
      <c r="F54" s="153"/>
      <c r="G54" s="172">
        <f>G8+G38+G42</f>
        <v>0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E54">
        <f>SUMIF(L7:L52,AE53,G7:G52)</f>
        <v>0</v>
      </c>
      <c r="AF54">
        <f>SUMIF(L7:L52,AF53,G7:G52)</f>
        <v>0</v>
      </c>
      <c r="AG54" t="s">
        <v>178</v>
      </c>
    </row>
    <row r="55" spans="1:60" x14ac:dyDescent="0.2">
      <c r="C55" s="186"/>
      <c r="D55" s="10"/>
      <c r="AG55" t="s">
        <v>179</v>
      </c>
    </row>
    <row r="56" spans="1:60" x14ac:dyDescent="0.2">
      <c r="D56" s="10"/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WcysD3Yur41FucRoJ/D/tLDy/Zyh30C+w6SqXSpEbYcAoidd+HTQQJPl0LuF2plI3GS3zLmqy3rivpOF4UOMQ==" saltValue="5VdYEXXhamTfsCffymCeng==" spinCount="100000" sheet="1" formatRows="0"/>
  <mergeCells count="16">
    <mergeCell ref="C13:G13"/>
    <mergeCell ref="A1:G1"/>
    <mergeCell ref="C2:G2"/>
    <mergeCell ref="C3:G3"/>
    <mergeCell ref="C4:G4"/>
    <mergeCell ref="C10:G10"/>
    <mergeCell ref="C40:G40"/>
    <mergeCell ref="C44:G44"/>
    <mergeCell ref="C46:G46"/>
    <mergeCell ref="C48:G48"/>
    <mergeCell ref="C16:G16"/>
    <mergeCell ref="C28:G28"/>
    <mergeCell ref="C31:G31"/>
    <mergeCell ref="C32:G32"/>
    <mergeCell ref="C35:G35"/>
    <mergeCell ref="C36:G36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1 01 Pol</vt:lpstr>
      <vt:lpstr>1 02 Pol</vt:lpstr>
      <vt:lpstr>1 03 Pol</vt:lpstr>
      <vt:lpstr>1 04 Pol</vt:lpstr>
      <vt:lpstr>1 05 Pol</vt:lpstr>
      <vt:lpstr>1 06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'1 01 Pol'!Názvy_tisku</vt:lpstr>
      <vt:lpstr>'1 02 Pol'!Názvy_tisku</vt:lpstr>
      <vt:lpstr>'1 03 Pol'!Názvy_tisku</vt:lpstr>
      <vt:lpstr>'1 04 Pol'!Názvy_tisku</vt:lpstr>
      <vt:lpstr>'1 05 Pol'!Názvy_tisku</vt:lpstr>
      <vt:lpstr>'1 06 Pol'!Názvy_tisku</vt:lpstr>
      <vt:lpstr>oadresa</vt:lpstr>
      <vt:lpstr>Stavba!Objednatel</vt:lpstr>
      <vt:lpstr>Stavba!Objekt</vt:lpstr>
      <vt:lpstr>'1 01 Pol'!Oblast_tisku</vt:lpstr>
      <vt:lpstr>'1 02 Pol'!Oblast_tisku</vt:lpstr>
      <vt:lpstr>'1 03 Pol'!Oblast_tisku</vt:lpstr>
      <vt:lpstr>'1 04 Pol'!Oblast_tisku</vt:lpstr>
      <vt:lpstr>'1 05 Pol'!Oblast_tisku</vt:lpstr>
      <vt:lpstr>'1 06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 Geryk</dc:creator>
  <cp:lastModifiedBy>Roxana Otrubová</cp:lastModifiedBy>
  <cp:lastPrinted>2019-03-19T12:27:02Z</cp:lastPrinted>
  <dcterms:created xsi:type="dcterms:W3CDTF">2009-04-08T07:15:50Z</dcterms:created>
  <dcterms:modified xsi:type="dcterms:W3CDTF">2025-08-13T10:14:13Z</dcterms:modified>
</cp:coreProperties>
</file>