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am\Desktop\12-parkoviště Opava\výzva\"/>
    </mc:Choice>
  </mc:AlternateContent>
  <xr:revisionPtr revIDLastSave="0" documentId="13_ncr:1_{28EFFD74-352B-4010-9CC8-EB578C07C6C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Pol'!$A$1:$Y$31</definedName>
    <definedName name="_xlnm.Print_Area" localSheetId="4">'01 02 Pol'!$A$1:$Y$49</definedName>
    <definedName name="_xlnm.Print_Area" localSheetId="5">'01 03 Pol'!$A$1:$Y$207</definedName>
    <definedName name="_xlnm.Print_Area" localSheetId="6">'01 04 Pol'!$A$1:$Y$67</definedName>
    <definedName name="_xlnm.Print_Area" localSheetId="1">Stavba!$A$1:$J$73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I9" i="15"/>
  <c r="I8" i="15" s="1"/>
  <c r="K9" i="15"/>
  <c r="O9" i="15"/>
  <c r="Q9" i="15"/>
  <c r="V9" i="15"/>
  <c r="G11" i="15"/>
  <c r="M11" i="15" s="1"/>
  <c r="I11" i="15"/>
  <c r="K11" i="15"/>
  <c r="O11" i="15"/>
  <c r="Q11" i="15"/>
  <c r="V11" i="15"/>
  <c r="G14" i="15"/>
  <c r="M14" i="15" s="1"/>
  <c r="I14" i="15"/>
  <c r="K14" i="15"/>
  <c r="O14" i="15"/>
  <c r="Q14" i="15"/>
  <c r="V14" i="15"/>
  <c r="G18" i="15"/>
  <c r="M18" i="15" s="1"/>
  <c r="I18" i="15"/>
  <c r="K18" i="15"/>
  <c r="O18" i="15"/>
  <c r="Q18" i="15"/>
  <c r="V18" i="15"/>
  <c r="G20" i="15"/>
  <c r="M20" i="15" s="1"/>
  <c r="I20" i="15"/>
  <c r="K20" i="15"/>
  <c r="O20" i="15"/>
  <c r="Q20" i="15"/>
  <c r="V20" i="15"/>
  <c r="G22" i="15"/>
  <c r="M22" i="15" s="1"/>
  <c r="I22" i="15"/>
  <c r="K22" i="15"/>
  <c r="O22" i="15"/>
  <c r="Q22" i="15"/>
  <c r="V22" i="15"/>
  <c r="G23" i="15"/>
  <c r="M23" i="15" s="1"/>
  <c r="I23" i="15"/>
  <c r="K23" i="15"/>
  <c r="O23" i="15"/>
  <c r="Q23" i="15"/>
  <c r="V23" i="15"/>
  <c r="G25" i="15"/>
  <c r="M25" i="15" s="1"/>
  <c r="I25" i="15"/>
  <c r="K25" i="15"/>
  <c r="O25" i="15"/>
  <c r="Q25" i="15"/>
  <c r="V25" i="15"/>
  <c r="G27" i="15"/>
  <c r="M27" i="15" s="1"/>
  <c r="I27" i="15"/>
  <c r="K27" i="15"/>
  <c r="O27" i="15"/>
  <c r="Q27" i="15"/>
  <c r="V27" i="15"/>
  <c r="G29" i="15"/>
  <c r="I29" i="15"/>
  <c r="K29" i="15"/>
  <c r="M29" i="15"/>
  <c r="O29" i="15"/>
  <c r="Q29" i="15"/>
  <c r="V29" i="15"/>
  <c r="G31" i="15"/>
  <c r="I31" i="15"/>
  <c r="K31" i="15"/>
  <c r="M31" i="15"/>
  <c r="O31" i="15"/>
  <c r="Q31" i="15"/>
  <c r="V31" i="15"/>
  <c r="G35" i="15"/>
  <c r="M35" i="15" s="1"/>
  <c r="I35" i="15"/>
  <c r="K35" i="15"/>
  <c r="O35" i="15"/>
  <c r="Q35" i="15"/>
  <c r="V35" i="15"/>
  <c r="G37" i="15"/>
  <c r="M37" i="15" s="1"/>
  <c r="I37" i="15"/>
  <c r="K37" i="15"/>
  <c r="O37" i="15"/>
  <c r="Q37" i="15"/>
  <c r="V37" i="15"/>
  <c r="G39" i="15"/>
  <c r="M39" i="15" s="1"/>
  <c r="I39" i="15"/>
  <c r="K39" i="15"/>
  <c r="O39" i="15"/>
  <c r="Q39" i="15"/>
  <c r="V39" i="15"/>
  <c r="G40" i="15"/>
  <c r="M40" i="15" s="1"/>
  <c r="I40" i="15"/>
  <c r="K40" i="15"/>
  <c r="O40" i="15"/>
  <c r="Q40" i="15"/>
  <c r="V40" i="15"/>
  <c r="G42" i="15"/>
  <c r="I42" i="15"/>
  <c r="K42" i="15"/>
  <c r="M42" i="15"/>
  <c r="O42" i="15"/>
  <c r="Q42" i="15"/>
  <c r="V42" i="15"/>
  <c r="G44" i="15"/>
  <c r="I44" i="15"/>
  <c r="I43" i="15" s="1"/>
  <c r="K44" i="15"/>
  <c r="K43" i="15" s="1"/>
  <c r="M44" i="15"/>
  <c r="O44" i="15"/>
  <c r="O43" i="15" s="1"/>
  <c r="Q44" i="15"/>
  <c r="V44" i="15"/>
  <c r="G50" i="15"/>
  <c r="M50" i="15" s="1"/>
  <c r="I50" i="15"/>
  <c r="K50" i="15"/>
  <c r="O50" i="15"/>
  <c r="Q50" i="15"/>
  <c r="V50" i="15"/>
  <c r="G52" i="15"/>
  <c r="M52" i="15" s="1"/>
  <c r="I52" i="15"/>
  <c r="K52" i="15"/>
  <c r="O52" i="15"/>
  <c r="Q52" i="15"/>
  <c r="Q51" i="15" s="1"/>
  <c r="V52" i="15"/>
  <c r="G54" i="15"/>
  <c r="M54" i="15" s="1"/>
  <c r="I54" i="15"/>
  <c r="K54" i="15"/>
  <c r="O54" i="15"/>
  <c r="Q54" i="15"/>
  <c r="V54" i="15"/>
  <c r="G56" i="15"/>
  <c r="I56" i="15"/>
  <c r="K56" i="15"/>
  <c r="M56" i="15"/>
  <c r="O56" i="15"/>
  <c r="Q56" i="15"/>
  <c r="V56" i="15"/>
  <c r="G58" i="15"/>
  <c r="I58" i="15"/>
  <c r="K58" i="15"/>
  <c r="M58" i="15"/>
  <c r="O58" i="15"/>
  <c r="Q58" i="15"/>
  <c r="V58" i="15"/>
  <c r="G60" i="15"/>
  <c r="M60" i="15" s="1"/>
  <c r="I60" i="15"/>
  <c r="K60" i="15"/>
  <c r="O60" i="15"/>
  <c r="Q60" i="15"/>
  <c r="V60" i="15"/>
  <c r="G62" i="15"/>
  <c r="I62" i="15"/>
  <c r="K62" i="15"/>
  <c r="O62" i="15"/>
  <c r="Q62" i="15"/>
  <c r="V62" i="15"/>
  <c r="V51" i="15" s="1"/>
  <c r="G64" i="15"/>
  <c r="M64" i="15" s="1"/>
  <c r="I64" i="15"/>
  <c r="K64" i="15"/>
  <c r="O64" i="15"/>
  <c r="Q64" i="15"/>
  <c r="V64" i="15"/>
  <c r="AE66" i="15"/>
  <c r="F45" i="1" s="1"/>
  <c r="BA186" i="14"/>
  <c r="BA175" i="14"/>
  <c r="BA173" i="14"/>
  <c r="BA168" i="14"/>
  <c r="BA166" i="14"/>
  <c r="BA22" i="14"/>
  <c r="G9" i="14"/>
  <c r="I9" i="14"/>
  <c r="I8" i="14" s="1"/>
  <c r="K9" i="14"/>
  <c r="O9" i="14"/>
  <c r="Q9" i="14"/>
  <c r="V9" i="14"/>
  <c r="G14" i="14"/>
  <c r="M14" i="14" s="1"/>
  <c r="I14" i="14"/>
  <c r="K14" i="14"/>
  <c r="O14" i="14"/>
  <c r="Q14" i="14"/>
  <c r="V14" i="14"/>
  <c r="G18" i="14"/>
  <c r="M18" i="14" s="1"/>
  <c r="I18" i="14"/>
  <c r="K18" i="14"/>
  <c r="O18" i="14"/>
  <c r="Q18" i="14"/>
  <c r="V18" i="14"/>
  <c r="G21" i="14"/>
  <c r="I21" i="14"/>
  <c r="K21" i="14"/>
  <c r="M21" i="14"/>
  <c r="O21" i="14"/>
  <c r="Q21" i="14"/>
  <c r="V21" i="14"/>
  <c r="G26" i="14"/>
  <c r="I26" i="14"/>
  <c r="K26" i="14"/>
  <c r="M26" i="14"/>
  <c r="O26" i="14"/>
  <c r="Q26" i="14"/>
  <c r="V26" i="14"/>
  <c r="G29" i="14"/>
  <c r="M29" i="14" s="1"/>
  <c r="I29" i="14"/>
  <c r="K29" i="14"/>
  <c r="O29" i="14"/>
  <c r="Q29" i="14"/>
  <c r="V29" i="14"/>
  <c r="G32" i="14"/>
  <c r="M32" i="14" s="1"/>
  <c r="I32" i="14"/>
  <c r="K32" i="14"/>
  <c r="O32" i="14"/>
  <c r="Q32" i="14"/>
  <c r="V32" i="14"/>
  <c r="G36" i="14"/>
  <c r="M36" i="14" s="1"/>
  <c r="I36" i="14"/>
  <c r="K36" i="14"/>
  <c r="O36" i="14"/>
  <c r="Q36" i="14"/>
  <c r="V36" i="14"/>
  <c r="G38" i="14"/>
  <c r="I38" i="14"/>
  <c r="K38" i="14"/>
  <c r="M38" i="14"/>
  <c r="O38" i="14"/>
  <c r="Q38" i="14"/>
  <c r="V38" i="14"/>
  <c r="G43" i="14"/>
  <c r="I43" i="14"/>
  <c r="K43" i="14"/>
  <c r="M43" i="14"/>
  <c r="O43" i="14"/>
  <c r="Q43" i="14"/>
  <c r="V43" i="14"/>
  <c r="G49" i="14"/>
  <c r="I49" i="14"/>
  <c r="K49" i="14"/>
  <c r="M49" i="14"/>
  <c r="O49" i="14"/>
  <c r="Q49" i="14"/>
  <c r="V49" i="14"/>
  <c r="G54" i="14"/>
  <c r="M54" i="14" s="1"/>
  <c r="I54" i="14"/>
  <c r="K54" i="14"/>
  <c r="O54" i="14"/>
  <c r="Q54" i="14"/>
  <c r="V54" i="14"/>
  <c r="G60" i="14"/>
  <c r="M60" i="14" s="1"/>
  <c r="I60" i="14"/>
  <c r="K60" i="14"/>
  <c r="O60" i="14"/>
  <c r="Q60" i="14"/>
  <c r="V60" i="14"/>
  <c r="G65" i="14"/>
  <c r="M65" i="14" s="1"/>
  <c r="I65" i="14"/>
  <c r="K65" i="14"/>
  <c r="O65" i="14"/>
  <c r="Q65" i="14"/>
  <c r="V65" i="14"/>
  <c r="G67" i="14"/>
  <c r="I67" i="14"/>
  <c r="K67" i="14"/>
  <c r="M67" i="14"/>
  <c r="O67" i="14"/>
  <c r="Q67" i="14"/>
  <c r="V67" i="14"/>
  <c r="G71" i="14"/>
  <c r="M71" i="14" s="1"/>
  <c r="I71" i="14"/>
  <c r="K71" i="14"/>
  <c r="O71" i="14"/>
  <c r="Q71" i="14"/>
  <c r="V71" i="14"/>
  <c r="G75" i="14"/>
  <c r="I75" i="14"/>
  <c r="K75" i="14"/>
  <c r="M75" i="14"/>
  <c r="O75" i="14"/>
  <c r="Q75" i="14"/>
  <c r="V75" i="14"/>
  <c r="G78" i="14"/>
  <c r="M78" i="14" s="1"/>
  <c r="I78" i="14"/>
  <c r="K78" i="14"/>
  <c r="O78" i="14"/>
  <c r="Q78" i="14"/>
  <c r="V78" i="14"/>
  <c r="G82" i="14"/>
  <c r="M82" i="14" s="1"/>
  <c r="I82" i="14"/>
  <c r="K82" i="14"/>
  <c r="O82" i="14"/>
  <c r="Q82" i="14"/>
  <c r="V82" i="14"/>
  <c r="G85" i="14"/>
  <c r="I85" i="14"/>
  <c r="K85" i="14"/>
  <c r="O85" i="14"/>
  <c r="Q85" i="14"/>
  <c r="V85" i="14"/>
  <c r="G87" i="14"/>
  <c r="M87" i="14" s="1"/>
  <c r="I87" i="14"/>
  <c r="K87" i="14"/>
  <c r="O87" i="14"/>
  <c r="Q87" i="14"/>
  <c r="V87" i="14"/>
  <c r="G89" i="14"/>
  <c r="M89" i="14" s="1"/>
  <c r="I89" i="14"/>
  <c r="K89" i="14"/>
  <c r="O89" i="14"/>
  <c r="Q89" i="14"/>
  <c r="V89" i="14"/>
  <c r="Q94" i="14"/>
  <c r="G95" i="14"/>
  <c r="M95" i="14" s="1"/>
  <c r="I95" i="14"/>
  <c r="I94" i="14" s="1"/>
  <c r="K95" i="14"/>
  <c r="O95" i="14"/>
  <c r="Q95" i="14"/>
  <c r="V95" i="14"/>
  <c r="G97" i="14"/>
  <c r="M97" i="14" s="1"/>
  <c r="I97" i="14"/>
  <c r="K97" i="14"/>
  <c r="O97" i="14"/>
  <c r="Q97" i="14"/>
  <c r="V97" i="14"/>
  <c r="G99" i="14"/>
  <c r="I61" i="1" s="1"/>
  <c r="K99" i="14"/>
  <c r="G100" i="14"/>
  <c r="I100" i="14"/>
  <c r="I99" i="14" s="1"/>
  <c r="K100" i="14"/>
  <c r="M100" i="14"/>
  <c r="M99" i="14" s="1"/>
  <c r="O100" i="14"/>
  <c r="O99" i="14" s="1"/>
  <c r="Q100" i="14"/>
  <c r="Q99" i="14" s="1"/>
  <c r="V100" i="14"/>
  <c r="V99" i="14" s="1"/>
  <c r="O103" i="14"/>
  <c r="V103" i="14"/>
  <c r="G104" i="14"/>
  <c r="G103" i="14" s="1"/>
  <c r="I62" i="1" s="1"/>
  <c r="I104" i="14"/>
  <c r="I103" i="14" s="1"/>
  <c r="K104" i="14"/>
  <c r="K103" i="14" s="1"/>
  <c r="O104" i="14"/>
  <c r="Q104" i="14"/>
  <c r="Q103" i="14" s="1"/>
  <c r="V104" i="14"/>
  <c r="G108" i="14"/>
  <c r="I108" i="14"/>
  <c r="K108" i="14"/>
  <c r="M108" i="14"/>
  <c r="O108" i="14"/>
  <c r="Q108" i="14"/>
  <c r="Q107" i="14" s="1"/>
  <c r="V108" i="14"/>
  <c r="G112" i="14"/>
  <c r="M112" i="14" s="1"/>
  <c r="I112" i="14"/>
  <c r="K112" i="14"/>
  <c r="O112" i="14"/>
  <c r="Q112" i="14"/>
  <c r="V112" i="14"/>
  <c r="G117" i="14"/>
  <c r="M117" i="14" s="1"/>
  <c r="I117" i="14"/>
  <c r="K117" i="14"/>
  <c r="O117" i="14"/>
  <c r="O107" i="14" s="1"/>
  <c r="Q117" i="14"/>
  <c r="V117" i="14"/>
  <c r="G126" i="14"/>
  <c r="M126" i="14" s="1"/>
  <c r="I126" i="14"/>
  <c r="K126" i="14"/>
  <c r="O126" i="14"/>
  <c r="Q126" i="14"/>
  <c r="V126" i="14"/>
  <c r="G135" i="14"/>
  <c r="I135" i="14"/>
  <c r="K135" i="14"/>
  <c r="M135" i="14"/>
  <c r="O135" i="14"/>
  <c r="Q135" i="14"/>
  <c r="V135" i="14"/>
  <c r="G140" i="14"/>
  <c r="M140" i="14" s="1"/>
  <c r="I140" i="14"/>
  <c r="K140" i="14"/>
  <c r="O140" i="14"/>
  <c r="Q140" i="14"/>
  <c r="V140" i="14"/>
  <c r="G145" i="14"/>
  <c r="M145" i="14" s="1"/>
  <c r="I145" i="14"/>
  <c r="K145" i="14"/>
  <c r="O145" i="14"/>
  <c r="Q145" i="14"/>
  <c r="V145" i="14"/>
  <c r="G155" i="14"/>
  <c r="M155" i="14" s="1"/>
  <c r="I155" i="14"/>
  <c r="K155" i="14"/>
  <c r="O155" i="14"/>
  <c r="Q155" i="14"/>
  <c r="V155" i="14"/>
  <c r="G160" i="14"/>
  <c r="I160" i="14"/>
  <c r="K160" i="14"/>
  <c r="M160" i="14"/>
  <c r="O160" i="14"/>
  <c r="Q160" i="14"/>
  <c r="V160" i="14"/>
  <c r="G163" i="14"/>
  <c r="M163" i="14" s="1"/>
  <c r="I163" i="14"/>
  <c r="K163" i="14"/>
  <c r="O163" i="14"/>
  <c r="Q163" i="14"/>
  <c r="V163" i="14"/>
  <c r="G170" i="14"/>
  <c r="M170" i="14" s="1"/>
  <c r="I170" i="14"/>
  <c r="K170" i="14"/>
  <c r="O170" i="14"/>
  <c r="Q170" i="14"/>
  <c r="V170" i="14"/>
  <c r="G177" i="14"/>
  <c r="M177" i="14" s="1"/>
  <c r="I177" i="14"/>
  <c r="K177" i="14"/>
  <c r="O177" i="14"/>
  <c r="Q177" i="14"/>
  <c r="V177" i="14"/>
  <c r="G182" i="14"/>
  <c r="G181" i="14" s="1"/>
  <c r="I64" i="1" s="1"/>
  <c r="I182" i="14"/>
  <c r="I181" i="14" s="1"/>
  <c r="K182" i="14"/>
  <c r="K181" i="14" s="1"/>
  <c r="O182" i="14"/>
  <c r="O181" i="14" s="1"/>
  <c r="Q182" i="14"/>
  <c r="Q181" i="14" s="1"/>
  <c r="V182" i="14"/>
  <c r="V181" i="14" s="1"/>
  <c r="Q184" i="14"/>
  <c r="G185" i="14"/>
  <c r="G184" i="14" s="1"/>
  <c r="I65" i="1" s="1"/>
  <c r="I185" i="14"/>
  <c r="K185" i="14"/>
  <c r="M185" i="14"/>
  <c r="O185" i="14"/>
  <c r="Q185" i="14"/>
  <c r="V185" i="14"/>
  <c r="G188" i="14"/>
  <c r="I188" i="14"/>
  <c r="K188" i="14"/>
  <c r="M188" i="14"/>
  <c r="O188" i="14"/>
  <c r="Q188" i="14"/>
  <c r="V188" i="14"/>
  <c r="G190" i="14"/>
  <c r="M190" i="14" s="1"/>
  <c r="I190" i="14"/>
  <c r="I184" i="14" s="1"/>
  <c r="K190" i="14"/>
  <c r="O190" i="14"/>
  <c r="Q190" i="14"/>
  <c r="V190" i="14"/>
  <c r="G192" i="14"/>
  <c r="M192" i="14" s="1"/>
  <c r="I192" i="14"/>
  <c r="K192" i="14"/>
  <c r="O192" i="14"/>
  <c r="Q192" i="14"/>
  <c r="V192" i="14"/>
  <c r="G195" i="14"/>
  <c r="I66" i="1" s="1"/>
  <c r="K195" i="14"/>
  <c r="G196" i="14"/>
  <c r="I196" i="14"/>
  <c r="I195" i="14" s="1"/>
  <c r="K196" i="14"/>
  <c r="M196" i="14"/>
  <c r="M195" i="14" s="1"/>
  <c r="O196" i="14"/>
  <c r="O195" i="14" s="1"/>
  <c r="Q196" i="14"/>
  <c r="Q195" i="14" s="1"/>
  <c r="V196" i="14"/>
  <c r="V195" i="14" s="1"/>
  <c r="G199" i="14"/>
  <c r="I199" i="14"/>
  <c r="I198" i="14" s="1"/>
  <c r="K199" i="14"/>
  <c r="M199" i="14"/>
  <c r="O199" i="14"/>
  <c r="Q199" i="14"/>
  <c r="V199" i="14"/>
  <c r="G200" i="14"/>
  <c r="M200" i="14" s="1"/>
  <c r="I200" i="14"/>
  <c r="K200" i="14"/>
  <c r="O200" i="14"/>
  <c r="Q200" i="14"/>
  <c r="V200" i="14"/>
  <c r="G201" i="14"/>
  <c r="M201" i="14" s="1"/>
  <c r="I201" i="14"/>
  <c r="K201" i="14"/>
  <c r="O201" i="14"/>
  <c r="Q201" i="14"/>
  <c r="V201" i="14"/>
  <c r="G202" i="14"/>
  <c r="M202" i="14" s="1"/>
  <c r="I202" i="14"/>
  <c r="K202" i="14"/>
  <c r="O202" i="14"/>
  <c r="Q202" i="14"/>
  <c r="V202" i="14"/>
  <c r="G203" i="14"/>
  <c r="M203" i="14" s="1"/>
  <c r="I203" i="14"/>
  <c r="K203" i="14"/>
  <c r="O203" i="14"/>
  <c r="Q203" i="14"/>
  <c r="V203" i="14"/>
  <c r="G204" i="14"/>
  <c r="I204" i="14"/>
  <c r="K204" i="14"/>
  <c r="M204" i="14"/>
  <c r="O204" i="14"/>
  <c r="Q204" i="14"/>
  <c r="V204" i="14"/>
  <c r="AE206" i="14"/>
  <c r="F44" i="1" s="1"/>
  <c r="BA43" i="13"/>
  <c r="BA39" i="13"/>
  <c r="BA22" i="13"/>
  <c r="BA14" i="13"/>
  <c r="BA13" i="13"/>
  <c r="BA10" i="13"/>
  <c r="G9" i="13"/>
  <c r="G8" i="13" s="1"/>
  <c r="I67" i="1" s="1"/>
  <c r="I9" i="13"/>
  <c r="K9" i="13"/>
  <c r="K8" i="13" s="1"/>
  <c r="O9" i="13"/>
  <c r="Q9" i="13"/>
  <c r="V9" i="13"/>
  <c r="G18" i="13"/>
  <c r="M18" i="13" s="1"/>
  <c r="I18" i="13"/>
  <c r="K18" i="13"/>
  <c r="O18" i="13"/>
  <c r="Q18" i="13"/>
  <c r="V18" i="13"/>
  <c r="G24" i="13"/>
  <c r="M24" i="13" s="1"/>
  <c r="I24" i="13"/>
  <c r="K24" i="13"/>
  <c r="O24" i="13"/>
  <c r="Q24" i="13"/>
  <c r="V24" i="13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8" i="13"/>
  <c r="I38" i="13"/>
  <c r="K38" i="13"/>
  <c r="M38" i="13"/>
  <c r="O38" i="13"/>
  <c r="Q38" i="13"/>
  <c r="V38" i="13"/>
  <c r="G41" i="13"/>
  <c r="M41" i="13" s="1"/>
  <c r="I41" i="13"/>
  <c r="K41" i="13"/>
  <c r="O41" i="13"/>
  <c r="Q41" i="13"/>
  <c r="V41" i="13"/>
  <c r="AE48" i="13"/>
  <c r="F43" i="1" s="1"/>
  <c r="BA27" i="12"/>
  <c r="BA18" i="12"/>
  <c r="BA16" i="12"/>
  <c r="BA15" i="12"/>
  <c r="BA14" i="12"/>
  <c r="G9" i="12"/>
  <c r="M9" i="12" s="1"/>
  <c r="I9" i="12"/>
  <c r="K9" i="12"/>
  <c r="K8" i="12" s="1"/>
  <c r="O9" i="12"/>
  <c r="Q9" i="12"/>
  <c r="V9" i="12"/>
  <c r="V8" i="12" s="1"/>
  <c r="G13" i="12"/>
  <c r="M13" i="12" s="1"/>
  <c r="I13" i="12"/>
  <c r="K13" i="12"/>
  <c r="O13" i="12"/>
  <c r="Q13" i="12"/>
  <c r="V13" i="12"/>
  <c r="G20" i="12"/>
  <c r="M20" i="12" s="1"/>
  <c r="I20" i="12"/>
  <c r="K20" i="12"/>
  <c r="O20" i="12"/>
  <c r="Q20" i="12"/>
  <c r="V20" i="12"/>
  <c r="G23" i="12"/>
  <c r="M23" i="12" s="1"/>
  <c r="I23" i="12"/>
  <c r="K23" i="12"/>
  <c r="O23" i="12"/>
  <c r="Q23" i="12"/>
  <c r="V23" i="12"/>
  <c r="G26" i="12"/>
  <c r="I26" i="12"/>
  <c r="K26" i="12"/>
  <c r="M26" i="12"/>
  <c r="O26" i="12"/>
  <c r="Q26" i="12"/>
  <c r="V26" i="12"/>
  <c r="AE30" i="12"/>
  <c r="F39" i="1" s="1"/>
  <c r="I20" i="1"/>
  <c r="I19" i="1"/>
  <c r="I17" i="1"/>
  <c r="H40" i="1"/>
  <c r="J28" i="1"/>
  <c r="J26" i="1"/>
  <c r="G38" i="1"/>
  <c r="F38" i="1"/>
  <c r="J23" i="1"/>
  <c r="J24" i="1"/>
  <c r="J25" i="1"/>
  <c r="J27" i="1"/>
  <c r="E24" i="1"/>
  <c r="E26" i="1"/>
  <c r="F46" i="1" l="1"/>
  <c r="G43" i="15"/>
  <c r="I69" i="1" s="1"/>
  <c r="F41" i="1"/>
  <c r="I8" i="12"/>
  <c r="V94" i="14"/>
  <c r="V8" i="14"/>
  <c r="Q43" i="15"/>
  <c r="Q8" i="12"/>
  <c r="V198" i="14"/>
  <c r="V184" i="14"/>
  <c r="M104" i="14"/>
  <c r="M103" i="14" s="1"/>
  <c r="O8" i="14"/>
  <c r="Q8" i="14"/>
  <c r="G51" i="15"/>
  <c r="I70" i="1" s="1"/>
  <c r="I51" i="15"/>
  <c r="F42" i="1"/>
  <c r="Q198" i="14"/>
  <c r="AF206" i="14"/>
  <c r="G44" i="1" s="1"/>
  <c r="H44" i="1" s="1"/>
  <c r="I44" i="1" s="1"/>
  <c r="K51" i="15"/>
  <c r="V8" i="15"/>
  <c r="G107" i="14"/>
  <c r="I63" i="1" s="1"/>
  <c r="V8" i="13"/>
  <c r="O94" i="14"/>
  <c r="O8" i="13"/>
  <c r="Q8" i="13"/>
  <c r="G48" i="13"/>
  <c r="O184" i="14"/>
  <c r="V107" i="14"/>
  <c r="K94" i="14"/>
  <c r="Q8" i="15"/>
  <c r="M9" i="13"/>
  <c r="M8" i="13" s="1"/>
  <c r="K198" i="14"/>
  <c r="K184" i="14"/>
  <c r="G8" i="14"/>
  <c r="V43" i="15"/>
  <c r="K8" i="15"/>
  <c r="I8" i="13"/>
  <c r="O198" i="14"/>
  <c r="K107" i="14"/>
  <c r="O51" i="15"/>
  <c r="G8" i="15"/>
  <c r="I107" i="14"/>
  <c r="AF48" i="13"/>
  <c r="G43" i="1" s="1"/>
  <c r="H43" i="1" s="1"/>
  <c r="I43" i="1" s="1"/>
  <c r="K8" i="14"/>
  <c r="O8" i="12"/>
  <c r="O8" i="15"/>
  <c r="G23" i="1"/>
  <c r="M43" i="15"/>
  <c r="AF66" i="15"/>
  <c r="G45" i="1" s="1"/>
  <c r="H45" i="1" s="1"/>
  <c r="I45" i="1" s="1"/>
  <c r="M62" i="15"/>
  <c r="M51" i="15" s="1"/>
  <c r="M9" i="15"/>
  <c r="M8" i="15" s="1"/>
  <c r="M94" i="14"/>
  <c r="M107" i="14"/>
  <c r="M198" i="14"/>
  <c r="M184" i="14"/>
  <c r="M182" i="14"/>
  <c r="M181" i="14" s="1"/>
  <c r="G94" i="14"/>
  <c r="I60" i="1" s="1"/>
  <c r="M85" i="14"/>
  <c r="G198" i="14"/>
  <c r="I72" i="1" s="1"/>
  <c r="M9" i="14"/>
  <c r="M8" i="12"/>
  <c r="G8" i="12"/>
  <c r="AF30" i="12"/>
  <c r="G66" i="15" l="1"/>
  <c r="I68" i="1"/>
  <c r="I18" i="1" s="1"/>
  <c r="M8" i="14"/>
  <c r="G39" i="1"/>
  <c r="G42" i="1"/>
  <c r="H42" i="1" s="1"/>
  <c r="I42" i="1" s="1"/>
  <c r="G41" i="1"/>
  <c r="I71" i="1"/>
  <c r="G30" i="12"/>
  <c r="H41" i="1"/>
  <c r="I41" i="1" s="1"/>
  <c r="I59" i="1"/>
  <c r="G206" i="14"/>
  <c r="A23" i="1"/>
  <c r="G46" i="1" l="1"/>
  <c r="H39" i="1"/>
  <c r="H46" i="1" s="1"/>
  <c r="I16" i="1"/>
  <c r="I21" i="1" s="1"/>
  <c r="I73" i="1"/>
  <c r="G24" i="1"/>
  <c r="A24" i="1"/>
  <c r="J64" i="1" l="1"/>
  <c r="J69" i="1"/>
  <c r="J71" i="1"/>
  <c r="J68" i="1"/>
  <c r="J61" i="1"/>
  <c r="J70" i="1"/>
  <c r="J60" i="1"/>
  <c r="J65" i="1"/>
  <c r="J67" i="1"/>
  <c r="J72" i="1"/>
  <c r="J66" i="1"/>
  <c r="J62" i="1"/>
  <c r="J63" i="1"/>
  <c r="J59" i="1"/>
  <c r="I39" i="1"/>
  <c r="I46" i="1" s="1"/>
  <c r="G25" i="1"/>
  <c r="A25" i="1" s="1"/>
  <c r="G28" i="1"/>
  <c r="J45" i="1" l="1"/>
  <c r="J44" i="1"/>
  <c r="J42" i="1"/>
  <c r="J43" i="1"/>
  <c r="J39" i="1"/>
  <c r="J46" i="1" s="1"/>
  <c r="J41" i="1"/>
  <c r="J73" i="1"/>
  <c r="G26" i="1"/>
  <c r="A27" i="1" s="1"/>
  <c r="A26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0356789E-C180-469F-B4B5-E3E7104C85B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F879951-ECC3-4A26-A458-FAB94BFFCC5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7F5C9242-3DE7-41CE-8755-A29A768531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377F3A93-0584-4003-8EB2-C1C3347C652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8E6B320C-51CF-47C3-B538-4415DCA39D7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8E50158-BBD8-4081-87DE-D56DD9F10F2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5F5273DA-DAA8-4460-A244-819B3F67DCE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2EDDC65-EB99-4E84-AFD7-D7A409F5380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<sst xmlns="http://schemas.openxmlformats.org/spreadsheetml/2006/main" count="1496" uniqueCount="473">
  <si>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</si>
  <si>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</si>
  <si>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</si>
  <si>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</si>
  <si>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</si>
  <si>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</si>
  <si>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</si>
  <si>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</si>
  <si>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</si>
  <si>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</si>
  <si>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</si>
  <si>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</si>
  <si>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</si>
  <si>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</si>
  <si>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</si>
  <si>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</si>
  <si>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</si>
  <si>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</si>
  <si>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</si>
  <si>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</si>
  <si>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</si>
  <si>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</si>
  <si>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</si>
  <si>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</si>
  <si>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</si>
  <si>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</si>
  <si>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</si>
  <si>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</si>
  <si>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</si>
  <si>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</si>
  <si>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</si>
  <si>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</si>
  <si>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</si>
  <si>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</si>
  <si>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</si>
  <si>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</si>
  <si>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</si>
  <si>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</si>
  <si>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</si>
  <si>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</si>
  <si>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</si>
  <si>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</si>
  <si>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</si>
  <si>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20250218</t>
  </si>
  <si>
    <t>ZZS Opava - přístavba + stavební úpravy</t>
  </si>
  <si>
    <t>Stavba</t>
  </si>
  <si>
    <t>Stavební objekt</t>
  </si>
  <si>
    <t>01</t>
  </si>
  <si>
    <t>Přístavba + stavební úpravy</t>
  </si>
  <si>
    <t>02</t>
  </si>
  <si>
    <t>03</t>
  </si>
  <si>
    <t>SO 2 - Parkoviště</t>
  </si>
  <si>
    <t>04</t>
  </si>
  <si>
    <t>Elektroinstalace - domovní rozvod</t>
  </si>
  <si>
    <t>Celkem za stavbu</t>
  </si>
  <si>
    <t>CZK</t>
  </si>
  <si>
    <t>#POPS</t>
  </si>
  <si>
    <t>Popis stavby: 20250218 - ZZS Opava - přístavba + stavební úpravy</t>
  </si>
  <si>
    <t>#POPO</t>
  </si>
  <si>
    <t>Popis objektu: 01 - Přístavba + stavební úpravy</t>
  </si>
  <si>
    <t>#POPR</t>
  </si>
  <si>
    <t>Popis rozpočtu: 01 - Ostatní náklady</t>
  </si>
  <si>
    <t>Popis rozpočtu: 02 - Vedlejší náklady</t>
  </si>
  <si>
    <t>Popis rozpočtu: 03 - SO 2 - Parkoviště</t>
  </si>
  <si>
    <t>Popis rozpočtu: 04 - Elektroinstalace - domovní rozvod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</si>
  <si>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</si>
  <si>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</si>
  <si>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</si>
  <si>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</si>
  <si>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</si>
  <si>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</si>
  <si>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</si>
  <si>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</si>
  <si>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</si>
  <si>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</si>
  <si>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</si>
  <si>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</si>
  <si>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</si>
  <si>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</si>
  <si>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</si>
  <si>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</si>
  <si>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</si>
  <si>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</si>
  <si>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991</t>
  </si>
  <si>
    <t>M21</t>
  </si>
  <si>
    <t>Elektromontáže</t>
  </si>
  <si>
    <t>M22</t>
  </si>
  <si>
    <t>Montáž sdělovací a zabezp. techniky</t>
  </si>
  <si>
    <t>M46</t>
  </si>
  <si>
    <t>Zemní práce při montážích</t>
  </si>
  <si>
    <t>M99</t>
  </si>
  <si>
    <t>Ostatní práce "M"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</si>
  <si>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</si>
  <si>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</si>
  <si>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</si>
  <si>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</si>
  <si>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</si>
  <si>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</si>
  <si>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</si>
  <si>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</si>
  <si>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</si>
  <si>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</si>
  <si>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</si>
  <si>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</si>
  <si>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</si>
  <si>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</si>
  <si>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</si>
  <si>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</si>
  <si>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</si>
  <si>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</si>
  <si>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</si>
  <si>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</si>
  <si>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</si>
  <si>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</si>
  <si>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</si>
  <si>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</si>
  <si>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</si>
  <si>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</si>
  <si>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</si>
  <si>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</si>
  <si>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</si>
  <si>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</si>
  <si>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</si>
  <si>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</si>
  <si>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</si>
  <si>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</si>
  <si>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999000002RZ1</t>
  </si>
  <si>
    <t>Dokumentace skutečného provedení stavby dle obchodních podmínek</t>
  </si>
  <si>
    <t>kompl</t>
  </si>
  <si>
    <t>Vlastní</t>
  </si>
  <si>
    <t>Indiv</t>
  </si>
  <si>
    <t>Práce</t>
  </si>
  <si>
    <t>Běžná</t>
  </si>
  <si>
    <t>POL1_1</t>
  </si>
  <si>
    <t>tištěna + digitální podoba ( .dwg, .dxf ) v počtu a formátech dle SoD.</t>
  </si>
  <si>
    <t>POP</t>
  </si>
  <si>
    <t>Vypracování DOKUMENTACE SKUTEČNÉHO PROVEDENÍ STAVBY</t>
  </si>
  <si>
    <t>VV</t>
  </si>
  <si>
    <t>999000002RZ3</t>
  </si>
  <si>
    <t>Kompletační činnost</t>
  </si>
  <si>
    <t>kompletní dokladová část dle SoD (revize, atesty, certifikáty, prohlášení o shodě) pro předání a převzetí dokončeného díla</t>
  </si>
  <si>
    <t>náklady zhotovitele, související s prováděním zkoušek a REVIZÍ předepsaných technickými normami a vyjádřeními dotčených orgánů pro řádné provedení a předání díla.</t>
  </si>
  <si>
    <t>náklady na individuální zkoušky dodaných a smontovaných technologických zařízení včetně komplexního vyzkoušení.</t>
  </si>
  <si>
    <t>náklady zhotovitele na vypracování provozních řádů pro trvalý provoz.</t>
  </si>
  <si>
    <t>náklady na předání všech návodů k obsluze a údržbě pro technologická zařízení a  náklady na zaškolení obsluhy objednatele</t>
  </si>
  <si>
    <t>999000002RZ5</t>
  </si>
  <si>
    <t>Koordinace stavebních a technologických dodávek</t>
  </si>
  <si>
    <t>dle požadavků PD a SOD</t>
  </si>
  <si>
    <t>999000002RZ8</t>
  </si>
  <si>
    <t>Náklady na podrobnou fotodokumentaci</t>
  </si>
  <si>
    <t>průběhu stavby a pasport současného stavu</t>
  </si>
  <si>
    <t>999000002RZ9</t>
  </si>
  <si>
    <t>Vypracování zhotovitelské REALIZAČNÍ a VÝROBNÍ proj. dokumentace dle obch. podmínek - průzkumy</t>
  </si>
  <si>
    <t>dle požadavků PD pro DPS a SOD - OBCHODNÍCH PODMÍNEK -  včetně provedení aktualizace průzkumů a dodatečných stavebních průzkumů se zapracováním do dílenské a výrobní dokumentace</t>
  </si>
  <si>
    <t>SUM</t>
  </si>
  <si>
    <t>END</t>
  </si>
  <si>
    <t>991000001RZ1</t>
  </si>
  <si>
    <t>Vybudování zařízení staveniště</t>
  </si>
  <si>
    <t>kpl</t>
  </si>
  <si>
    <t>Zajištění bezpečného příjezdu a přístupu na staveniště včetně dopravního značení a potřebných souhlasů a rozhodnutí s vybudováním zařízení staveniště.</t>
  </si>
  <si>
    <t>Náklady s připojením staveniště na energie + zajištění měření odběru energií.</t>
  </si>
  <si>
    <t>Náklady na úklid v prostoru staveniště a příjezdových komunikací ke staveništi.</t>
  </si>
  <si>
    <t>Náklady na zakrytí překopu komunikace roznášecímí ocelovými pláty po dobu překopu komunikace - zatížení min. 5 t.</t>
  </si>
  <si>
    <t>Opatření k zabránění nadměrného zatěžování staveniště a jeho okolí prachem (např. používání krycích plachet, kropení sutě a odtěžované zeminy vodou)</t>
  </si>
  <si>
    <t/>
  </si>
  <si>
    <t>oplocení staveniště + zařízení staveniště - výška 1,8 m - délka 50 m</t>
  </si>
  <si>
    <t>991000002RZ2</t>
  </si>
  <si>
    <t>Provoz zařízení staveniště</t>
  </si>
  <si>
    <t>Náklady na vybavení zařízení staveniště.</t>
  </si>
  <si>
    <t>Náklady na spotřebované energie provozem zařízení staveniště.</t>
  </si>
  <si>
    <t>Opatření k zabránění nadměrného zatěžování staveniště a jeho okolí prachem (např. používání krycích plachet, kropení sutě a odtěžované zeminy vodou).</t>
  </si>
  <si>
    <t>991000003RZ1</t>
  </si>
  <si>
    <t>Odstranění zařízení staveniště</t>
  </si>
  <si>
    <t>Náklady na odstranění a odvoz zařízení staveniště.</t>
  </si>
  <si>
    <t>Uvedení stavbou dotčených ploch a ploch zařízení staveniště do původního stavu, kompletní úklid</t>
  </si>
  <si>
    <t>991000004RZ1</t>
  </si>
  <si>
    <t>Opatření z hlediska BOZP na staveništi</t>
  </si>
  <si>
    <t>POL1_0</t>
  </si>
  <si>
    <t>- dle požadavků a podmínek plánu BOZP na staveništi</t>
  </si>
  <si>
    <t>991000005RZ1</t>
  </si>
  <si>
    <t>Opatření z hlediska používání OOPP na staveništi</t>
  </si>
  <si>
    <t>- ochranné přilby a reflexní vesty</t>
  </si>
  <si>
    <t>- ochranné brýle</t>
  </si>
  <si>
    <t>- pracovní rukavice</t>
  </si>
  <si>
    <t>- polohovací postroje, úvazy</t>
  </si>
  <si>
    <t>991000006RZ1</t>
  </si>
  <si>
    <t>Užívání veřejných ploch a prostranství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</si>
  <si>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</t>
  </si>
  <si>
    <t>991000008RZ1</t>
  </si>
  <si>
    <t>Ochrana stávajících inženýrských sítí</t>
  </si>
  <si>
    <t>Ochrana stávajících inženýrských sítí na staveništi.</t>
  </si>
  <si>
    <t>Náklady na přezkoumání podkladů objednatele o stavu inženýrských sítí probíhajících staveništěm nebo dotčenými stavbou i mimo území staveniště.</t>
  </si>
  <si>
    <t>Vytýčení jejich skutečné trasy dle podmínek správců sítí v dokladové části.</t>
  </si>
  <si>
    <t>Zajištění aktualizace vyjádření správců sítí v případě ukončení platnosti vyjádření.</t>
  </si>
  <si>
    <t>- pracovní obuv</t>
  </si>
  <si>
    <t>113106231R00</t>
  </si>
  <si>
    <t>Rozebrání dlažeb ze zámkové dlažby v kamenivu</t>
  </si>
  <si>
    <t>m2</t>
  </si>
  <si>
    <t>RTS 25/ I</t>
  </si>
  <si>
    <t>uložení pro zpětné použití</t>
  </si>
  <si>
    <t>překop komunikace : 6,2*1,5*2</t>
  </si>
  <si>
    <t>plocha u objektu : 1,5*1,5</t>
  </si>
  <si>
    <t>napojení komunikace/parkoviště : 1*23,3</t>
  </si>
  <si>
    <t>113107330R00</t>
  </si>
  <si>
    <t>Odstranění podkladu pl. 50 m2,kam.těžené tl.30 cm</t>
  </si>
  <si>
    <t>překop komunikace : 6,2*1*2</t>
  </si>
  <si>
    <t>113201111R00</t>
  </si>
  <si>
    <t>Vytrhání obrubníků chodníkových a parkových</t>
  </si>
  <si>
    <t>m</t>
  </si>
  <si>
    <t>překopy : 2*4</t>
  </si>
  <si>
    <t>přechod komunikace/parkoviště : 1,1+12,95+4,15+3,85+1,25+1</t>
  </si>
  <si>
    <t>121101101R00</t>
  </si>
  <si>
    <t>Sejmutí ornice s přemístěním do 50 m</t>
  </si>
  <si>
    <t>m3</t>
  </si>
  <si>
    <t>V položce je obsaženo i uložení na dočasnou skládku v příslušné vzdálenosti, pokud na 1 m2 skládky nepřipadá více jak 2 m3 ornice. V opačném případě se uložení musí dokalkulovat.</t>
  </si>
  <si>
    <t>parkoviště : 175*0,2</t>
  </si>
  <si>
    <t>kabelová trasa : 0,5*0,2*(45+10+14)</t>
  </si>
  <si>
    <t>svah : 30</t>
  </si>
  <si>
    <t>122201101R00</t>
  </si>
  <si>
    <t>Odkopávky nezapažené v hor. 3 do 100 m3</t>
  </si>
  <si>
    <t>úprava svahu</t>
  </si>
  <si>
    <t>úprava svahu : 30*0,75</t>
  </si>
  <si>
    <t>122202201R00</t>
  </si>
  <si>
    <t>Odkopávky pro silnice v hor. 3 do 100 m3</t>
  </si>
  <si>
    <t>parkoviště : 175*0,4</t>
  </si>
  <si>
    <t>r : 175*0,15</t>
  </si>
  <si>
    <t>122202509R00</t>
  </si>
  <si>
    <t>Příplatek za lepivost pro hor. 3</t>
  </si>
  <si>
    <t>130901123RT1</t>
  </si>
  <si>
    <t>Bourání konstrukcí ze železobetonu ve vykopávkách pneumatickým kladivem</t>
  </si>
  <si>
    <t>r : 1</t>
  </si>
  <si>
    <t>139601102R00</t>
  </si>
  <si>
    <t>Ruční výkop jam, rýh a šachet v hornině tř. 3</t>
  </si>
  <si>
    <t>dočištění - 5%</t>
  </si>
  <si>
    <t>sondy sítí</t>
  </si>
  <si>
    <t>sondy : 4*0,5*0,5*1</t>
  </si>
  <si>
    <t>parkoviště : 175*0,4*0,05</t>
  </si>
  <si>
    <t>162201102R00</t>
  </si>
  <si>
    <t>Vodorovné přemístění výkopku z hor.1-4 do 50 m</t>
  </si>
  <si>
    <t>parkoviště - zemina : 175*0,4</t>
  </si>
  <si>
    <t>parkoviště - dočištění : 175*0,4*0,05</t>
  </si>
  <si>
    <t>162607111R00</t>
  </si>
  <si>
    <t>Vodorov prem vykop horn 1-4 6000m</t>
  </si>
  <si>
    <t>parkoviště - ornice - 90% : 175*0,2*0,9</t>
  </si>
  <si>
    <t>162607119R00</t>
  </si>
  <si>
    <t>Pripl zkd 1000m</t>
  </si>
  <si>
    <t>150,25*8</t>
  </si>
  <si>
    <t>167101101R00</t>
  </si>
  <si>
    <t>Nakládání výkopku z hor.1-4 v množství do 100 m3</t>
  </si>
  <si>
    <t>parkoviště - ornice - 10% : 175*0,2*0,1</t>
  </si>
  <si>
    <t>171201201R00</t>
  </si>
  <si>
    <t>Uložení sypaniny na dočasnou skládku tak, že na 1 m2 plochy připadá přes 2 m3 výkopku nebo ornice</t>
  </si>
  <si>
    <t>800-1</t>
  </si>
  <si>
    <t>199000002R00</t>
  </si>
  <si>
    <t>Poplatky za skládku horniny 1- 4, skupina 17 05 04 z Katalogu odpadů</t>
  </si>
  <si>
    <t>199000001R00</t>
  </si>
  <si>
    <t xml:space="preserve">Poplatky za skládku ornice,  </t>
  </si>
  <si>
    <t>174101101R00</t>
  </si>
  <si>
    <t>Zásyp jam, rýh, šachet se zhutněním</t>
  </si>
  <si>
    <t>drobné terénníúpravy, obsyp obrubníků</t>
  </si>
  <si>
    <t>parkoviště - dočištění : 175*0,4*0,05+1</t>
  </si>
  <si>
    <t>180402111R00</t>
  </si>
  <si>
    <t>Založení trávníku parkového výsevem v rovině</t>
  </si>
  <si>
    <t>parkoviště : 175*0,1*2</t>
  </si>
  <si>
    <t>kabelová trasa : 0,5*(45+10+14)*2</t>
  </si>
  <si>
    <t>úprava svahu : 30</t>
  </si>
  <si>
    <t>181301103R00</t>
  </si>
  <si>
    <t>Rozprostření ornice, rovina, tl. 15-20 cm,do 500m2</t>
  </si>
  <si>
    <t>parkoviště : 175*0,1</t>
  </si>
  <si>
    <t>kabelová trasa : 0,5*(45+10+14)</t>
  </si>
  <si>
    <t>182101101R00</t>
  </si>
  <si>
    <t>Svahování v zářezech v hor. 1 - 4</t>
  </si>
  <si>
    <t>182301123R00</t>
  </si>
  <si>
    <t>Rozprostření ornice, svah, tl. 15-20 cm, do 500 m2</t>
  </si>
  <si>
    <t>30</t>
  </si>
  <si>
    <t>00572400</t>
  </si>
  <si>
    <t>Směs travní parková I. běžná zátěž PROFI</t>
  </si>
  <si>
    <t>kg</t>
  </si>
  <si>
    <t>SPCM</t>
  </si>
  <si>
    <t>Specifikace</t>
  </si>
  <si>
    <t>POL3_1</t>
  </si>
  <si>
    <t>1kg/50 m2</t>
  </si>
  <si>
    <t>balení 25 kg</t>
  </si>
  <si>
    <t>215901101RT5</t>
  </si>
  <si>
    <t>Zhutnění podloží z hornin nesoudržných do 92% PS vibrační deskou</t>
  </si>
  <si>
    <t>149,8</t>
  </si>
  <si>
    <t>289970111R00</t>
  </si>
  <si>
    <t>Vrstva geotextilie Geofiltex 300g/m2</t>
  </si>
  <si>
    <t>149,8*1,2</t>
  </si>
  <si>
    <t>388996183RZ1</t>
  </si>
  <si>
    <t>Chránička kabelu dělená se zámkem DN 110 mm, výkop</t>
  </si>
  <si>
    <t>stávající rozvody sítí přes parkoviště do chrániček</t>
  </si>
  <si>
    <t>2*25</t>
  </si>
  <si>
    <t>451561113RZ1</t>
  </si>
  <si>
    <t>Lože z písku tl. do 10 cm</t>
  </si>
  <si>
    <t>zásyp chrániček</t>
  </si>
  <si>
    <t>50*0,25</t>
  </si>
  <si>
    <t>564681111R00</t>
  </si>
  <si>
    <t>Podklad z kameniva drceného 63-125 mm, tl. 30 cm</t>
  </si>
  <si>
    <t>564851111RT4</t>
  </si>
  <si>
    <t>Podklad ze štěrkodrti po zhutnění tloušťky 15 cm štěrkodrť frakce 0-63 mm</t>
  </si>
  <si>
    <t>výměna nesoudržného podkladu</t>
  </si>
  <si>
    <t>(MINIMÁLNÍ MODUL PŘETVÁRNOSTI PODKLADNÍCH VRSTEV PARKOVIŠTĚ 45 MPa)</t>
  </si>
  <si>
    <t>564861112RT2</t>
  </si>
  <si>
    <t>Podklad ze štěrkodrti po zhutnění tloušťky 21 cm štěrkodrť frakce 0-32 mm</t>
  </si>
  <si>
    <t>80     BETONOVÁ MEZEROVITÁ VEGETAČNÍ DLAŽBA</t>
  </si>
  <si>
    <t>40     LOŽE Z HRUBÉHO DRCENÉHO KAMENIVA FRAKCE 4-8 mm - 90 MPa</t>
  </si>
  <si>
    <t>210   ŠTĚRKODRŤ 0/32 - 60 MPa</t>
  </si>
  <si>
    <t>250   ŠTĚRKODRT 0/63 - 45 MPa</t>
  </si>
  <si>
    <t xml:space="preserve">         SEPARAČNÍ NETKANÁ GEOTEXTÍLIE 300 g/m2</t>
  </si>
  <si>
    <t>564871111RT4</t>
  </si>
  <si>
    <t>Podklad ze štěrkodrti po zhutnění tloušťky 25 cm štěrkodrť frakce 0-63 mm</t>
  </si>
  <si>
    <t>596215041R00</t>
  </si>
  <si>
    <t>Kladení zámkové dlažby tl. 8 cm do drtě tl. 5 cm</t>
  </si>
  <si>
    <t>zpětná pokládka</t>
  </si>
  <si>
    <t>596291113R00</t>
  </si>
  <si>
    <t>Řezání zámkové dlažby tl. 80 mm</t>
  </si>
  <si>
    <t>řezání doplňované zámkové dlažby a nové mezerovité dlažby</t>
  </si>
  <si>
    <t>doplnění : 10</t>
  </si>
  <si>
    <t>nová vegetační : 23,15+7,15+5,15</t>
  </si>
  <si>
    <t>napojení komunikace/parkoviště : 23,3</t>
  </si>
  <si>
    <t>596921116RZ1</t>
  </si>
  <si>
    <t>Kladení bet.veget. dlaždic,lože 40 mm,pl.do 500 m2 vč. vyplnění mezer drobným kamenivem</t>
  </si>
  <si>
    <t>pojízdná část</t>
  </si>
  <si>
    <t>ZPEVNĚNÁ PLOCHA - PARKOVIŠTĚ</t>
  </si>
  <si>
    <t>80       BETONOVÁ MEZEROVITÁ  DLAŽBA</t>
  </si>
  <si>
    <t>40       LOŽNÍ VRSTVA - ŠTĚRKODRŤ 4-8 mm</t>
  </si>
  <si>
    <t>150     ŠTERKODRŤ (TŘÍDA A) 8-16 mm</t>
  </si>
  <si>
    <t>150     ŠTERKODRŤ (TŘÍDA B) 8-16 mm</t>
  </si>
  <si>
    <t xml:space="preserve">           GEOTEXTÍLIE</t>
  </si>
  <si>
    <t xml:space="preserve">           ROSTLÁ ZEMINA</t>
  </si>
  <si>
    <t>40445162RZ1</t>
  </si>
  <si>
    <t>Značka dopr dodat E 13,10 500/500 fól 1, EG 7 letá</t>
  </si>
  <si>
    <t>kus</t>
  </si>
  <si>
    <t>NÁPIS:</t>
  </si>
  <si>
    <t>4x PARKOVACÍ STÁNÍ PRO SANITKY</t>
  </si>
  <si>
    <t>40445344</t>
  </si>
  <si>
    <t>Značka dopr. IP 12 , 500x700 mm</t>
  </si>
  <si>
    <t>Dopravní značka - RESERVÉ - VYHRAZENÉ PARKOVIŠTĚ</t>
  </si>
  <si>
    <t>592452140RZ1</t>
  </si>
  <si>
    <t>Dlažba mezerovitá vegetační, výška 80 mm, přírodní</t>
  </si>
  <si>
    <t>mezerovitá vegetační dlažba, vysypaná drobným kamenivem, která zajistí rovnoměrný vsak dešťové vody.</t>
  </si>
  <si>
    <t>Tradiční čtvercový tvar dlaždice BEST - AKVAGRAS je ze dvou stran opatřen 30 mm širokými distančníky, které zaručí přesnou pokládku a rovné spáry mezi dlažbou. Dlažba je vyrobena z vysoce pevnostního vibrolisovaného betonu, kde optimální poměr vrchní nášlapné a spodní jádrové vrstvy betonu zajišťuje maximální užitné vlastnosti dlažby. Dlažba je mrazuvzdorná a odolná povětrnostním podmínkám. Neublíží jí ani voda, ani chemické rozmrazovací látky.</t>
  </si>
  <si>
    <t>Dlažba je po dvou stranách opatřena distančními nálitky, které vytváří pravidelné 30 mm široké spáry mezi jednotlivými dlaždicemi.  Spáry budou vysypány drobným kamenivem, podíl spár činí 27,8 % plochy. Výška dlažby 80 mm.</t>
  </si>
  <si>
    <t>149,8*1,15</t>
  </si>
  <si>
    <t>592452141RZ1</t>
  </si>
  <si>
    <t>Dlažba mezerovitá vegetační, výška 80 mm, antracit</t>
  </si>
  <si>
    <t>parkovací pruhy : 0,2*(5*3+7*4)*1,15</t>
  </si>
  <si>
    <t>59245283</t>
  </si>
  <si>
    <t>Dlažba BEST BEATON 20x16,5x8</t>
  </si>
  <si>
    <t>doplnění nové dlažby při překopech - 20%</t>
  </si>
  <si>
    <t>20,8500*0,2</t>
  </si>
  <si>
    <t>napojení komunikace/parkoviště : 1*23,3*0,2</t>
  </si>
  <si>
    <t>899721111R00</t>
  </si>
  <si>
    <t>Fólie výstražná z PVC bílá, šířka 22 cm</t>
  </si>
  <si>
    <t>sítě : 2*25</t>
  </si>
  <si>
    <t>914001121R00</t>
  </si>
  <si>
    <t>Osaz.svislé dopr.značky a sloupku,Al patka, základ</t>
  </si>
  <si>
    <t>Výkop jamky s odhozem výkopku na vzdálenost do 3 m, betonový základ (s dodávkou betonu), dodávka a osazení kotevní hliníkové patky, osazení sloupku, dodávka a osazení víčka ke sloupku, osazení svislé dopravní značky plochy do 1 m2.</t>
  </si>
  <si>
    <t>915711111RT1</t>
  </si>
  <si>
    <t>Vodorovné značení dělicích čar 12 cm střík.barvou barva bílá</t>
  </si>
  <si>
    <t>parkovací pruhy : (5*3+7*4)</t>
  </si>
  <si>
    <t>917762111RT5</t>
  </si>
  <si>
    <t>Osazení ležat. obrub. bet. s opěrou,lože z C 12/15 včetně obrubníku ABO 10 100/10/25</t>
  </si>
  <si>
    <t>PŘEKOPY : 2*4</t>
  </si>
  <si>
    <t>917862111RU2</t>
  </si>
  <si>
    <t>Osazení stojat. obrub.bet. s opěrou,lože z C 12/15 včetně obrubníku CSB H 25 1000/150/250</t>
  </si>
  <si>
    <t>nový kolem parkoviště : 5,15+23,15+1,4+7,15</t>
  </si>
  <si>
    <t>998223011R00</t>
  </si>
  <si>
    <t>Přesun hmot pozemních komunikací, kryt dlážděný jakékoliv délky objektu</t>
  </si>
  <si>
    <t>t</t>
  </si>
  <si>
    <t>822-1</t>
  </si>
  <si>
    <t>Přesun hmot</t>
  </si>
  <si>
    <t>POL7_1</t>
  </si>
  <si>
    <t>vodorovně do 200 m</t>
  </si>
  <si>
    <t>SPI</t>
  </si>
  <si>
    <t>979081111R00</t>
  </si>
  <si>
    <t>Odvoz suti a vybour. hmot na skládku do 1 km</t>
  </si>
  <si>
    <t>Přesun suti</t>
  </si>
  <si>
    <t>POL8_0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</si>
  <si>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</si>
  <si>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</si>
  <si>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</si>
  <si>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</si>
  <si>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</si>
  <si>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</si>
  <si>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979087112R00</t>
  </si>
  <si>
    <t>Nakládání suti na dopravní prostředky - mosty</t>
  </si>
  <si>
    <t>979999999R00</t>
  </si>
  <si>
    <t>Poplatek za ukládku suť do 10 % příměsí (skup.170107)</t>
  </si>
  <si>
    <t>210010006RU2</t>
  </si>
  <si>
    <t>Trubka ohebná pod omítku, vnější průměr 50 mm, včetně dodávky Monoflex 1450</t>
  </si>
  <si>
    <t>POL1_9</t>
  </si>
  <si>
    <t>Ochrana kabelu přechod přes zeď atp.</t>
  </si>
  <si>
    <t>210010116RZ1</t>
  </si>
  <si>
    <t>Mtž lišta vkládací š-60mm</t>
  </si>
  <si>
    <t>Lišta hranatá LH 60x40 HC pod stropem v garáži</t>
  </si>
  <si>
    <t>V ceně úchytný materiál</t>
  </si>
  <si>
    <t>210100003R00</t>
  </si>
  <si>
    <t>Ukončení vodičů v rozvaděči + zapojení do 16 mm2</t>
  </si>
  <si>
    <t>R1.2 : 5</t>
  </si>
  <si>
    <t>ZR1 : 10</t>
  </si>
  <si>
    <t>ZR2 : 5</t>
  </si>
  <si>
    <t>210111021R00</t>
  </si>
  <si>
    <t>Zásuvka domovní v krabici - provedení 2P+PE, včetně dodávky zásuvky IP54</t>
  </si>
  <si>
    <t>zásuvky pro ZR1,ZR2</t>
  </si>
  <si>
    <t>210120401R00</t>
  </si>
  <si>
    <t>Jistič vzduch.1pólový do 25 A IJV-IJM-PO bez krytu, DEMONTÁŽ</t>
  </si>
  <si>
    <t>jističe 3x v první řadě</t>
  </si>
  <si>
    <t>210120451R00</t>
  </si>
  <si>
    <t>Jistič vzduchový 3pólový do 25 A bez krytu</t>
  </si>
  <si>
    <t>210190003RZ0</t>
  </si>
  <si>
    <t>Montáž celoplechových rozvodnic do váhy 100 kg, včetně dodávky ZR1, ZR2</t>
  </si>
  <si>
    <t>kompletní montáž včetně dodávky dle PD</t>
  </si>
  <si>
    <t>210190003RZ1</t>
  </si>
  <si>
    <t>Montáž celoplechových rozvodnic do váhy 100 kg, celková úprava R1.2 dle PD</t>
  </si>
  <si>
    <t>Celková úprava R1.2 dle PD</t>
  </si>
  <si>
    <t>210220021RT1</t>
  </si>
  <si>
    <t>Vedení uzemňovací v zemi FeZn do 120 mm2, včetně pásku FeZn 30 x 4 mm</t>
  </si>
  <si>
    <t>do výkopu uzemnění k ZR1</t>
  </si>
  <si>
    <t>210220022RT1</t>
  </si>
  <si>
    <t>Vedení uzemňovací v zemi FeZn, D 8 - 10 mm, včetně drátu FeZn 10 mm</t>
  </si>
  <si>
    <t>vývod ze země k PE</t>
  </si>
  <si>
    <t>210810017RT3</t>
  </si>
  <si>
    <t>Kabel CYKY-m 750 V 5 žil,4 až 25 mm2,volně uložený, včetně dodávky kabelu 5x10 mm2</t>
  </si>
  <si>
    <t>v liště : 35</t>
  </si>
  <si>
    <t>v zemi : 113</t>
  </si>
  <si>
    <t>prořez : 15</t>
  </si>
  <si>
    <t>211900024R00</t>
  </si>
  <si>
    <t>Příplatek za manipulaci s kabelem</t>
  </si>
  <si>
    <t>Veškeré manipulace s kabelem, rozvinutí protahování aj. práce navýšení</t>
  </si>
  <si>
    <t>246101810000R</t>
  </si>
  <si>
    <t>Lak asfal elektoizol a1901/19</t>
  </si>
  <si>
    <t>POL3_9</t>
  </si>
  <si>
    <t>izolace spojů v zemi, včetně izolačního nátěru</t>
  </si>
  <si>
    <t>34111101R</t>
  </si>
  <si>
    <t>Kabel silový s Cu jádrem 750 V CYKY 5 x 10 mm2</t>
  </si>
  <si>
    <t>345717RZ1</t>
  </si>
  <si>
    <t>Protipožární tmel</t>
  </si>
  <si>
    <t>na plochu 1m2, požární přechody</t>
  </si>
  <si>
    <t>35822002315</t>
  </si>
  <si>
    <t>Jistič do 80 A 3 pól. charakterist. B, LTN-25B-3</t>
  </si>
  <si>
    <t>220890202R00</t>
  </si>
  <si>
    <t>Revize el</t>
  </si>
  <si>
    <t>h</t>
  </si>
  <si>
    <t>kompletní VRZ elektro, včetně předání provozovateli</t>
  </si>
  <si>
    <t>měření : 5</t>
  </si>
  <si>
    <t>zpracování : 3</t>
  </si>
  <si>
    <t>předání : 2</t>
  </si>
  <si>
    <t>část H : 5</t>
  </si>
  <si>
    <t>34571930R</t>
  </si>
  <si>
    <t>Lišta hranatá LH 60x40</t>
  </si>
  <si>
    <t>460010022R00</t>
  </si>
  <si>
    <t>Vytýčení kabelové trasy podél silnice</t>
  </si>
  <si>
    <t>km</t>
  </si>
  <si>
    <t>vytyčení kabelových tras</t>
  </si>
  <si>
    <t>460070344RT1</t>
  </si>
  <si>
    <t>Jáma pro základ sloupku skříňky NZBZ, hor.4, ruční výkop jámy</t>
  </si>
  <si>
    <t>Výkop pro osazení pilíře ZR1, ZR2</t>
  </si>
  <si>
    <t>460200164RT2</t>
  </si>
  <si>
    <t>Výkop kabelové rýhy 35/80 cm  hor.4, ruční výkop rýhy</t>
  </si>
  <si>
    <t>+ Dokopy dle potřaby,</t>
  </si>
  <si>
    <t>460420371RT1</t>
  </si>
  <si>
    <t>Zřízení lože,kryt cihly 35 cm /podél/,zásyp 10 cm, lože a zásyp ze štěrkopísku</t>
  </si>
  <si>
    <t>veškeré práce okolo uložení kabelů a jejich zásypu lože</t>
  </si>
  <si>
    <t>460490012RT1</t>
  </si>
  <si>
    <t>Fólie výstražná z PVC, šířka 33 cm, fólie PVC šířka 33 cm</t>
  </si>
  <si>
    <t>výstražná rudá folie včetně uložení</t>
  </si>
  <si>
    <t>460570164R00</t>
  </si>
  <si>
    <t>Zához rýhy 35/80 cm, hornina třídy 4, se zhutněním</t>
  </si>
  <si>
    <t>Kompletní zához včetně úpravy terénu</t>
  </si>
  <si>
    <t>460680023RT3</t>
  </si>
  <si>
    <t>Průraz zdivem v cihlové zdi tloušťky 45 cm plochy do 0,09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</si>
</sst>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7" fillId="0" borderId="0" xfId="0" applyNumberFormat="1" applyFont="1" applyAlignment="1">
      <alignment horizontal="left"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16" fillId="0" borderId="43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D44" sqref="D44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dVh0pJTPauL/O6V0zkLGG5d6mktY7VxtyIURdlTLEtp2g9t1gd1UsR/+2eRcWLWYQm0i81vTW+WVZrLM3t3Shg==" saltValue="GJ6oUiW/NEy8asxxbvhXl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9" t="s">
        <v>41</v>
      </c>
      <c r="C1" s="230"/>
      <c r="D1" s="230"/>
      <c r="E1" s="230"/>
      <c r="F1" s="230"/>
      <c r="G1" s="230"/>
      <c r="H1" s="230"/>
      <c r="I1" s="230"/>
      <c r="J1" s="231"/>
    </row>
    <row r="2" spans="1:15" ht="36" customHeight="1" x14ac:dyDescent="0.2">
      <c r="A2" s="2"/>
      <c r="B2" s="76" t="s">
        <v>22</v>
      </c>
      <c r="C2" s="77"/>
      <c r="D2" s="78" t="s">
        <v>43</v>
      </c>
      <c r="E2" s="235" t="s">
        <v>44</v>
      </c>
      <c r="F2" s="236"/>
      <c r="G2" s="236"/>
      <c r="H2" s="236"/>
      <c r="I2" s="236"/>
      <c r="J2" s="237"/>
      <c r="O2" s="1"/>
    </row>
    <row r="3" spans="1:15" ht="27" hidden="1" customHeight="1" x14ac:dyDescent="0.2">
      <c r="A3" s="2"/>
      <c r="B3" s="79"/>
      <c r="C3" s="77"/>
      <c r="D3" s="80"/>
      <c r="E3" s="238"/>
      <c r="F3" s="239"/>
      <c r="G3" s="239"/>
      <c r="H3" s="239"/>
      <c r="I3" s="239"/>
      <c r="J3" s="240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42</v>
      </c>
      <c r="D5" s="223"/>
      <c r="E5" s="224"/>
      <c r="F5" s="224"/>
      <c r="G5" s="224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2"/>
      <c r="E11" s="242"/>
      <c r="F11" s="242"/>
      <c r="G11" s="242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1"/>
      <c r="F15" s="241"/>
      <c r="G15" s="243"/>
      <c r="H15" s="243"/>
      <c r="I15" s="243" t="s">
        <v>29</v>
      </c>
      <c r="J15" s="244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SUMIF(F59:F72,A16,I59:I72)+SUMIF(F59:F72,"PSU",I59:I72)</f>
        <v>0</v>
      </c>
      <c r="J16" s="209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SUMIF(F59:F72,A17,I59:I72)</f>
        <v>0</v>
      </c>
      <c r="J17" s="209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SUMIF(F59:F72,A18,I59:I72)</f>
        <v>0</v>
      </c>
      <c r="J18" s="209"/>
    </row>
    <row r="19" spans="1:10" ht="23.25" customHeight="1" x14ac:dyDescent="0.2">
      <c r="A19" s="138" t="s">
        <v>95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SUMIF(F59:F72,A19,I59:I72)</f>
        <v>0</v>
      </c>
      <c r="J19" s="209"/>
    </row>
    <row r="20" spans="1:10" ht="23.25" customHeight="1" x14ac:dyDescent="0.2">
      <c r="A20" s="138" t="s">
        <v>96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SUMIF(F59:F72,A20,I59:I72)</f>
        <v>0</v>
      </c>
      <c r="J20" s="209"/>
    </row>
    <row r="21" spans="1:10" ht="23.25" customHeight="1" x14ac:dyDescent="0.2">
      <c r="A21" s="2"/>
      <c r="B21" s="48" t="s">
        <v>29</v>
      </c>
      <c r="C21" s="64"/>
      <c r="D21" s="65"/>
      <c r="E21" s="210"/>
      <c r="F21" s="245"/>
      <c r="G21" s="210"/>
      <c r="H21" s="245"/>
      <c r="I21" s="210">
        <f>SUM(I16:J20)</f>
        <v>0</v>
      </c>
      <c r="J21" s="21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2">
        <f>A25</f>
        <v>0</v>
      </c>
      <c r="H26" s="233"/>
      <c r="I26" s="233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4">
        <f>CenaCelkem-(ZakladDPHSni+DPHSni+ZakladDPHZakl+DPHZakl)</f>
        <v>0</v>
      </c>
      <c r="H27" s="234"/>
      <c r="I27" s="234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13">
        <f>ZakladDPHSniVypocet+ZakladDPHZaklVypocet</f>
        <v>0</v>
      </c>
      <c r="H28" s="213"/>
      <c r="I28" s="213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2">
        <f>A27</f>
        <v>0</v>
      </c>
      <c r="H29" s="212"/>
      <c r="I29" s="212"/>
      <c r="J29" s="118" t="s">
        <v>55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197"/>
      <c r="D39" s="197"/>
      <c r="E39" s="197"/>
      <c r="F39" s="98">
        <f>'01 01 Pol'!AE30+'01 02 Pol'!AE48+'01 03 Pol'!AE206+'01 04 Pol'!AE66</f>
        <v>0</v>
      </c>
      <c r="G39" s="99">
        <f>'01 01 Pol'!AF30+'01 02 Pol'!AF48+'01 03 Pol'!AF206+'01 04 Pol'!AF66</f>
        <v>0</v>
      </c>
      <c r="H39" s="100">
        <f t="shared" ref="H39:H45" si="1"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10" ht="25.5" customHeight="1" x14ac:dyDescent="0.2">
      <c r="A40" s="87">
        <v>2</v>
      </c>
      <c r="B40" s="102"/>
      <c r="C40" s="201" t="s">
        <v>46</v>
      </c>
      <c r="D40" s="201"/>
      <c r="E40" s="201"/>
      <c r="F40" s="103"/>
      <c r="G40" s="104"/>
      <c r="H40" s="104">
        <f t="shared" si="1"/>
        <v>0</v>
      </c>
      <c r="I40" s="104"/>
      <c r="J40" s="105"/>
    </row>
    <row r="41" spans="1:10" ht="25.5" customHeight="1" x14ac:dyDescent="0.2">
      <c r="A41" s="87">
        <v>2</v>
      </c>
      <c r="B41" s="102" t="s">
        <v>47</v>
      </c>
      <c r="C41" s="201" t="s">
        <v>48</v>
      </c>
      <c r="D41" s="201"/>
      <c r="E41" s="201"/>
      <c r="F41" s="103">
        <f>'01 01 Pol'!AE30+'01 02 Pol'!AE48+'01 03 Pol'!AE206+'01 04 Pol'!AE66</f>
        <v>0</v>
      </c>
      <c r="G41" s="104">
        <f>'01 01 Pol'!AF30+'01 02 Pol'!AF48+'01 03 Pol'!AF206+'01 04 Pol'!AF66</f>
        <v>0</v>
      </c>
      <c r="H41" s="104">
        <f t="shared" si="1"/>
        <v>0</v>
      </c>
      <c r="I41" s="104">
        <f>F41+G41+H41</f>
        <v>0</v>
      </c>
      <c r="J41" s="105" t="str">
        <f>IF(CenaCelkemVypocet=0,"",I41/CenaCelkemVypocet*100)</f>
        <v/>
      </c>
    </row>
    <row r="42" spans="1:10" ht="25.5" customHeight="1" x14ac:dyDescent="0.2">
      <c r="A42" s="87">
        <v>3</v>
      </c>
      <c r="B42" s="106" t="s">
        <v>47</v>
      </c>
      <c r="C42" s="197" t="s">
        <v>28</v>
      </c>
      <c r="D42" s="197"/>
      <c r="E42" s="197"/>
      <c r="F42" s="107">
        <f>'01 01 Pol'!AE30</f>
        <v>0</v>
      </c>
      <c r="G42" s="100">
        <f>'01 01 Pol'!AF30</f>
        <v>0</v>
      </c>
      <c r="H42" s="100">
        <f t="shared" si="1"/>
        <v>0</v>
      </c>
      <c r="I42" s="100">
        <f>F42+G42+H42</f>
        <v>0</v>
      </c>
      <c r="J42" s="101" t="str">
        <f>IF(CenaCelkemVypocet=0,"",I42/CenaCelkemVypocet*100)</f>
        <v/>
      </c>
    </row>
    <row r="43" spans="1:10" ht="25.5" customHeight="1" x14ac:dyDescent="0.2">
      <c r="A43" s="87">
        <v>3</v>
      </c>
      <c r="B43" s="106" t="s">
        <v>49</v>
      </c>
      <c r="C43" s="197" t="s">
        <v>27</v>
      </c>
      <c r="D43" s="197"/>
      <c r="E43" s="197"/>
      <c r="F43" s="107">
        <f>'01 02 Pol'!AE48</f>
        <v>0</v>
      </c>
      <c r="G43" s="100">
        <f>'01 02 Pol'!AF48</f>
        <v>0</v>
      </c>
      <c r="H43" s="100">
        <f t="shared" si="1"/>
        <v>0</v>
      </c>
      <c r="I43" s="100">
        <f>F43+G43+H43</f>
        <v>0</v>
      </c>
      <c r="J43" s="101" t="str">
        <f>IF(CenaCelkemVypocet=0,"",I43/CenaCelkemVypocet*100)</f>
        <v/>
      </c>
    </row>
    <row r="44" spans="1:10" ht="25.5" customHeight="1" x14ac:dyDescent="0.2">
      <c r="A44" s="87">
        <v>3</v>
      </c>
      <c r="B44" s="106" t="s">
        <v>50</v>
      </c>
      <c r="C44" s="197" t="s">
        <v>51</v>
      </c>
      <c r="D44" s="197"/>
      <c r="E44" s="197"/>
      <c r="F44" s="107">
        <f>'01 03 Pol'!AE206</f>
        <v>0</v>
      </c>
      <c r="G44" s="100">
        <f>'01 03 Pol'!AF206</f>
        <v>0</v>
      </c>
      <c r="H44" s="100">
        <f t="shared" si="1"/>
        <v>0</v>
      </c>
      <c r="I44" s="100">
        <f>F44+G44+H44</f>
        <v>0</v>
      </c>
      <c r="J44" s="101" t="str">
        <f>IF(CenaCelkemVypocet=0,"",I44/CenaCelkemVypocet*100)</f>
        <v/>
      </c>
    </row>
    <row r="45" spans="1:10" ht="25.5" customHeight="1" x14ac:dyDescent="0.2">
      <c r="A45" s="87">
        <v>3</v>
      </c>
      <c r="B45" s="106" t="s">
        <v>52</v>
      </c>
      <c r="C45" s="197" t="s">
        <v>53</v>
      </c>
      <c r="D45" s="197"/>
      <c r="E45" s="197"/>
      <c r="F45" s="107">
        <f>'01 04 Pol'!AE66</f>
        <v>0</v>
      </c>
      <c r="G45" s="100">
        <f>'01 04 Pol'!AF66</f>
        <v>0</v>
      </c>
      <c r="H45" s="100">
        <f t="shared" si="1"/>
        <v>0</v>
      </c>
      <c r="I45" s="100">
        <f>F45+G45+H45</f>
        <v>0</v>
      </c>
      <c r="J45" s="101" t="str">
        <f>IF(CenaCelkemVypocet=0,"",I45/CenaCelkemVypocet*100)</f>
        <v/>
      </c>
    </row>
    <row r="46" spans="1:10" ht="25.5" customHeight="1" x14ac:dyDescent="0.2">
      <c r="A46" s="87"/>
      <c r="B46" s="198" t="s">
        <v>54</v>
      </c>
      <c r="C46" s="199"/>
      <c r="D46" s="199"/>
      <c r="E46" s="200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60</v>
      </c>
      <c r="B51" t="s">
        <v>62</v>
      </c>
    </row>
    <row r="52" spans="1:10" x14ac:dyDescent="0.2">
      <c r="A52" t="s">
        <v>60</v>
      </c>
      <c r="B52" t="s">
        <v>63</v>
      </c>
    </row>
    <row r="53" spans="1:10" x14ac:dyDescent="0.2">
      <c r="A53" t="s">
        <v>60</v>
      </c>
      <c r="B53" t="s">
        <v>64</v>
      </c>
    </row>
    <row r="56" spans="1:10" ht="15.75" x14ac:dyDescent="0.25">
      <c r="B56" s="119" t="s">
        <v>65</v>
      </c>
    </row>
    <row r="58" spans="1:10" ht="25.5" customHeight="1" x14ac:dyDescent="0.2">
      <c r="A58" s="121"/>
      <c r="B58" s="124" t="s">
        <v>17</v>
      </c>
      <c r="C58" s="124" t="s">
        <v>5</v>
      </c>
      <c r="D58" s="125"/>
      <c r="E58" s="125"/>
      <c r="F58" s="126" t="s">
        <v>66</v>
      </c>
      <c r="G58" s="126"/>
      <c r="H58" s="126"/>
      <c r="I58" s="126" t="s">
        <v>29</v>
      </c>
      <c r="J58" s="126" t="s">
        <v>0</v>
      </c>
    </row>
    <row r="59" spans="1:10" ht="36.75" customHeight="1" x14ac:dyDescent="0.2">
      <c r="A59" s="122"/>
      <c r="B59" s="127" t="s">
        <v>67</v>
      </c>
      <c r="C59" s="195" t="s">
        <v>68</v>
      </c>
      <c r="D59" s="196"/>
      <c r="E59" s="196"/>
      <c r="F59" s="134" t="s">
        <v>24</v>
      </c>
      <c r="G59" s="135"/>
      <c r="H59" s="135"/>
      <c r="I59" s="135">
        <f>'01 03 Pol'!G8</f>
        <v>0</v>
      </c>
      <c r="J59" s="131" t="str">
        <f>IF(I73=0,"",I59/I73*100)</f>
        <v/>
      </c>
    </row>
    <row r="60" spans="1:10" ht="36.75" customHeight="1" x14ac:dyDescent="0.2">
      <c r="A60" s="122"/>
      <c r="B60" s="127" t="s">
        <v>69</v>
      </c>
      <c r="C60" s="195" t="s">
        <v>70</v>
      </c>
      <c r="D60" s="196"/>
      <c r="E60" s="196"/>
      <c r="F60" s="134" t="s">
        <v>24</v>
      </c>
      <c r="G60" s="135"/>
      <c r="H60" s="135"/>
      <c r="I60" s="135">
        <f>'01 03 Pol'!G94</f>
        <v>0</v>
      </c>
      <c r="J60" s="131" t="str">
        <f>IF(I73=0,"",I60/I73*100)</f>
        <v/>
      </c>
    </row>
    <row r="61" spans="1:10" ht="36.75" customHeight="1" x14ac:dyDescent="0.2">
      <c r="A61" s="122"/>
      <c r="B61" s="127" t="s">
        <v>71</v>
      </c>
      <c r="C61" s="195" t="s">
        <v>72</v>
      </c>
      <c r="D61" s="196"/>
      <c r="E61" s="196"/>
      <c r="F61" s="134" t="s">
        <v>24</v>
      </c>
      <c r="G61" s="135"/>
      <c r="H61" s="135"/>
      <c r="I61" s="135">
        <f>'01 03 Pol'!G99</f>
        <v>0</v>
      </c>
      <c r="J61" s="131" t="str">
        <f>IF(I73=0,"",I61/I73*100)</f>
        <v/>
      </c>
    </row>
    <row r="62" spans="1:10" ht="36.75" customHeight="1" x14ac:dyDescent="0.2">
      <c r="A62" s="122"/>
      <c r="B62" s="127" t="s">
        <v>73</v>
      </c>
      <c r="C62" s="195" t="s">
        <v>74</v>
      </c>
      <c r="D62" s="196"/>
      <c r="E62" s="196"/>
      <c r="F62" s="134" t="s">
        <v>24</v>
      </c>
      <c r="G62" s="135"/>
      <c r="H62" s="135"/>
      <c r="I62" s="135">
        <f>'01 03 Pol'!G103</f>
        <v>0</v>
      </c>
      <c r="J62" s="131" t="str">
        <f>IF(I73=0,"",I62/I73*100)</f>
        <v/>
      </c>
    </row>
    <row r="63" spans="1:10" ht="36.75" customHeight="1" x14ac:dyDescent="0.2">
      <c r="A63" s="122"/>
      <c r="B63" s="127" t="s">
        <v>75</v>
      </c>
      <c r="C63" s="195" t="s">
        <v>76</v>
      </c>
      <c r="D63" s="196"/>
      <c r="E63" s="196"/>
      <c r="F63" s="134" t="s">
        <v>24</v>
      </c>
      <c r="G63" s="135"/>
      <c r="H63" s="135"/>
      <c r="I63" s="135">
        <f>'01 03 Pol'!G107</f>
        <v>0</v>
      </c>
      <c r="J63" s="131" t="str">
        <f>IF(I73=0,"",I63/I73*100)</f>
        <v/>
      </c>
    </row>
    <row r="64" spans="1:10" ht="36.75" customHeight="1" x14ac:dyDescent="0.2">
      <c r="A64" s="122"/>
      <c r="B64" s="127" t="s">
        <v>77</v>
      </c>
      <c r="C64" s="195" t="s">
        <v>78</v>
      </c>
      <c r="D64" s="196"/>
      <c r="E64" s="196"/>
      <c r="F64" s="134" t="s">
        <v>24</v>
      </c>
      <c r="G64" s="135"/>
      <c r="H64" s="135"/>
      <c r="I64" s="135">
        <f>'01 03 Pol'!G181</f>
        <v>0</v>
      </c>
      <c r="J64" s="131" t="str">
        <f>IF(I73=0,"",I64/I73*100)</f>
        <v/>
      </c>
    </row>
    <row r="65" spans="1:10" ht="36.75" customHeight="1" x14ac:dyDescent="0.2">
      <c r="A65" s="122"/>
      <c r="B65" s="127" t="s">
        <v>79</v>
      </c>
      <c r="C65" s="195" t="s">
        <v>80</v>
      </c>
      <c r="D65" s="196"/>
      <c r="E65" s="196"/>
      <c r="F65" s="134" t="s">
        <v>24</v>
      </c>
      <c r="G65" s="135"/>
      <c r="H65" s="135"/>
      <c r="I65" s="135">
        <f>'01 03 Pol'!G184</f>
        <v>0</v>
      </c>
      <c r="J65" s="131" t="str">
        <f>IF(I73=0,"",I65/I73*100)</f>
        <v/>
      </c>
    </row>
    <row r="66" spans="1:10" ht="36.75" customHeight="1" x14ac:dyDescent="0.2">
      <c r="A66" s="122"/>
      <c r="B66" s="127" t="s">
        <v>81</v>
      </c>
      <c r="C66" s="195" t="s">
        <v>82</v>
      </c>
      <c r="D66" s="196"/>
      <c r="E66" s="196"/>
      <c r="F66" s="134" t="s">
        <v>24</v>
      </c>
      <c r="G66" s="135"/>
      <c r="H66" s="135"/>
      <c r="I66" s="135">
        <f>'01 03 Pol'!G195</f>
        <v>0</v>
      </c>
      <c r="J66" s="131" t="str">
        <f>IF(I73=0,"",I66/I73*100)</f>
        <v/>
      </c>
    </row>
    <row r="67" spans="1:10" ht="36.75" customHeight="1" x14ac:dyDescent="0.2">
      <c r="A67" s="122"/>
      <c r="B67" s="127" t="s">
        <v>83</v>
      </c>
      <c r="C67" s="195" t="s">
        <v>68</v>
      </c>
      <c r="D67" s="196"/>
      <c r="E67" s="196"/>
      <c r="F67" s="134" t="s">
        <v>24</v>
      </c>
      <c r="G67" s="135"/>
      <c r="H67" s="135"/>
      <c r="I67" s="135">
        <f>'01 02 Pol'!G8</f>
        <v>0</v>
      </c>
      <c r="J67" s="131" t="str">
        <f>IF(I73=0,"",I67/I73*100)</f>
        <v/>
      </c>
    </row>
    <row r="68" spans="1:10" ht="36.75" customHeight="1" x14ac:dyDescent="0.2">
      <c r="A68" s="122"/>
      <c r="B68" s="127" t="s">
        <v>84</v>
      </c>
      <c r="C68" s="195" t="s">
        <v>85</v>
      </c>
      <c r="D68" s="196"/>
      <c r="E68" s="196"/>
      <c r="F68" s="134" t="s">
        <v>26</v>
      </c>
      <c r="G68" s="135"/>
      <c r="H68" s="135"/>
      <c r="I68" s="135">
        <f>'01 04 Pol'!G8</f>
        <v>0</v>
      </c>
      <c r="J68" s="131" t="str">
        <f>IF(I73=0,"",I68/I73*100)</f>
        <v/>
      </c>
    </row>
    <row r="69" spans="1:10" ht="36.75" customHeight="1" x14ac:dyDescent="0.2">
      <c r="A69" s="122"/>
      <c r="B69" s="127" t="s">
        <v>86</v>
      </c>
      <c r="C69" s="195" t="s">
        <v>87</v>
      </c>
      <c r="D69" s="196"/>
      <c r="E69" s="196"/>
      <c r="F69" s="134" t="s">
        <v>26</v>
      </c>
      <c r="G69" s="135"/>
      <c r="H69" s="135"/>
      <c r="I69" s="135">
        <f>'01 04 Pol'!G43</f>
        <v>0</v>
      </c>
      <c r="J69" s="131" t="str">
        <f>IF(I73=0,"",I69/I73*100)</f>
        <v/>
      </c>
    </row>
    <row r="70" spans="1:10" ht="36.75" customHeight="1" x14ac:dyDescent="0.2">
      <c r="A70" s="122"/>
      <c r="B70" s="127" t="s">
        <v>88</v>
      </c>
      <c r="C70" s="195" t="s">
        <v>89</v>
      </c>
      <c r="D70" s="196"/>
      <c r="E70" s="196"/>
      <c r="F70" s="134" t="s">
        <v>26</v>
      </c>
      <c r="G70" s="135"/>
      <c r="H70" s="135"/>
      <c r="I70" s="135">
        <f>'01 04 Pol'!G51</f>
        <v>0</v>
      </c>
      <c r="J70" s="131" t="str">
        <f>IF(I73=0,"",I70/I73*100)</f>
        <v/>
      </c>
    </row>
    <row r="71" spans="1:10" ht="36.75" customHeight="1" x14ac:dyDescent="0.2">
      <c r="A71" s="122"/>
      <c r="B71" s="127" t="s">
        <v>90</v>
      </c>
      <c r="C71" s="195" t="s">
        <v>91</v>
      </c>
      <c r="D71" s="196"/>
      <c r="E71" s="196"/>
      <c r="F71" s="134" t="s">
        <v>26</v>
      </c>
      <c r="G71" s="135"/>
      <c r="H71" s="135"/>
      <c r="I71" s="135">
        <f>'01 01 Pol'!G8</f>
        <v>0</v>
      </c>
      <c r="J71" s="131" t="str">
        <f>IF(I73=0,"",I71/I73*100)</f>
        <v/>
      </c>
    </row>
    <row r="72" spans="1:10" ht="36.75" customHeight="1" x14ac:dyDescent="0.2">
      <c r="A72" s="122"/>
      <c r="B72" s="127" t="s">
        <v>92</v>
      </c>
      <c r="C72" s="195" t="s">
        <v>93</v>
      </c>
      <c r="D72" s="196"/>
      <c r="E72" s="196"/>
      <c r="F72" s="134" t="s">
        <v>94</v>
      </c>
      <c r="G72" s="135"/>
      <c r="H72" s="135"/>
      <c r="I72" s="135">
        <f>'01 03 Pol'!G198</f>
        <v>0</v>
      </c>
      <c r="J72" s="131" t="str">
        <f>IF(I73=0,"",I72/I73*100)</f>
        <v/>
      </c>
    </row>
    <row r="73" spans="1:10" ht="25.5" customHeight="1" x14ac:dyDescent="0.2">
      <c r="A73" s="123"/>
      <c r="B73" s="128" t="s">
        <v>1</v>
      </c>
      <c r="C73" s="129"/>
      <c r="D73" s="130"/>
      <c r="E73" s="130"/>
      <c r="F73" s="136"/>
      <c r="G73" s="137"/>
      <c r="H73" s="137"/>
      <c r="I73" s="137">
        <f>SUM(I59:I72)</f>
        <v>0</v>
      </c>
      <c r="J73" s="132">
        <f>SUM(J59:J72)</f>
        <v>0</v>
      </c>
    </row>
    <row r="74" spans="1:10" x14ac:dyDescent="0.2">
      <c r="F74" s="86"/>
      <c r="G74" s="86"/>
      <c r="H74" s="86"/>
      <c r="I74" s="86"/>
      <c r="J74" s="133"/>
    </row>
    <row r="75" spans="1:10" x14ac:dyDescent="0.2">
      <c r="F75" s="86"/>
      <c r="G75" s="86"/>
      <c r="H75" s="86"/>
      <c r="I75" s="86"/>
      <c r="J75" s="133"/>
    </row>
    <row r="76" spans="1:10" x14ac:dyDescent="0.2">
      <c r="F76" s="86"/>
      <c r="G76" s="86"/>
      <c r="H76" s="86"/>
      <c r="I76" s="86"/>
      <c r="J76" s="133"/>
    </row>
  </sheetData>
  <sheetProtection algorithmName="SHA-512" hashValue="AWEwaJaQDOIC2RwjDQf16vAGzYfaX5pSQ3eR7fz9G4NO5drcDwrlllAAdJM14WbPGOEpnuqGpAJtc/qXYqeK9Q==" saltValue="DxRyieU+G79wMlQRknEnX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9:E59"/>
    <mergeCell ref="C60:E60"/>
    <mergeCell ref="C61:E61"/>
    <mergeCell ref="C62:E62"/>
    <mergeCell ref="C63:E63"/>
    <mergeCell ref="C64:E64"/>
    <mergeCell ref="C65:E65"/>
    <mergeCell ref="C71:E71"/>
    <mergeCell ref="C72:E72"/>
    <mergeCell ref="C66:E66"/>
    <mergeCell ref="C67:E67"/>
    <mergeCell ref="C68:E68"/>
    <mergeCell ref="C69:E69"/>
    <mergeCell ref="C70:E70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6" t="s">
        <v>6</v>
      </c>
      <c r="B1" s="246"/>
      <c r="C1" s="247"/>
      <c r="D1" s="246"/>
      <c r="E1" s="246"/>
      <c r="F1" s="246"/>
      <c r="G1" s="246"/>
    </row>
    <row r="2" spans="1:7" ht="24.95" customHeight="1" x14ac:dyDescent="0.2">
      <c r="A2" s="50" t="s">
        <v>7</v>
      </c>
      <c r="B2" s="49"/>
      <c r="C2" s="248"/>
      <c r="D2" s="248"/>
      <c r="E2" s="248"/>
      <c r="F2" s="248"/>
      <c r="G2" s="249"/>
    </row>
    <row r="3" spans="1:7" ht="24.95" customHeight="1" x14ac:dyDescent="0.2">
      <c r="A3" s="50" t="s">
        <v>8</v>
      </c>
      <c r="B3" s="49"/>
      <c r="C3" s="248"/>
      <c r="D3" s="248"/>
      <c r="E3" s="248"/>
      <c r="F3" s="248"/>
      <c r="G3" s="249"/>
    </row>
    <row r="4" spans="1:7" ht="24.95" customHeight="1" x14ac:dyDescent="0.2">
      <c r="A4" s="50" t="s">
        <v>9</v>
      </c>
      <c r="B4" s="49"/>
      <c r="C4" s="248"/>
      <c r="D4" s="248"/>
      <c r="E4" s="248"/>
      <c r="F4" s="248"/>
      <c r="G4" s="249"/>
    </row>
    <row r="5" spans="1:7" x14ac:dyDescent="0.2">
      <c r="B5" s="4"/>
      <c r="C5" s="5"/>
      <c r="D5" s="6"/>
    </row>
  </sheetData>
  <sheetProtection algorithmName="SHA-512" hashValue="U94zrHuz/MWsavEO3I6qHG60T+3Fa/iK2oShPN7AWj211fCaqbhhLPx3BHgVZpu+N4qIJRkjiC4LtmzBG+CXEQ==" saltValue="65/1CyfRNUf9xw3BaMi71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0367-62FE-4EA2-8915-ABF50B4130C9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97</v>
      </c>
      <c r="B1" s="254"/>
      <c r="C1" s="254"/>
      <c r="D1" s="254"/>
      <c r="E1" s="254"/>
      <c r="F1" s="254"/>
      <c r="G1" s="254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99</v>
      </c>
    </row>
    <row r="3" spans="1:60" ht="24.95" customHeight="1" x14ac:dyDescent="0.2">
      <c r="A3" s="139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0" t="s">
        <v>99</v>
      </c>
      <c r="AG3" t="s">
        <v>100</v>
      </c>
    </row>
    <row r="4" spans="1:60" ht="24.95" customHeight="1" x14ac:dyDescent="0.2">
      <c r="A4" s="140" t="s">
        <v>9</v>
      </c>
      <c r="B4" s="141" t="s">
        <v>47</v>
      </c>
      <c r="C4" s="258" t="s">
        <v>28</v>
      </c>
      <c r="D4" s="259"/>
      <c r="E4" s="259"/>
      <c r="F4" s="259"/>
      <c r="G4" s="260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29</v>
      </c>
      <c r="H6" s="146" t="s">
        <v>30</v>
      </c>
      <c r="I6" s="146" t="s">
        <v>108</v>
      </c>
      <c r="J6" s="146" t="s">
        <v>31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124</v>
      </c>
      <c r="B8" s="165" t="s">
        <v>90</v>
      </c>
      <c r="C8" s="179" t="s">
        <v>91</v>
      </c>
      <c r="D8" s="166"/>
      <c r="E8" s="167"/>
      <c r="F8" s="168"/>
      <c r="G8" s="168">
        <f>SUMIF(AG9:AG28,"&lt;&gt;NOR",G9:G28)</f>
        <v>0</v>
      </c>
      <c r="H8" s="168"/>
      <c r="I8" s="168">
        <f>SUM(I9:I28)</f>
        <v>0</v>
      </c>
      <c r="J8" s="168"/>
      <c r="K8" s="168">
        <f>SUM(K9:K28)</f>
        <v>0</v>
      </c>
      <c r="L8" s="168"/>
      <c r="M8" s="168">
        <f>SUM(M9:M28)</f>
        <v>0</v>
      </c>
      <c r="N8" s="167"/>
      <c r="O8" s="167">
        <f>SUM(O9:O28)</f>
        <v>0</v>
      </c>
      <c r="P8" s="167"/>
      <c r="Q8" s="167">
        <f>SUM(Q9:Q28)</f>
        <v>0</v>
      </c>
      <c r="R8" s="168"/>
      <c r="S8" s="168"/>
      <c r="T8" s="169"/>
      <c r="U8" s="163"/>
      <c r="V8" s="163">
        <f>SUM(V9:V28)</f>
        <v>0</v>
      </c>
      <c r="W8" s="163"/>
      <c r="X8" s="163"/>
      <c r="Y8" s="163"/>
      <c r="AG8" t="s">
        <v>125</v>
      </c>
    </row>
    <row r="9" spans="1:60" outlineLevel="1" x14ac:dyDescent="0.2">
      <c r="A9" s="171">
        <v>1</v>
      </c>
      <c r="B9" s="172" t="s">
        <v>126</v>
      </c>
      <c r="C9" s="180" t="s">
        <v>127</v>
      </c>
      <c r="D9" s="173" t="s">
        <v>128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129</v>
      </c>
      <c r="T9" s="177" t="s">
        <v>130</v>
      </c>
      <c r="U9" s="157">
        <v>0</v>
      </c>
      <c r="V9" s="157">
        <f>ROUND(E9*U9,2)</f>
        <v>0</v>
      </c>
      <c r="W9" s="157"/>
      <c r="X9" s="157" t="s">
        <v>131</v>
      </c>
      <c r="Y9" s="157" t="s">
        <v>132</v>
      </c>
      <c r="Z9" s="147"/>
      <c r="AA9" s="147"/>
      <c r="AB9" s="147"/>
      <c r="AC9" s="147"/>
      <c r="AD9" s="147"/>
      <c r="AE9" s="147"/>
      <c r="AF9" s="147"/>
      <c r="AG9" s="147" t="s">
        <v>133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0" t="s">
        <v>134</v>
      </c>
      <c r="D10" s="251"/>
      <c r="E10" s="251"/>
      <c r="F10" s="251"/>
      <c r="G10" s="25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135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52" t="s">
        <v>136</v>
      </c>
      <c r="D11" s="253"/>
      <c r="E11" s="253"/>
      <c r="F11" s="253"/>
      <c r="G11" s="253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135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181" t="s">
        <v>67</v>
      </c>
      <c r="D12" s="161"/>
      <c r="E12" s="162">
        <v>1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137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">
      <c r="A13" s="171">
        <v>2</v>
      </c>
      <c r="B13" s="172" t="s">
        <v>138</v>
      </c>
      <c r="C13" s="180" t="s">
        <v>139</v>
      </c>
      <c r="D13" s="173" t="s">
        <v>128</v>
      </c>
      <c r="E13" s="174">
        <v>1</v>
      </c>
      <c r="F13" s="175"/>
      <c r="G13" s="176">
        <f>ROUND(E13*F13,2)</f>
        <v>0</v>
      </c>
      <c r="H13" s="175"/>
      <c r="I13" s="176">
        <f>ROUND(E13*H13,2)</f>
        <v>0</v>
      </c>
      <c r="J13" s="175"/>
      <c r="K13" s="176">
        <f>ROUND(E13*J13,2)</f>
        <v>0</v>
      </c>
      <c r="L13" s="176">
        <v>21</v>
      </c>
      <c r="M13" s="176">
        <f>G13*(1+L13/100)</f>
        <v>0</v>
      </c>
      <c r="N13" s="174">
        <v>0</v>
      </c>
      <c r="O13" s="174">
        <f>ROUND(E13*N13,2)</f>
        <v>0</v>
      </c>
      <c r="P13" s="174">
        <v>0</v>
      </c>
      <c r="Q13" s="174">
        <f>ROUND(E13*P13,2)</f>
        <v>0</v>
      </c>
      <c r="R13" s="176"/>
      <c r="S13" s="176" t="s">
        <v>129</v>
      </c>
      <c r="T13" s="177" t="s">
        <v>130</v>
      </c>
      <c r="U13" s="157">
        <v>0</v>
      </c>
      <c r="V13" s="157">
        <f>ROUND(E13*U13,2)</f>
        <v>0</v>
      </c>
      <c r="W13" s="157"/>
      <c r="X13" s="157" t="s">
        <v>131</v>
      </c>
      <c r="Y13" s="157" t="s">
        <v>132</v>
      </c>
      <c r="Z13" s="147"/>
      <c r="AA13" s="147"/>
      <c r="AB13" s="147"/>
      <c r="AC13" s="147"/>
      <c r="AD13" s="147"/>
      <c r="AE13" s="147"/>
      <c r="AF13" s="147"/>
      <c r="AG13" s="147" t="s">
        <v>133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250" t="s">
        <v>140</v>
      </c>
      <c r="D14" s="251"/>
      <c r="E14" s="251"/>
      <c r="F14" s="251"/>
      <c r="G14" s="251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135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78" t="str">
        <f>C14</f>
        <v>kompletní dokladová část dle SoD (revize, atesty, certifikáty, prohlášení o shodě) pro předání a převzetí dokončeného díla</v>
      </c>
      <c r="BB14" s="147"/>
      <c r="BC14" s="147"/>
      <c r="BD14" s="147"/>
      <c r="BE14" s="147"/>
      <c r="BF14" s="147"/>
      <c r="BG14" s="147"/>
      <c r="BH14" s="147"/>
    </row>
    <row r="15" spans="1:60" ht="22.5" outlineLevel="3" x14ac:dyDescent="0.2">
      <c r="A15" s="154"/>
      <c r="B15" s="155"/>
      <c r="C15" s="252" t="s">
        <v>141</v>
      </c>
      <c r="D15" s="253"/>
      <c r="E15" s="253"/>
      <c r="F15" s="253"/>
      <c r="G15" s="253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135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78" t="str">
        <f>C15</f>
        <v>náklady zhotovitele, související s prováděním zkoušek a REVIZÍ předepsaných technickými normami a vyjádřeními dotčených orgánů pro řádné provedení a předání díla.</v>
      </c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2" t="s">
        <v>142</v>
      </c>
      <c r="D16" s="253"/>
      <c r="E16" s="253"/>
      <c r="F16" s="253"/>
      <c r="G16" s="253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78" t="str">
        <f>C16</f>
        <v>náklady na individuální zkoušky dodaných a smontovaných technologických zařízení včetně komplexního vyzkoušení.</v>
      </c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52" t="s">
        <v>143</v>
      </c>
      <c r="D17" s="253"/>
      <c r="E17" s="253"/>
      <c r="F17" s="253"/>
      <c r="G17" s="253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135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3" x14ac:dyDescent="0.2">
      <c r="A18" s="154"/>
      <c r="B18" s="155"/>
      <c r="C18" s="252" t="s">
        <v>144</v>
      </c>
      <c r="D18" s="253"/>
      <c r="E18" s="253"/>
      <c r="F18" s="253"/>
      <c r="G18" s="253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135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78" t="str">
        <f>C18</f>
        <v>náklady na předání všech návodů k obsluze a údržbě pro technologická zařízení a  náklady na zaškolení obsluhy objednatele</v>
      </c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1" t="s">
        <v>67</v>
      </c>
      <c r="D19" s="161"/>
      <c r="E19" s="162">
        <v>1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1">
        <v>3</v>
      </c>
      <c r="B20" s="172" t="s">
        <v>145</v>
      </c>
      <c r="C20" s="180" t="s">
        <v>146</v>
      </c>
      <c r="D20" s="173" t="s">
        <v>128</v>
      </c>
      <c r="E20" s="174">
        <v>1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6"/>
      <c r="S20" s="176" t="s">
        <v>129</v>
      </c>
      <c r="T20" s="177" t="s">
        <v>130</v>
      </c>
      <c r="U20" s="157">
        <v>0</v>
      </c>
      <c r="V20" s="157">
        <f>ROUND(E20*U20,2)</f>
        <v>0</v>
      </c>
      <c r="W20" s="157"/>
      <c r="X20" s="157" t="s">
        <v>131</v>
      </c>
      <c r="Y20" s="157" t="s">
        <v>132</v>
      </c>
      <c r="Z20" s="147"/>
      <c r="AA20" s="147"/>
      <c r="AB20" s="147"/>
      <c r="AC20" s="147"/>
      <c r="AD20" s="147"/>
      <c r="AE20" s="147"/>
      <c r="AF20" s="147"/>
      <c r="AG20" s="147" t="s">
        <v>133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250" t="s">
        <v>147</v>
      </c>
      <c r="D21" s="251"/>
      <c r="E21" s="251"/>
      <c r="F21" s="251"/>
      <c r="G21" s="251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135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2" x14ac:dyDescent="0.2">
      <c r="A22" s="154"/>
      <c r="B22" s="155"/>
      <c r="C22" s="181" t="s">
        <v>67</v>
      </c>
      <c r="D22" s="161"/>
      <c r="E22" s="162">
        <v>1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137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1">
        <v>4</v>
      </c>
      <c r="B23" s="172" t="s">
        <v>148</v>
      </c>
      <c r="C23" s="180" t="s">
        <v>149</v>
      </c>
      <c r="D23" s="173" t="s">
        <v>128</v>
      </c>
      <c r="E23" s="174">
        <v>1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/>
      <c r="S23" s="176" t="s">
        <v>129</v>
      </c>
      <c r="T23" s="177" t="s">
        <v>130</v>
      </c>
      <c r="U23" s="157">
        <v>0</v>
      </c>
      <c r="V23" s="157">
        <f>ROUND(E23*U23,2)</f>
        <v>0</v>
      </c>
      <c r="W23" s="157"/>
      <c r="X23" s="157" t="s">
        <v>131</v>
      </c>
      <c r="Y23" s="157" t="s">
        <v>132</v>
      </c>
      <c r="Z23" s="147"/>
      <c r="AA23" s="147"/>
      <c r="AB23" s="147"/>
      <c r="AC23" s="147"/>
      <c r="AD23" s="147"/>
      <c r="AE23" s="147"/>
      <c r="AF23" s="147"/>
      <c r="AG23" s="147" t="s">
        <v>133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50" t="s">
        <v>150</v>
      </c>
      <c r="D24" s="251"/>
      <c r="E24" s="251"/>
      <c r="F24" s="251"/>
      <c r="G24" s="251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135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81" t="s">
        <v>67</v>
      </c>
      <c r="D25" s="161"/>
      <c r="E25" s="162">
        <v>1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137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71">
        <v>5</v>
      </c>
      <c r="B26" s="172" t="s">
        <v>151</v>
      </c>
      <c r="C26" s="180" t="s">
        <v>152</v>
      </c>
      <c r="D26" s="173" t="s">
        <v>128</v>
      </c>
      <c r="E26" s="174">
        <v>1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</v>
      </c>
      <c r="O26" s="174">
        <f>ROUND(E26*N26,2)</f>
        <v>0</v>
      </c>
      <c r="P26" s="174">
        <v>0</v>
      </c>
      <c r="Q26" s="174">
        <f>ROUND(E26*P26,2)</f>
        <v>0</v>
      </c>
      <c r="R26" s="176"/>
      <c r="S26" s="176" t="s">
        <v>129</v>
      </c>
      <c r="T26" s="177" t="s">
        <v>130</v>
      </c>
      <c r="U26" s="157">
        <v>0</v>
      </c>
      <c r="V26" s="157">
        <f>ROUND(E26*U26,2)</f>
        <v>0</v>
      </c>
      <c r="W26" s="157"/>
      <c r="X26" s="157" t="s">
        <v>131</v>
      </c>
      <c r="Y26" s="157" t="s">
        <v>132</v>
      </c>
      <c r="Z26" s="147"/>
      <c r="AA26" s="147"/>
      <c r="AB26" s="147"/>
      <c r="AC26" s="147"/>
      <c r="AD26" s="147"/>
      <c r="AE26" s="147"/>
      <c r="AF26" s="147"/>
      <c r="AG26" s="147" t="s">
        <v>133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ht="22.5" outlineLevel="2" x14ac:dyDescent="0.2">
      <c r="A27" s="154"/>
      <c r="B27" s="155"/>
      <c r="C27" s="250" t="s">
        <v>153</v>
      </c>
      <c r="D27" s="251"/>
      <c r="E27" s="251"/>
      <c r="F27" s="251"/>
      <c r="G27" s="251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135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78" t="str">
        <f>C27</f>
        <v>dle požadavků PD pro DPS a SOD - OBCHODNÍCH PODMÍNEK -  včetně provedení aktualizace průzkumů a dodatečných stavebních průzkumů se zapracováním do dílenské a výrobní dokumentace</v>
      </c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1" t="s">
        <v>67</v>
      </c>
      <c r="D28" s="161"/>
      <c r="E28" s="162">
        <v>1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3"/>
      <c r="B29" s="4"/>
      <c r="C29" s="182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E29">
        <v>12</v>
      </c>
      <c r="AF29">
        <v>21</v>
      </c>
      <c r="AG29" t="s">
        <v>110</v>
      </c>
    </row>
    <row r="30" spans="1:60" x14ac:dyDescent="0.2">
      <c r="A30" s="150"/>
      <c r="B30" s="151" t="s">
        <v>29</v>
      </c>
      <c r="C30" s="183"/>
      <c r="D30" s="152"/>
      <c r="E30" s="153"/>
      <c r="F30" s="153"/>
      <c r="G30" s="170">
        <f>G8</f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E30">
        <f>SUMIF(L7:L28,AE29,G7:G28)</f>
        <v>0</v>
      </c>
      <c r="AF30">
        <f>SUMIF(L7:L28,AF29,G7:G28)</f>
        <v>0</v>
      </c>
      <c r="AG30" t="s">
        <v>154</v>
      </c>
    </row>
    <row r="31" spans="1:60" x14ac:dyDescent="0.2">
      <c r="C31" s="184"/>
      <c r="D31" s="10"/>
      <c r="AG31" t="s">
        <v>155</v>
      </c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/ve8AfYZCCspGHMR0RUDKmfLcMj69RLpmr1gWldo5GxPg2I6qktWJ9376fQaR6lsjK8OtYnhhH5GETzuWQ8yQ==" saltValue="CZsAZmZ55Vxgrxl04sr8zw==" spinCount="100000" sheet="1" formatRows="0"/>
  <mergeCells count="14">
    <mergeCell ref="C11:G11"/>
    <mergeCell ref="A1:G1"/>
    <mergeCell ref="C2:G2"/>
    <mergeCell ref="C3:G3"/>
    <mergeCell ref="C4:G4"/>
    <mergeCell ref="C10:G10"/>
    <mergeCell ref="C24:G24"/>
    <mergeCell ref="C27:G27"/>
    <mergeCell ref="C14:G14"/>
    <mergeCell ref="C15:G15"/>
    <mergeCell ref="C16:G16"/>
    <mergeCell ref="C17:G17"/>
    <mergeCell ref="C18:G18"/>
    <mergeCell ref="C21:G21"/>
  </mergeCells>
  <pageMargins left="0.59055118110236204" right="0.196850393700787" top="0.78740157499999996" bottom="0.78740157499999996" header="0.3" footer="0.3"/>
  <pageSetup paperSize="9" scale="79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C2CA5-3D26-4D35-BF33-FBF7EAD26EAA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97</v>
      </c>
      <c r="B1" s="254"/>
      <c r="C1" s="254"/>
      <c r="D1" s="254"/>
      <c r="E1" s="254"/>
      <c r="F1" s="254"/>
      <c r="G1" s="254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99</v>
      </c>
    </row>
    <row r="3" spans="1:60" ht="24.95" customHeight="1" x14ac:dyDescent="0.2">
      <c r="A3" s="139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0" t="s">
        <v>99</v>
      </c>
      <c r="AG3" t="s">
        <v>100</v>
      </c>
    </row>
    <row r="4" spans="1:60" ht="24.95" customHeight="1" x14ac:dyDescent="0.2">
      <c r="A4" s="140" t="s">
        <v>9</v>
      </c>
      <c r="B4" s="141" t="s">
        <v>49</v>
      </c>
      <c r="C4" s="258" t="s">
        <v>27</v>
      </c>
      <c r="D4" s="259"/>
      <c r="E4" s="259"/>
      <c r="F4" s="259"/>
      <c r="G4" s="260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29</v>
      </c>
      <c r="H6" s="146" t="s">
        <v>30</v>
      </c>
      <c r="I6" s="146" t="s">
        <v>108</v>
      </c>
      <c r="J6" s="146" t="s">
        <v>31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124</v>
      </c>
      <c r="B8" s="165" t="s">
        <v>83</v>
      </c>
      <c r="C8" s="179" t="s">
        <v>68</v>
      </c>
      <c r="D8" s="166"/>
      <c r="E8" s="167"/>
      <c r="F8" s="168"/>
      <c r="G8" s="168">
        <f>SUMIF(AG9:AG46,"&lt;&gt;NOR",G9:G46)</f>
        <v>0</v>
      </c>
      <c r="H8" s="168"/>
      <c r="I8" s="168">
        <f>SUM(I9:I46)</f>
        <v>0</v>
      </c>
      <c r="J8" s="168"/>
      <c r="K8" s="168">
        <f>SUM(K9:K46)</f>
        <v>0</v>
      </c>
      <c r="L8" s="168"/>
      <c r="M8" s="168">
        <f>SUM(M9:M46)</f>
        <v>0</v>
      </c>
      <c r="N8" s="167"/>
      <c r="O8" s="167">
        <f>SUM(O9:O46)</f>
        <v>0</v>
      </c>
      <c r="P8" s="167"/>
      <c r="Q8" s="167">
        <f>SUM(Q9:Q46)</f>
        <v>0</v>
      </c>
      <c r="R8" s="168"/>
      <c r="S8" s="168"/>
      <c r="T8" s="169"/>
      <c r="U8" s="163"/>
      <c r="V8" s="163">
        <f>SUM(V9:V46)</f>
        <v>0</v>
      </c>
      <c r="W8" s="163"/>
      <c r="X8" s="163"/>
      <c r="Y8" s="163"/>
      <c r="AG8" t="s">
        <v>125</v>
      </c>
    </row>
    <row r="9" spans="1:60" outlineLevel="1" x14ac:dyDescent="0.2">
      <c r="A9" s="171">
        <v>1</v>
      </c>
      <c r="B9" s="172" t="s">
        <v>156</v>
      </c>
      <c r="C9" s="180" t="s">
        <v>157</v>
      </c>
      <c r="D9" s="173" t="s">
        <v>158</v>
      </c>
      <c r="E9" s="174">
        <v>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129</v>
      </c>
      <c r="T9" s="177" t="s">
        <v>130</v>
      </c>
      <c r="U9" s="157">
        <v>0</v>
      </c>
      <c r="V9" s="157">
        <f>ROUND(E9*U9,2)</f>
        <v>0</v>
      </c>
      <c r="W9" s="157"/>
      <c r="X9" s="157" t="s">
        <v>131</v>
      </c>
      <c r="Y9" s="157" t="s">
        <v>132</v>
      </c>
      <c r="Z9" s="147"/>
      <c r="AA9" s="147"/>
      <c r="AB9" s="147"/>
      <c r="AC9" s="147"/>
      <c r="AD9" s="147"/>
      <c r="AE9" s="147"/>
      <c r="AF9" s="147"/>
      <c r="AG9" s="147" t="s">
        <v>133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2" x14ac:dyDescent="0.2">
      <c r="A10" s="154"/>
      <c r="B10" s="155"/>
      <c r="C10" s="250" t="s">
        <v>159</v>
      </c>
      <c r="D10" s="251"/>
      <c r="E10" s="251"/>
      <c r="F10" s="251"/>
      <c r="G10" s="25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135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8" t="str">
        <f>C10</f>
        <v>Zajištění bezpečného příjezdu a přístupu na staveniště včetně dopravního značení a potřebných souhlasů a rozhodnutí s vybudováním zařízení staveniště.</v>
      </c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52" t="s">
        <v>160</v>
      </c>
      <c r="D11" s="253"/>
      <c r="E11" s="253"/>
      <c r="F11" s="253"/>
      <c r="G11" s="253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135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52" t="s">
        <v>161</v>
      </c>
      <c r="D12" s="253"/>
      <c r="E12" s="253"/>
      <c r="F12" s="253"/>
      <c r="G12" s="253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135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52" t="s">
        <v>162</v>
      </c>
      <c r="D13" s="253"/>
      <c r="E13" s="253"/>
      <c r="F13" s="253"/>
      <c r="G13" s="253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135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8" t="str">
        <f>C13</f>
        <v>Náklady na zakrytí překopu komunikace roznášecímí ocelovými pláty po dobu překopu komunikace - zatížení min. 5 t.</v>
      </c>
      <c r="BB13" s="147"/>
      <c r="BC13" s="147"/>
      <c r="BD13" s="147"/>
      <c r="BE13" s="147"/>
      <c r="BF13" s="147"/>
      <c r="BG13" s="147"/>
      <c r="BH13" s="147"/>
    </row>
    <row r="14" spans="1:60" ht="22.5" outlineLevel="3" x14ac:dyDescent="0.2">
      <c r="A14" s="154"/>
      <c r="B14" s="155"/>
      <c r="C14" s="252" t="s">
        <v>163</v>
      </c>
      <c r="D14" s="253"/>
      <c r="E14" s="253"/>
      <c r="F14" s="253"/>
      <c r="G14" s="253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135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78" t="str">
        <f>C14</f>
        <v>Opatření k zabránění nadměrného zatěžování staveniště a jeho okolí prachem (např. používání krycích plachet, kropení sutě a odtěžované zeminy vodou)</v>
      </c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85" t="s">
        <v>164</v>
      </c>
      <c r="D15" s="158"/>
      <c r="E15" s="159"/>
      <c r="F15" s="160"/>
      <c r="G15" s="160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135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52" t="s">
        <v>165</v>
      </c>
      <c r="D16" s="253"/>
      <c r="E16" s="253"/>
      <c r="F16" s="253"/>
      <c r="G16" s="253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81" t="s">
        <v>67</v>
      </c>
      <c r="D17" s="161"/>
      <c r="E17" s="162">
        <v>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137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1">
        <v>2</v>
      </c>
      <c r="B18" s="172" t="s">
        <v>166</v>
      </c>
      <c r="C18" s="180" t="s">
        <v>167</v>
      </c>
      <c r="D18" s="173" t="s">
        <v>158</v>
      </c>
      <c r="E18" s="174">
        <v>1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</v>
      </c>
      <c r="Q18" s="174">
        <f>ROUND(E18*P18,2)</f>
        <v>0</v>
      </c>
      <c r="R18" s="176"/>
      <c r="S18" s="176" t="s">
        <v>129</v>
      </c>
      <c r="T18" s="177" t="s">
        <v>130</v>
      </c>
      <c r="U18" s="157">
        <v>0</v>
      </c>
      <c r="V18" s="157">
        <f>ROUND(E18*U18,2)</f>
        <v>0</v>
      </c>
      <c r="W18" s="157"/>
      <c r="X18" s="157" t="s">
        <v>131</v>
      </c>
      <c r="Y18" s="157" t="s">
        <v>132</v>
      </c>
      <c r="Z18" s="147"/>
      <c r="AA18" s="147"/>
      <c r="AB18" s="147"/>
      <c r="AC18" s="147"/>
      <c r="AD18" s="147"/>
      <c r="AE18" s="147"/>
      <c r="AF18" s="147"/>
      <c r="AG18" s="147" t="s">
        <v>133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50" t="s">
        <v>168</v>
      </c>
      <c r="D19" s="251"/>
      <c r="E19" s="251"/>
      <c r="F19" s="251"/>
      <c r="G19" s="251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135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252" t="s">
        <v>169</v>
      </c>
      <c r="D20" s="253"/>
      <c r="E20" s="253"/>
      <c r="F20" s="253"/>
      <c r="G20" s="253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135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252" t="s">
        <v>161</v>
      </c>
      <c r="D21" s="253"/>
      <c r="E21" s="253"/>
      <c r="F21" s="253"/>
      <c r="G21" s="253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135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3" x14ac:dyDescent="0.2">
      <c r="A22" s="154"/>
      <c r="B22" s="155"/>
      <c r="C22" s="252" t="s">
        <v>170</v>
      </c>
      <c r="D22" s="253"/>
      <c r="E22" s="253"/>
      <c r="F22" s="253"/>
      <c r="G22" s="253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78" t="str">
        <f>C22</f>
        <v>Opatření k zabránění nadměrného zatěžování staveniště a jeho okolí prachem (např. používání krycích plachet, kropení sutě a odtěžované zeminy vodou).</v>
      </c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1" t="s">
        <v>67</v>
      </c>
      <c r="D23" s="161"/>
      <c r="E23" s="162">
        <v>1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137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1">
        <v>3</v>
      </c>
      <c r="B24" s="172" t="s">
        <v>171</v>
      </c>
      <c r="C24" s="180" t="s">
        <v>172</v>
      </c>
      <c r="D24" s="173" t="s">
        <v>158</v>
      </c>
      <c r="E24" s="174">
        <v>1</v>
      </c>
      <c r="F24" s="175"/>
      <c r="G24" s="176">
        <f>ROUND(E24*F24,2)</f>
        <v>0</v>
      </c>
      <c r="H24" s="175"/>
      <c r="I24" s="176">
        <f>ROUND(E24*H24,2)</f>
        <v>0</v>
      </c>
      <c r="J24" s="175"/>
      <c r="K24" s="176">
        <f>ROUND(E24*J24,2)</f>
        <v>0</v>
      </c>
      <c r="L24" s="176">
        <v>21</v>
      </c>
      <c r="M24" s="176">
        <f>G24*(1+L24/100)</f>
        <v>0</v>
      </c>
      <c r="N24" s="174">
        <v>0</v>
      </c>
      <c r="O24" s="174">
        <f>ROUND(E24*N24,2)</f>
        <v>0</v>
      </c>
      <c r="P24" s="174">
        <v>0</v>
      </c>
      <c r="Q24" s="174">
        <f>ROUND(E24*P24,2)</f>
        <v>0</v>
      </c>
      <c r="R24" s="176"/>
      <c r="S24" s="176" t="s">
        <v>129</v>
      </c>
      <c r="T24" s="177" t="s">
        <v>130</v>
      </c>
      <c r="U24" s="157">
        <v>0</v>
      </c>
      <c r="V24" s="157">
        <f>ROUND(E24*U24,2)</f>
        <v>0</v>
      </c>
      <c r="W24" s="157"/>
      <c r="X24" s="157" t="s">
        <v>131</v>
      </c>
      <c r="Y24" s="157" t="s">
        <v>132</v>
      </c>
      <c r="Z24" s="147"/>
      <c r="AA24" s="147"/>
      <c r="AB24" s="147"/>
      <c r="AC24" s="147"/>
      <c r="AD24" s="147"/>
      <c r="AE24" s="147"/>
      <c r="AF24" s="147"/>
      <c r="AG24" s="147" t="s">
        <v>133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250" t="s">
        <v>173</v>
      </c>
      <c r="D25" s="251"/>
      <c r="E25" s="251"/>
      <c r="F25" s="251"/>
      <c r="G25" s="251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135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52" t="s">
        <v>174</v>
      </c>
      <c r="D26" s="253"/>
      <c r="E26" s="253"/>
      <c r="F26" s="253"/>
      <c r="G26" s="253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135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1" t="s">
        <v>67</v>
      </c>
      <c r="D27" s="161"/>
      <c r="E27" s="162">
        <v>1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137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1">
        <v>4</v>
      </c>
      <c r="B28" s="172" t="s">
        <v>175</v>
      </c>
      <c r="C28" s="180" t="s">
        <v>176</v>
      </c>
      <c r="D28" s="173" t="s">
        <v>158</v>
      </c>
      <c r="E28" s="174">
        <v>1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</v>
      </c>
      <c r="O28" s="174">
        <f>ROUND(E28*N28,2)</f>
        <v>0</v>
      </c>
      <c r="P28" s="174">
        <v>0</v>
      </c>
      <c r="Q28" s="174">
        <f>ROUND(E28*P28,2)</f>
        <v>0</v>
      </c>
      <c r="R28" s="176"/>
      <c r="S28" s="176" t="s">
        <v>129</v>
      </c>
      <c r="T28" s="177" t="s">
        <v>130</v>
      </c>
      <c r="U28" s="157">
        <v>0</v>
      </c>
      <c r="V28" s="157">
        <f>ROUND(E28*U28,2)</f>
        <v>0</v>
      </c>
      <c r="W28" s="157"/>
      <c r="X28" s="157" t="s">
        <v>131</v>
      </c>
      <c r="Y28" s="157" t="s">
        <v>132</v>
      </c>
      <c r="Z28" s="147"/>
      <c r="AA28" s="147"/>
      <c r="AB28" s="147"/>
      <c r="AC28" s="147"/>
      <c r="AD28" s="147"/>
      <c r="AE28" s="147"/>
      <c r="AF28" s="147"/>
      <c r="AG28" s="147" t="s">
        <v>177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2" x14ac:dyDescent="0.2">
      <c r="A29" s="154"/>
      <c r="B29" s="155"/>
      <c r="C29" s="250" t="s">
        <v>178</v>
      </c>
      <c r="D29" s="251"/>
      <c r="E29" s="251"/>
      <c r="F29" s="251"/>
      <c r="G29" s="251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135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1" t="s">
        <v>67</v>
      </c>
      <c r="D30" s="161"/>
      <c r="E30" s="162">
        <v>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1">
        <v>5</v>
      </c>
      <c r="B31" s="172" t="s">
        <v>179</v>
      </c>
      <c r="C31" s="180" t="s">
        <v>180</v>
      </c>
      <c r="D31" s="173" t="s">
        <v>158</v>
      </c>
      <c r="E31" s="174">
        <v>1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0</v>
      </c>
      <c r="O31" s="174">
        <f>ROUND(E31*N31,2)</f>
        <v>0</v>
      </c>
      <c r="P31" s="174">
        <v>0</v>
      </c>
      <c r="Q31" s="174">
        <f>ROUND(E31*P31,2)</f>
        <v>0</v>
      </c>
      <c r="R31" s="176"/>
      <c r="S31" s="176" t="s">
        <v>129</v>
      </c>
      <c r="T31" s="177" t="s">
        <v>130</v>
      </c>
      <c r="U31" s="157">
        <v>0</v>
      </c>
      <c r="V31" s="157">
        <f>ROUND(E31*U31,2)</f>
        <v>0</v>
      </c>
      <c r="W31" s="157"/>
      <c r="X31" s="157" t="s">
        <v>131</v>
      </c>
      <c r="Y31" s="157" t="s">
        <v>132</v>
      </c>
      <c r="Z31" s="147"/>
      <c r="AA31" s="147"/>
      <c r="AB31" s="147"/>
      <c r="AC31" s="147"/>
      <c r="AD31" s="147"/>
      <c r="AE31" s="147"/>
      <c r="AF31" s="147"/>
      <c r="AG31" s="147" t="s">
        <v>177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250" t="s">
        <v>181</v>
      </c>
      <c r="D32" s="251"/>
      <c r="E32" s="251"/>
      <c r="F32" s="251"/>
      <c r="G32" s="251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135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252" t="s">
        <v>194</v>
      </c>
      <c r="D33" s="253"/>
      <c r="E33" s="253"/>
      <c r="F33" s="253"/>
      <c r="G33" s="253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135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252" t="s">
        <v>182</v>
      </c>
      <c r="D34" s="253"/>
      <c r="E34" s="253"/>
      <c r="F34" s="253"/>
      <c r="G34" s="253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135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252" t="s">
        <v>183</v>
      </c>
      <c r="D35" s="253"/>
      <c r="E35" s="253"/>
      <c r="F35" s="253"/>
      <c r="G35" s="253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135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252" t="s">
        <v>184</v>
      </c>
      <c r="D36" s="253"/>
      <c r="E36" s="253"/>
      <c r="F36" s="253"/>
      <c r="G36" s="253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135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1" t="s">
        <v>67</v>
      </c>
      <c r="D37" s="161"/>
      <c r="E37" s="162">
        <v>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137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1">
        <v>6</v>
      </c>
      <c r="B38" s="172" t="s">
        <v>185</v>
      </c>
      <c r="C38" s="180" t="s">
        <v>186</v>
      </c>
      <c r="D38" s="173" t="s">
        <v>158</v>
      </c>
      <c r="E38" s="174">
        <v>1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/>
      <c r="S38" s="176" t="s">
        <v>129</v>
      </c>
      <c r="T38" s="177" t="s">
        <v>130</v>
      </c>
      <c r="U38" s="157">
        <v>0</v>
      </c>
      <c r="V38" s="157">
        <f>ROUND(E38*U38,2)</f>
        <v>0</v>
      </c>
      <c r="W38" s="157"/>
      <c r="X38" s="157" t="s">
        <v>131</v>
      </c>
      <c r="Y38" s="157" t="s">
        <v>132</v>
      </c>
      <c r="Z38" s="147"/>
      <c r="AA38" s="147"/>
      <c r="AB38" s="147"/>
      <c r="AC38" s="147"/>
      <c r="AD38" s="147"/>
      <c r="AE38" s="147"/>
      <c r="AF38" s="147"/>
      <c r="AG38" s="147" t="s">
        <v>177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2" x14ac:dyDescent="0.2">
      <c r="A39" s="154"/>
      <c r="B39" s="155"/>
      <c r="C39" s="250" t="s">
        <v>187</v>
      </c>
      <c r="D39" s="251"/>
      <c r="E39" s="251"/>
      <c r="F39" s="251"/>
      <c r="G39" s="251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135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78" t="str">
        <f>C39</f>
        <v>Náklady a poplatky spojené s užíváním veřejných ploch a prostranství, pokud jsou stavebními pracemi nebo souvisejícími činnostmi dotčeny, a to včetně užívání ploch v souvislosti s uložením stavebního materiálu nebo stavebního odpadu</v>
      </c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1" t="s">
        <v>67</v>
      </c>
      <c r="D40" s="161"/>
      <c r="E40" s="162">
        <v>1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137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71">
        <v>7</v>
      </c>
      <c r="B41" s="172" t="s">
        <v>188</v>
      </c>
      <c r="C41" s="180" t="s">
        <v>189</v>
      </c>
      <c r="D41" s="173" t="s">
        <v>158</v>
      </c>
      <c r="E41" s="174">
        <v>1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/>
      <c r="S41" s="176" t="s">
        <v>129</v>
      </c>
      <c r="T41" s="177" t="s">
        <v>130</v>
      </c>
      <c r="U41" s="157">
        <v>0</v>
      </c>
      <c r="V41" s="157">
        <f>ROUND(E41*U41,2)</f>
        <v>0</v>
      </c>
      <c r="W41" s="157"/>
      <c r="X41" s="157" t="s">
        <v>131</v>
      </c>
      <c r="Y41" s="157" t="s">
        <v>132</v>
      </c>
      <c r="Z41" s="147"/>
      <c r="AA41" s="147"/>
      <c r="AB41" s="147"/>
      <c r="AC41" s="147"/>
      <c r="AD41" s="147"/>
      <c r="AE41" s="147"/>
      <c r="AF41" s="147"/>
      <c r="AG41" s="147" t="s">
        <v>133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50" t="s">
        <v>190</v>
      </c>
      <c r="D42" s="251"/>
      <c r="E42" s="251"/>
      <c r="F42" s="251"/>
      <c r="G42" s="251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135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3" x14ac:dyDescent="0.2">
      <c r="A43" s="154"/>
      <c r="B43" s="155"/>
      <c r="C43" s="252" t="s">
        <v>191</v>
      </c>
      <c r="D43" s="253"/>
      <c r="E43" s="253"/>
      <c r="F43" s="253"/>
      <c r="G43" s="253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135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78" t="str">
        <f>C43</f>
        <v>Náklady na přezkoumání podkladů objednatele o stavu inženýrských sítí probíhajících staveništěm nebo dotčenými stavbou i mimo území staveniště.</v>
      </c>
      <c r="BB43" s="147"/>
      <c r="BC43" s="147"/>
      <c r="BD43" s="147"/>
      <c r="BE43" s="147"/>
      <c r="BF43" s="147"/>
      <c r="BG43" s="147"/>
      <c r="BH43" s="147"/>
    </row>
    <row r="44" spans="1:60" outlineLevel="3" x14ac:dyDescent="0.2">
      <c r="A44" s="154"/>
      <c r="B44" s="155"/>
      <c r="C44" s="252" t="s">
        <v>192</v>
      </c>
      <c r="D44" s="253"/>
      <c r="E44" s="253"/>
      <c r="F44" s="253"/>
      <c r="G44" s="253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135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252" t="s">
        <v>193</v>
      </c>
      <c r="D45" s="253"/>
      <c r="E45" s="253"/>
      <c r="F45" s="253"/>
      <c r="G45" s="253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135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1" t="s">
        <v>67</v>
      </c>
      <c r="D46" s="161"/>
      <c r="E46" s="162">
        <v>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x14ac:dyDescent="0.2">
      <c r="A47" s="3"/>
      <c r="B47" s="4"/>
      <c r="C47" s="182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110</v>
      </c>
    </row>
    <row r="48" spans="1:60" x14ac:dyDescent="0.2">
      <c r="A48" s="150"/>
      <c r="B48" s="151" t="s">
        <v>29</v>
      </c>
      <c r="C48" s="183"/>
      <c r="D48" s="152"/>
      <c r="E48" s="153"/>
      <c r="F48" s="153"/>
      <c r="G48" s="170">
        <f>G8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154</v>
      </c>
    </row>
    <row r="49" spans="3:33" x14ac:dyDescent="0.2">
      <c r="C49" s="184"/>
      <c r="D49" s="10"/>
      <c r="AG49" t="s">
        <v>155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qCVtReaUMQmxshP848PoCK5SljhrkeOh36UduaCU9Oxz+0ueYiEcvYHb33TiHChYKzPR01/MJp+5axZ3m6QEg==" saltValue="b77JGJaKAO5waf+oagUE7Q==" spinCount="100000" sheet="1" formatRows="0"/>
  <mergeCells count="27">
    <mergeCell ref="C11:G11"/>
    <mergeCell ref="A1:G1"/>
    <mergeCell ref="C2:G2"/>
    <mergeCell ref="C3:G3"/>
    <mergeCell ref="C4:G4"/>
    <mergeCell ref="C10:G10"/>
    <mergeCell ref="C32:G32"/>
    <mergeCell ref="C12:G12"/>
    <mergeCell ref="C13:G13"/>
    <mergeCell ref="C14:G14"/>
    <mergeCell ref="C16:G16"/>
    <mergeCell ref="C19:G19"/>
    <mergeCell ref="C20:G20"/>
    <mergeCell ref="C21:G21"/>
    <mergeCell ref="C22:G22"/>
    <mergeCell ref="C25:G25"/>
    <mergeCell ref="C26:G26"/>
    <mergeCell ref="C29:G29"/>
    <mergeCell ref="C43:G43"/>
    <mergeCell ref="C44:G44"/>
    <mergeCell ref="C45:G45"/>
    <mergeCell ref="C33:G33"/>
    <mergeCell ref="C34:G34"/>
    <mergeCell ref="C35:G35"/>
    <mergeCell ref="C36:G36"/>
    <mergeCell ref="C39:G39"/>
    <mergeCell ref="C42:G42"/>
  </mergeCells>
  <pageMargins left="0.59055118110236204" right="0.196850393700787" top="0.78740157499999996" bottom="0.78740157499999996" header="0.3" footer="0.3"/>
  <pageSetup paperSize="9" scale="93" fitToHeight="0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2F5F2-1737-463D-B9D2-859C6ABD98C9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97</v>
      </c>
      <c r="B1" s="254"/>
      <c r="C1" s="254"/>
      <c r="D1" s="254"/>
      <c r="E1" s="254"/>
      <c r="F1" s="254"/>
      <c r="G1" s="254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99</v>
      </c>
    </row>
    <row r="3" spans="1:60" ht="24.95" customHeight="1" x14ac:dyDescent="0.2">
      <c r="A3" s="139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0" t="s">
        <v>99</v>
      </c>
      <c r="AG3" t="s">
        <v>100</v>
      </c>
    </row>
    <row r="4" spans="1:60" ht="24.95" customHeight="1" x14ac:dyDescent="0.2">
      <c r="A4" s="140" t="s">
        <v>9</v>
      </c>
      <c r="B4" s="141" t="s">
        <v>50</v>
      </c>
      <c r="C4" s="258" t="s">
        <v>51</v>
      </c>
      <c r="D4" s="259"/>
      <c r="E4" s="259"/>
      <c r="F4" s="259"/>
      <c r="G4" s="260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29</v>
      </c>
      <c r="H6" s="146" t="s">
        <v>30</v>
      </c>
      <c r="I6" s="146" t="s">
        <v>108</v>
      </c>
      <c r="J6" s="146" t="s">
        <v>31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124</v>
      </c>
      <c r="B8" s="165" t="s">
        <v>67</v>
      </c>
      <c r="C8" s="179" t="s">
        <v>68</v>
      </c>
      <c r="D8" s="166"/>
      <c r="E8" s="167"/>
      <c r="F8" s="168"/>
      <c r="G8" s="168">
        <f>SUMIF(AG9:AG93,"&lt;&gt;NOR",G9:G93)</f>
        <v>0</v>
      </c>
      <c r="H8" s="168"/>
      <c r="I8" s="168">
        <f>SUM(I9:I93)</f>
        <v>0</v>
      </c>
      <c r="J8" s="168"/>
      <c r="K8" s="168">
        <f>SUM(K9:K93)</f>
        <v>0</v>
      </c>
      <c r="L8" s="168"/>
      <c r="M8" s="168">
        <f>SUM(M9:M93)</f>
        <v>0</v>
      </c>
      <c r="N8" s="167"/>
      <c r="O8" s="167">
        <f>SUM(O9:O93)</f>
        <v>0</v>
      </c>
      <c r="P8" s="167"/>
      <c r="Q8" s="167">
        <f>SUM(Q9:Q93)</f>
        <v>42.09</v>
      </c>
      <c r="R8" s="168"/>
      <c r="S8" s="168"/>
      <c r="T8" s="169"/>
      <c r="U8" s="163"/>
      <c r="V8" s="163">
        <f>SUM(V9:V93)</f>
        <v>0.03</v>
      </c>
      <c r="W8" s="163"/>
      <c r="X8" s="163"/>
      <c r="Y8" s="163"/>
      <c r="AG8" t="s">
        <v>125</v>
      </c>
    </row>
    <row r="9" spans="1:60" outlineLevel="1" x14ac:dyDescent="0.2">
      <c r="A9" s="171">
        <v>1</v>
      </c>
      <c r="B9" s="172" t="s">
        <v>195</v>
      </c>
      <c r="C9" s="180" t="s">
        <v>196</v>
      </c>
      <c r="D9" s="173" t="s">
        <v>197</v>
      </c>
      <c r="E9" s="174">
        <v>44.15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0.22500000000000001</v>
      </c>
      <c r="Q9" s="174">
        <f>ROUND(E9*P9,2)</f>
        <v>9.93</v>
      </c>
      <c r="R9" s="176"/>
      <c r="S9" s="176" t="s">
        <v>198</v>
      </c>
      <c r="T9" s="177" t="s">
        <v>130</v>
      </c>
      <c r="U9" s="157">
        <v>0</v>
      </c>
      <c r="V9" s="157">
        <f>ROUND(E9*U9,2)</f>
        <v>0</v>
      </c>
      <c r="W9" s="157"/>
      <c r="X9" s="157" t="s">
        <v>131</v>
      </c>
      <c r="Y9" s="157" t="s">
        <v>132</v>
      </c>
      <c r="Z9" s="147"/>
      <c r="AA9" s="147"/>
      <c r="AB9" s="147"/>
      <c r="AC9" s="147"/>
      <c r="AD9" s="147"/>
      <c r="AE9" s="147"/>
      <c r="AF9" s="147"/>
      <c r="AG9" s="147" t="s">
        <v>133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0" t="s">
        <v>199</v>
      </c>
      <c r="D10" s="251"/>
      <c r="E10" s="251"/>
      <c r="F10" s="251"/>
      <c r="G10" s="25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135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1" t="s">
        <v>200</v>
      </c>
      <c r="D11" s="161"/>
      <c r="E11" s="162">
        <v>18.600000000000001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137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81" t="s">
        <v>201</v>
      </c>
      <c r="D12" s="161"/>
      <c r="E12" s="162">
        <v>2.25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137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181" t="s">
        <v>202</v>
      </c>
      <c r="D13" s="161"/>
      <c r="E13" s="162">
        <v>23.3</v>
      </c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137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1">
        <v>2</v>
      </c>
      <c r="B14" s="172" t="s">
        <v>203</v>
      </c>
      <c r="C14" s="180" t="s">
        <v>204</v>
      </c>
      <c r="D14" s="173" t="s">
        <v>197</v>
      </c>
      <c r="E14" s="174">
        <v>37.950000000000003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0</v>
      </c>
      <c r="O14" s="174">
        <f>ROUND(E14*N14,2)</f>
        <v>0</v>
      </c>
      <c r="P14" s="174">
        <v>0.66</v>
      </c>
      <c r="Q14" s="174">
        <f>ROUND(E14*P14,2)</f>
        <v>25.05</v>
      </c>
      <c r="R14" s="176"/>
      <c r="S14" s="176" t="s">
        <v>198</v>
      </c>
      <c r="T14" s="177" t="s">
        <v>130</v>
      </c>
      <c r="U14" s="157">
        <v>0</v>
      </c>
      <c r="V14" s="157">
        <f>ROUND(E14*U14,2)</f>
        <v>0</v>
      </c>
      <c r="W14" s="157"/>
      <c r="X14" s="157" t="s">
        <v>131</v>
      </c>
      <c r="Y14" s="157" t="s">
        <v>132</v>
      </c>
      <c r="Z14" s="147"/>
      <c r="AA14" s="147"/>
      <c r="AB14" s="147"/>
      <c r="AC14" s="147"/>
      <c r="AD14" s="147"/>
      <c r="AE14" s="147"/>
      <c r="AF14" s="147"/>
      <c r="AG14" s="147" t="s">
        <v>133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1" t="s">
        <v>205</v>
      </c>
      <c r="D15" s="161"/>
      <c r="E15" s="162">
        <v>12.4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1" t="s">
        <v>201</v>
      </c>
      <c r="D16" s="161"/>
      <c r="E16" s="162">
        <v>2.25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137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1" t="s">
        <v>202</v>
      </c>
      <c r="D17" s="161"/>
      <c r="E17" s="162">
        <v>23.3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137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1">
        <v>3</v>
      </c>
      <c r="B18" s="172" t="s">
        <v>206</v>
      </c>
      <c r="C18" s="180" t="s">
        <v>207</v>
      </c>
      <c r="D18" s="173" t="s">
        <v>208</v>
      </c>
      <c r="E18" s="174">
        <v>32.299999999999997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0.22</v>
      </c>
      <c r="Q18" s="174">
        <f>ROUND(E18*P18,2)</f>
        <v>7.11</v>
      </c>
      <c r="R18" s="176"/>
      <c r="S18" s="176" t="s">
        <v>198</v>
      </c>
      <c r="T18" s="177" t="s">
        <v>130</v>
      </c>
      <c r="U18" s="157">
        <v>0</v>
      </c>
      <c r="V18" s="157">
        <f>ROUND(E18*U18,2)</f>
        <v>0</v>
      </c>
      <c r="W18" s="157"/>
      <c r="X18" s="157" t="s">
        <v>131</v>
      </c>
      <c r="Y18" s="157" t="s">
        <v>132</v>
      </c>
      <c r="Z18" s="147"/>
      <c r="AA18" s="147"/>
      <c r="AB18" s="147"/>
      <c r="AC18" s="147"/>
      <c r="AD18" s="147"/>
      <c r="AE18" s="147"/>
      <c r="AF18" s="147"/>
      <c r="AG18" s="147" t="s">
        <v>133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81" t="s">
        <v>209</v>
      </c>
      <c r="D19" s="161"/>
      <c r="E19" s="162">
        <v>8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1" t="s">
        <v>210</v>
      </c>
      <c r="D20" s="161"/>
      <c r="E20" s="162">
        <v>24.3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137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1">
        <v>4</v>
      </c>
      <c r="B21" s="172" t="s">
        <v>211</v>
      </c>
      <c r="C21" s="180" t="s">
        <v>212</v>
      </c>
      <c r="D21" s="173" t="s">
        <v>213</v>
      </c>
      <c r="E21" s="174">
        <v>71.900000000000006</v>
      </c>
      <c r="F21" s="175"/>
      <c r="G21" s="176">
        <f>ROUND(E21*F21,2)</f>
        <v>0</v>
      </c>
      <c r="H21" s="175"/>
      <c r="I21" s="176">
        <f>ROUND(E21*H21,2)</f>
        <v>0</v>
      </c>
      <c r="J21" s="175"/>
      <c r="K21" s="176">
        <f>ROUND(E21*J21,2)</f>
        <v>0</v>
      </c>
      <c r="L21" s="176">
        <v>21</v>
      </c>
      <c r="M21" s="176">
        <f>G21*(1+L21/100)</f>
        <v>0</v>
      </c>
      <c r="N21" s="174">
        <v>0</v>
      </c>
      <c r="O21" s="174">
        <f>ROUND(E21*N21,2)</f>
        <v>0</v>
      </c>
      <c r="P21" s="174">
        <v>0</v>
      </c>
      <c r="Q21" s="174">
        <f>ROUND(E21*P21,2)</f>
        <v>0</v>
      </c>
      <c r="R21" s="176"/>
      <c r="S21" s="176" t="s">
        <v>198</v>
      </c>
      <c r="T21" s="177" t="s">
        <v>130</v>
      </c>
      <c r="U21" s="157">
        <v>0</v>
      </c>
      <c r="V21" s="157">
        <f>ROUND(E21*U21,2)</f>
        <v>0</v>
      </c>
      <c r="W21" s="157"/>
      <c r="X21" s="157" t="s">
        <v>131</v>
      </c>
      <c r="Y21" s="157" t="s">
        <v>132</v>
      </c>
      <c r="Z21" s="147"/>
      <c r="AA21" s="147"/>
      <c r="AB21" s="147"/>
      <c r="AC21" s="147"/>
      <c r="AD21" s="147"/>
      <c r="AE21" s="147"/>
      <c r="AF21" s="147"/>
      <c r="AG21" s="147" t="s">
        <v>177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ht="22.5" outlineLevel="2" x14ac:dyDescent="0.2">
      <c r="A22" s="154"/>
      <c r="B22" s="155"/>
      <c r="C22" s="250" t="s">
        <v>214</v>
      </c>
      <c r="D22" s="251"/>
      <c r="E22" s="251"/>
      <c r="F22" s="251"/>
      <c r="G22" s="251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135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78" t="str">
        <f>C22</f>
        <v>V položce je obsaženo i uložení na dočasnou skládku v příslušné vzdálenosti, pokud na 1 m2 skládky nepřipadá více jak 2 m3 ornice. V opačném případě se uložení musí dokalkulovat.</v>
      </c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1" t="s">
        <v>215</v>
      </c>
      <c r="D23" s="161"/>
      <c r="E23" s="162">
        <v>35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137</v>
      </c>
      <c r="AH23" s="147">
        <v>0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1" t="s">
        <v>216</v>
      </c>
      <c r="D24" s="161"/>
      <c r="E24" s="162">
        <v>6.9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137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1" t="s">
        <v>217</v>
      </c>
      <c r="D25" s="161"/>
      <c r="E25" s="162">
        <v>30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137</v>
      </c>
      <c r="AH25" s="147">
        <v>0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1" x14ac:dyDescent="0.2">
      <c r="A26" s="171">
        <v>5</v>
      </c>
      <c r="B26" s="172" t="s">
        <v>218</v>
      </c>
      <c r="C26" s="180" t="s">
        <v>219</v>
      </c>
      <c r="D26" s="173" t="s">
        <v>213</v>
      </c>
      <c r="E26" s="174">
        <v>22.5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</v>
      </c>
      <c r="O26" s="174">
        <f>ROUND(E26*N26,2)</f>
        <v>0</v>
      </c>
      <c r="P26" s="174">
        <v>0</v>
      </c>
      <c r="Q26" s="174">
        <f>ROUND(E26*P26,2)</f>
        <v>0</v>
      </c>
      <c r="R26" s="176"/>
      <c r="S26" s="176" t="s">
        <v>198</v>
      </c>
      <c r="T26" s="177" t="s">
        <v>130</v>
      </c>
      <c r="U26" s="157">
        <v>0</v>
      </c>
      <c r="V26" s="157">
        <f>ROUND(E26*U26,2)</f>
        <v>0</v>
      </c>
      <c r="W26" s="157"/>
      <c r="X26" s="157" t="s">
        <v>131</v>
      </c>
      <c r="Y26" s="157" t="s">
        <v>132</v>
      </c>
      <c r="Z26" s="147"/>
      <c r="AA26" s="147"/>
      <c r="AB26" s="147"/>
      <c r="AC26" s="147"/>
      <c r="AD26" s="147"/>
      <c r="AE26" s="147"/>
      <c r="AF26" s="147"/>
      <c r="AG26" s="147" t="s">
        <v>133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250" t="s">
        <v>220</v>
      </c>
      <c r="D27" s="251"/>
      <c r="E27" s="251"/>
      <c r="F27" s="251"/>
      <c r="G27" s="251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135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181" t="s">
        <v>221</v>
      </c>
      <c r="D28" s="161"/>
      <c r="E28" s="162">
        <v>22.5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1">
        <v>6</v>
      </c>
      <c r="B29" s="172" t="s">
        <v>222</v>
      </c>
      <c r="C29" s="180" t="s">
        <v>223</v>
      </c>
      <c r="D29" s="173" t="s">
        <v>213</v>
      </c>
      <c r="E29" s="174">
        <v>96.25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0</v>
      </c>
      <c r="O29" s="174">
        <f>ROUND(E29*N29,2)</f>
        <v>0</v>
      </c>
      <c r="P29" s="174">
        <v>0</v>
      </c>
      <c r="Q29" s="174">
        <f>ROUND(E29*P29,2)</f>
        <v>0</v>
      </c>
      <c r="R29" s="176"/>
      <c r="S29" s="176" t="s">
        <v>198</v>
      </c>
      <c r="T29" s="177" t="s">
        <v>130</v>
      </c>
      <c r="U29" s="157">
        <v>0</v>
      </c>
      <c r="V29" s="157">
        <f>ROUND(E29*U29,2)</f>
        <v>0</v>
      </c>
      <c r="W29" s="157"/>
      <c r="X29" s="157" t="s">
        <v>131</v>
      </c>
      <c r="Y29" s="157" t="s">
        <v>132</v>
      </c>
      <c r="Z29" s="147"/>
      <c r="AA29" s="147"/>
      <c r="AB29" s="147"/>
      <c r="AC29" s="147"/>
      <c r="AD29" s="147"/>
      <c r="AE29" s="147"/>
      <c r="AF29" s="147"/>
      <c r="AG29" s="147" t="s">
        <v>133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1" t="s">
        <v>224</v>
      </c>
      <c r="D30" s="161"/>
      <c r="E30" s="162">
        <v>70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1" t="s">
        <v>225</v>
      </c>
      <c r="D31" s="161"/>
      <c r="E31" s="162">
        <v>26.25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137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1">
        <v>7</v>
      </c>
      <c r="B32" s="172" t="s">
        <v>226</v>
      </c>
      <c r="C32" s="180" t="s">
        <v>227</v>
      </c>
      <c r="D32" s="173" t="s">
        <v>213</v>
      </c>
      <c r="E32" s="174">
        <v>118.75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6"/>
      <c r="S32" s="176" t="s">
        <v>198</v>
      </c>
      <c r="T32" s="177" t="s">
        <v>130</v>
      </c>
      <c r="U32" s="157">
        <v>0</v>
      </c>
      <c r="V32" s="157">
        <f>ROUND(E32*U32,2)</f>
        <v>0</v>
      </c>
      <c r="W32" s="157"/>
      <c r="X32" s="157" t="s">
        <v>131</v>
      </c>
      <c r="Y32" s="157" t="s">
        <v>132</v>
      </c>
      <c r="Z32" s="147"/>
      <c r="AA32" s="147"/>
      <c r="AB32" s="147"/>
      <c r="AC32" s="147"/>
      <c r="AD32" s="147"/>
      <c r="AE32" s="147"/>
      <c r="AF32" s="147"/>
      <c r="AG32" s="147" t="s">
        <v>133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181" t="s">
        <v>224</v>
      </c>
      <c r="D33" s="161"/>
      <c r="E33" s="162">
        <v>70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137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1" t="s">
        <v>221</v>
      </c>
      <c r="D34" s="161"/>
      <c r="E34" s="162">
        <v>22.5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137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1" t="s">
        <v>225</v>
      </c>
      <c r="D35" s="161"/>
      <c r="E35" s="162">
        <v>26.25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137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1">
        <v>8</v>
      </c>
      <c r="B36" s="172" t="s">
        <v>228</v>
      </c>
      <c r="C36" s="180" t="s">
        <v>229</v>
      </c>
      <c r="D36" s="173" t="s">
        <v>213</v>
      </c>
      <c r="E36" s="174">
        <v>1</v>
      </c>
      <c r="F36" s="175"/>
      <c r="G36" s="176">
        <f>ROUND(E36*F36,2)</f>
        <v>0</v>
      </c>
      <c r="H36" s="175"/>
      <c r="I36" s="176">
        <f>ROUND(E36*H36,2)</f>
        <v>0</v>
      </c>
      <c r="J36" s="175"/>
      <c r="K36" s="176">
        <f>ROUND(E36*J36,2)</f>
        <v>0</v>
      </c>
      <c r="L36" s="176">
        <v>21</v>
      </c>
      <c r="M36" s="176">
        <f>G36*(1+L36/100)</f>
        <v>0</v>
      </c>
      <c r="N36" s="174">
        <v>0</v>
      </c>
      <c r="O36" s="174">
        <f>ROUND(E36*N36,2)</f>
        <v>0</v>
      </c>
      <c r="P36" s="174">
        <v>0</v>
      </c>
      <c r="Q36" s="174">
        <f>ROUND(E36*P36,2)</f>
        <v>0</v>
      </c>
      <c r="R36" s="176"/>
      <c r="S36" s="176" t="s">
        <v>198</v>
      </c>
      <c r="T36" s="177" t="s">
        <v>130</v>
      </c>
      <c r="U36" s="157">
        <v>0</v>
      </c>
      <c r="V36" s="157">
        <f>ROUND(E36*U36,2)</f>
        <v>0</v>
      </c>
      <c r="W36" s="157"/>
      <c r="X36" s="157" t="s">
        <v>131</v>
      </c>
      <c r="Y36" s="157" t="s">
        <v>132</v>
      </c>
      <c r="Z36" s="147"/>
      <c r="AA36" s="147"/>
      <c r="AB36" s="147"/>
      <c r="AC36" s="147"/>
      <c r="AD36" s="147"/>
      <c r="AE36" s="147"/>
      <c r="AF36" s="147"/>
      <c r="AG36" s="147" t="s">
        <v>133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1" t="s">
        <v>230</v>
      </c>
      <c r="D37" s="161"/>
      <c r="E37" s="162">
        <v>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137</v>
      </c>
      <c r="AH37" s="147">
        <v>0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1">
        <v>9</v>
      </c>
      <c r="B38" s="172" t="s">
        <v>231</v>
      </c>
      <c r="C38" s="180" t="s">
        <v>232</v>
      </c>
      <c r="D38" s="173" t="s">
        <v>213</v>
      </c>
      <c r="E38" s="174">
        <v>4.5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/>
      <c r="S38" s="176" t="s">
        <v>198</v>
      </c>
      <c r="T38" s="177" t="s">
        <v>130</v>
      </c>
      <c r="U38" s="157">
        <v>0</v>
      </c>
      <c r="V38" s="157">
        <f>ROUND(E38*U38,2)</f>
        <v>0</v>
      </c>
      <c r="W38" s="157"/>
      <c r="X38" s="157" t="s">
        <v>131</v>
      </c>
      <c r="Y38" s="157" t="s">
        <v>132</v>
      </c>
      <c r="Z38" s="147"/>
      <c r="AA38" s="147"/>
      <c r="AB38" s="147"/>
      <c r="AC38" s="147"/>
      <c r="AD38" s="147"/>
      <c r="AE38" s="147"/>
      <c r="AF38" s="147"/>
      <c r="AG38" s="147" t="s">
        <v>133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50" t="s">
        <v>233</v>
      </c>
      <c r="D39" s="251"/>
      <c r="E39" s="251"/>
      <c r="F39" s="251"/>
      <c r="G39" s="251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135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52" t="s">
        <v>234</v>
      </c>
      <c r="D40" s="253"/>
      <c r="E40" s="253"/>
      <c r="F40" s="253"/>
      <c r="G40" s="253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135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181" t="s">
        <v>235</v>
      </c>
      <c r="D41" s="161"/>
      <c r="E41" s="162">
        <v>1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137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1" t="s">
        <v>236</v>
      </c>
      <c r="D42" s="161"/>
      <c r="E42" s="162">
        <v>3.5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1">
        <v>10</v>
      </c>
      <c r="B43" s="172" t="s">
        <v>237</v>
      </c>
      <c r="C43" s="180" t="s">
        <v>238</v>
      </c>
      <c r="D43" s="173" t="s">
        <v>213</v>
      </c>
      <c r="E43" s="174">
        <v>123.25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0</v>
      </c>
      <c r="O43" s="174">
        <f>ROUND(E43*N43,2)</f>
        <v>0</v>
      </c>
      <c r="P43" s="174">
        <v>0</v>
      </c>
      <c r="Q43" s="174">
        <f>ROUND(E43*P43,2)</f>
        <v>0</v>
      </c>
      <c r="R43" s="176"/>
      <c r="S43" s="176" t="s">
        <v>198</v>
      </c>
      <c r="T43" s="177" t="s">
        <v>130</v>
      </c>
      <c r="U43" s="157">
        <v>0</v>
      </c>
      <c r="V43" s="157">
        <f>ROUND(E43*U43,2)</f>
        <v>0</v>
      </c>
      <c r="W43" s="157"/>
      <c r="X43" s="157" t="s">
        <v>131</v>
      </c>
      <c r="Y43" s="157" t="s">
        <v>132</v>
      </c>
      <c r="Z43" s="147"/>
      <c r="AA43" s="147"/>
      <c r="AB43" s="147"/>
      <c r="AC43" s="147"/>
      <c r="AD43" s="147"/>
      <c r="AE43" s="147"/>
      <c r="AF43" s="147"/>
      <c r="AG43" s="147" t="s">
        <v>133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1" t="s">
        <v>239</v>
      </c>
      <c r="D44" s="161"/>
      <c r="E44" s="162">
        <v>70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137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1" t="s">
        <v>240</v>
      </c>
      <c r="D45" s="161"/>
      <c r="E45" s="162">
        <v>3.5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137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81" t="s">
        <v>235</v>
      </c>
      <c r="D46" s="161"/>
      <c r="E46" s="162">
        <v>1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1" t="s">
        <v>221</v>
      </c>
      <c r="D47" s="161"/>
      <c r="E47" s="162">
        <v>22.5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137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1" t="s">
        <v>225</v>
      </c>
      <c r="D48" s="161"/>
      <c r="E48" s="162">
        <v>26.25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71">
        <v>11</v>
      </c>
      <c r="B49" s="172" t="s">
        <v>241</v>
      </c>
      <c r="C49" s="180" t="s">
        <v>242</v>
      </c>
      <c r="D49" s="173" t="s">
        <v>213</v>
      </c>
      <c r="E49" s="174">
        <v>150.25</v>
      </c>
      <c r="F49" s="175"/>
      <c r="G49" s="176">
        <f>ROUND(E49*F49,2)</f>
        <v>0</v>
      </c>
      <c r="H49" s="175"/>
      <c r="I49" s="176">
        <f>ROUND(E49*H49,2)</f>
        <v>0</v>
      </c>
      <c r="J49" s="175"/>
      <c r="K49" s="176">
        <f>ROUND(E49*J49,2)</f>
        <v>0</v>
      </c>
      <c r="L49" s="176">
        <v>21</v>
      </c>
      <c r="M49" s="176">
        <f>G49*(1+L49/100)</f>
        <v>0</v>
      </c>
      <c r="N49" s="174">
        <v>0</v>
      </c>
      <c r="O49" s="174">
        <f>ROUND(E49*N49,2)</f>
        <v>0</v>
      </c>
      <c r="P49" s="174">
        <v>0</v>
      </c>
      <c r="Q49" s="174">
        <f>ROUND(E49*P49,2)</f>
        <v>0</v>
      </c>
      <c r="R49" s="176"/>
      <c r="S49" s="176" t="s">
        <v>198</v>
      </c>
      <c r="T49" s="177" t="s">
        <v>130</v>
      </c>
      <c r="U49" s="157">
        <v>0</v>
      </c>
      <c r="V49" s="157">
        <f>ROUND(E49*U49,2)</f>
        <v>0</v>
      </c>
      <c r="W49" s="157"/>
      <c r="X49" s="157" t="s">
        <v>131</v>
      </c>
      <c r="Y49" s="157" t="s">
        <v>132</v>
      </c>
      <c r="Z49" s="147"/>
      <c r="AA49" s="147"/>
      <c r="AB49" s="147"/>
      <c r="AC49" s="147"/>
      <c r="AD49" s="147"/>
      <c r="AE49" s="147"/>
      <c r="AF49" s="147"/>
      <c r="AG49" s="147" t="s">
        <v>133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81" t="s">
        <v>243</v>
      </c>
      <c r="D50" s="161"/>
      <c r="E50" s="162">
        <v>31.5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137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181" t="s">
        <v>239</v>
      </c>
      <c r="D51" s="161"/>
      <c r="E51" s="162">
        <v>70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137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181" t="s">
        <v>221</v>
      </c>
      <c r="D52" s="161"/>
      <c r="E52" s="162">
        <v>22.5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137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181" t="s">
        <v>225</v>
      </c>
      <c r="D53" s="161"/>
      <c r="E53" s="162">
        <v>26.25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137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1">
        <v>12</v>
      </c>
      <c r="B54" s="172" t="s">
        <v>244</v>
      </c>
      <c r="C54" s="180" t="s">
        <v>245</v>
      </c>
      <c r="D54" s="173" t="s">
        <v>213</v>
      </c>
      <c r="E54" s="174">
        <v>1352.25</v>
      </c>
      <c r="F54" s="175"/>
      <c r="G54" s="176">
        <f>ROUND(E54*F54,2)</f>
        <v>0</v>
      </c>
      <c r="H54" s="175"/>
      <c r="I54" s="176">
        <f>ROUND(E54*H54,2)</f>
        <v>0</v>
      </c>
      <c r="J54" s="175"/>
      <c r="K54" s="176">
        <f>ROUND(E54*J54,2)</f>
        <v>0</v>
      </c>
      <c r="L54" s="176">
        <v>21</v>
      </c>
      <c r="M54" s="176">
        <f>G54*(1+L54/100)</f>
        <v>0</v>
      </c>
      <c r="N54" s="174">
        <v>0</v>
      </c>
      <c r="O54" s="174">
        <f>ROUND(E54*N54,2)</f>
        <v>0</v>
      </c>
      <c r="P54" s="174">
        <v>0</v>
      </c>
      <c r="Q54" s="174">
        <f>ROUND(E54*P54,2)</f>
        <v>0</v>
      </c>
      <c r="R54" s="176"/>
      <c r="S54" s="176" t="s">
        <v>198</v>
      </c>
      <c r="T54" s="177" t="s">
        <v>130</v>
      </c>
      <c r="U54" s="157">
        <v>0</v>
      </c>
      <c r="V54" s="157">
        <f>ROUND(E54*U54,2)</f>
        <v>0</v>
      </c>
      <c r="W54" s="157"/>
      <c r="X54" s="157" t="s">
        <v>131</v>
      </c>
      <c r="Y54" s="157" t="s">
        <v>132</v>
      </c>
      <c r="Z54" s="147"/>
      <c r="AA54" s="147"/>
      <c r="AB54" s="147"/>
      <c r="AC54" s="147"/>
      <c r="AD54" s="147"/>
      <c r="AE54" s="147"/>
      <c r="AF54" s="147"/>
      <c r="AG54" s="147" t="s">
        <v>133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1" t="s">
        <v>243</v>
      </c>
      <c r="D55" s="161"/>
      <c r="E55" s="162">
        <v>31.5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137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1" t="s">
        <v>239</v>
      </c>
      <c r="D56" s="161"/>
      <c r="E56" s="162">
        <v>70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137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1" t="s">
        <v>221</v>
      </c>
      <c r="D57" s="161"/>
      <c r="E57" s="162">
        <v>22.5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137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1" t="s">
        <v>225</v>
      </c>
      <c r="D58" s="161"/>
      <c r="E58" s="162">
        <v>26.25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137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3" x14ac:dyDescent="0.2">
      <c r="A59" s="154"/>
      <c r="B59" s="155"/>
      <c r="C59" s="181" t="s">
        <v>246</v>
      </c>
      <c r="D59" s="161"/>
      <c r="E59" s="162">
        <v>1202</v>
      </c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137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71">
        <v>13</v>
      </c>
      <c r="B60" s="172" t="s">
        <v>247</v>
      </c>
      <c r="C60" s="180" t="s">
        <v>248</v>
      </c>
      <c r="D60" s="173" t="s">
        <v>213</v>
      </c>
      <c r="E60" s="174">
        <v>122.25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6"/>
      <c r="S60" s="176" t="s">
        <v>198</v>
      </c>
      <c r="T60" s="177" t="s">
        <v>130</v>
      </c>
      <c r="U60" s="157">
        <v>0</v>
      </c>
      <c r="V60" s="157">
        <f>ROUND(E60*U60,2)</f>
        <v>0</v>
      </c>
      <c r="W60" s="157"/>
      <c r="X60" s="157" t="s">
        <v>131</v>
      </c>
      <c r="Y60" s="157" t="s">
        <v>132</v>
      </c>
      <c r="Z60" s="147"/>
      <c r="AA60" s="147"/>
      <c r="AB60" s="147"/>
      <c r="AC60" s="147"/>
      <c r="AD60" s="147"/>
      <c r="AE60" s="147"/>
      <c r="AF60" s="147"/>
      <c r="AG60" s="147" t="s">
        <v>133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181" t="s">
        <v>249</v>
      </c>
      <c r="D61" s="161"/>
      <c r="E61" s="162">
        <v>3.5</v>
      </c>
      <c r="F61" s="157"/>
      <c r="G61" s="157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137</v>
      </c>
      <c r="AH61" s="147">
        <v>0</v>
      </c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181" t="s">
        <v>239</v>
      </c>
      <c r="D62" s="161"/>
      <c r="E62" s="162">
        <v>70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137</v>
      </c>
      <c r="AH62" s="147">
        <v>0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81" t="s">
        <v>221</v>
      </c>
      <c r="D63" s="161"/>
      <c r="E63" s="162">
        <v>22.5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137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81" t="s">
        <v>225</v>
      </c>
      <c r="D64" s="161"/>
      <c r="E64" s="162">
        <v>26.25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137</v>
      </c>
      <c r="AH64" s="147">
        <v>0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22.5" outlineLevel="1" x14ac:dyDescent="0.2">
      <c r="A65" s="171">
        <v>14</v>
      </c>
      <c r="B65" s="172" t="s">
        <v>250</v>
      </c>
      <c r="C65" s="180" t="s">
        <v>251</v>
      </c>
      <c r="D65" s="173" t="s">
        <v>213</v>
      </c>
      <c r="E65" s="174">
        <v>3.5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0</v>
      </c>
      <c r="O65" s="174">
        <f>ROUND(E65*N65,2)</f>
        <v>0</v>
      </c>
      <c r="P65" s="174">
        <v>0</v>
      </c>
      <c r="Q65" s="174">
        <f>ROUND(E65*P65,2)</f>
        <v>0</v>
      </c>
      <c r="R65" s="176" t="s">
        <v>252</v>
      </c>
      <c r="S65" s="176" t="s">
        <v>198</v>
      </c>
      <c r="T65" s="177" t="s">
        <v>198</v>
      </c>
      <c r="U65" s="157">
        <v>8.9999999999999993E-3</v>
      </c>
      <c r="V65" s="157">
        <f>ROUND(E65*U65,2)</f>
        <v>0.03</v>
      </c>
      <c r="W65" s="157"/>
      <c r="X65" s="157" t="s">
        <v>131</v>
      </c>
      <c r="Y65" s="157" t="s">
        <v>132</v>
      </c>
      <c r="Z65" s="147"/>
      <c r="AA65" s="147"/>
      <c r="AB65" s="147"/>
      <c r="AC65" s="147"/>
      <c r="AD65" s="147"/>
      <c r="AE65" s="147"/>
      <c r="AF65" s="147"/>
      <c r="AG65" s="147" t="s">
        <v>133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2" x14ac:dyDescent="0.2">
      <c r="A66" s="154"/>
      <c r="B66" s="155"/>
      <c r="C66" s="181" t="s">
        <v>249</v>
      </c>
      <c r="D66" s="161"/>
      <c r="E66" s="162">
        <v>3.5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137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">
      <c r="A67" s="171">
        <v>15</v>
      </c>
      <c r="B67" s="172" t="s">
        <v>253</v>
      </c>
      <c r="C67" s="180" t="s">
        <v>254</v>
      </c>
      <c r="D67" s="173" t="s">
        <v>213</v>
      </c>
      <c r="E67" s="174">
        <v>118.75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 t="s">
        <v>252</v>
      </c>
      <c r="S67" s="176" t="s">
        <v>198</v>
      </c>
      <c r="T67" s="177" t="s">
        <v>198</v>
      </c>
      <c r="U67" s="157">
        <v>0</v>
      </c>
      <c r="V67" s="157">
        <f>ROUND(E67*U67,2)</f>
        <v>0</v>
      </c>
      <c r="W67" s="157"/>
      <c r="X67" s="157" t="s">
        <v>131</v>
      </c>
      <c r="Y67" s="157" t="s">
        <v>132</v>
      </c>
      <c r="Z67" s="147"/>
      <c r="AA67" s="147"/>
      <c r="AB67" s="147"/>
      <c r="AC67" s="147"/>
      <c r="AD67" s="147"/>
      <c r="AE67" s="147"/>
      <c r="AF67" s="147"/>
      <c r="AG67" s="147" t="s">
        <v>133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1" t="s">
        <v>239</v>
      </c>
      <c r="D68" s="161"/>
      <c r="E68" s="162">
        <v>70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137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1" t="s">
        <v>221</v>
      </c>
      <c r="D69" s="161"/>
      <c r="E69" s="162">
        <v>22.5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137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1" t="s">
        <v>225</v>
      </c>
      <c r="D70" s="161"/>
      <c r="E70" s="162">
        <v>26.25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137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">
      <c r="A71" s="171">
        <v>16</v>
      </c>
      <c r="B71" s="172" t="s">
        <v>255</v>
      </c>
      <c r="C71" s="180" t="s">
        <v>256</v>
      </c>
      <c r="D71" s="173" t="s">
        <v>213</v>
      </c>
      <c r="E71" s="174">
        <v>31.5</v>
      </c>
      <c r="F71" s="175"/>
      <c r="G71" s="176">
        <f>ROUND(E71*F71,2)</f>
        <v>0</v>
      </c>
      <c r="H71" s="175"/>
      <c r="I71" s="176">
        <f>ROUND(E71*H71,2)</f>
        <v>0</v>
      </c>
      <c r="J71" s="175"/>
      <c r="K71" s="176">
        <f>ROUND(E71*J71,2)</f>
        <v>0</v>
      </c>
      <c r="L71" s="176">
        <v>21</v>
      </c>
      <c r="M71" s="176">
        <f>G71*(1+L71/100)</f>
        <v>0</v>
      </c>
      <c r="N71" s="174">
        <v>0</v>
      </c>
      <c r="O71" s="174">
        <f>ROUND(E71*N71,2)</f>
        <v>0</v>
      </c>
      <c r="P71" s="174">
        <v>0</v>
      </c>
      <c r="Q71" s="174">
        <f>ROUND(E71*P71,2)</f>
        <v>0</v>
      </c>
      <c r="R71" s="176" t="s">
        <v>252</v>
      </c>
      <c r="S71" s="176" t="s">
        <v>198</v>
      </c>
      <c r="T71" s="177" t="s">
        <v>198</v>
      </c>
      <c r="U71" s="157">
        <v>0</v>
      </c>
      <c r="V71" s="157">
        <f>ROUND(E71*U71,2)</f>
        <v>0</v>
      </c>
      <c r="W71" s="157"/>
      <c r="X71" s="157" t="s">
        <v>131</v>
      </c>
      <c r="Y71" s="157" t="s">
        <v>132</v>
      </c>
      <c r="Z71" s="147"/>
      <c r="AA71" s="147"/>
      <c r="AB71" s="147"/>
      <c r="AC71" s="147"/>
      <c r="AD71" s="147"/>
      <c r="AE71" s="147"/>
      <c r="AF71" s="147"/>
      <c r="AG71" s="147" t="s">
        <v>133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81" t="s">
        <v>243</v>
      </c>
      <c r="D72" s="161"/>
      <c r="E72" s="162">
        <v>31.5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137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3" x14ac:dyDescent="0.2">
      <c r="A73" s="154"/>
      <c r="B73" s="155"/>
      <c r="C73" s="181" t="s">
        <v>164</v>
      </c>
      <c r="D73" s="161"/>
      <c r="E73" s="162"/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137</v>
      </c>
      <c r="AH73" s="147">
        <v>0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outlineLevel="3" x14ac:dyDescent="0.2">
      <c r="A74" s="154"/>
      <c r="B74" s="155"/>
      <c r="C74" s="181" t="s">
        <v>164</v>
      </c>
      <c r="D74" s="161"/>
      <c r="E74" s="162"/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137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">
      <c r="A75" s="171">
        <v>17</v>
      </c>
      <c r="B75" s="172" t="s">
        <v>257</v>
      </c>
      <c r="C75" s="180" t="s">
        <v>258</v>
      </c>
      <c r="D75" s="173" t="s">
        <v>213</v>
      </c>
      <c r="E75" s="174">
        <v>4.5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0</v>
      </c>
      <c r="O75" s="174">
        <f>ROUND(E75*N75,2)</f>
        <v>0</v>
      </c>
      <c r="P75" s="174">
        <v>0</v>
      </c>
      <c r="Q75" s="174">
        <f>ROUND(E75*P75,2)</f>
        <v>0</v>
      </c>
      <c r="R75" s="176"/>
      <c r="S75" s="176" t="s">
        <v>198</v>
      </c>
      <c r="T75" s="177" t="s">
        <v>130</v>
      </c>
      <c r="U75" s="157">
        <v>0</v>
      </c>
      <c r="V75" s="157">
        <f>ROUND(E75*U75,2)</f>
        <v>0</v>
      </c>
      <c r="W75" s="157"/>
      <c r="X75" s="157" t="s">
        <v>131</v>
      </c>
      <c r="Y75" s="157" t="s">
        <v>132</v>
      </c>
      <c r="Z75" s="147"/>
      <c r="AA75" s="147"/>
      <c r="AB75" s="147"/>
      <c r="AC75" s="147"/>
      <c r="AD75" s="147"/>
      <c r="AE75" s="147"/>
      <c r="AF75" s="147"/>
      <c r="AG75" s="147" t="s">
        <v>133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250" t="s">
        <v>259</v>
      </c>
      <c r="D76" s="251"/>
      <c r="E76" s="251"/>
      <c r="F76" s="251"/>
      <c r="G76" s="251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135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81" t="s">
        <v>260</v>
      </c>
      <c r="D77" s="161"/>
      <c r="E77" s="162">
        <v>4.5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137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1" x14ac:dyDescent="0.2">
      <c r="A78" s="171">
        <v>18</v>
      </c>
      <c r="B78" s="172" t="s">
        <v>261</v>
      </c>
      <c r="C78" s="180" t="s">
        <v>262</v>
      </c>
      <c r="D78" s="173" t="s">
        <v>197</v>
      </c>
      <c r="E78" s="174">
        <v>134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0</v>
      </c>
      <c r="O78" s="174">
        <f>ROUND(E78*N78,2)</f>
        <v>0</v>
      </c>
      <c r="P78" s="174">
        <v>0</v>
      </c>
      <c r="Q78" s="174">
        <f>ROUND(E78*P78,2)</f>
        <v>0</v>
      </c>
      <c r="R78" s="176"/>
      <c r="S78" s="176" t="s">
        <v>198</v>
      </c>
      <c r="T78" s="177" t="s">
        <v>130</v>
      </c>
      <c r="U78" s="157">
        <v>0</v>
      </c>
      <c r="V78" s="157">
        <f>ROUND(E78*U78,2)</f>
        <v>0</v>
      </c>
      <c r="W78" s="157"/>
      <c r="X78" s="157" t="s">
        <v>131</v>
      </c>
      <c r="Y78" s="157" t="s">
        <v>132</v>
      </c>
      <c r="Z78" s="147"/>
      <c r="AA78" s="147"/>
      <c r="AB78" s="147"/>
      <c r="AC78" s="147"/>
      <c r="AD78" s="147"/>
      <c r="AE78" s="147"/>
      <c r="AF78" s="147"/>
      <c r="AG78" s="147" t="s">
        <v>133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2" x14ac:dyDescent="0.2">
      <c r="A79" s="154"/>
      <c r="B79" s="155"/>
      <c r="C79" s="181" t="s">
        <v>263</v>
      </c>
      <c r="D79" s="161"/>
      <c r="E79" s="162">
        <v>35</v>
      </c>
      <c r="F79" s="157"/>
      <c r="G79" s="157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137</v>
      </c>
      <c r="AH79" s="147">
        <v>0</v>
      </c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181" t="s">
        <v>264</v>
      </c>
      <c r="D80" s="161"/>
      <c r="E80" s="162">
        <v>69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137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3" x14ac:dyDescent="0.2">
      <c r="A81" s="154"/>
      <c r="B81" s="155"/>
      <c r="C81" s="181" t="s">
        <v>265</v>
      </c>
      <c r="D81" s="161"/>
      <c r="E81" s="162">
        <v>30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137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">
      <c r="A82" s="171">
        <v>19</v>
      </c>
      <c r="B82" s="172" t="s">
        <v>266</v>
      </c>
      <c r="C82" s="180" t="s">
        <v>267</v>
      </c>
      <c r="D82" s="173" t="s">
        <v>197</v>
      </c>
      <c r="E82" s="174">
        <v>52</v>
      </c>
      <c r="F82" s="175"/>
      <c r="G82" s="176">
        <f>ROUND(E82*F82,2)</f>
        <v>0</v>
      </c>
      <c r="H82" s="175"/>
      <c r="I82" s="176">
        <f>ROUND(E82*H82,2)</f>
        <v>0</v>
      </c>
      <c r="J82" s="175"/>
      <c r="K82" s="176">
        <f>ROUND(E82*J82,2)</f>
        <v>0</v>
      </c>
      <c r="L82" s="176">
        <v>21</v>
      </c>
      <c r="M82" s="176">
        <f>G82*(1+L82/100)</f>
        <v>0</v>
      </c>
      <c r="N82" s="174">
        <v>0</v>
      </c>
      <c r="O82" s="174">
        <f>ROUND(E82*N82,2)</f>
        <v>0</v>
      </c>
      <c r="P82" s="174">
        <v>0</v>
      </c>
      <c r="Q82" s="174">
        <f>ROUND(E82*P82,2)</f>
        <v>0</v>
      </c>
      <c r="R82" s="176"/>
      <c r="S82" s="176" t="s">
        <v>198</v>
      </c>
      <c r="T82" s="177" t="s">
        <v>130</v>
      </c>
      <c r="U82" s="157">
        <v>0</v>
      </c>
      <c r="V82" s="157">
        <f>ROUND(E82*U82,2)</f>
        <v>0</v>
      </c>
      <c r="W82" s="157"/>
      <c r="X82" s="157" t="s">
        <v>131</v>
      </c>
      <c r="Y82" s="157" t="s">
        <v>132</v>
      </c>
      <c r="Z82" s="147"/>
      <c r="AA82" s="147"/>
      <c r="AB82" s="147"/>
      <c r="AC82" s="147"/>
      <c r="AD82" s="147"/>
      <c r="AE82" s="147"/>
      <c r="AF82" s="147"/>
      <c r="AG82" s="147" t="s">
        <v>133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181" t="s">
        <v>268</v>
      </c>
      <c r="D83" s="161"/>
      <c r="E83" s="162">
        <v>17.5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7"/>
      <c r="AA83" s="147"/>
      <c r="AB83" s="147"/>
      <c r="AC83" s="147"/>
      <c r="AD83" s="147"/>
      <c r="AE83" s="147"/>
      <c r="AF83" s="147"/>
      <c r="AG83" s="147" t="s">
        <v>137</v>
      </c>
      <c r="AH83" s="147">
        <v>0</v>
      </c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3" x14ac:dyDescent="0.2">
      <c r="A84" s="154"/>
      <c r="B84" s="155"/>
      <c r="C84" s="181" t="s">
        <v>269</v>
      </c>
      <c r="D84" s="161"/>
      <c r="E84" s="162">
        <v>34.5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137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1" x14ac:dyDescent="0.2">
      <c r="A85" s="171">
        <v>20</v>
      </c>
      <c r="B85" s="172" t="s">
        <v>270</v>
      </c>
      <c r="C85" s="180" t="s">
        <v>271</v>
      </c>
      <c r="D85" s="173" t="s">
        <v>197</v>
      </c>
      <c r="E85" s="174">
        <v>30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0</v>
      </c>
      <c r="O85" s="174">
        <f>ROUND(E85*N85,2)</f>
        <v>0</v>
      </c>
      <c r="P85" s="174">
        <v>0</v>
      </c>
      <c r="Q85" s="174">
        <f>ROUND(E85*P85,2)</f>
        <v>0</v>
      </c>
      <c r="R85" s="176"/>
      <c r="S85" s="176" t="s">
        <v>198</v>
      </c>
      <c r="T85" s="177" t="s">
        <v>130</v>
      </c>
      <c r="U85" s="157">
        <v>0</v>
      </c>
      <c r="V85" s="157">
        <f>ROUND(E85*U85,2)</f>
        <v>0</v>
      </c>
      <c r="W85" s="157"/>
      <c r="X85" s="157" t="s">
        <v>131</v>
      </c>
      <c r="Y85" s="157" t="s">
        <v>132</v>
      </c>
      <c r="Z85" s="147"/>
      <c r="AA85" s="147"/>
      <c r="AB85" s="147"/>
      <c r="AC85" s="147"/>
      <c r="AD85" s="147"/>
      <c r="AE85" s="147"/>
      <c r="AF85" s="147"/>
      <c r="AG85" s="147" t="s">
        <v>133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2" x14ac:dyDescent="0.2">
      <c r="A86" s="154"/>
      <c r="B86" s="155"/>
      <c r="C86" s="181" t="s">
        <v>265</v>
      </c>
      <c r="D86" s="161"/>
      <c r="E86" s="162">
        <v>30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137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">
      <c r="A87" s="171">
        <v>21</v>
      </c>
      <c r="B87" s="172" t="s">
        <v>272</v>
      </c>
      <c r="C87" s="180" t="s">
        <v>273</v>
      </c>
      <c r="D87" s="173" t="s">
        <v>197</v>
      </c>
      <c r="E87" s="174">
        <v>30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0</v>
      </c>
      <c r="Q87" s="174">
        <f>ROUND(E87*P87,2)</f>
        <v>0</v>
      </c>
      <c r="R87" s="176"/>
      <c r="S87" s="176" t="s">
        <v>198</v>
      </c>
      <c r="T87" s="177" t="s">
        <v>130</v>
      </c>
      <c r="U87" s="157">
        <v>0</v>
      </c>
      <c r="V87" s="157">
        <f>ROUND(E87*U87,2)</f>
        <v>0</v>
      </c>
      <c r="W87" s="157"/>
      <c r="X87" s="157" t="s">
        <v>131</v>
      </c>
      <c r="Y87" s="157" t="s">
        <v>132</v>
      </c>
      <c r="Z87" s="147"/>
      <c r="AA87" s="147"/>
      <c r="AB87" s="147"/>
      <c r="AC87" s="147"/>
      <c r="AD87" s="147"/>
      <c r="AE87" s="147"/>
      <c r="AF87" s="147"/>
      <c r="AG87" s="147" t="s">
        <v>133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181" t="s">
        <v>274</v>
      </c>
      <c r="D88" s="161"/>
      <c r="E88" s="162">
        <v>30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137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1" x14ac:dyDescent="0.2">
      <c r="A89" s="171">
        <v>22</v>
      </c>
      <c r="B89" s="172" t="s">
        <v>275</v>
      </c>
      <c r="C89" s="180" t="s">
        <v>276</v>
      </c>
      <c r="D89" s="173" t="s">
        <v>277</v>
      </c>
      <c r="E89" s="174">
        <v>4</v>
      </c>
      <c r="F89" s="175"/>
      <c r="G89" s="176">
        <f>ROUND(E89*F89,2)</f>
        <v>0</v>
      </c>
      <c r="H89" s="175"/>
      <c r="I89" s="176">
        <f>ROUND(E89*H89,2)</f>
        <v>0</v>
      </c>
      <c r="J89" s="175"/>
      <c r="K89" s="176">
        <f>ROUND(E89*J89,2)</f>
        <v>0</v>
      </c>
      <c r="L89" s="176">
        <v>21</v>
      </c>
      <c r="M89" s="176">
        <f>G89*(1+L89/100)</f>
        <v>0</v>
      </c>
      <c r="N89" s="174">
        <v>1E-3</v>
      </c>
      <c r="O89" s="174">
        <f>ROUND(E89*N89,2)</f>
        <v>0</v>
      </c>
      <c r="P89" s="174">
        <v>0</v>
      </c>
      <c r="Q89" s="174">
        <f>ROUND(E89*P89,2)</f>
        <v>0</v>
      </c>
      <c r="R89" s="176" t="s">
        <v>278</v>
      </c>
      <c r="S89" s="176" t="s">
        <v>198</v>
      </c>
      <c r="T89" s="177" t="s">
        <v>130</v>
      </c>
      <c r="U89" s="157">
        <v>0</v>
      </c>
      <c r="V89" s="157">
        <f>ROUND(E89*U89,2)</f>
        <v>0</v>
      </c>
      <c r="W89" s="157"/>
      <c r="X89" s="157" t="s">
        <v>279</v>
      </c>
      <c r="Y89" s="157" t="s">
        <v>132</v>
      </c>
      <c r="Z89" s="147"/>
      <c r="AA89" s="147"/>
      <c r="AB89" s="147"/>
      <c r="AC89" s="147"/>
      <c r="AD89" s="147"/>
      <c r="AE89" s="147"/>
      <c r="AF89" s="147"/>
      <c r="AG89" s="147" t="s">
        <v>280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250" t="s">
        <v>281</v>
      </c>
      <c r="D90" s="251"/>
      <c r="E90" s="251"/>
      <c r="F90" s="251"/>
      <c r="G90" s="251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135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5" t="s">
        <v>164</v>
      </c>
      <c r="D91" s="158"/>
      <c r="E91" s="159"/>
      <c r="F91" s="160"/>
      <c r="G91" s="160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135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252" t="s">
        <v>282</v>
      </c>
      <c r="D92" s="253"/>
      <c r="E92" s="253"/>
      <c r="F92" s="253"/>
      <c r="G92" s="253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135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181" t="s">
        <v>73</v>
      </c>
      <c r="D93" s="161"/>
      <c r="E93" s="162">
        <v>4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7"/>
      <c r="AA93" s="147"/>
      <c r="AB93" s="147"/>
      <c r="AC93" s="147"/>
      <c r="AD93" s="147"/>
      <c r="AE93" s="147"/>
      <c r="AF93" s="147"/>
      <c r="AG93" s="147" t="s">
        <v>137</v>
      </c>
      <c r="AH93" s="147">
        <v>0</v>
      </c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x14ac:dyDescent="0.2">
      <c r="A94" s="164" t="s">
        <v>124</v>
      </c>
      <c r="B94" s="165" t="s">
        <v>69</v>
      </c>
      <c r="C94" s="179" t="s">
        <v>70</v>
      </c>
      <c r="D94" s="166"/>
      <c r="E94" s="167"/>
      <c r="F94" s="168"/>
      <c r="G94" s="168">
        <f>SUMIF(AG95:AG98,"&lt;&gt;NOR",G95:G98)</f>
        <v>0</v>
      </c>
      <c r="H94" s="168"/>
      <c r="I94" s="168">
        <f>SUM(I95:I98)</f>
        <v>0</v>
      </c>
      <c r="J94" s="168"/>
      <c r="K94" s="168">
        <f>SUM(K95:K98)</f>
        <v>0</v>
      </c>
      <c r="L94" s="168"/>
      <c r="M94" s="168">
        <f>SUM(M95:M98)</f>
        <v>0</v>
      </c>
      <c r="N94" s="167"/>
      <c r="O94" s="167">
        <f>SUM(O95:O98)</f>
        <v>0.09</v>
      </c>
      <c r="P94" s="167"/>
      <c r="Q94" s="167">
        <f>SUM(Q95:Q98)</f>
        <v>0</v>
      </c>
      <c r="R94" s="168"/>
      <c r="S94" s="168"/>
      <c r="T94" s="169"/>
      <c r="U94" s="163"/>
      <c r="V94" s="163">
        <f>SUM(V95:V98)</f>
        <v>0</v>
      </c>
      <c r="W94" s="163"/>
      <c r="X94" s="163"/>
      <c r="Y94" s="163"/>
      <c r="AG94" t="s">
        <v>125</v>
      </c>
    </row>
    <row r="95" spans="1:60" outlineLevel="1" x14ac:dyDescent="0.2">
      <c r="A95" s="171">
        <v>23</v>
      </c>
      <c r="B95" s="172" t="s">
        <v>283</v>
      </c>
      <c r="C95" s="180" t="s">
        <v>284</v>
      </c>
      <c r="D95" s="173" t="s">
        <v>197</v>
      </c>
      <c r="E95" s="174">
        <v>149.80000000000001</v>
      </c>
      <c r="F95" s="175"/>
      <c r="G95" s="176">
        <f>ROUND(E95*F95,2)</f>
        <v>0</v>
      </c>
      <c r="H95" s="175"/>
      <c r="I95" s="176">
        <f>ROUND(E95*H95,2)</f>
        <v>0</v>
      </c>
      <c r="J95" s="175"/>
      <c r="K95" s="176">
        <f>ROUND(E95*J95,2)</f>
        <v>0</v>
      </c>
      <c r="L95" s="176">
        <v>21</v>
      </c>
      <c r="M95" s="176">
        <f>G95*(1+L95/100)</f>
        <v>0</v>
      </c>
      <c r="N95" s="174">
        <v>0</v>
      </c>
      <c r="O95" s="174">
        <f>ROUND(E95*N95,2)</f>
        <v>0</v>
      </c>
      <c r="P95" s="174">
        <v>0</v>
      </c>
      <c r="Q95" s="174">
        <f>ROUND(E95*P95,2)</f>
        <v>0</v>
      </c>
      <c r="R95" s="176"/>
      <c r="S95" s="176" t="s">
        <v>198</v>
      </c>
      <c r="T95" s="177" t="s">
        <v>130</v>
      </c>
      <c r="U95" s="157">
        <v>0</v>
      </c>
      <c r="V95" s="157">
        <f>ROUND(E95*U95,2)</f>
        <v>0</v>
      </c>
      <c r="W95" s="157"/>
      <c r="X95" s="157" t="s">
        <v>131</v>
      </c>
      <c r="Y95" s="157" t="s">
        <v>132</v>
      </c>
      <c r="Z95" s="147"/>
      <c r="AA95" s="147"/>
      <c r="AB95" s="147"/>
      <c r="AC95" s="147"/>
      <c r="AD95" s="147"/>
      <c r="AE95" s="147"/>
      <c r="AF95" s="147"/>
      <c r="AG95" s="147" t="s">
        <v>133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1" t="s">
        <v>285</v>
      </c>
      <c r="D96" s="161"/>
      <c r="E96" s="162">
        <v>149.80000000000001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137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1" x14ac:dyDescent="0.2">
      <c r="A97" s="171">
        <v>24</v>
      </c>
      <c r="B97" s="172" t="s">
        <v>286</v>
      </c>
      <c r="C97" s="180" t="s">
        <v>287</v>
      </c>
      <c r="D97" s="173" t="s">
        <v>197</v>
      </c>
      <c r="E97" s="174">
        <v>179.76</v>
      </c>
      <c r="F97" s="175"/>
      <c r="G97" s="176">
        <f>ROUND(E97*F97,2)</f>
        <v>0</v>
      </c>
      <c r="H97" s="175"/>
      <c r="I97" s="176">
        <f>ROUND(E97*H97,2)</f>
        <v>0</v>
      </c>
      <c r="J97" s="175"/>
      <c r="K97" s="176">
        <f>ROUND(E97*J97,2)</f>
        <v>0</v>
      </c>
      <c r="L97" s="176">
        <v>21</v>
      </c>
      <c r="M97" s="176">
        <f>G97*(1+L97/100)</f>
        <v>0</v>
      </c>
      <c r="N97" s="174">
        <v>5.0000000000000001E-4</v>
      </c>
      <c r="O97" s="174">
        <f>ROUND(E97*N97,2)</f>
        <v>0.09</v>
      </c>
      <c r="P97" s="174">
        <v>0</v>
      </c>
      <c r="Q97" s="174">
        <f>ROUND(E97*P97,2)</f>
        <v>0</v>
      </c>
      <c r="R97" s="176"/>
      <c r="S97" s="176" t="s">
        <v>198</v>
      </c>
      <c r="T97" s="177" t="s">
        <v>130</v>
      </c>
      <c r="U97" s="157">
        <v>0</v>
      </c>
      <c r="V97" s="157">
        <f>ROUND(E97*U97,2)</f>
        <v>0</v>
      </c>
      <c r="W97" s="157"/>
      <c r="X97" s="157" t="s">
        <v>131</v>
      </c>
      <c r="Y97" s="157" t="s">
        <v>132</v>
      </c>
      <c r="Z97" s="147"/>
      <c r="AA97" s="147"/>
      <c r="AB97" s="147"/>
      <c r="AC97" s="147"/>
      <c r="AD97" s="147"/>
      <c r="AE97" s="147"/>
      <c r="AF97" s="147"/>
      <c r="AG97" s="147" t="s">
        <v>177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2" x14ac:dyDescent="0.2">
      <c r="A98" s="154"/>
      <c r="B98" s="155"/>
      <c r="C98" s="181" t="s">
        <v>288</v>
      </c>
      <c r="D98" s="161"/>
      <c r="E98" s="162">
        <v>179.76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7"/>
      <c r="AA98" s="147"/>
      <c r="AB98" s="147"/>
      <c r="AC98" s="147"/>
      <c r="AD98" s="147"/>
      <c r="AE98" s="147"/>
      <c r="AF98" s="147"/>
      <c r="AG98" s="147" t="s">
        <v>137</v>
      </c>
      <c r="AH98" s="147">
        <v>0</v>
      </c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x14ac:dyDescent="0.2">
      <c r="A99" s="164" t="s">
        <v>124</v>
      </c>
      <c r="B99" s="165" t="s">
        <v>71</v>
      </c>
      <c r="C99" s="179" t="s">
        <v>72</v>
      </c>
      <c r="D99" s="166"/>
      <c r="E99" s="167"/>
      <c r="F99" s="168"/>
      <c r="G99" s="168">
        <f>SUMIF(AG100:AG102,"&lt;&gt;NOR",G100:G102)</f>
        <v>0</v>
      </c>
      <c r="H99" s="168"/>
      <c r="I99" s="168">
        <f>SUM(I100:I102)</f>
        <v>0</v>
      </c>
      <c r="J99" s="168"/>
      <c r="K99" s="168">
        <f>SUM(K100:K102)</f>
        <v>0</v>
      </c>
      <c r="L99" s="168"/>
      <c r="M99" s="168">
        <f>SUM(M100:M102)</f>
        <v>0</v>
      </c>
      <c r="N99" s="167"/>
      <c r="O99" s="167">
        <f>SUM(O100:O102)</f>
        <v>0.05</v>
      </c>
      <c r="P99" s="167"/>
      <c r="Q99" s="167">
        <f>SUM(Q100:Q102)</f>
        <v>0</v>
      </c>
      <c r="R99" s="168"/>
      <c r="S99" s="168"/>
      <c r="T99" s="169"/>
      <c r="U99" s="163"/>
      <c r="V99" s="163">
        <f>SUM(V100:V102)</f>
        <v>0</v>
      </c>
      <c r="W99" s="163"/>
      <c r="X99" s="163"/>
      <c r="Y99" s="163"/>
      <c r="AG99" t="s">
        <v>125</v>
      </c>
    </row>
    <row r="100" spans="1:60" outlineLevel="1" x14ac:dyDescent="0.2">
      <c r="A100" s="171">
        <v>25</v>
      </c>
      <c r="B100" s="172" t="s">
        <v>289</v>
      </c>
      <c r="C100" s="180" t="s">
        <v>290</v>
      </c>
      <c r="D100" s="173" t="s">
        <v>208</v>
      </c>
      <c r="E100" s="174">
        <v>50</v>
      </c>
      <c r="F100" s="175"/>
      <c r="G100" s="176">
        <f>ROUND(E100*F100,2)</f>
        <v>0</v>
      </c>
      <c r="H100" s="175"/>
      <c r="I100" s="176">
        <f>ROUND(E100*H100,2)</f>
        <v>0</v>
      </c>
      <c r="J100" s="175"/>
      <c r="K100" s="176">
        <f>ROUND(E100*J100,2)</f>
        <v>0</v>
      </c>
      <c r="L100" s="176">
        <v>21</v>
      </c>
      <c r="M100" s="176">
        <f>G100*(1+L100/100)</f>
        <v>0</v>
      </c>
      <c r="N100" s="174">
        <v>9.7999999999999997E-4</v>
      </c>
      <c r="O100" s="174">
        <f>ROUND(E100*N100,2)</f>
        <v>0.05</v>
      </c>
      <c r="P100" s="174">
        <v>0</v>
      </c>
      <c r="Q100" s="174">
        <f>ROUND(E100*P100,2)</f>
        <v>0</v>
      </c>
      <c r="R100" s="176"/>
      <c r="S100" s="176" t="s">
        <v>129</v>
      </c>
      <c r="T100" s="177" t="s">
        <v>130</v>
      </c>
      <c r="U100" s="157">
        <v>0</v>
      </c>
      <c r="V100" s="157">
        <f>ROUND(E100*U100,2)</f>
        <v>0</v>
      </c>
      <c r="W100" s="157"/>
      <c r="X100" s="157" t="s">
        <v>131</v>
      </c>
      <c r="Y100" s="157" t="s">
        <v>132</v>
      </c>
      <c r="Z100" s="147"/>
      <c r="AA100" s="147"/>
      <c r="AB100" s="147"/>
      <c r="AC100" s="147"/>
      <c r="AD100" s="147"/>
      <c r="AE100" s="147"/>
      <c r="AF100" s="147"/>
      <c r="AG100" s="147" t="s">
        <v>177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250" t="s">
        <v>291</v>
      </c>
      <c r="D101" s="251"/>
      <c r="E101" s="251"/>
      <c r="F101" s="251"/>
      <c r="G101" s="251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135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2" x14ac:dyDescent="0.2">
      <c r="A102" s="154"/>
      <c r="B102" s="155"/>
      <c r="C102" s="181" t="s">
        <v>292</v>
      </c>
      <c r="D102" s="161"/>
      <c r="E102" s="162">
        <v>50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137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x14ac:dyDescent="0.2">
      <c r="A103" s="164" t="s">
        <v>124</v>
      </c>
      <c r="B103" s="165" t="s">
        <v>73</v>
      </c>
      <c r="C103" s="179" t="s">
        <v>74</v>
      </c>
      <c r="D103" s="166"/>
      <c r="E103" s="167"/>
      <c r="F103" s="168"/>
      <c r="G103" s="168">
        <f>SUMIF(AG104:AG106,"&lt;&gt;NOR",G104:G106)</f>
        <v>0</v>
      </c>
      <c r="H103" s="168"/>
      <c r="I103" s="168">
        <f>SUM(I104:I106)</f>
        <v>0</v>
      </c>
      <c r="J103" s="168"/>
      <c r="K103" s="168">
        <f>SUM(K104:K106)</f>
        <v>0</v>
      </c>
      <c r="L103" s="168"/>
      <c r="M103" s="168">
        <f>SUM(M104:M106)</f>
        <v>0</v>
      </c>
      <c r="N103" s="167"/>
      <c r="O103" s="167">
        <f>SUM(O104:O106)</f>
        <v>2.5299999999999998</v>
      </c>
      <c r="P103" s="167"/>
      <c r="Q103" s="167">
        <f>SUM(Q104:Q106)</f>
        <v>0</v>
      </c>
      <c r="R103" s="168"/>
      <c r="S103" s="168"/>
      <c r="T103" s="169"/>
      <c r="U103" s="163"/>
      <c r="V103" s="163">
        <f>SUM(V104:V106)</f>
        <v>0</v>
      </c>
      <c r="W103" s="163"/>
      <c r="X103" s="163"/>
      <c r="Y103" s="163"/>
      <c r="AG103" t="s">
        <v>125</v>
      </c>
    </row>
    <row r="104" spans="1:60" outlineLevel="1" x14ac:dyDescent="0.2">
      <c r="A104" s="171">
        <v>26</v>
      </c>
      <c r="B104" s="172" t="s">
        <v>293</v>
      </c>
      <c r="C104" s="180" t="s">
        <v>294</v>
      </c>
      <c r="D104" s="173" t="s">
        <v>197</v>
      </c>
      <c r="E104" s="174">
        <v>12.5</v>
      </c>
      <c r="F104" s="175"/>
      <c r="G104" s="176">
        <f>ROUND(E104*F104,2)</f>
        <v>0</v>
      </c>
      <c r="H104" s="175"/>
      <c r="I104" s="176">
        <f>ROUND(E104*H104,2)</f>
        <v>0</v>
      </c>
      <c r="J104" s="175"/>
      <c r="K104" s="176">
        <f>ROUND(E104*J104,2)</f>
        <v>0</v>
      </c>
      <c r="L104" s="176">
        <v>21</v>
      </c>
      <c r="M104" s="176">
        <f>G104*(1+L104/100)</f>
        <v>0</v>
      </c>
      <c r="N104" s="174">
        <v>0.20266000000000001</v>
      </c>
      <c r="O104" s="174">
        <f>ROUND(E104*N104,2)</f>
        <v>2.5299999999999998</v>
      </c>
      <c r="P104" s="174">
        <v>0</v>
      </c>
      <c r="Q104" s="174">
        <f>ROUND(E104*P104,2)</f>
        <v>0</v>
      </c>
      <c r="R104" s="176"/>
      <c r="S104" s="176" t="s">
        <v>129</v>
      </c>
      <c r="T104" s="177" t="s">
        <v>130</v>
      </c>
      <c r="U104" s="157">
        <v>0</v>
      </c>
      <c r="V104" s="157">
        <f>ROUND(E104*U104,2)</f>
        <v>0</v>
      </c>
      <c r="W104" s="157"/>
      <c r="X104" s="157" t="s">
        <v>131</v>
      </c>
      <c r="Y104" s="157" t="s">
        <v>132</v>
      </c>
      <c r="Z104" s="147"/>
      <c r="AA104" s="147"/>
      <c r="AB104" s="147"/>
      <c r="AC104" s="147"/>
      <c r="AD104" s="147"/>
      <c r="AE104" s="147"/>
      <c r="AF104" s="147"/>
      <c r="AG104" s="147" t="s">
        <v>177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2" x14ac:dyDescent="0.2">
      <c r="A105" s="154"/>
      <c r="B105" s="155"/>
      <c r="C105" s="250" t="s">
        <v>295</v>
      </c>
      <c r="D105" s="251"/>
      <c r="E105" s="251"/>
      <c r="F105" s="251"/>
      <c r="G105" s="251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135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1" t="s">
        <v>296</v>
      </c>
      <c r="D106" s="161"/>
      <c r="E106" s="162">
        <v>12.5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137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x14ac:dyDescent="0.2">
      <c r="A107" s="164" t="s">
        <v>124</v>
      </c>
      <c r="B107" s="165" t="s">
        <v>75</v>
      </c>
      <c r="C107" s="179" t="s">
        <v>76</v>
      </c>
      <c r="D107" s="166"/>
      <c r="E107" s="167"/>
      <c r="F107" s="168"/>
      <c r="G107" s="168">
        <f>SUMIF(AG108:AG180,"&lt;&gt;NOR",G108:G180)</f>
        <v>0</v>
      </c>
      <c r="H107" s="168"/>
      <c r="I107" s="168">
        <f>SUM(I108:I180)</f>
        <v>0</v>
      </c>
      <c r="J107" s="168"/>
      <c r="K107" s="168">
        <f>SUM(K108:K180)</f>
        <v>0</v>
      </c>
      <c r="L107" s="168"/>
      <c r="M107" s="168">
        <f>SUM(M108:M180)</f>
        <v>0</v>
      </c>
      <c r="N107" s="167"/>
      <c r="O107" s="167">
        <f>SUM(O108:O180)</f>
        <v>225.22999999999996</v>
      </c>
      <c r="P107" s="167"/>
      <c r="Q107" s="167">
        <f>SUM(Q108:Q180)</f>
        <v>0</v>
      </c>
      <c r="R107" s="168"/>
      <c r="S107" s="168"/>
      <c r="T107" s="169"/>
      <c r="U107" s="163"/>
      <c r="V107" s="163">
        <f>SUM(V108:V180)</f>
        <v>0</v>
      </c>
      <c r="W107" s="163"/>
      <c r="X107" s="163"/>
      <c r="Y107" s="163"/>
      <c r="AG107" t="s">
        <v>125</v>
      </c>
    </row>
    <row r="108" spans="1:60" outlineLevel="1" x14ac:dyDescent="0.2">
      <c r="A108" s="171">
        <v>27</v>
      </c>
      <c r="B108" s="172" t="s">
        <v>297</v>
      </c>
      <c r="C108" s="180" t="s">
        <v>298</v>
      </c>
      <c r="D108" s="173" t="s">
        <v>197</v>
      </c>
      <c r="E108" s="174">
        <v>44.15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0.64500000000000002</v>
      </c>
      <c r="O108" s="174">
        <f>ROUND(E108*N108,2)</f>
        <v>28.48</v>
      </c>
      <c r="P108" s="174">
        <v>0</v>
      </c>
      <c r="Q108" s="174">
        <f>ROUND(E108*P108,2)</f>
        <v>0</v>
      </c>
      <c r="R108" s="176"/>
      <c r="S108" s="176" t="s">
        <v>198</v>
      </c>
      <c r="T108" s="177" t="s">
        <v>130</v>
      </c>
      <c r="U108" s="157">
        <v>0</v>
      </c>
      <c r="V108" s="157">
        <f>ROUND(E108*U108,2)</f>
        <v>0</v>
      </c>
      <c r="W108" s="157"/>
      <c r="X108" s="157" t="s">
        <v>131</v>
      </c>
      <c r="Y108" s="157" t="s">
        <v>132</v>
      </c>
      <c r="Z108" s="147"/>
      <c r="AA108" s="147"/>
      <c r="AB108" s="147"/>
      <c r="AC108" s="147"/>
      <c r="AD108" s="147"/>
      <c r="AE108" s="147"/>
      <c r="AF108" s="147"/>
      <c r="AG108" s="147" t="s">
        <v>133</v>
      </c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2" x14ac:dyDescent="0.2">
      <c r="A109" s="154"/>
      <c r="B109" s="155"/>
      <c r="C109" s="181" t="s">
        <v>200</v>
      </c>
      <c r="D109" s="161"/>
      <c r="E109" s="162">
        <v>18.600000000000001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7"/>
      <c r="AA109" s="147"/>
      <c r="AB109" s="147"/>
      <c r="AC109" s="147"/>
      <c r="AD109" s="147"/>
      <c r="AE109" s="147"/>
      <c r="AF109" s="147"/>
      <c r="AG109" s="147" t="s">
        <v>137</v>
      </c>
      <c r="AH109" s="147">
        <v>0</v>
      </c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3" x14ac:dyDescent="0.2">
      <c r="A110" s="154"/>
      <c r="B110" s="155"/>
      <c r="C110" s="181" t="s">
        <v>201</v>
      </c>
      <c r="D110" s="161"/>
      <c r="E110" s="162">
        <v>2.25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137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1" t="s">
        <v>202</v>
      </c>
      <c r="D111" s="161"/>
      <c r="E111" s="162">
        <v>23.3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137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">
      <c r="A112" s="171">
        <v>28</v>
      </c>
      <c r="B112" s="172" t="s">
        <v>299</v>
      </c>
      <c r="C112" s="180" t="s">
        <v>300</v>
      </c>
      <c r="D112" s="173" t="s">
        <v>197</v>
      </c>
      <c r="E112" s="174">
        <v>26.25</v>
      </c>
      <c r="F112" s="175"/>
      <c r="G112" s="176">
        <f>ROUND(E112*F112,2)</f>
        <v>0</v>
      </c>
      <c r="H112" s="175"/>
      <c r="I112" s="176">
        <f>ROUND(E112*H112,2)</f>
        <v>0</v>
      </c>
      <c r="J112" s="175"/>
      <c r="K112" s="176">
        <f>ROUND(E112*J112,2)</f>
        <v>0</v>
      </c>
      <c r="L112" s="176">
        <v>21</v>
      </c>
      <c r="M112" s="176">
        <f>G112*(1+L112/100)</f>
        <v>0</v>
      </c>
      <c r="N112" s="174">
        <v>0.378</v>
      </c>
      <c r="O112" s="174">
        <f>ROUND(E112*N112,2)</f>
        <v>9.92</v>
      </c>
      <c r="P112" s="174">
        <v>0</v>
      </c>
      <c r="Q112" s="174">
        <f>ROUND(E112*P112,2)</f>
        <v>0</v>
      </c>
      <c r="R112" s="176"/>
      <c r="S112" s="176" t="s">
        <v>198</v>
      </c>
      <c r="T112" s="177" t="s">
        <v>130</v>
      </c>
      <c r="U112" s="157">
        <v>0</v>
      </c>
      <c r="V112" s="157">
        <f>ROUND(E112*U112,2)</f>
        <v>0</v>
      </c>
      <c r="W112" s="157"/>
      <c r="X112" s="157" t="s">
        <v>131</v>
      </c>
      <c r="Y112" s="157" t="s">
        <v>132</v>
      </c>
      <c r="Z112" s="147"/>
      <c r="AA112" s="147"/>
      <c r="AB112" s="147"/>
      <c r="AC112" s="147"/>
      <c r="AD112" s="147"/>
      <c r="AE112" s="147"/>
      <c r="AF112" s="147"/>
      <c r="AG112" s="147" t="s">
        <v>133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2" x14ac:dyDescent="0.2">
      <c r="A113" s="154"/>
      <c r="B113" s="155"/>
      <c r="C113" s="250" t="s">
        <v>301</v>
      </c>
      <c r="D113" s="251"/>
      <c r="E113" s="251"/>
      <c r="F113" s="251"/>
      <c r="G113" s="251"/>
      <c r="H113" s="157"/>
      <c r="I113" s="157"/>
      <c r="J113" s="157"/>
      <c r="K113" s="157"/>
      <c r="L113" s="157"/>
      <c r="M113" s="157"/>
      <c r="N113" s="156"/>
      <c r="O113" s="156"/>
      <c r="P113" s="156"/>
      <c r="Q113" s="156"/>
      <c r="R113" s="157"/>
      <c r="S113" s="157"/>
      <c r="T113" s="157"/>
      <c r="U113" s="157"/>
      <c r="V113" s="157"/>
      <c r="W113" s="157"/>
      <c r="X113" s="157"/>
      <c r="Y113" s="157"/>
      <c r="Z113" s="147"/>
      <c r="AA113" s="147"/>
      <c r="AB113" s="147"/>
      <c r="AC113" s="147"/>
      <c r="AD113" s="147"/>
      <c r="AE113" s="147"/>
      <c r="AF113" s="147"/>
      <c r="AG113" s="147" t="s">
        <v>135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3" x14ac:dyDescent="0.2">
      <c r="A114" s="154"/>
      <c r="B114" s="155"/>
      <c r="C114" s="185" t="s">
        <v>164</v>
      </c>
      <c r="D114" s="158"/>
      <c r="E114" s="159"/>
      <c r="F114" s="160"/>
      <c r="G114" s="160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135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252" t="s">
        <v>302</v>
      </c>
      <c r="D115" s="253"/>
      <c r="E115" s="253"/>
      <c r="F115" s="253"/>
      <c r="G115" s="253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135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2" x14ac:dyDescent="0.2">
      <c r="A116" s="154"/>
      <c r="B116" s="155"/>
      <c r="C116" s="181" t="s">
        <v>225</v>
      </c>
      <c r="D116" s="161"/>
      <c r="E116" s="162">
        <v>26.25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137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">
      <c r="A117" s="171">
        <v>29</v>
      </c>
      <c r="B117" s="172" t="s">
        <v>303</v>
      </c>
      <c r="C117" s="180" t="s">
        <v>304</v>
      </c>
      <c r="D117" s="173" t="s">
        <v>197</v>
      </c>
      <c r="E117" s="174">
        <v>149.80000000000001</v>
      </c>
      <c r="F117" s="175"/>
      <c r="G117" s="176">
        <f>ROUND(E117*F117,2)</f>
        <v>0</v>
      </c>
      <c r="H117" s="175"/>
      <c r="I117" s="176">
        <f>ROUND(E117*H117,2)</f>
        <v>0</v>
      </c>
      <c r="J117" s="175"/>
      <c r="K117" s="176">
        <f>ROUND(E117*J117,2)</f>
        <v>0</v>
      </c>
      <c r="L117" s="176">
        <v>21</v>
      </c>
      <c r="M117" s="176">
        <f>G117*(1+L117/100)</f>
        <v>0</v>
      </c>
      <c r="N117" s="174">
        <v>0.46305000000000002</v>
      </c>
      <c r="O117" s="174">
        <f>ROUND(E117*N117,2)</f>
        <v>69.36</v>
      </c>
      <c r="P117" s="174">
        <v>0</v>
      </c>
      <c r="Q117" s="174">
        <f>ROUND(E117*P117,2)</f>
        <v>0</v>
      </c>
      <c r="R117" s="176"/>
      <c r="S117" s="176" t="s">
        <v>198</v>
      </c>
      <c r="T117" s="177" t="s">
        <v>130</v>
      </c>
      <c r="U117" s="157">
        <v>0</v>
      </c>
      <c r="V117" s="157">
        <f>ROUND(E117*U117,2)</f>
        <v>0</v>
      </c>
      <c r="W117" s="157"/>
      <c r="X117" s="157" t="s">
        <v>131</v>
      </c>
      <c r="Y117" s="157" t="s">
        <v>132</v>
      </c>
      <c r="Z117" s="147"/>
      <c r="AA117" s="147"/>
      <c r="AB117" s="147"/>
      <c r="AC117" s="147"/>
      <c r="AD117" s="147"/>
      <c r="AE117" s="147"/>
      <c r="AF117" s="147"/>
      <c r="AG117" s="147" t="s">
        <v>133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2" x14ac:dyDescent="0.2">
      <c r="A118" s="154"/>
      <c r="B118" s="155"/>
      <c r="C118" s="250" t="s">
        <v>305</v>
      </c>
      <c r="D118" s="251"/>
      <c r="E118" s="251"/>
      <c r="F118" s="251"/>
      <c r="G118" s="251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135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3" x14ac:dyDescent="0.2">
      <c r="A119" s="154"/>
      <c r="B119" s="155"/>
      <c r="C119" s="252" t="s">
        <v>306</v>
      </c>
      <c r="D119" s="253"/>
      <c r="E119" s="253"/>
      <c r="F119" s="253"/>
      <c r="G119" s="253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135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3" x14ac:dyDescent="0.2">
      <c r="A120" s="154"/>
      <c r="B120" s="155"/>
      <c r="C120" s="252" t="s">
        <v>307</v>
      </c>
      <c r="D120" s="253"/>
      <c r="E120" s="253"/>
      <c r="F120" s="253"/>
      <c r="G120" s="253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135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3" x14ac:dyDescent="0.2">
      <c r="A121" s="154"/>
      <c r="B121" s="155"/>
      <c r="C121" s="252" t="s">
        <v>308</v>
      </c>
      <c r="D121" s="253"/>
      <c r="E121" s="253"/>
      <c r="F121" s="253"/>
      <c r="G121" s="253"/>
      <c r="H121" s="157"/>
      <c r="I121" s="157"/>
      <c r="J121" s="157"/>
      <c r="K121" s="157"/>
      <c r="L121" s="157"/>
      <c r="M121" s="157"/>
      <c r="N121" s="156"/>
      <c r="O121" s="156"/>
      <c r="P121" s="156"/>
      <c r="Q121" s="156"/>
      <c r="R121" s="157"/>
      <c r="S121" s="157"/>
      <c r="T121" s="157"/>
      <c r="U121" s="157"/>
      <c r="V121" s="157"/>
      <c r="W121" s="157"/>
      <c r="X121" s="157"/>
      <c r="Y121" s="157"/>
      <c r="Z121" s="147"/>
      <c r="AA121" s="147"/>
      <c r="AB121" s="147"/>
      <c r="AC121" s="147"/>
      <c r="AD121" s="147"/>
      <c r="AE121" s="147"/>
      <c r="AF121" s="147"/>
      <c r="AG121" s="147" t="s">
        <v>135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3" x14ac:dyDescent="0.2">
      <c r="A122" s="154"/>
      <c r="B122" s="155"/>
      <c r="C122" s="252" t="s">
        <v>309</v>
      </c>
      <c r="D122" s="253"/>
      <c r="E122" s="253"/>
      <c r="F122" s="253"/>
      <c r="G122" s="253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7"/>
      <c r="AA122" s="147"/>
      <c r="AB122" s="147"/>
      <c r="AC122" s="147"/>
      <c r="AD122" s="147"/>
      <c r="AE122" s="147"/>
      <c r="AF122" s="147"/>
      <c r="AG122" s="147" t="s">
        <v>135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3" x14ac:dyDescent="0.2">
      <c r="A123" s="154"/>
      <c r="B123" s="155"/>
      <c r="C123" s="185" t="s">
        <v>164</v>
      </c>
      <c r="D123" s="158"/>
      <c r="E123" s="159"/>
      <c r="F123" s="160"/>
      <c r="G123" s="160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135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3" x14ac:dyDescent="0.2">
      <c r="A124" s="154"/>
      <c r="B124" s="155"/>
      <c r="C124" s="252" t="s">
        <v>302</v>
      </c>
      <c r="D124" s="253"/>
      <c r="E124" s="253"/>
      <c r="F124" s="253"/>
      <c r="G124" s="253"/>
      <c r="H124" s="157"/>
      <c r="I124" s="157"/>
      <c r="J124" s="157"/>
      <c r="K124" s="157"/>
      <c r="L124" s="157"/>
      <c r="M124" s="157"/>
      <c r="N124" s="156"/>
      <c r="O124" s="156"/>
      <c r="P124" s="156"/>
      <c r="Q124" s="156"/>
      <c r="R124" s="157"/>
      <c r="S124" s="157"/>
      <c r="T124" s="157"/>
      <c r="U124" s="157"/>
      <c r="V124" s="157"/>
      <c r="W124" s="157"/>
      <c r="X124" s="157"/>
      <c r="Y124" s="157"/>
      <c r="Z124" s="147"/>
      <c r="AA124" s="147"/>
      <c r="AB124" s="147"/>
      <c r="AC124" s="147"/>
      <c r="AD124" s="147"/>
      <c r="AE124" s="147"/>
      <c r="AF124" s="147"/>
      <c r="AG124" s="147" t="s">
        <v>135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81" t="s">
        <v>285</v>
      </c>
      <c r="D125" s="161"/>
      <c r="E125" s="162">
        <v>149.80000000000001</v>
      </c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137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1">
        <v>30</v>
      </c>
      <c r="B126" s="172" t="s">
        <v>310</v>
      </c>
      <c r="C126" s="180" t="s">
        <v>311</v>
      </c>
      <c r="D126" s="173" t="s">
        <v>197</v>
      </c>
      <c r="E126" s="174">
        <v>149.80000000000001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0.55125000000000002</v>
      </c>
      <c r="O126" s="174">
        <f>ROUND(E126*N126,2)</f>
        <v>82.58</v>
      </c>
      <c r="P126" s="174">
        <v>0</v>
      </c>
      <c r="Q126" s="174">
        <f>ROUND(E126*P126,2)</f>
        <v>0</v>
      </c>
      <c r="R126" s="176"/>
      <c r="S126" s="176" t="s">
        <v>198</v>
      </c>
      <c r="T126" s="177" t="s">
        <v>130</v>
      </c>
      <c r="U126" s="157">
        <v>0</v>
      </c>
      <c r="V126" s="157">
        <f>ROUND(E126*U126,2)</f>
        <v>0</v>
      </c>
      <c r="W126" s="157"/>
      <c r="X126" s="157" t="s">
        <v>131</v>
      </c>
      <c r="Y126" s="157" t="s">
        <v>132</v>
      </c>
      <c r="Z126" s="147"/>
      <c r="AA126" s="147"/>
      <c r="AB126" s="147"/>
      <c r="AC126" s="147"/>
      <c r="AD126" s="147"/>
      <c r="AE126" s="147"/>
      <c r="AF126" s="147"/>
      <c r="AG126" s="147" t="s">
        <v>133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250" t="s">
        <v>305</v>
      </c>
      <c r="D127" s="251"/>
      <c r="E127" s="251"/>
      <c r="F127" s="251"/>
      <c r="G127" s="251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135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3" x14ac:dyDescent="0.2">
      <c r="A128" s="154"/>
      <c r="B128" s="155"/>
      <c r="C128" s="252" t="s">
        <v>306</v>
      </c>
      <c r="D128" s="253"/>
      <c r="E128" s="253"/>
      <c r="F128" s="253"/>
      <c r="G128" s="253"/>
      <c r="H128" s="157"/>
      <c r="I128" s="157"/>
      <c r="J128" s="157"/>
      <c r="K128" s="157"/>
      <c r="L128" s="157"/>
      <c r="M128" s="157"/>
      <c r="N128" s="156"/>
      <c r="O128" s="156"/>
      <c r="P128" s="156"/>
      <c r="Q128" s="156"/>
      <c r="R128" s="157"/>
      <c r="S128" s="157"/>
      <c r="T128" s="157"/>
      <c r="U128" s="157"/>
      <c r="V128" s="157"/>
      <c r="W128" s="157"/>
      <c r="X128" s="157"/>
      <c r="Y128" s="157"/>
      <c r="Z128" s="147"/>
      <c r="AA128" s="147"/>
      <c r="AB128" s="147"/>
      <c r="AC128" s="147"/>
      <c r="AD128" s="147"/>
      <c r="AE128" s="147"/>
      <c r="AF128" s="147"/>
      <c r="AG128" s="147" t="s">
        <v>135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3" x14ac:dyDescent="0.2">
      <c r="A129" s="154"/>
      <c r="B129" s="155"/>
      <c r="C129" s="252" t="s">
        <v>307</v>
      </c>
      <c r="D129" s="253"/>
      <c r="E129" s="253"/>
      <c r="F129" s="253"/>
      <c r="G129" s="253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7"/>
      <c r="AA129" s="147"/>
      <c r="AB129" s="147"/>
      <c r="AC129" s="147"/>
      <c r="AD129" s="147"/>
      <c r="AE129" s="147"/>
      <c r="AF129" s="147"/>
      <c r="AG129" s="147" t="s">
        <v>135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252" t="s">
        <v>308</v>
      </c>
      <c r="D130" s="253"/>
      <c r="E130" s="253"/>
      <c r="F130" s="253"/>
      <c r="G130" s="253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135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3" x14ac:dyDescent="0.2">
      <c r="A131" s="154"/>
      <c r="B131" s="155"/>
      <c r="C131" s="252" t="s">
        <v>309</v>
      </c>
      <c r="D131" s="253"/>
      <c r="E131" s="253"/>
      <c r="F131" s="253"/>
      <c r="G131" s="253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135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3" x14ac:dyDescent="0.2">
      <c r="A132" s="154"/>
      <c r="B132" s="155"/>
      <c r="C132" s="185" t="s">
        <v>164</v>
      </c>
      <c r="D132" s="158"/>
      <c r="E132" s="159"/>
      <c r="F132" s="160"/>
      <c r="G132" s="160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135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3" x14ac:dyDescent="0.2">
      <c r="A133" s="154"/>
      <c r="B133" s="155"/>
      <c r="C133" s="252" t="s">
        <v>302</v>
      </c>
      <c r="D133" s="253"/>
      <c r="E133" s="253"/>
      <c r="F133" s="253"/>
      <c r="G133" s="253"/>
      <c r="H133" s="157"/>
      <c r="I133" s="157"/>
      <c r="J133" s="157"/>
      <c r="K133" s="157"/>
      <c r="L133" s="157"/>
      <c r="M133" s="157"/>
      <c r="N133" s="156"/>
      <c r="O133" s="156"/>
      <c r="P133" s="156"/>
      <c r="Q133" s="156"/>
      <c r="R133" s="157"/>
      <c r="S133" s="157"/>
      <c r="T133" s="157"/>
      <c r="U133" s="157"/>
      <c r="V133" s="157"/>
      <c r="W133" s="157"/>
      <c r="X133" s="157"/>
      <c r="Y133" s="157"/>
      <c r="Z133" s="147"/>
      <c r="AA133" s="147"/>
      <c r="AB133" s="147"/>
      <c r="AC133" s="147"/>
      <c r="AD133" s="147"/>
      <c r="AE133" s="147"/>
      <c r="AF133" s="147"/>
      <c r="AG133" s="147" t="s">
        <v>135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1" t="s">
        <v>285</v>
      </c>
      <c r="D134" s="161"/>
      <c r="E134" s="162">
        <v>149.80000000000001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137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1">
        <v>31</v>
      </c>
      <c r="B135" s="172" t="s">
        <v>312</v>
      </c>
      <c r="C135" s="180" t="s">
        <v>313</v>
      </c>
      <c r="D135" s="173" t="s">
        <v>197</v>
      </c>
      <c r="E135" s="174">
        <v>44.15</v>
      </c>
      <c r="F135" s="175"/>
      <c r="G135" s="176">
        <f>ROUND(E135*F135,2)</f>
        <v>0</v>
      </c>
      <c r="H135" s="175"/>
      <c r="I135" s="176">
        <f>ROUND(E135*H135,2)</f>
        <v>0</v>
      </c>
      <c r="J135" s="175"/>
      <c r="K135" s="176">
        <f>ROUND(E135*J135,2)</f>
        <v>0</v>
      </c>
      <c r="L135" s="176">
        <v>21</v>
      </c>
      <c r="M135" s="176">
        <f>G135*(1+L135/100)</f>
        <v>0</v>
      </c>
      <c r="N135" s="174">
        <v>9.2799999999999994E-2</v>
      </c>
      <c r="O135" s="174">
        <f>ROUND(E135*N135,2)</f>
        <v>4.0999999999999996</v>
      </c>
      <c r="P135" s="174">
        <v>0</v>
      </c>
      <c r="Q135" s="174">
        <f>ROUND(E135*P135,2)</f>
        <v>0</v>
      </c>
      <c r="R135" s="176"/>
      <c r="S135" s="176" t="s">
        <v>198</v>
      </c>
      <c r="T135" s="177" t="s">
        <v>130</v>
      </c>
      <c r="U135" s="157">
        <v>0</v>
      </c>
      <c r="V135" s="157">
        <f>ROUND(E135*U135,2)</f>
        <v>0</v>
      </c>
      <c r="W135" s="157"/>
      <c r="X135" s="157" t="s">
        <v>131</v>
      </c>
      <c r="Y135" s="157" t="s">
        <v>132</v>
      </c>
      <c r="Z135" s="147"/>
      <c r="AA135" s="147"/>
      <c r="AB135" s="147"/>
      <c r="AC135" s="147"/>
      <c r="AD135" s="147"/>
      <c r="AE135" s="147"/>
      <c r="AF135" s="147"/>
      <c r="AG135" s="147" t="s">
        <v>177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250" t="s">
        <v>314</v>
      </c>
      <c r="D136" s="251"/>
      <c r="E136" s="251"/>
      <c r="F136" s="251"/>
      <c r="G136" s="251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135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2" x14ac:dyDescent="0.2">
      <c r="A137" s="154"/>
      <c r="B137" s="155"/>
      <c r="C137" s="181" t="s">
        <v>200</v>
      </c>
      <c r="D137" s="161"/>
      <c r="E137" s="162">
        <v>18.600000000000001</v>
      </c>
      <c r="F137" s="157"/>
      <c r="G137" s="157"/>
      <c r="H137" s="157"/>
      <c r="I137" s="157"/>
      <c r="J137" s="157"/>
      <c r="K137" s="157"/>
      <c r="L137" s="157"/>
      <c r="M137" s="157"/>
      <c r="N137" s="156"/>
      <c r="O137" s="156"/>
      <c r="P137" s="156"/>
      <c r="Q137" s="156"/>
      <c r="R137" s="157"/>
      <c r="S137" s="157"/>
      <c r="T137" s="157"/>
      <c r="U137" s="157"/>
      <c r="V137" s="157"/>
      <c r="W137" s="157"/>
      <c r="X137" s="157"/>
      <c r="Y137" s="157"/>
      <c r="Z137" s="147"/>
      <c r="AA137" s="147"/>
      <c r="AB137" s="147"/>
      <c r="AC137" s="147"/>
      <c r="AD137" s="147"/>
      <c r="AE137" s="147"/>
      <c r="AF137" s="147"/>
      <c r="AG137" s="147" t="s">
        <v>137</v>
      </c>
      <c r="AH137" s="147">
        <v>0</v>
      </c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3" x14ac:dyDescent="0.2">
      <c r="A138" s="154"/>
      <c r="B138" s="155"/>
      <c r="C138" s="181" t="s">
        <v>201</v>
      </c>
      <c r="D138" s="161"/>
      <c r="E138" s="162">
        <v>2.25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137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3" x14ac:dyDescent="0.2">
      <c r="A139" s="154"/>
      <c r="B139" s="155"/>
      <c r="C139" s="181" t="s">
        <v>202</v>
      </c>
      <c r="D139" s="161"/>
      <c r="E139" s="162">
        <v>23.3</v>
      </c>
      <c r="F139" s="157"/>
      <c r="G139" s="157"/>
      <c r="H139" s="157"/>
      <c r="I139" s="157"/>
      <c r="J139" s="157"/>
      <c r="K139" s="157"/>
      <c r="L139" s="157"/>
      <c r="M139" s="157"/>
      <c r="N139" s="156"/>
      <c r="O139" s="156"/>
      <c r="P139" s="156"/>
      <c r="Q139" s="156"/>
      <c r="R139" s="157"/>
      <c r="S139" s="157"/>
      <c r="T139" s="157"/>
      <c r="U139" s="157"/>
      <c r="V139" s="157"/>
      <c r="W139" s="157"/>
      <c r="X139" s="157"/>
      <c r="Y139" s="157"/>
      <c r="Z139" s="147"/>
      <c r="AA139" s="147"/>
      <c r="AB139" s="147"/>
      <c r="AC139" s="147"/>
      <c r="AD139" s="147"/>
      <c r="AE139" s="147"/>
      <c r="AF139" s="147"/>
      <c r="AG139" s="147" t="s">
        <v>137</v>
      </c>
      <c r="AH139" s="147">
        <v>0</v>
      </c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1" x14ac:dyDescent="0.2">
      <c r="A140" s="171">
        <v>32</v>
      </c>
      <c r="B140" s="172" t="s">
        <v>315</v>
      </c>
      <c r="C140" s="180" t="s">
        <v>316</v>
      </c>
      <c r="D140" s="173" t="s">
        <v>208</v>
      </c>
      <c r="E140" s="174">
        <v>68.75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3.6000000000000002E-4</v>
      </c>
      <c r="O140" s="174">
        <f>ROUND(E140*N140,2)</f>
        <v>0.02</v>
      </c>
      <c r="P140" s="174">
        <v>0</v>
      </c>
      <c r="Q140" s="174">
        <f>ROUND(E140*P140,2)</f>
        <v>0</v>
      </c>
      <c r="R140" s="176"/>
      <c r="S140" s="176" t="s">
        <v>198</v>
      </c>
      <c r="T140" s="177" t="s">
        <v>130</v>
      </c>
      <c r="U140" s="157">
        <v>0</v>
      </c>
      <c r="V140" s="157">
        <f>ROUND(E140*U140,2)</f>
        <v>0</v>
      </c>
      <c r="W140" s="157"/>
      <c r="X140" s="157" t="s">
        <v>131</v>
      </c>
      <c r="Y140" s="157" t="s">
        <v>132</v>
      </c>
      <c r="Z140" s="147"/>
      <c r="AA140" s="147"/>
      <c r="AB140" s="147"/>
      <c r="AC140" s="147"/>
      <c r="AD140" s="147"/>
      <c r="AE140" s="147"/>
      <c r="AF140" s="147"/>
      <c r="AG140" s="147" t="s">
        <v>133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2" x14ac:dyDescent="0.2">
      <c r="A141" s="154"/>
      <c r="B141" s="155"/>
      <c r="C141" s="250" t="s">
        <v>317</v>
      </c>
      <c r="D141" s="251"/>
      <c r="E141" s="251"/>
      <c r="F141" s="251"/>
      <c r="G141" s="251"/>
      <c r="H141" s="157"/>
      <c r="I141" s="157"/>
      <c r="J141" s="157"/>
      <c r="K141" s="157"/>
      <c r="L141" s="157"/>
      <c r="M141" s="157"/>
      <c r="N141" s="156"/>
      <c r="O141" s="156"/>
      <c r="P141" s="156"/>
      <c r="Q141" s="156"/>
      <c r="R141" s="157"/>
      <c r="S141" s="157"/>
      <c r="T141" s="157"/>
      <c r="U141" s="157"/>
      <c r="V141" s="157"/>
      <c r="W141" s="157"/>
      <c r="X141" s="157"/>
      <c r="Y141" s="157"/>
      <c r="Z141" s="147"/>
      <c r="AA141" s="147"/>
      <c r="AB141" s="147"/>
      <c r="AC141" s="147"/>
      <c r="AD141" s="147"/>
      <c r="AE141" s="147"/>
      <c r="AF141" s="147"/>
      <c r="AG141" s="147" t="s">
        <v>135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181" t="s">
        <v>318</v>
      </c>
      <c r="D142" s="161"/>
      <c r="E142" s="162">
        <v>10</v>
      </c>
      <c r="F142" s="157"/>
      <c r="G142" s="157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137</v>
      </c>
      <c r="AH142" s="147">
        <v>0</v>
      </c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3" x14ac:dyDescent="0.2">
      <c r="A143" s="154"/>
      <c r="B143" s="155"/>
      <c r="C143" s="181" t="s">
        <v>319</v>
      </c>
      <c r="D143" s="161"/>
      <c r="E143" s="162">
        <v>35.450000000000003</v>
      </c>
      <c r="F143" s="157"/>
      <c r="G143" s="157"/>
      <c r="H143" s="157"/>
      <c r="I143" s="157"/>
      <c r="J143" s="157"/>
      <c r="K143" s="157"/>
      <c r="L143" s="157"/>
      <c r="M143" s="157"/>
      <c r="N143" s="156"/>
      <c r="O143" s="156"/>
      <c r="P143" s="156"/>
      <c r="Q143" s="156"/>
      <c r="R143" s="157"/>
      <c r="S143" s="157"/>
      <c r="T143" s="157"/>
      <c r="U143" s="157"/>
      <c r="V143" s="157"/>
      <c r="W143" s="157"/>
      <c r="X143" s="157"/>
      <c r="Y143" s="157"/>
      <c r="Z143" s="147"/>
      <c r="AA143" s="147"/>
      <c r="AB143" s="147"/>
      <c r="AC143" s="147"/>
      <c r="AD143" s="147"/>
      <c r="AE143" s="147"/>
      <c r="AF143" s="147"/>
      <c r="AG143" s="147" t="s">
        <v>137</v>
      </c>
      <c r="AH143" s="147">
        <v>0</v>
      </c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outlineLevel="3" x14ac:dyDescent="0.2">
      <c r="A144" s="154"/>
      <c r="B144" s="155"/>
      <c r="C144" s="181" t="s">
        <v>320</v>
      </c>
      <c r="D144" s="161"/>
      <c r="E144" s="162">
        <v>23.3</v>
      </c>
      <c r="F144" s="157"/>
      <c r="G144" s="157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137</v>
      </c>
      <c r="AH144" s="147">
        <v>0</v>
      </c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1" x14ac:dyDescent="0.2">
      <c r="A145" s="171">
        <v>33</v>
      </c>
      <c r="B145" s="172" t="s">
        <v>321</v>
      </c>
      <c r="C145" s="180" t="s">
        <v>322</v>
      </c>
      <c r="D145" s="173" t="s">
        <v>197</v>
      </c>
      <c r="E145" s="174">
        <v>149.80000000000001</v>
      </c>
      <c r="F145" s="175"/>
      <c r="G145" s="176">
        <f>ROUND(E145*F145,2)</f>
        <v>0</v>
      </c>
      <c r="H145" s="175"/>
      <c r="I145" s="176">
        <f>ROUND(E145*H145,2)</f>
        <v>0</v>
      </c>
      <c r="J145" s="175"/>
      <c r="K145" s="176">
        <f>ROUND(E145*J145,2)</f>
        <v>0</v>
      </c>
      <c r="L145" s="176">
        <v>21</v>
      </c>
      <c r="M145" s="176">
        <f>G145*(1+L145/100)</f>
        <v>0</v>
      </c>
      <c r="N145" s="174">
        <v>3.15E-2</v>
      </c>
      <c r="O145" s="174">
        <f>ROUND(E145*N145,2)</f>
        <v>4.72</v>
      </c>
      <c r="P145" s="174">
        <v>0</v>
      </c>
      <c r="Q145" s="174">
        <f>ROUND(E145*P145,2)</f>
        <v>0</v>
      </c>
      <c r="R145" s="176"/>
      <c r="S145" s="176" t="s">
        <v>129</v>
      </c>
      <c r="T145" s="177" t="s">
        <v>130</v>
      </c>
      <c r="U145" s="157">
        <v>0</v>
      </c>
      <c r="V145" s="157">
        <f>ROUND(E145*U145,2)</f>
        <v>0</v>
      </c>
      <c r="W145" s="157"/>
      <c r="X145" s="157" t="s">
        <v>131</v>
      </c>
      <c r="Y145" s="157" t="s">
        <v>132</v>
      </c>
      <c r="Z145" s="147"/>
      <c r="AA145" s="147"/>
      <c r="AB145" s="147"/>
      <c r="AC145" s="147"/>
      <c r="AD145" s="147"/>
      <c r="AE145" s="147"/>
      <c r="AF145" s="147"/>
      <c r="AG145" s="147" t="s">
        <v>177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250" t="s">
        <v>323</v>
      </c>
      <c r="D146" s="251"/>
      <c r="E146" s="251"/>
      <c r="F146" s="251"/>
      <c r="G146" s="251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135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3" x14ac:dyDescent="0.2">
      <c r="A147" s="154"/>
      <c r="B147" s="155"/>
      <c r="C147" s="252" t="s">
        <v>324</v>
      </c>
      <c r="D147" s="253"/>
      <c r="E147" s="253"/>
      <c r="F147" s="253"/>
      <c r="G147" s="253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135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outlineLevel="3" x14ac:dyDescent="0.2">
      <c r="A148" s="154"/>
      <c r="B148" s="155"/>
      <c r="C148" s="252" t="s">
        <v>325</v>
      </c>
      <c r="D148" s="253"/>
      <c r="E148" s="253"/>
      <c r="F148" s="253"/>
      <c r="G148" s="253"/>
      <c r="H148" s="157"/>
      <c r="I148" s="157"/>
      <c r="J148" s="157"/>
      <c r="K148" s="157"/>
      <c r="L148" s="157"/>
      <c r="M148" s="157"/>
      <c r="N148" s="156"/>
      <c r="O148" s="156"/>
      <c r="P148" s="156"/>
      <c r="Q148" s="156"/>
      <c r="R148" s="157"/>
      <c r="S148" s="157"/>
      <c r="T148" s="157"/>
      <c r="U148" s="157"/>
      <c r="V148" s="157"/>
      <c r="W148" s="157"/>
      <c r="X148" s="157"/>
      <c r="Y148" s="157"/>
      <c r="Z148" s="147"/>
      <c r="AA148" s="147"/>
      <c r="AB148" s="147"/>
      <c r="AC148" s="147"/>
      <c r="AD148" s="147"/>
      <c r="AE148" s="147"/>
      <c r="AF148" s="147"/>
      <c r="AG148" s="147" t="s">
        <v>135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3" x14ac:dyDescent="0.2">
      <c r="A149" s="154"/>
      <c r="B149" s="155"/>
      <c r="C149" s="252" t="s">
        <v>326</v>
      </c>
      <c r="D149" s="253"/>
      <c r="E149" s="253"/>
      <c r="F149" s="253"/>
      <c r="G149" s="253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135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3" x14ac:dyDescent="0.2">
      <c r="A150" s="154"/>
      <c r="B150" s="155"/>
      <c r="C150" s="252" t="s">
        <v>327</v>
      </c>
      <c r="D150" s="253"/>
      <c r="E150" s="253"/>
      <c r="F150" s="253"/>
      <c r="G150" s="253"/>
      <c r="H150" s="157"/>
      <c r="I150" s="157"/>
      <c r="J150" s="157"/>
      <c r="K150" s="157"/>
      <c r="L150" s="157"/>
      <c r="M150" s="157"/>
      <c r="N150" s="156"/>
      <c r="O150" s="156"/>
      <c r="P150" s="156"/>
      <c r="Q150" s="156"/>
      <c r="R150" s="157"/>
      <c r="S150" s="157"/>
      <c r="T150" s="157"/>
      <c r="U150" s="157"/>
      <c r="V150" s="157"/>
      <c r="W150" s="157"/>
      <c r="X150" s="157"/>
      <c r="Y150" s="157"/>
      <c r="Z150" s="147"/>
      <c r="AA150" s="147"/>
      <c r="AB150" s="147"/>
      <c r="AC150" s="147"/>
      <c r="AD150" s="147"/>
      <c r="AE150" s="147"/>
      <c r="AF150" s="147"/>
      <c r="AG150" s="147" t="s">
        <v>135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3" x14ac:dyDescent="0.2">
      <c r="A151" s="154"/>
      <c r="B151" s="155"/>
      <c r="C151" s="252" t="s">
        <v>328</v>
      </c>
      <c r="D151" s="253"/>
      <c r="E151" s="253"/>
      <c r="F151" s="253"/>
      <c r="G151" s="253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135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3" x14ac:dyDescent="0.2">
      <c r="A152" s="154"/>
      <c r="B152" s="155"/>
      <c r="C152" s="252" t="s">
        <v>329</v>
      </c>
      <c r="D152" s="253"/>
      <c r="E152" s="253"/>
      <c r="F152" s="253"/>
      <c r="G152" s="253"/>
      <c r="H152" s="157"/>
      <c r="I152" s="157"/>
      <c r="J152" s="157"/>
      <c r="K152" s="157"/>
      <c r="L152" s="157"/>
      <c r="M152" s="157"/>
      <c r="N152" s="156"/>
      <c r="O152" s="156"/>
      <c r="P152" s="156"/>
      <c r="Q152" s="156"/>
      <c r="R152" s="157"/>
      <c r="S152" s="157"/>
      <c r="T152" s="157"/>
      <c r="U152" s="157"/>
      <c r="V152" s="157"/>
      <c r="W152" s="157"/>
      <c r="X152" s="157"/>
      <c r="Y152" s="157"/>
      <c r="Z152" s="147"/>
      <c r="AA152" s="147"/>
      <c r="AB152" s="147"/>
      <c r="AC152" s="147"/>
      <c r="AD152" s="147"/>
      <c r="AE152" s="147"/>
      <c r="AF152" s="147"/>
      <c r="AG152" s="147" t="s">
        <v>135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3" x14ac:dyDescent="0.2">
      <c r="A153" s="154"/>
      <c r="B153" s="155"/>
      <c r="C153" s="252" t="s">
        <v>330</v>
      </c>
      <c r="D153" s="253"/>
      <c r="E153" s="253"/>
      <c r="F153" s="253"/>
      <c r="G153" s="253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135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2" x14ac:dyDescent="0.2">
      <c r="A154" s="154"/>
      <c r="B154" s="155"/>
      <c r="C154" s="181" t="s">
        <v>285</v>
      </c>
      <c r="D154" s="161"/>
      <c r="E154" s="162">
        <v>149.80000000000001</v>
      </c>
      <c r="F154" s="157"/>
      <c r="G154" s="157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137</v>
      </c>
      <c r="AH154" s="147">
        <v>0</v>
      </c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1" x14ac:dyDescent="0.2">
      <c r="A155" s="171">
        <v>34</v>
      </c>
      <c r="B155" s="172" t="s">
        <v>331</v>
      </c>
      <c r="C155" s="180" t="s">
        <v>332</v>
      </c>
      <c r="D155" s="173" t="s">
        <v>333</v>
      </c>
      <c r="E155" s="174">
        <v>1</v>
      </c>
      <c r="F155" s="175"/>
      <c r="G155" s="176">
        <f>ROUND(E155*F155,2)</f>
        <v>0</v>
      </c>
      <c r="H155" s="175"/>
      <c r="I155" s="176">
        <f>ROUND(E155*H155,2)</f>
        <v>0</v>
      </c>
      <c r="J155" s="175"/>
      <c r="K155" s="176">
        <f>ROUND(E155*J155,2)</f>
        <v>0</v>
      </c>
      <c r="L155" s="176">
        <v>21</v>
      </c>
      <c r="M155" s="176">
        <f>G155*(1+L155/100)</f>
        <v>0</v>
      </c>
      <c r="N155" s="174">
        <v>5.1000000000000004E-3</v>
      </c>
      <c r="O155" s="174">
        <f>ROUND(E155*N155,2)</f>
        <v>0.01</v>
      </c>
      <c r="P155" s="174">
        <v>0</v>
      </c>
      <c r="Q155" s="174">
        <f>ROUND(E155*P155,2)</f>
        <v>0</v>
      </c>
      <c r="R155" s="176"/>
      <c r="S155" s="176" t="s">
        <v>129</v>
      </c>
      <c r="T155" s="177" t="s">
        <v>130</v>
      </c>
      <c r="U155" s="157">
        <v>0</v>
      </c>
      <c r="V155" s="157">
        <f>ROUND(E155*U155,2)</f>
        <v>0</v>
      </c>
      <c r="W155" s="157"/>
      <c r="X155" s="157" t="s">
        <v>279</v>
      </c>
      <c r="Y155" s="157" t="s">
        <v>132</v>
      </c>
      <c r="Z155" s="147"/>
      <c r="AA155" s="147"/>
      <c r="AB155" s="147"/>
      <c r="AC155" s="147"/>
      <c r="AD155" s="147"/>
      <c r="AE155" s="147"/>
      <c r="AF155" s="147"/>
      <c r="AG155" s="147" t="s">
        <v>280</v>
      </c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2" x14ac:dyDescent="0.2">
      <c r="A156" s="154"/>
      <c r="B156" s="155"/>
      <c r="C156" s="250" t="s">
        <v>334</v>
      </c>
      <c r="D156" s="251"/>
      <c r="E156" s="251"/>
      <c r="F156" s="251"/>
      <c r="G156" s="251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135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3" x14ac:dyDescent="0.2">
      <c r="A157" s="154"/>
      <c r="B157" s="155"/>
      <c r="C157" s="185" t="s">
        <v>164</v>
      </c>
      <c r="D157" s="158"/>
      <c r="E157" s="159"/>
      <c r="F157" s="160"/>
      <c r="G157" s="160"/>
      <c r="H157" s="157"/>
      <c r="I157" s="157"/>
      <c r="J157" s="157"/>
      <c r="K157" s="157"/>
      <c r="L157" s="157"/>
      <c r="M157" s="157"/>
      <c r="N157" s="156"/>
      <c r="O157" s="156"/>
      <c r="P157" s="156"/>
      <c r="Q157" s="156"/>
      <c r="R157" s="157"/>
      <c r="S157" s="157"/>
      <c r="T157" s="157"/>
      <c r="U157" s="157"/>
      <c r="V157" s="157"/>
      <c r="W157" s="157"/>
      <c r="X157" s="157"/>
      <c r="Y157" s="157"/>
      <c r="Z157" s="147"/>
      <c r="AA157" s="147"/>
      <c r="AB157" s="147"/>
      <c r="AC157" s="147"/>
      <c r="AD157" s="147"/>
      <c r="AE157" s="147"/>
      <c r="AF157" s="147"/>
      <c r="AG157" s="147" t="s">
        <v>135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3" x14ac:dyDescent="0.2">
      <c r="A158" s="154"/>
      <c r="B158" s="155"/>
      <c r="C158" s="252" t="s">
        <v>335</v>
      </c>
      <c r="D158" s="253"/>
      <c r="E158" s="253"/>
      <c r="F158" s="253"/>
      <c r="G158" s="253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135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2" x14ac:dyDescent="0.2">
      <c r="A159" s="154"/>
      <c r="B159" s="155"/>
      <c r="C159" s="181" t="s">
        <v>67</v>
      </c>
      <c r="D159" s="161"/>
      <c r="E159" s="162">
        <v>1</v>
      </c>
      <c r="F159" s="157"/>
      <c r="G159" s="157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137</v>
      </c>
      <c r="AH159" s="147">
        <v>0</v>
      </c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1" x14ac:dyDescent="0.2">
      <c r="A160" s="171">
        <v>35</v>
      </c>
      <c r="B160" s="172" t="s">
        <v>336</v>
      </c>
      <c r="C160" s="180" t="s">
        <v>337</v>
      </c>
      <c r="D160" s="173" t="s">
        <v>333</v>
      </c>
      <c r="E160" s="174">
        <v>1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5.1000000000000004E-3</v>
      </c>
      <c r="O160" s="174">
        <f>ROUND(E160*N160,2)</f>
        <v>0.01</v>
      </c>
      <c r="P160" s="174">
        <v>0</v>
      </c>
      <c r="Q160" s="174">
        <f>ROUND(E160*P160,2)</f>
        <v>0</v>
      </c>
      <c r="R160" s="176"/>
      <c r="S160" s="176" t="s">
        <v>129</v>
      </c>
      <c r="T160" s="177" t="s">
        <v>130</v>
      </c>
      <c r="U160" s="157">
        <v>0</v>
      </c>
      <c r="V160" s="157">
        <f>ROUND(E160*U160,2)</f>
        <v>0</v>
      </c>
      <c r="W160" s="157"/>
      <c r="X160" s="157" t="s">
        <v>279</v>
      </c>
      <c r="Y160" s="157" t="s">
        <v>132</v>
      </c>
      <c r="Z160" s="147"/>
      <c r="AA160" s="147"/>
      <c r="AB160" s="147"/>
      <c r="AC160" s="147"/>
      <c r="AD160" s="147"/>
      <c r="AE160" s="147"/>
      <c r="AF160" s="147"/>
      <c r="AG160" s="147" t="s">
        <v>280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250" t="s">
        <v>338</v>
      </c>
      <c r="D161" s="251"/>
      <c r="E161" s="251"/>
      <c r="F161" s="251"/>
      <c r="G161" s="251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135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2" x14ac:dyDescent="0.2">
      <c r="A162" s="154"/>
      <c r="B162" s="155"/>
      <c r="C162" s="181" t="s">
        <v>67</v>
      </c>
      <c r="D162" s="161"/>
      <c r="E162" s="162">
        <v>1</v>
      </c>
      <c r="F162" s="157"/>
      <c r="G162" s="157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137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1" x14ac:dyDescent="0.2">
      <c r="A163" s="171">
        <v>36</v>
      </c>
      <c r="B163" s="172" t="s">
        <v>339</v>
      </c>
      <c r="C163" s="180" t="s">
        <v>340</v>
      </c>
      <c r="D163" s="173" t="s">
        <v>197</v>
      </c>
      <c r="E163" s="174">
        <v>172.27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0.13556000000000001</v>
      </c>
      <c r="O163" s="174">
        <f>ROUND(E163*N163,2)</f>
        <v>23.35</v>
      </c>
      <c r="P163" s="174">
        <v>0</v>
      </c>
      <c r="Q163" s="174">
        <f>ROUND(E163*P163,2)</f>
        <v>0</v>
      </c>
      <c r="R163" s="176"/>
      <c r="S163" s="176" t="s">
        <v>129</v>
      </c>
      <c r="T163" s="177" t="s">
        <v>130</v>
      </c>
      <c r="U163" s="157">
        <v>0</v>
      </c>
      <c r="V163" s="157">
        <f>ROUND(E163*U163,2)</f>
        <v>0</v>
      </c>
      <c r="W163" s="157"/>
      <c r="X163" s="157" t="s">
        <v>279</v>
      </c>
      <c r="Y163" s="157" t="s">
        <v>132</v>
      </c>
      <c r="Z163" s="147"/>
      <c r="AA163" s="147"/>
      <c r="AB163" s="147"/>
      <c r="AC163" s="147"/>
      <c r="AD163" s="147"/>
      <c r="AE163" s="147"/>
      <c r="AF163" s="147"/>
      <c r="AG163" s="147" t="s">
        <v>280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250" t="s">
        <v>341</v>
      </c>
      <c r="D164" s="251"/>
      <c r="E164" s="251"/>
      <c r="F164" s="251"/>
      <c r="G164" s="251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135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185" t="s">
        <v>164</v>
      </c>
      <c r="D165" s="158"/>
      <c r="E165" s="159"/>
      <c r="F165" s="160"/>
      <c r="G165" s="160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135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t="45" outlineLevel="3" x14ac:dyDescent="0.2">
      <c r="A166" s="154"/>
      <c r="B166" s="155"/>
      <c r="C166" s="252" t="s">
        <v>342</v>
      </c>
      <c r="D166" s="253"/>
      <c r="E166" s="253"/>
      <c r="F166" s="253"/>
      <c r="G166" s="253"/>
      <c r="H166" s="157"/>
      <c r="I166" s="157"/>
      <c r="J166" s="157"/>
      <c r="K166" s="157"/>
      <c r="L166" s="157"/>
      <c r="M166" s="157"/>
      <c r="N166" s="156"/>
      <c r="O166" s="156"/>
      <c r="P166" s="156"/>
      <c r="Q166" s="156"/>
      <c r="R166" s="157"/>
      <c r="S166" s="157"/>
      <c r="T166" s="157"/>
      <c r="U166" s="157"/>
      <c r="V166" s="157"/>
      <c r="W166" s="157"/>
      <c r="X166" s="157"/>
      <c r="Y166" s="157"/>
      <c r="Z166" s="147"/>
      <c r="AA166" s="147"/>
      <c r="AB166" s="147"/>
      <c r="AC166" s="147"/>
      <c r="AD166" s="147"/>
      <c r="AE166" s="147"/>
      <c r="AF166" s="147"/>
      <c r="AG166" s="147" t="s">
        <v>135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78" t="str">
        <f>C166</f>
        <v>Tradiční čtvercový tvar dlaždice BEST - AKVAGRAS je ze dvou stran opatřen 30 mm širokými distančníky, které zaručí přesnou pokládku a rovné spáry mezi dlažbou. Dlažba je vyrobena z vysoce pevnostního vibrolisovaného betonu, kde optimální poměr vrchní nášlapné a spodní jádrové vrstvy betonu zajišťuje maximální užitné vlastnosti dlažby. Dlažba je mrazuvzdorná a odolná povětrnostním podmínkám. Neublíží jí ani voda, ani chemické rozmrazovací látky.</v>
      </c>
      <c r="BB166" s="147"/>
      <c r="BC166" s="147"/>
      <c r="BD166" s="147"/>
      <c r="BE166" s="147"/>
      <c r="BF166" s="147"/>
      <c r="BG166" s="147"/>
      <c r="BH166" s="147"/>
    </row>
    <row r="167" spans="1:60" outlineLevel="3" x14ac:dyDescent="0.2">
      <c r="A167" s="154"/>
      <c r="B167" s="155"/>
      <c r="C167" s="185" t="s">
        <v>164</v>
      </c>
      <c r="D167" s="158"/>
      <c r="E167" s="159"/>
      <c r="F167" s="160"/>
      <c r="G167" s="160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135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ht="22.5" outlineLevel="3" x14ac:dyDescent="0.2">
      <c r="A168" s="154"/>
      <c r="B168" s="155"/>
      <c r="C168" s="252" t="s">
        <v>343</v>
      </c>
      <c r="D168" s="253"/>
      <c r="E168" s="253"/>
      <c r="F168" s="253"/>
      <c r="G168" s="253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135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78" t="str">
        <f>C168</f>
        <v>Dlažba je po dvou stranách opatřena distančními nálitky, které vytváří pravidelné 30 mm široké spáry mezi jednotlivými dlaždicemi.  Spáry budou vysypány drobným kamenivem, podíl spár činí 27,8 % plochy. Výška dlažby 80 mm.</v>
      </c>
      <c r="BB168" s="147"/>
      <c r="BC168" s="147"/>
      <c r="BD168" s="147"/>
      <c r="BE168" s="147"/>
      <c r="BF168" s="147"/>
      <c r="BG168" s="147"/>
      <c r="BH168" s="147"/>
    </row>
    <row r="169" spans="1:60" outlineLevel="2" x14ac:dyDescent="0.2">
      <c r="A169" s="154"/>
      <c r="B169" s="155"/>
      <c r="C169" s="181" t="s">
        <v>344</v>
      </c>
      <c r="D169" s="161"/>
      <c r="E169" s="162">
        <v>172.27</v>
      </c>
      <c r="F169" s="157"/>
      <c r="G169" s="157"/>
      <c r="H169" s="157"/>
      <c r="I169" s="157"/>
      <c r="J169" s="157"/>
      <c r="K169" s="157"/>
      <c r="L169" s="157"/>
      <c r="M169" s="157"/>
      <c r="N169" s="156"/>
      <c r="O169" s="156"/>
      <c r="P169" s="156"/>
      <c r="Q169" s="156"/>
      <c r="R169" s="157"/>
      <c r="S169" s="157"/>
      <c r="T169" s="157"/>
      <c r="U169" s="157"/>
      <c r="V169" s="157"/>
      <c r="W169" s="157"/>
      <c r="X169" s="157"/>
      <c r="Y169" s="157"/>
      <c r="Z169" s="147"/>
      <c r="AA169" s="147"/>
      <c r="AB169" s="147"/>
      <c r="AC169" s="147"/>
      <c r="AD169" s="147"/>
      <c r="AE169" s="147"/>
      <c r="AF169" s="147"/>
      <c r="AG169" s="147" t="s">
        <v>137</v>
      </c>
      <c r="AH169" s="147">
        <v>0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71">
        <v>37</v>
      </c>
      <c r="B170" s="172" t="s">
        <v>345</v>
      </c>
      <c r="C170" s="180" t="s">
        <v>346</v>
      </c>
      <c r="D170" s="173" t="s">
        <v>197</v>
      </c>
      <c r="E170" s="174">
        <v>9.89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0.13556000000000001</v>
      </c>
      <c r="O170" s="174">
        <f>ROUND(E170*N170,2)</f>
        <v>1.34</v>
      </c>
      <c r="P170" s="174">
        <v>0</v>
      </c>
      <c r="Q170" s="174">
        <f>ROUND(E170*P170,2)</f>
        <v>0</v>
      </c>
      <c r="R170" s="176"/>
      <c r="S170" s="176" t="s">
        <v>129</v>
      </c>
      <c r="T170" s="177" t="s">
        <v>130</v>
      </c>
      <c r="U170" s="157">
        <v>0</v>
      </c>
      <c r="V170" s="157">
        <f>ROUND(E170*U170,2)</f>
        <v>0</v>
      </c>
      <c r="W170" s="157"/>
      <c r="X170" s="157" t="s">
        <v>279</v>
      </c>
      <c r="Y170" s="157" t="s">
        <v>132</v>
      </c>
      <c r="Z170" s="147"/>
      <c r="AA170" s="147"/>
      <c r="AB170" s="147"/>
      <c r="AC170" s="147"/>
      <c r="AD170" s="147"/>
      <c r="AE170" s="147"/>
      <c r="AF170" s="147"/>
      <c r="AG170" s="147" t="s">
        <v>280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250" t="s">
        <v>341</v>
      </c>
      <c r="D171" s="251"/>
      <c r="E171" s="251"/>
      <c r="F171" s="251"/>
      <c r="G171" s="251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135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3" x14ac:dyDescent="0.2">
      <c r="A172" s="154"/>
      <c r="B172" s="155"/>
      <c r="C172" s="185" t="s">
        <v>164</v>
      </c>
      <c r="D172" s="158"/>
      <c r="E172" s="159"/>
      <c r="F172" s="160"/>
      <c r="G172" s="160"/>
      <c r="H172" s="157"/>
      <c r="I172" s="157"/>
      <c r="J172" s="157"/>
      <c r="K172" s="157"/>
      <c r="L172" s="157"/>
      <c r="M172" s="157"/>
      <c r="N172" s="156"/>
      <c r="O172" s="156"/>
      <c r="P172" s="156"/>
      <c r="Q172" s="156"/>
      <c r="R172" s="157"/>
      <c r="S172" s="157"/>
      <c r="T172" s="157"/>
      <c r="U172" s="157"/>
      <c r="V172" s="157"/>
      <c r="W172" s="157"/>
      <c r="X172" s="157"/>
      <c r="Y172" s="157"/>
      <c r="Z172" s="147"/>
      <c r="AA172" s="147"/>
      <c r="AB172" s="147"/>
      <c r="AC172" s="147"/>
      <c r="AD172" s="147"/>
      <c r="AE172" s="147"/>
      <c r="AF172" s="147"/>
      <c r="AG172" s="147" t="s">
        <v>135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ht="45" outlineLevel="3" x14ac:dyDescent="0.2">
      <c r="A173" s="154"/>
      <c r="B173" s="155"/>
      <c r="C173" s="252" t="s">
        <v>342</v>
      </c>
      <c r="D173" s="253"/>
      <c r="E173" s="253"/>
      <c r="F173" s="253"/>
      <c r="G173" s="253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135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78" t="str">
        <f>C173</f>
        <v>Tradiční čtvercový tvar dlaždice BEST - AKVAGRAS je ze dvou stran opatřen 30 mm širokými distančníky, které zaručí přesnou pokládku a rovné spáry mezi dlažbou. Dlažba je vyrobena z vysoce pevnostního vibrolisovaného betonu, kde optimální poměr vrchní nášlapné a spodní jádrové vrstvy betonu zajišťuje maximální užitné vlastnosti dlažby. Dlažba je mrazuvzdorná a odolná povětrnostním podmínkám. Neublíží jí ani voda, ani chemické rozmrazovací látky.</v>
      </c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185" t="s">
        <v>164</v>
      </c>
      <c r="D174" s="158"/>
      <c r="E174" s="159"/>
      <c r="F174" s="160"/>
      <c r="G174" s="160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135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ht="22.5" outlineLevel="3" x14ac:dyDescent="0.2">
      <c r="A175" s="154"/>
      <c r="B175" s="155"/>
      <c r="C175" s="252" t="s">
        <v>343</v>
      </c>
      <c r="D175" s="253"/>
      <c r="E175" s="253"/>
      <c r="F175" s="253"/>
      <c r="G175" s="253"/>
      <c r="H175" s="157"/>
      <c r="I175" s="157"/>
      <c r="J175" s="157"/>
      <c r="K175" s="157"/>
      <c r="L175" s="157"/>
      <c r="M175" s="157"/>
      <c r="N175" s="156"/>
      <c r="O175" s="156"/>
      <c r="P175" s="156"/>
      <c r="Q175" s="156"/>
      <c r="R175" s="157"/>
      <c r="S175" s="157"/>
      <c r="T175" s="157"/>
      <c r="U175" s="157"/>
      <c r="V175" s="157"/>
      <c r="W175" s="157"/>
      <c r="X175" s="157"/>
      <c r="Y175" s="157"/>
      <c r="Z175" s="147"/>
      <c r="AA175" s="147"/>
      <c r="AB175" s="147"/>
      <c r="AC175" s="147"/>
      <c r="AD175" s="147"/>
      <c r="AE175" s="147"/>
      <c r="AF175" s="147"/>
      <c r="AG175" s="147" t="s">
        <v>135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78" t="str">
        <f>C175</f>
        <v>Dlažba je po dvou stranách opatřena distančními nálitky, které vytváří pravidelné 30 mm široké spáry mezi jednotlivými dlaždicemi.  Spáry budou vysypány drobným kamenivem, podíl spár činí 27,8 % plochy. Výška dlažby 80 mm.</v>
      </c>
      <c r="BB175" s="147"/>
      <c r="BC175" s="147"/>
      <c r="BD175" s="147"/>
      <c r="BE175" s="147"/>
      <c r="BF175" s="147"/>
      <c r="BG175" s="147"/>
      <c r="BH175" s="147"/>
    </row>
    <row r="176" spans="1:60" outlineLevel="2" x14ac:dyDescent="0.2">
      <c r="A176" s="154"/>
      <c r="B176" s="155"/>
      <c r="C176" s="181" t="s">
        <v>347</v>
      </c>
      <c r="D176" s="161"/>
      <c r="E176" s="162">
        <v>9.89</v>
      </c>
      <c r="F176" s="157"/>
      <c r="G176" s="157"/>
      <c r="H176" s="157"/>
      <c r="I176" s="157"/>
      <c r="J176" s="157"/>
      <c r="K176" s="157"/>
      <c r="L176" s="157"/>
      <c r="M176" s="157"/>
      <c r="N176" s="156"/>
      <c r="O176" s="156"/>
      <c r="P176" s="156"/>
      <c r="Q176" s="156"/>
      <c r="R176" s="157"/>
      <c r="S176" s="157"/>
      <c r="T176" s="157"/>
      <c r="U176" s="157"/>
      <c r="V176" s="157"/>
      <c r="W176" s="157"/>
      <c r="X176" s="157"/>
      <c r="Y176" s="157"/>
      <c r="Z176" s="147"/>
      <c r="AA176" s="147"/>
      <c r="AB176" s="147"/>
      <c r="AC176" s="147"/>
      <c r="AD176" s="147"/>
      <c r="AE176" s="147"/>
      <c r="AF176" s="147"/>
      <c r="AG176" s="147" t="s">
        <v>137</v>
      </c>
      <c r="AH176" s="147">
        <v>0</v>
      </c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1" x14ac:dyDescent="0.2">
      <c r="A177" s="171">
        <v>38</v>
      </c>
      <c r="B177" s="172" t="s">
        <v>348</v>
      </c>
      <c r="C177" s="180" t="s">
        <v>349</v>
      </c>
      <c r="D177" s="173" t="s">
        <v>197</v>
      </c>
      <c r="E177" s="174">
        <v>8.83</v>
      </c>
      <c r="F177" s="175"/>
      <c r="G177" s="176">
        <f>ROUND(E177*F177,2)</f>
        <v>0</v>
      </c>
      <c r="H177" s="175"/>
      <c r="I177" s="176">
        <f>ROUND(E177*H177,2)</f>
        <v>0</v>
      </c>
      <c r="J177" s="175"/>
      <c r="K177" s="176">
        <f>ROUND(E177*J177,2)</f>
        <v>0</v>
      </c>
      <c r="L177" s="176">
        <v>21</v>
      </c>
      <c r="M177" s="176">
        <f>G177*(1+L177/100)</f>
        <v>0</v>
      </c>
      <c r="N177" s="174">
        <v>0.152</v>
      </c>
      <c r="O177" s="174">
        <f>ROUND(E177*N177,2)</f>
        <v>1.34</v>
      </c>
      <c r="P177" s="174">
        <v>0</v>
      </c>
      <c r="Q177" s="174">
        <f>ROUND(E177*P177,2)</f>
        <v>0</v>
      </c>
      <c r="R177" s="176" t="s">
        <v>278</v>
      </c>
      <c r="S177" s="176" t="s">
        <v>198</v>
      </c>
      <c r="T177" s="177" t="s">
        <v>130</v>
      </c>
      <c r="U177" s="157">
        <v>0</v>
      </c>
      <c r="V177" s="157">
        <f>ROUND(E177*U177,2)</f>
        <v>0</v>
      </c>
      <c r="W177" s="157"/>
      <c r="X177" s="157" t="s">
        <v>279</v>
      </c>
      <c r="Y177" s="157" t="s">
        <v>132</v>
      </c>
      <c r="Z177" s="147"/>
      <c r="AA177" s="147"/>
      <c r="AB177" s="147"/>
      <c r="AC177" s="147"/>
      <c r="AD177" s="147"/>
      <c r="AE177" s="147"/>
      <c r="AF177" s="147"/>
      <c r="AG177" s="147" t="s">
        <v>280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250" t="s">
        <v>350</v>
      </c>
      <c r="D178" s="251"/>
      <c r="E178" s="251"/>
      <c r="F178" s="251"/>
      <c r="G178" s="251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135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2" x14ac:dyDescent="0.2">
      <c r="A179" s="154"/>
      <c r="B179" s="155"/>
      <c r="C179" s="181" t="s">
        <v>351</v>
      </c>
      <c r="D179" s="161"/>
      <c r="E179" s="162">
        <v>4.17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137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3" x14ac:dyDescent="0.2">
      <c r="A180" s="154"/>
      <c r="B180" s="155"/>
      <c r="C180" s="181" t="s">
        <v>352</v>
      </c>
      <c r="D180" s="161"/>
      <c r="E180" s="162">
        <v>4.66</v>
      </c>
      <c r="F180" s="157"/>
      <c r="G180" s="157"/>
      <c r="H180" s="157"/>
      <c r="I180" s="157"/>
      <c r="J180" s="157"/>
      <c r="K180" s="157"/>
      <c r="L180" s="157"/>
      <c r="M180" s="157"/>
      <c r="N180" s="156"/>
      <c r="O180" s="156"/>
      <c r="P180" s="156"/>
      <c r="Q180" s="156"/>
      <c r="R180" s="157"/>
      <c r="S180" s="157"/>
      <c r="T180" s="157"/>
      <c r="U180" s="157"/>
      <c r="V180" s="157"/>
      <c r="W180" s="157"/>
      <c r="X180" s="157"/>
      <c r="Y180" s="157"/>
      <c r="Z180" s="147"/>
      <c r="AA180" s="147"/>
      <c r="AB180" s="147"/>
      <c r="AC180" s="147"/>
      <c r="AD180" s="147"/>
      <c r="AE180" s="147"/>
      <c r="AF180" s="147"/>
      <c r="AG180" s="147" t="s">
        <v>137</v>
      </c>
      <c r="AH180" s="147">
        <v>0</v>
      </c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x14ac:dyDescent="0.2">
      <c r="A181" s="164" t="s">
        <v>124</v>
      </c>
      <c r="B181" s="165" t="s">
        <v>77</v>
      </c>
      <c r="C181" s="179" t="s">
        <v>78</v>
      </c>
      <c r="D181" s="166"/>
      <c r="E181" s="167"/>
      <c r="F181" s="168"/>
      <c r="G181" s="168">
        <f>SUMIF(AG182:AG183,"&lt;&gt;NOR",G182:G183)</f>
        <v>0</v>
      </c>
      <c r="H181" s="168"/>
      <c r="I181" s="168">
        <f>SUM(I182:I183)</f>
        <v>0</v>
      </c>
      <c r="J181" s="168"/>
      <c r="K181" s="168">
        <f>SUM(K182:K183)</f>
        <v>0</v>
      </c>
      <c r="L181" s="168"/>
      <c r="M181" s="168">
        <f>SUM(M182:M183)</f>
        <v>0</v>
      </c>
      <c r="N181" s="167"/>
      <c r="O181" s="167">
        <f>SUM(O182:O183)</f>
        <v>0</v>
      </c>
      <c r="P181" s="167"/>
      <c r="Q181" s="167">
        <f>SUM(Q182:Q183)</f>
        <v>0</v>
      </c>
      <c r="R181" s="168"/>
      <c r="S181" s="168"/>
      <c r="T181" s="169"/>
      <c r="U181" s="163"/>
      <c r="V181" s="163">
        <f>SUM(V182:V183)</f>
        <v>0</v>
      </c>
      <c r="W181" s="163"/>
      <c r="X181" s="163"/>
      <c r="Y181" s="163"/>
      <c r="AG181" t="s">
        <v>125</v>
      </c>
    </row>
    <row r="182" spans="1:60" outlineLevel="1" x14ac:dyDescent="0.2">
      <c r="A182" s="171">
        <v>39</v>
      </c>
      <c r="B182" s="172" t="s">
        <v>353</v>
      </c>
      <c r="C182" s="180" t="s">
        <v>354</v>
      </c>
      <c r="D182" s="173" t="s">
        <v>208</v>
      </c>
      <c r="E182" s="174">
        <v>50</v>
      </c>
      <c r="F182" s="175"/>
      <c r="G182" s="176">
        <f>ROUND(E182*F182,2)</f>
        <v>0</v>
      </c>
      <c r="H182" s="175"/>
      <c r="I182" s="176">
        <f>ROUND(E182*H182,2)</f>
        <v>0</v>
      </c>
      <c r="J182" s="175"/>
      <c r="K182" s="176">
        <f>ROUND(E182*J182,2)</f>
        <v>0</v>
      </c>
      <c r="L182" s="176">
        <v>21</v>
      </c>
      <c r="M182" s="176">
        <f>G182*(1+L182/100)</f>
        <v>0</v>
      </c>
      <c r="N182" s="174">
        <v>0</v>
      </c>
      <c r="O182" s="174">
        <f>ROUND(E182*N182,2)</f>
        <v>0</v>
      </c>
      <c r="P182" s="174">
        <v>0</v>
      </c>
      <c r="Q182" s="174">
        <f>ROUND(E182*P182,2)</f>
        <v>0</v>
      </c>
      <c r="R182" s="176"/>
      <c r="S182" s="176" t="s">
        <v>198</v>
      </c>
      <c r="T182" s="177" t="s">
        <v>130</v>
      </c>
      <c r="U182" s="157">
        <v>0</v>
      </c>
      <c r="V182" s="157">
        <f>ROUND(E182*U182,2)</f>
        <v>0</v>
      </c>
      <c r="W182" s="157"/>
      <c r="X182" s="157" t="s">
        <v>131</v>
      </c>
      <c r="Y182" s="157" t="s">
        <v>132</v>
      </c>
      <c r="Z182" s="147"/>
      <c r="AA182" s="147"/>
      <c r="AB182" s="147"/>
      <c r="AC182" s="147"/>
      <c r="AD182" s="147"/>
      <c r="AE182" s="147"/>
      <c r="AF182" s="147"/>
      <c r="AG182" s="147" t="s">
        <v>133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2" x14ac:dyDescent="0.2">
      <c r="A183" s="154"/>
      <c r="B183" s="155"/>
      <c r="C183" s="181" t="s">
        <v>355</v>
      </c>
      <c r="D183" s="161"/>
      <c r="E183" s="162">
        <v>50</v>
      </c>
      <c r="F183" s="157"/>
      <c r="G183" s="157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137</v>
      </c>
      <c r="AH183" s="147">
        <v>0</v>
      </c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x14ac:dyDescent="0.2">
      <c r="A184" s="164" t="s">
        <v>124</v>
      </c>
      <c r="B184" s="165" t="s">
        <v>79</v>
      </c>
      <c r="C184" s="179" t="s">
        <v>80</v>
      </c>
      <c r="D184" s="166"/>
      <c r="E184" s="167"/>
      <c r="F184" s="168"/>
      <c r="G184" s="168">
        <f>SUMIF(AG185:AG194,"&lt;&gt;NOR",G185:G194)</f>
        <v>0</v>
      </c>
      <c r="H184" s="168"/>
      <c r="I184" s="168">
        <f>SUM(I185:I194)</f>
        <v>0</v>
      </c>
      <c r="J184" s="168"/>
      <c r="K184" s="168">
        <f>SUM(K185:K194)</f>
        <v>0</v>
      </c>
      <c r="L184" s="168"/>
      <c r="M184" s="168">
        <f>SUM(M185:M194)</f>
        <v>0</v>
      </c>
      <c r="N184" s="167"/>
      <c r="O184" s="167">
        <f>SUM(O185:O194)</f>
        <v>18.529999999999998</v>
      </c>
      <c r="P184" s="167"/>
      <c r="Q184" s="167">
        <f>SUM(Q185:Q194)</f>
        <v>0</v>
      </c>
      <c r="R184" s="168"/>
      <c r="S184" s="168"/>
      <c r="T184" s="169"/>
      <c r="U184" s="163"/>
      <c r="V184" s="163">
        <f>SUM(V185:V194)</f>
        <v>0</v>
      </c>
      <c r="W184" s="163"/>
      <c r="X184" s="163"/>
      <c r="Y184" s="163"/>
      <c r="AG184" t="s">
        <v>125</v>
      </c>
    </row>
    <row r="185" spans="1:60" outlineLevel="1" x14ac:dyDescent="0.2">
      <c r="A185" s="171">
        <v>40</v>
      </c>
      <c r="B185" s="172" t="s">
        <v>356</v>
      </c>
      <c r="C185" s="180" t="s">
        <v>357</v>
      </c>
      <c r="D185" s="173" t="s">
        <v>333</v>
      </c>
      <c r="E185" s="174">
        <v>1</v>
      </c>
      <c r="F185" s="175"/>
      <c r="G185" s="176">
        <f>ROUND(E185*F185,2)</f>
        <v>0</v>
      </c>
      <c r="H185" s="175"/>
      <c r="I185" s="176">
        <f>ROUND(E185*H185,2)</f>
        <v>0</v>
      </c>
      <c r="J185" s="175"/>
      <c r="K185" s="176">
        <f>ROUND(E185*J185,2)</f>
        <v>0</v>
      </c>
      <c r="L185" s="176">
        <v>21</v>
      </c>
      <c r="M185" s="176">
        <f>G185*(1+L185/100)</f>
        <v>0</v>
      </c>
      <c r="N185" s="174">
        <v>0.1133</v>
      </c>
      <c r="O185" s="174">
        <f>ROUND(E185*N185,2)</f>
        <v>0.11</v>
      </c>
      <c r="P185" s="174">
        <v>0</v>
      </c>
      <c r="Q185" s="174">
        <f>ROUND(E185*P185,2)</f>
        <v>0</v>
      </c>
      <c r="R185" s="176"/>
      <c r="S185" s="176" t="s">
        <v>198</v>
      </c>
      <c r="T185" s="177" t="s">
        <v>130</v>
      </c>
      <c r="U185" s="157">
        <v>0</v>
      </c>
      <c r="V185" s="157">
        <f>ROUND(E185*U185,2)</f>
        <v>0</v>
      </c>
      <c r="W185" s="157"/>
      <c r="X185" s="157" t="s">
        <v>131</v>
      </c>
      <c r="Y185" s="157" t="s">
        <v>132</v>
      </c>
      <c r="Z185" s="147"/>
      <c r="AA185" s="147"/>
      <c r="AB185" s="147"/>
      <c r="AC185" s="147"/>
      <c r="AD185" s="147"/>
      <c r="AE185" s="147"/>
      <c r="AF185" s="147"/>
      <c r="AG185" s="147" t="s">
        <v>133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ht="22.5" outlineLevel="2" x14ac:dyDescent="0.2">
      <c r="A186" s="154"/>
      <c r="B186" s="155"/>
      <c r="C186" s="250" t="s">
        <v>358</v>
      </c>
      <c r="D186" s="251"/>
      <c r="E186" s="251"/>
      <c r="F186" s="251"/>
      <c r="G186" s="251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135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78" t="str">
        <f>C186</f>
        <v>Výkop jamky s odhozem výkopku na vzdálenost do 3 m, betonový základ (s dodávkou betonu), dodávka a osazení kotevní hliníkové patky, osazení sloupku, dodávka a osazení víčka ke sloupku, osazení svislé dopravní značky plochy do 1 m2.</v>
      </c>
      <c r="BB186" s="147"/>
      <c r="BC186" s="147"/>
      <c r="BD186" s="147"/>
      <c r="BE186" s="147"/>
      <c r="BF186" s="147"/>
      <c r="BG186" s="147"/>
      <c r="BH186" s="147"/>
    </row>
    <row r="187" spans="1:60" outlineLevel="2" x14ac:dyDescent="0.2">
      <c r="A187" s="154"/>
      <c r="B187" s="155"/>
      <c r="C187" s="181" t="s">
        <v>67</v>
      </c>
      <c r="D187" s="161"/>
      <c r="E187" s="162">
        <v>1</v>
      </c>
      <c r="F187" s="157"/>
      <c r="G187" s="157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137</v>
      </c>
      <c r="AH187" s="147">
        <v>0</v>
      </c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71">
        <v>41</v>
      </c>
      <c r="B188" s="172" t="s">
        <v>359</v>
      </c>
      <c r="C188" s="180" t="s">
        <v>360</v>
      </c>
      <c r="D188" s="173" t="s">
        <v>208</v>
      </c>
      <c r="E188" s="174">
        <v>43</v>
      </c>
      <c r="F188" s="175"/>
      <c r="G188" s="176">
        <f>ROUND(E188*F188,2)</f>
        <v>0</v>
      </c>
      <c r="H188" s="175"/>
      <c r="I188" s="176">
        <f>ROUND(E188*H188,2)</f>
        <v>0</v>
      </c>
      <c r="J188" s="175"/>
      <c r="K188" s="176">
        <f>ROUND(E188*J188,2)</f>
        <v>0</v>
      </c>
      <c r="L188" s="176">
        <v>21</v>
      </c>
      <c r="M188" s="176">
        <f>G188*(1+L188/100)</f>
        <v>0</v>
      </c>
      <c r="N188" s="174">
        <v>9.0000000000000006E-5</v>
      </c>
      <c r="O188" s="174">
        <f>ROUND(E188*N188,2)</f>
        <v>0</v>
      </c>
      <c r="P188" s="174">
        <v>0</v>
      </c>
      <c r="Q188" s="174">
        <f>ROUND(E188*P188,2)</f>
        <v>0</v>
      </c>
      <c r="R188" s="176"/>
      <c r="S188" s="176" t="s">
        <v>198</v>
      </c>
      <c r="T188" s="177" t="s">
        <v>130</v>
      </c>
      <c r="U188" s="157">
        <v>0</v>
      </c>
      <c r="V188" s="157">
        <f>ROUND(E188*U188,2)</f>
        <v>0</v>
      </c>
      <c r="W188" s="157"/>
      <c r="X188" s="157" t="s">
        <v>131</v>
      </c>
      <c r="Y188" s="157" t="s">
        <v>132</v>
      </c>
      <c r="Z188" s="147"/>
      <c r="AA188" s="147"/>
      <c r="AB188" s="147"/>
      <c r="AC188" s="147"/>
      <c r="AD188" s="147"/>
      <c r="AE188" s="147"/>
      <c r="AF188" s="147"/>
      <c r="AG188" s="147" t="s">
        <v>133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2" x14ac:dyDescent="0.2">
      <c r="A189" s="154"/>
      <c r="B189" s="155"/>
      <c r="C189" s="181" t="s">
        <v>361</v>
      </c>
      <c r="D189" s="161"/>
      <c r="E189" s="162">
        <v>43</v>
      </c>
      <c r="F189" s="157"/>
      <c r="G189" s="157"/>
      <c r="H189" s="157"/>
      <c r="I189" s="157"/>
      <c r="J189" s="157"/>
      <c r="K189" s="157"/>
      <c r="L189" s="157"/>
      <c r="M189" s="157"/>
      <c r="N189" s="156"/>
      <c r="O189" s="156"/>
      <c r="P189" s="156"/>
      <c r="Q189" s="156"/>
      <c r="R189" s="157"/>
      <c r="S189" s="157"/>
      <c r="T189" s="157"/>
      <c r="U189" s="157"/>
      <c r="V189" s="157"/>
      <c r="W189" s="157"/>
      <c r="X189" s="157"/>
      <c r="Y189" s="157"/>
      <c r="Z189" s="147"/>
      <c r="AA189" s="147"/>
      <c r="AB189" s="147"/>
      <c r="AC189" s="147"/>
      <c r="AD189" s="147"/>
      <c r="AE189" s="147"/>
      <c r="AF189" s="147"/>
      <c r="AG189" s="147" t="s">
        <v>137</v>
      </c>
      <c r="AH189" s="147">
        <v>0</v>
      </c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1" x14ac:dyDescent="0.2">
      <c r="A190" s="171">
        <v>42</v>
      </c>
      <c r="B190" s="172" t="s">
        <v>362</v>
      </c>
      <c r="C190" s="180" t="s">
        <v>363</v>
      </c>
      <c r="D190" s="173" t="s">
        <v>208</v>
      </c>
      <c r="E190" s="174">
        <v>8</v>
      </c>
      <c r="F190" s="175"/>
      <c r="G190" s="176">
        <f>ROUND(E190*F190,2)</f>
        <v>0</v>
      </c>
      <c r="H190" s="175"/>
      <c r="I190" s="176">
        <f>ROUND(E190*H190,2)</f>
        <v>0</v>
      </c>
      <c r="J190" s="175"/>
      <c r="K190" s="176">
        <f>ROUND(E190*J190,2)</f>
        <v>0</v>
      </c>
      <c r="L190" s="176">
        <v>21</v>
      </c>
      <c r="M190" s="176">
        <f>G190*(1+L190/100)</f>
        <v>0</v>
      </c>
      <c r="N190" s="174">
        <v>0.24357999999999999</v>
      </c>
      <c r="O190" s="174">
        <f>ROUND(E190*N190,2)</f>
        <v>1.95</v>
      </c>
      <c r="P190" s="174">
        <v>0</v>
      </c>
      <c r="Q190" s="174">
        <f>ROUND(E190*P190,2)</f>
        <v>0</v>
      </c>
      <c r="R190" s="176"/>
      <c r="S190" s="176" t="s">
        <v>198</v>
      </c>
      <c r="T190" s="177" t="s">
        <v>130</v>
      </c>
      <c r="U190" s="157">
        <v>0</v>
      </c>
      <c r="V190" s="157">
        <f>ROUND(E190*U190,2)</f>
        <v>0</v>
      </c>
      <c r="W190" s="157"/>
      <c r="X190" s="157" t="s">
        <v>131</v>
      </c>
      <c r="Y190" s="157" t="s">
        <v>132</v>
      </c>
      <c r="Z190" s="147"/>
      <c r="AA190" s="147"/>
      <c r="AB190" s="147"/>
      <c r="AC190" s="147"/>
      <c r="AD190" s="147"/>
      <c r="AE190" s="147"/>
      <c r="AF190" s="147"/>
      <c r="AG190" s="147" t="s">
        <v>133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2" x14ac:dyDescent="0.2">
      <c r="A191" s="154"/>
      <c r="B191" s="155"/>
      <c r="C191" s="181" t="s">
        <v>364</v>
      </c>
      <c r="D191" s="161"/>
      <c r="E191" s="162">
        <v>8</v>
      </c>
      <c r="F191" s="157"/>
      <c r="G191" s="157"/>
      <c r="H191" s="157"/>
      <c r="I191" s="157"/>
      <c r="J191" s="157"/>
      <c r="K191" s="157"/>
      <c r="L191" s="157"/>
      <c r="M191" s="157"/>
      <c r="N191" s="156"/>
      <c r="O191" s="156"/>
      <c r="P191" s="156"/>
      <c r="Q191" s="156"/>
      <c r="R191" s="157"/>
      <c r="S191" s="157"/>
      <c r="T191" s="157"/>
      <c r="U191" s="157"/>
      <c r="V191" s="157"/>
      <c r="W191" s="157"/>
      <c r="X191" s="157"/>
      <c r="Y191" s="157"/>
      <c r="Z191" s="147"/>
      <c r="AA191" s="147"/>
      <c r="AB191" s="147"/>
      <c r="AC191" s="147"/>
      <c r="AD191" s="147"/>
      <c r="AE191" s="147"/>
      <c r="AF191" s="147"/>
      <c r="AG191" s="147" t="s">
        <v>137</v>
      </c>
      <c r="AH191" s="147">
        <v>0</v>
      </c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ht="22.5" outlineLevel="1" x14ac:dyDescent="0.2">
      <c r="A192" s="171">
        <v>43</v>
      </c>
      <c r="B192" s="172" t="s">
        <v>365</v>
      </c>
      <c r="C192" s="180" t="s">
        <v>366</v>
      </c>
      <c r="D192" s="173" t="s">
        <v>208</v>
      </c>
      <c r="E192" s="174">
        <v>61.15</v>
      </c>
      <c r="F192" s="175"/>
      <c r="G192" s="176">
        <f>ROUND(E192*F192,2)</f>
        <v>0</v>
      </c>
      <c r="H192" s="175"/>
      <c r="I192" s="176">
        <f>ROUND(E192*H192,2)</f>
        <v>0</v>
      </c>
      <c r="J192" s="175"/>
      <c r="K192" s="176">
        <f>ROUND(E192*J192,2)</f>
        <v>0</v>
      </c>
      <c r="L192" s="176">
        <v>21</v>
      </c>
      <c r="M192" s="176">
        <f>G192*(1+L192/100)</f>
        <v>0</v>
      </c>
      <c r="N192" s="174">
        <v>0.26940999999999998</v>
      </c>
      <c r="O192" s="174">
        <f>ROUND(E192*N192,2)</f>
        <v>16.47</v>
      </c>
      <c r="P192" s="174">
        <v>0</v>
      </c>
      <c r="Q192" s="174">
        <f>ROUND(E192*P192,2)</f>
        <v>0</v>
      </c>
      <c r="R192" s="176"/>
      <c r="S192" s="176" t="s">
        <v>198</v>
      </c>
      <c r="T192" s="177" t="s">
        <v>130</v>
      </c>
      <c r="U192" s="157">
        <v>0</v>
      </c>
      <c r="V192" s="157">
        <f>ROUND(E192*U192,2)</f>
        <v>0</v>
      </c>
      <c r="W192" s="157"/>
      <c r="X192" s="157" t="s">
        <v>131</v>
      </c>
      <c r="Y192" s="157" t="s">
        <v>132</v>
      </c>
      <c r="Z192" s="147"/>
      <c r="AA192" s="147"/>
      <c r="AB192" s="147"/>
      <c r="AC192" s="147"/>
      <c r="AD192" s="147"/>
      <c r="AE192" s="147"/>
      <c r="AF192" s="147"/>
      <c r="AG192" s="147" t="s">
        <v>133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60" outlineLevel="2" x14ac:dyDescent="0.2">
      <c r="A193" s="154"/>
      <c r="B193" s="155"/>
      <c r="C193" s="181" t="s">
        <v>367</v>
      </c>
      <c r="D193" s="161"/>
      <c r="E193" s="162">
        <v>36.85</v>
      </c>
      <c r="F193" s="157"/>
      <c r="G193" s="157"/>
      <c r="H193" s="157"/>
      <c r="I193" s="157"/>
      <c r="J193" s="157"/>
      <c r="K193" s="157"/>
      <c r="L193" s="157"/>
      <c r="M193" s="157"/>
      <c r="N193" s="156"/>
      <c r="O193" s="156"/>
      <c r="P193" s="156"/>
      <c r="Q193" s="156"/>
      <c r="R193" s="157"/>
      <c r="S193" s="157"/>
      <c r="T193" s="157"/>
      <c r="U193" s="157"/>
      <c r="V193" s="157"/>
      <c r="W193" s="157"/>
      <c r="X193" s="157"/>
      <c r="Y193" s="157"/>
      <c r="Z193" s="147"/>
      <c r="AA193" s="147"/>
      <c r="AB193" s="147"/>
      <c r="AC193" s="147"/>
      <c r="AD193" s="147"/>
      <c r="AE193" s="147"/>
      <c r="AF193" s="147"/>
      <c r="AG193" s="147" t="s">
        <v>137</v>
      </c>
      <c r="AH193" s="147">
        <v>0</v>
      </c>
      <c r="AI193" s="147"/>
      <c r="AJ193" s="147"/>
      <c r="AK193" s="147"/>
      <c r="AL193" s="147"/>
      <c r="AM193" s="147"/>
      <c r="AN193" s="147"/>
      <c r="AO193" s="147"/>
      <c r="AP193" s="147"/>
      <c r="AQ193" s="147"/>
      <c r="AR193" s="147"/>
      <c r="AS193" s="147"/>
      <c r="AT193" s="147"/>
      <c r="AU193" s="147"/>
      <c r="AV193" s="147"/>
      <c r="AW193" s="147"/>
      <c r="AX193" s="147"/>
      <c r="AY193" s="147"/>
      <c r="AZ193" s="147"/>
      <c r="BA193" s="147"/>
      <c r="BB193" s="147"/>
      <c r="BC193" s="147"/>
      <c r="BD193" s="147"/>
      <c r="BE193" s="147"/>
      <c r="BF193" s="147"/>
      <c r="BG193" s="147"/>
      <c r="BH193" s="147"/>
    </row>
    <row r="194" spans="1:60" outlineLevel="3" x14ac:dyDescent="0.2">
      <c r="A194" s="154"/>
      <c r="B194" s="155"/>
      <c r="C194" s="181" t="s">
        <v>210</v>
      </c>
      <c r="D194" s="161"/>
      <c r="E194" s="162">
        <v>24.3</v>
      </c>
      <c r="F194" s="157"/>
      <c r="G194" s="157"/>
      <c r="H194" s="157"/>
      <c r="I194" s="157"/>
      <c r="J194" s="157"/>
      <c r="K194" s="157"/>
      <c r="L194" s="157"/>
      <c r="M194" s="157"/>
      <c r="N194" s="156"/>
      <c r="O194" s="156"/>
      <c r="P194" s="156"/>
      <c r="Q194" s="156"/>
      <c r="R194" s="157"/>
      <c r="S194" s="157"/>
      <c r="T194" s="157"/>
      <c r="U194" s="157"/>
      <c r="V194" s="157"/>
      <c r="W194" s="157"/>
      <c r="X194" s="157"/>
      <c r="Y194" s="157"/>
      <c r="Z194" s="147"/>
      <c r="AA194" s="147"/>
      <c r="AB194" s="147"/>
      <c r="AC194" s="147"/>
      <c r="AD194" s="147"/>
      <c r="AE194" s="147"/>
      <c r="AF194" s="147"/>
      <c r="AG194" s="147" t="s">
        <v>137</v>
      </c>
      <c r="AH194" s="147">
        <v>0</v>
      </c>
      <c r="AI194" s="147"/>
      <c r="AJ194" s="147"/>
      <c r="AK194" s="147"/>
      <c r="AL194" s="147"/>
      <c r="AM194" s="147"/>
      <c r="AN194" s="147"/>
      <c r="AO194" s="147"/>
      <c r="AP194" s="147"/>
      <c r="AQ194" s="147"/>
      <c r="AR194" s="147"/>
      <c r="AS194" s="147"/>
      <c r="AT194" s="147"/>
      <c r="AU194" s="147"/>
      <c r="AV194" s="147"/>
      <c r="AW194" s="147"/>
      <c r="AX194" s="147"/>
      <c r="AY194" s="147"/>
      <c r="AZ194" s="147"/>
      <c r="BA194" s="147"/>
      <c r="BB194" s="147"/>
      <c r="BC194" s="147"/>
      <c r="BD194" s="147"/>
      <c r="BE194" s="147"/>
      <c r="BF194" s="147"/>
      <c r="BG194" s="147"/>
      <c r="BH194" s="147"/>
    </row>
    <row r="195" spans="1:60" x14ac:dyDescent="0.2">
      <c r="A195" s="164" t="s">
        <v>124</v>
      </c>
      <c r="B195" s="165" t="s">
        <v>81</v>
      </c>
      <c r="C195" s="179" t="s">
        <v>82</v>
      </c>
      <c r="D195" s="166"/>
      <c r="E195" s="167"/>
      <c r="F195" s="168"/>
      <c r="G195" s="168">
        <f>SUMIF(AG196:AG197,"&lt;&gt;NOR",G196:G197)</f>
        <v>0</v>
      </c>
      <c r="H195" s="168"/>
      <c r="I195" s="168">
        <f>SUM(I196:I197)</f>
        <v>0</v>
      </c>
      <c r="J195" s="168"/>
      <c r="K195" s="168">
        <f>SUM(K196:K197)</f>
        <v>0</v>
      </c>
      <c r="L195" s="168"/>
      <c r="M195" s="168">
        <f>SUM(M196:M197)</f>
        <v>0</v>
      </c>
      <c r="N195" s="167"/>
      <c r="O195" s="167">
        <f>SUM(O196:O197)</f>
        <v>0</v>
      </c>
      <c r="P195" s="167"/>
      <c r="Q195" s="167">
        <f>SUM(Q196:Q197)</f>
        <v>0</v>
      </c>
      <c r="R195" s="168"/>
      <c r="S195" s="168"/>
      <c r="T195" s="169"/>
      <c r="U195" s="163"/>
      <c r="V195" s="163">
        <f>SUM(V196:V197)</f>
        <v>96.11</v>
      </c>
      <c r="W195" s="163"/>
      <c r="X195" s="163"/>
      <c r="Y195" s="163"/>
      <c r="AG195" t="s">
        <v>125</v>
      </c>
    </row>
    <row r="196" spans="1:60" outlineLevel="1" x14ac:dyDescent="0.2">
      <c r="A196" s="171">
        <v>44</v>
      </c>
      <c r="B196" s="172" t="s">
        <v>368</v>
      </c>
      <c r="C196" s="180" t="s">
        <v>369</v>
      </c>
      <c r="D196" s="173" t="s">
        <v>370</v>
      </c>
      <c r="E196" s="174">
        <v>246.44429</v>
      </c>
      <c r="F196" s="175"/>
      <c r="G196" s="176">
        <f>ROUND(E196*F196,2)</f>
        <v>0</v>
      </c>
      <c r="H196" s="175"/>
      <c r="I196" s="176">
        <f>ROUND(E196*H196,2)</f>
        <v>0</v>
      </c>
      <c r="J196" s="175"/>
      <c r="K196" s="176">
        <f>ROUND(E196*J196,2)</f>
        <v>0</v>
      </c>
      <c r="L196" s="176">
        <v>21</v>
      </c>
      <c r="M196" s="176">
        <f>G196*(1+L196/100)</f>
        <v>0</v>
      </c>
      <c r="N196" s="174">
        <v>0</v>
      </c>
      <c r="O196" s="174">
        <f>ROUND(E196*N196,2)</f>
        <v>0</v>
      </c>
      <c r="P196" s="174">
        <v>0</v>
      </c>
      <c r="Q196" s="174">
        <f>ROUND(E196*P196,2)</f>
        <v>0</v>
      </c>
      <c r="R196" s="176" t="s">
        <v>371</v>
      </c>
      <c r="S196" s="176" t="s">
        <v>198</v>
      </c>
      <c r="T196" s="177" t="s">
        <v>198</v>
      </c>
      <c r="U196" s="157">
        <v>0.39</v>
      </c>
      <c r="V196" s="157">
        <f>ROUND(E196*U196,2)</f>
        <v>96.11</v>
      </c>
      <c r="W196" s="157"/>
      <c r="X196" s="157" t="s">
        <v>372</v>
      </c>
      <c r="Y196" s="157" t="s">
        <v>132</v>
      </c>
      <c r="Z196" s="147"/>
      <c r="AA196" s="147"/>
      <c r="AB196" s="147"/>
      <c r="AC196" s="147"/>
      <c r="AD196" s="147"/>
      <c r="AE196" s="147"/>
      <c r="AF196" s="147"/>
      <c r="AG196" s="147" t="s">
        <v>373</v>
      </c>
      <c r="AH196" s="147"/>
      <c r="AI196" s="147"/>
      <c r="AJ196" s="147"/>
      <c r="AK196" s="147"/>
      <c r="AL196" s="147"/>
      <c r="AM196" s="147"/>
      <c r="AN196" s="147"/>
      <c r="AO196" s="147"/>
      <c r="AP196" s="147"/>
      <c r="AQ196" s="147"/>
      <c r="AR196" s="147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</row>
    <row r="197" spans="1:60" outlineLevel="2" x14ac:dyDescent="0.2">
      <c r="A197" s="154"/>
      <c r="B197" s="155"/>
      <c r="C197" s="261" t="s">
        <v>374</v>
      </c>
      <c r="D197" s="262"/>
      <c r="E197" s="262"/>
      <c r="F197" s="262"/>
      <c r="G197" s="262"/>
      <c r="H197" s="157"/>
      <c r="I197" s="157"/>
      <c r="J197" s="157"/>
      <c r="K197" s="157"/>
      <c r="L197" s="157"/>
      <c r="M197" s="157"/>
      <c r="N197" s="156"/>
      <c r="O197" s="156"/>
      <c r="P197" s="156"/>
      <c r="Q197" s="156"/>
      <c r="R197" s="157"/>
      <c r="S197" s="157"/>
      <c r="T197" s="157"/>
      <c r="U197" s="157"/>
      <c r="V197" s="157"/>
      <c r="W197" s="157"/>
      <c r="X197" s="157"/>
      <c r="Y197" s="157"/>
      <c r="Z197" s="147"/>
      <c r="AA197" s="147"/>
      <c r="AB197" s="147"/>
      <c r="AC197" s="147"/>
      <c r="AD197" s="147"/>
      <c r="AE197" s="147"/>
      <c r="AF197" s="147"/>
      <c r="AG197" s="147" t="s">
        <v>375</v>
      </c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</row>
    <row r="198" spans="1:60" x14ac:dyDescent="0.2">
      <c r="A198" s="164" t="s">
        <v>124</v>
      </c>
      <c r="B198" s="165" t="s">
        <v>92</v>
      </c>
      <c r="C198" s="179" t="s">
        <v>93</v>
      </c>
      <c r="D198" s="166"/>
      <c r="E198" s="167"/>
      <c r="F198" s="168"/>
      <c r="G198" s="168">
        <f>SUMIF(AG199:AG204,"&lt;&gt;NOR",G199:G204)</f>
        <v>0</v>
      </c>
      <c r="H198" s="168"/>
      <c r="I198" s="168">
        <f>SUM(I199:I204)</f>
        <v>0</v>
      </c>
      <c r="J198" s="168"/>
      <c r="K198" s="168">
        <f>SUM(K199:K204)</f>
        <v>0</v>
      </c>
      <c r="L198" s="168"/>
      <c r="M198" s="168">
        <f>SUM(M199:M204)</f>
        <v>0</v>
      </c>
      <c r="N198" s="167"/>
      <c r="O198" s="167">
        <f>SUM(O199:O204)</f>
        <v>0</v>
      </c>
      <c r="P198" s="167"/>
      <c r="Q198" s="167">
        <f>SUM(Q199:Q204)</f>
        <v>0</v>
      </c>
      <c r="R198" s="168"/>
      <c r="S198" s="168"/>
      <c r="T198" s="169"/>
      <c r="U198" s="163"/>
      <c r="V198" s="163">
        <f>SUM(V199:V204)</f>
        <v>0</v>
      </c>
      <c r="W198" s="163"/>
      <c r="X198" s="163"/>
      <c r="Y198" s="163"/>
      <c r="AG198" t="s">
        <v>125</v>
      </c>
    </row>
    <row r="199" spans="1:60" outlineLevel="1" x14ac:dyDescent="0.2">
      <c r="A199" s="186">
        <v>45</v>
      </c>
      <c r="B199" s="187" t="s">
        <v>376</v>
      </c>
      <c r="C199" s="193" t="s">
        <v>377</v>
      </c>
      <c r="D199" s="188" t="s">
        <v>370</v>
      </c>
      <c r="E199" s="189">
        <v>42.086750000000002</v>
      </c>
      <c r="F199" s="190"/>
      <c r="G199" s="191">
        <f t="shared" ref="G199:G204" si="0">ROUND(E199*F199,2)</f>
        <v>0</v>
      </c>
      <c r="H199" s="190"/>
      <c r="I199" s="191">
        <f t="shared" ref="I199:I204" si="1">ROUND(E199*H199,2)</f>
        <v>0</v>
      </c>
      <c r="J199" s="190"/>
      <c r="K199" s="191">
        <f t="shared" ref="K199:K204" si="2">ROUND(E199*J199,2)</f>
        <v>0</v>
      </c>
      <c r="L199" s="191">
        <v>21</v>
      </c>
      <c r="M199" s="191">
        <f t="shared" ref="M199:M204" si="3">G199*(1+L199/100)</f>
        <v>0</v>
      </c>
      <c r="N199" s="189">
        <v>0</v>
      </c>
      <c r="O199" s="189">
        <f t="shared" ref="O199:O204" si="4">ROUND(E199*N199,2)</f>
        <v>0</v>
      </c>
      <c r="P199" s="189">
        <v>0</v>
      </c>
      <c r="Q199" s="189">
        <f t="shared" ref="Q199:Q204" si="5">ROUND(E199*P199,2)</f>
        <v>0</v>
      </c>
      <c r="R199" s="191"/>
      <c r="S199" s="191" t="s">
        <v>198</v>
      </c>
      <c r="T199" s="192" t="s">
        <v>130</v>
      </c>
      <c r="U199" s="157">
        <v>0</v>
      </c>
      <c r="V199" s="157">
        <f t="shared" ref="V199:V204" si="6">ROUND(E199*U199,2)</f>
        <v>0</v>
      </c>
      <c r="W199" s="157"/>
      <c r="X199" s="157" t="s">
        <v>378</v>
      </c>
      <c r="Y199" s="157" t="s">
        <v>132</v>
      </c>
      <c r="Z199" s="147"/>
      <c r="AA199" s="147"/>
      <c r="AB199" s="147"/>
      <c r="AC199" s="147"/>
      <c r="AD199" s="147"/>
      <c r="AE199" s="147"/>
      <c r="AF199" s="147"/>
      <c r="AG199" s="147" t="s">
        <v>379</v>
      </c>
      <c r="AH199" s="147"/>
      <c r="AI199" s="147"/>
      <c r="AJ199" s="147"/>
      <c r="AK199" s="147"/>
      <c r="AL199" s="147"/>
      <c r="AM199" s="147"/>
      <c r="AN199" s="147"/>
      <c r="AO199" s="147"/>
      <c r="AP199" s="147"/>
      <c r="AQ199" s="147"/>
      <c r="AR199" s="147"/>
      <c r="AS199" s="147"/>
      <c r="AT199" s="147"/>
      <c r="AU199" s="147"/>
      <c r="AV199" s="147"/>
      <c r="AW199" s="147"/>
      <c r="AX199" s="147"/>
      <c r="AY199" s="147"/>
      <c r="AZ199" s="147"/>
      <c r="BA199" s="147"/>
      <c r="BB199" s="147"/>
      <c r="BC199" s="147"/>
      <c r="BD199" s="147"/>
      <c r="BE199" s="147"/>
      <c r="BF199" s="147"/>
      <c r="BG199" s="147"/>
      <c r="BH199" s="147"/>
    </row>
    <row r="200" spans="1:60" outlineLevel="1" x14ac:dyDescent="0.2">
      <c r="A200" s="186">
        <v>46</v>
      </c>
      <c r="B200" s="187" t="s">
        <v>380</v>
      </c>
      <c r="C200" s="193" t="s">
        <v>381</v>
      </c>
      <c r="D200" s="188" t="s">
        <v>370</v>
      </c>
      <c r="E200" s="189">
        <v>799.64824999999996</v>
      </c>
      <c r="F200" s="190"/>
      <c r="G200" s="191">
        <f t="shared" si="0"/>
        <v>0</v>
      </c>
      <c r="H200" s="190"/>
      <c r="I200" s="191">
        <f t="shared" si="1"/>
        <v>0</v>
      </c>
      <c r="J200" s="190"/>
      <c r="K200" s="191">
        <f t="shared" si="2"/>
        <v>0</v>
      </c>
      <c r="L200" s="191">
        <v>21</v>
      </c>
      <c r="M200" s="191">
        <f t="shared" si="3"/>
        <v>0</v>
      </c>
      <c r="N200" s="189">
        <v>0</v>
      </c>
      <c r="O200" s="189">
        <f t="shared" si="4"/>
        <v>0</v>
      </c>
      <c r="P200" s="189">
        <v>0</v>
      </c>
      <c r="Q200" s="189">
        <f t="shared" si="5"/>
        <v>0</v>
      </c>
      <c r="R200" s="191"/>
      <c r="S200" s="191" t="s">
        <v>198</v>
      </c>
      <c r="T200" s="192" t="s">
        <v>130</v>
      </c>
      <c r="U200" s="157">
        <v>0</v>
      </c>
      <c r="V200" s="157">
        <f t="shared" si="6"/>
        <v>0</v>
      </c>
      <c r="W200" s="157"/>
      <c r="X200" s="157" t="s">
        <v>378</v>
      </c>
      <c r="Y200" s="157" t="s">
        <v>132</v>
      </c>
      <c r="Z200" s="147"/>
      <c r="AA200" s="147"/>
      <c r="AB200" s="147"/>
      <c r="AC200" s="147"/>
      <c r="AD200" s="147"/>
      <c r="AE200" s="147"/>
      <c r="AF200" s="147"/>
      <c r="AG200" s="147" t="s">
        <v>379</v>
      </c>
      <c r="AH200" s="147"/>
      <c r="AI200" s="147"/>
      <c r="AJ200" s="147"/>
      <c r="AK200" s="147"/>
      <c r="AL200" s="147"/>
      <c r="AM200" s="147"/>
      <c r="AN200" s="147"/>
      <c r="AO200" s="147"/>
      <c r="AP200" s="147"/>
      <c r="AQ200" s="147"/>
      <c r="AR200" s="147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</row>
    <row r="201" spans="1:60" outlineLevel="1" x14ac:dyDescent="0.2">
      <c r="A201" s="186">
        <v>47</v>
      </c>
      <c r="B201" s="187" t="s">
        <v>382</v>
      </c>
      <c r="C201" s="193" t="s">
        <v>383</v>
      </c>
      <c r="D201" s="188" t="s">
        <v>370</v>
      </c>
      <c r="E201" s="189">
        <v>42.086750000000002</v>
      </c>
      <c r="F201" s="190"/>
      <c r="G201" s="191">
        <f t="shared" si="0"/>
        <v>0</v>
      </c>
      <c r="H201" s="190"/>
      <c r="I201" s="191">
        <f t="shared" si="1"/>
        <v>0</v>
      </c>
      <c r="J201" s="190"/>
      <c r="K201" s="191">
        <f t="shared" si="2"/>
        <v>0</v>
      </c>
      <c r="L201" s="191">
        <v>21</v>
      </c>
      <c r="M201" s="191">
        <f t="shared" si="3"/>
        <v>0</v>
      </c>
      <c r="N201" s="189">
        <v>0</v>
      </c>
      <c r="O201" s="189">
        <f t="shared" si="4"/>
        <v>0</v>
      </c>
      <c r="P201" s="189">
        <v>0</v>
      </c>
      <c r="Q201" s="189">
        <f t="shared" si="5"/>
        <v>0</v>
      </c>
      <c r="R201" s="191"/>
      <c r="S201" s="191" t="s">
        <v>198</v>
      </c>
      <c r="T201" s="192" t="s">
        <v>130</v>
      </c>
      <c r="U201" s="157">
        <v>0</v>
      </c>
      <c r="V201" s="157">
        <f t="shared" si="6"/>
        <v>0</v>
      </c>
      <c r="W201" s="157"/>
      <c r="X201" s="157" t="s">
        <v>378</v>
      </c>
      <c r="Y201" s="157" t="s">
        <v>132</v>
      </c>
      <c r="Z201" s="147"/>
      <c r="AA201" s="147"/>
      <c r="AB201" s="147"/>
      <c r="AC201" s="147"/>
      <c r="AD201" s="147"/>
      <c r="AE201" s="147"/>
      <c r="AF201" s="147"/>
      <c r="AG201" s="147" t="s">
        <v>379</v>
      </c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7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</row>
    <row r="202" spans="1:60" outlineLevel="1" x14ac:dyDescent="0.2">
      <c r="A202" s="186">
        <v>48</v>
      </c>
      <c r="B202" s="187" t="s">
        <v>384</v>
      </c>
      <c r="C202" s="193" t="s">
        <v>385</v>
      </c>
      <c r="D202" s="188" t="s">
        <v>370</v>
      </c>
      <c r="E202" s="189">
        <v>420.86750000000001</v>
      </c>
      <c r="F202" s="190"/>
      <c r="G202" s="191">
        <f t="shared" si="0"/>
        <v>0</v>
      </c>
      <c r="H202" s="190"/>
      <c r="I202" s="191">
        <f t="shared" si="1"/>
        <v>0</v>
      </c>
      <c r="J202" s="190"/>
      <c r="K202" s="191">
        <f t="shared" si="2"/>
        <v>0</v>
      </c>
      <c r="L202" s="191">
        <v>21</v>
      </c>
      <c r="M202" s="191">
        <f t="shared" si="3"/>
        <v>0</v>
      </c>
      <c r="N202" s="189">
        <v>0</v>
      </c>
      <c r="O202" s="189">
        <f t="shared" si="4"/>
        <v>0</v>
      </c>
      <c r="P202" s="189">
        <v>0</v>
      </c>
      <c r="Q202" s="189">
        <f t="shared" si="5"/>
        <v>0</v>
      </c>
      <c r="R202" s="191"/>
      <c r="S202" s="191" t="s">
        <v>198</v>
      </c>
      <c r="T202" s="192" t="s">
        <v>130</v>
      </c>
      <c r="U202" s="157">
        <v>0</v>
      </c>
      <c r="V202" s="157">
        <f t="shared" si="6"/>
        <v>0</v>
      </c>
      <c r="W202" s="157"/>
      <c r="X202" s="157" t="s">
        <v>378</v>
      </c>
      <c r="Y202" s="157" t="s">
        <v>132</v>
      </c>
      <c r="Z202" s="147"/>
      <c r="AA202" s="147"/>
      <c r="AB202" s="147"/>
      <c r="AC202" s="147"/>
      <c r="AD202" s="147"/>
      <c r="AE202" s="147"/>
      <c r="AF202" s="147"/>
      <c r="AG202" s="147" t="s">
        <v>379</v>
      </c>
      <c r="AH202" s="147"/>
      <c r="AI202" s="147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AV202" s="147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</row>
    <row r="203" spans="1:60" outlineLevel="1" x14ac:dyDescent="0.2">
      <c r="A203" s="186">
        <v>49</v>
      </c>
      <c r="B203" s="187" t="s">
        <v>386</v>
      </c>
      <c r="C203" s="193" t="s">
        <v>387</v>
      </c>
      <c r="D203" s="188" t="s">
        <v>370</v>
      </c>
      <c r="E203" s="189">
        <v>42.086750000000002</v>
      </c>
      <c r="F203" s="190"/>
      <c r="G203" s="191">
        <f t="shared" si="0"/>
        <v>0</v>
      </c>
      <c r="H203" s="190"/>
      <c r="I203" s="191">
        <f t="shared" si="1"/>
        <v>0</v>
      </c>
      <c r="J203" s="190"/>
      <c r="K203" s="191">
        <f t="shared" si="2"/>
        <v>0</v>
      </c>
      <c r="L203" s="191">
        <v>21</v>
      </c>
      <c r="M203" s="191">
        <f t="shared" si="3"/>
        <v>0</v>
      </c>
      <c r="N203" s="189">
        <v>0</v>
      </c>
      <c r="O203" s="189">
        <f t="shared" si="4"/>
        <v>0</v>
      </c>
      <c r="P203" s="189">
        <v>0</v>
      </c>
      <c r="Q203" s="189">
        <f t="shared" si="5"/>
        <v>0</v>
      </c>
      <c r="R203" s="191"/>
      <c r="S203" s="191" t="s">
        <v>198</v>
      </c>
      <c r="T203" s="192" t="s">
        <v>130</v>
      </c>
      <c r="U203" s="157">
        <v>0</v>
      </c>
      <c r="V203" s="157">
        <f t="shared" si="6"/>
        <v>0</v>
      </c>
      <c r="W203" s="157"/>
      <c r="X203" s="157" t="s">
        <v>378</v>
      </c>
      <c r="Y203" s="157" t="s">
        <v>132</v>
      </c>
      <c r="Z203" s="147"/>
      <c r="AA203" s="147"/>
      <c r="AB203" s="147"/>
      <c r="AC203" s="147"/>
      <c r="AD203" s="147"/>
      <c r="AE203" s="147"/>
      <c r="AF203" s="147"/>
      <c r="AG203" s="147" t="s">
        <v>379</v>
      </c>
      <c r="AH203" s="147"/>
      <c r="AI203" s="147"/>
      <c r="AJ203" s="147"/>
      <c r="AK203" s="147"/>
      <c r="AL203" s="147"/>
      <c r="AM203" s="147"/>
      <c r="AN203" s="147"/>
      <c r="AO203" s="147"/>
      <c r="AP203" s="147"/>
      <c r="AQ203" s="147"/>
      <c r="AR203" s="147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</row>
    <row r="204" spans="1:60" outlineLevel="1" x14ac:dyDescent="0.2">
      <c r="A204" s="171">
        <v>50</v>
      </c>
      <c r="B204" s="172" t="s">
        <v>388</v>
      </c>
      <c r="C204" s="180" t="s">
        <v>389</v>
      </c>
      <c r="D204" s="173" t="s">
        <v>370</v>
      </c>
      <c r="E204" s="174">
        <v>42.086750000000002</v>
      </c>
      <c r="F204" s="175"/>
      <c r="G204" s="176">
        <f t="shared" si="0"/>
        <v>0</v>
      </c>
      <c r="H204" s="175"/>
      <c r="I204" s="176">
        <f t="shared" si="1"/>
        <v>0</v>
      </c>
      <c r="J204" s="175"/>
      <c r="K204" s="176">
        <f t="shared" si="2"/>
        <v>0</v>
      </c>
      <c r="L204" s="176">
        <v>21</v>
      </c>
      <c r="M204" s="176">
        <f t="shared" si="3"/>
        <v>0</v>
      </c>
      <c r="N204" s="174">
        <v>0</v>
      </c>
      <c r="O204" s="174">
        <f t="shared" si="4"/>
        <v>0</v>
      </c>
      <c r="P204" s="174">
        <v>0</v>
      </c>
      <c r="Q204" s="174">
        <f t="shared" si="5"/>
        <v>0</v>
      </c>
      <c r="R204" s="176"/>
      <c r="S204" s="176" t="s">
        <v>198</v>
      </c>
      <c r="T204" s="177" t="s">
        <v>130</v>
      </c>
      <c r="U204" s="157">
        <v>0</v>
      </c>
      <c r="V204" s="157">
        <f t="shared" si="6"/>
        <v>0</v>
      </c>
      <c r="W204" s="157"/>
      <c r="X204" s="157" t="s">
        <v>378</v>
      </c>
      <c r="Y204" s="157" t="s">
        <v>132</v>
      </c>
      <c r="Z204" s="147"/>
      <c r="AA204" s="147"/>
      <c r="AB204" s="147"/>
      <c r="AC204" s="147"/>
      <c r="AD204" s="147"/>
      <c r="AE204" s="147"/>
      <c r="AF204" s="147"/>
      <c r="AG204" s="147" t="s">
        <v>379</v>
      </c>
      <c r="AH204" s="147"/>
      <c r="AI204" s="147"/>
      <c r="AJ204" s="147"/>
      <c r="AK204" s="147"/>
      <c r="AL204" s="147"/>
      <c r="AM204" s="147"/>
      <c r="AN204" s="147"/>
      <c r="AO204" s="147"/>
      <c r="AP204" s="147"/>
      <c r="AQ204" s="147"/>
      <c r="AR204" s="147"/>
      <c r="AS204" s="147"/>
      <c r="AT204" s="147"/>
      <c r="AU204" s="147"/>
      <c r="AV204" s="147"/>
      <c r="AW204" s="147"/>
      <c r="AX204" s="147"/>
      <c r="AY204" s="147"/>
      <c r="AZ204" s="147"/>
      <c r="BA204" s="147"/>
      <c r="BB204" s="147"/>
      <c r="BC204" s="147"/>
      <c r="BD204" s="147"/>
      <c r="BE204" s="147"/>
      <c r="BF204" s="147"/>
      <c r="BG204" s="147"/>
      <c r="BH204" s="147"/>
    </row>
    <row r="205" spans="1:60" x14ac:dyDescent="0.2">
      <c r="A205" s="3"/>
      <c r="B205" s="4"/>
      <c r="C205" s="182"/>
      <c r="D205" s="6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AE205">
        <v>12</v>
      </c>
      <c r="AF205">
        <v>21</v>
      </c>
      <c r="AG205" t="s">
        <v>110</v>
      </c>
    </row>
    <row r="206" spans="1:60" x14ac:dyDescent="0.2">
      <c r="A206" s="150"/>
      <c r="B206" s="151" t="s">
        <v>29</v>
      </c>
      <c r="C206" s="183"/>
      <c r="D206" s="152"/>
      <c r="E206" s="153"/>
      <c r="F206" s="153"/>
      <c r="G206" s="170">
        <f>G8+G94+G99+G103+G107+G181+G184+G195+G198</f>
        <v>0</v>
      </c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AE206">
        <f>SUMIF(L7:L204,AE205,G7:G204)</f>
        <v>0</v>
      </c>
      <c r="AF206">
        <f>SUMIF(L7:L204,AF205,G7:G204)</f>
        <v>0</v>
      </c>
      <c r="AG206" t="s">
        <v>154</v>
      </c>
    </row>
    <row r="207" spans="1:60" x14ac:dyDescent="0.2">
      <c r="C207" s="184"/>
      <c r="D207" s="10"/>
      <c r="AG207" t="s">
        <v>155</v>
      </c>
    </row>
    <row r="208" spans="1:60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goO90AqMEKP3YMD2JnNAsvga7s+P8UgyAi8h5x2BzyMFFDs0071seBJpCHRlgSHy4lVwUkXF+28kFzrfDMChRw==" saltValue="dwgSoyHL665bLlqFLBGlVw==" spinCount="100000" sheet="1" formatRows="0"/>
  <mergeCells count="50">
    <mergeCell ref="C22:G22"/>
    <mergeCell ref="A1:G1"/>
    <mergeCell ref="C2:G2"/>
    <mergeCell ref="C3:G3"/>
    <mergeCell ref="C4:G4"/>
    <mergeCell ref="C10:G10"/>
    <mergeCell ref="C119:G119"/>
    <mergeCell ref="C27:G27"/>
    <mergeCell ref="C39:G39"/>
    <mergeCell ref="C40:G40"/>
    <mergeCell ref="C76:G76"/>
    <mergeCell ref="C90:G90"/>
    <mergeCell ref="C92:G92"/>
    <mergeCell ref="C101:G101"/>
    <mergeCell ref="C105:G105"/>
    <mergeCell ref="C113:G113"/>
    <mergeCell ref="C115:G115"/>
    <mergeCell ref="C118:G118"/>
    <mergeCell ref="C141:G141"/>
    <mergeCell ref="C120:G120"/>
    <mergeCell ref="C121:G121"/>
    <mergeCell ref="C122:G122"/>
    <mergeCell ref="C124:G124"/>
    <mergeCell ref="C127:G127"/>
    <mergeCell ref="C128:G128"/>
    <mergeCell ref="C129:G129"/>
    <mergeCell ref="C130:G130"/>
    <mergeCell ref="C131:G131"/>
    <mergeCell ref="C133:G133"/>
    <mergeCell ref="C136:G136"/>
    <mergeCell ref="C164:G164"/>
    <mergeCell ref="C146:G146"/>
    <mergeCell ref="C147:G147"/>
    <mergeCell ref="C148:G148"/>
    <mergeCell ref="C149:G149"/>
    <mergeCell ref="C150:G150"/>
    <mergeCell ref="C151:G151"/>
    <mergeCell ref="C152:G152"/>
    <mergeCell ref="C153:G153"/>
    <mergeCell ref="C156:G156"/>
    <mergeCell ref="C158:G158"/>
    <mergeCell ref="C161:G161"/>
    <mergeCell ref="C186:G186"/>
    <mergeCell ref="C197:G197"/>
    <mergeCell ref="C166:G166"/>
    <mergeCell ref="C168:G168"/>
    <mergeCell ref="C171:G171"/>
    <mergeCell ref="C173:G173"/>
    <mergeCell ref="C175:G175"/>
    <mergeCell ref="C178:G178"/>
  </mergeCells>
  <pageMargins left="0.59055118110236204" right="0.196850393700787" top="0.78740157499999996" bottom="0.78740157499999996" header="0.3" footer="0.3"/>
  <pageSetup paperSize="9" scale="93" fitToHeight="0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D54C-A276-4F86-9982-DB536D9BD5BC}">
  <sheetPr>
    <outlinePr summaryBelow="0"/>
    <pageSetUpPr fitToPage="1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63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97</v>
      </c>
      <c r="B1" s="254"/>
      <c r="C1" s="254"/>
      <c r="D1" s="254"/>
      <c r="E1" s="254"/>
      <c r="F1" s="254"/>
      <c r="G1" s="254"/>
      <c r="AG1" t="s">
        <v>98</v>
      </c>
    </row>
    <row r="2" spans="1:60" ht="24.95" customHeight="1" x14ac:dyDescent="0.2">
      <c r="A2" s="139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99</v>
      </c>
    </row>
    <row r="3" spans="1:60" ht="24.95" customHeight="1" x14ac:dyDescent="0.2">
      <c r="A3" s="139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0" t="s">
        <v>99</v>
      </c>
      <c r="AG3" t="s">
        <v>100</v>
      </c>
    </row>
    <row r="4" spans="1:60" ht="24.95" customHeight="1" x14ac:dyDescent="0.2">
      <c r="A4" s="140" t="s">
        <v>9</v>
      </c>
      <c r="B4" s="141" t="s">
        <v>52</v>
      </c>
      <c r="C4" s="258" t="s">
        <v>53</v>
      </c>
      <c r="D4" s="259"/>
      <c r="E4" s="259"/>
      <c r="F4" s="259"/>
      <c r="G4" s="260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29</v>
      </c>
      <c r="H6" s="146" t="s">
        <v>30</v>
      </c>
      <c r="I6" s="146" t="s">
        <v>108</v>
      </c>
      <c r="J6" s="146" t="s">
        <v>31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124</v>
      </c>
      <c r="B8" s="165" t="s">
        <v>84</v>
      </c>
      <c r="C8" s="179" t="s">
        <v>85</v>
      </c>
      <c r="D8" s="166"/>
      <c r="E8" s="167"/>
      <c r="F8" s="168"/>
      <c r="G8" s="168">
        <f>SUMIF(AG9:AG42,"&lt;&gt;NOR",G9:G42)</f>
        <v>0</v>
      </c>
      <c r="H8" s="168"/>
      <c r="I8" s="168">
        <f>SUM(I9:I42)</f>
        <v>0</v>
      </c>
      <c r="J8" s="168"/>
      <c r="K8" s="168">
        <f>SUM(K9:K42)</f>
        <v>0</v>
      </c>
      <c r="L8" s="168"/>
      <c r="M8" s="168">
        <f>SUM(M9:M42)</f>
        <v>0</v>
      </c>
      <c r="N8" s="167"/>
      <c r="O8" s="167">
        <f>SUM(O9:O42)</f>
        <v>0.27</v>
      </c>
      <c r="P8" s="167"/>
      <c r="Q8" s="167">
        <f>SUM(Q9:Q42)</f>
        <v>0</v>
      </c>
      <c r="R8" s="168"/>
      <c r="S8" s="168"/>
      <c r="T8" s="169"/>
      <c r="U8" s="163"/>
      <c r="V8" s="163">
        <f>SUM(V9:V42)</f>
        <v>0</v>
      </c>
      <c r="W8" s="163"/>
      <c r="X8" s="163"/>
      <c r="Y8" s="163"/>
      <c r="AG8" t="s">
        <v>125</v>
      </c>
    </row>
    <row r="9" spans="1:60" outlineLevel="1" x14ac:dyDescent="0.2">
      <c r="A9" s="171">
        <v>1</v>
      </c>
      <c r="B9" s="172" t="s">
        <v>390</v>
      </c>
      <c r="C9" s="180" t="s">
        <v>391</v>
      </c>
      <c r="D9" s="173" t="s">
        <v>208</v>
      </c>
      <c r="E9" s="174">
        <v>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2.5000000000000001E-4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198</v>
      </c>
      <c r="T9" s="177" t="s">
        <v>130</v>
      </c>
      <c r="U9" s="157">
        <v>0</v>
      </c>
      <c r="V9" s="157">
        <f>ROUND(E9*U9,2)</f>
        <v>0</v>
      </c>
      <c r="W9" s="157"/>
      <c r="X9" s="157" t="s">
        <v>131</v>
      </c>
      <c r="Y9" s="157" t="s">
        <v>132</v>
      </c>
      <c r="Z9" s="147"/>
      <c r="AA9" s="147"/>
      <c r="AB9" s="147"/>
      <c r="AC9" s="147"/>
      <c r="AD9" s="147"/>
      <c r="AE9" s="147"/>
      <c r="AF9" s="147"/>
      <c r="AG9" s="147" t="s">
        <v>392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0" t="s">
        <v>393</v>
      </c>
      <c r="D10" s="251"/>
      <c r="E10" s="251"/>
      <c r="F10" s="251"/>
      <c r="G10" s="251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135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1" x14ac:dyDescent="0.2">
      <c r="A11" s="171">
        <v>2</v>
      </c>
      <c r="B11" s="172" t="s">
        <v>394</v>
      </c>
      <c r="C11" s="180" t="s">
        <v>395</v>
      </c>
      <c r="D11" s="173" t="s">
        <v>208</v>
      </c>
      <c r="E11" s="174">
        <v>35</v>
      </c>
      <c r="F11" s="175"/>
      <c r="G11" s="176">
        <f>ROUND(E11*F11,2)</f>
        <v>0</v>
      </c>
      <c r="H11" s="175"/>
      <c r="I11" s="176">
        <f>ROUND(E11*H11,2)</f>
        <v>0</v>
      </c>
      <c r="J11" s="175"/>
      <c r="K11" s="176">
        <f>ROUND(E11*J11,2)</f>
        <v>0</v>
      </c>
      <c r="L11" s="176">
        <v>21</v>
      </c>
      <c r="M11" s="176">
        <f>G11*(1+L11/100)</f>
        <v>0</v>
      </c>
      <c r="N11" s="174">
        <v>0</v>
      </c>
      <c r="O11" s="174">
        <f>ROUND(E11*N11,2)</f>
        <v>0</v>
      </c>
      <c r="P11" s="174">
        <v>0</v>
      </c>
      <c r="Q11" s="174">
        <f>ROUND(E11*P11,2)</f>
        <v>0</v>
      </c>
      <c r="R11" s="176"/>
      <c r="S11" s="176" t="s">
        <v>129</v>
      </c>
      <c r="T11" s="177" t="s">
        <v>130</v>
      </c>
      <c r="U11" s="157">
        <v>0</v>
      </c>
      <c r="V11" s="157">
        <f>ROUND(E11*U11,2)</f>
        <v>0</v>
      </c>
      <c r="W11" s="157"/>
      <c r="X11" s="157" t="s">
        <v>131</v>
      </c>
      <c r="Y11" s="157" t="s">
        <v>132</v>
      </c>
      <c r="Z11" s="147"/>
      <c r="AA11" s="147"/>
      <c r="AB11" s="147"/>
      <c r="AC11" s="147"/>
      <c r="AD11" s="147"/>
      <c r="AE11" s="147"/>
      <c r="AF11" s="147"/>
      <c r="AG11" s="147" t="s">
        <v>392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2" x14ac:dyDescent="0.2">
      <c r="A12" s="154"/>
      <c r="B12" s="155"/>
      <c r="C12" s="250" t="s">
        <v>396</v>
      </c>
      <c r="D12" s="251"/>
      <c r="E12" s="251"/>
      <c r="F12" s="251"/>
      <c r="G12" s="251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135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52" t="s">
        <v>397</v>
      </c>
      <c r="D13" s="253"/>
      <c r="E13" s="253"/>
      <c r="F13" s="253"/>
      <c r="G13" s="253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135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1" x14ac:dyDescent="0.2">
      <c r="A14" s="171">
        <v>3</v>
      </c>
      <c r="B14" s="172" t="s">
        <v>398</v>
      </c>
      <c r="C14" s="180" t="s">
        <v>399</v>
      </c>
      <c r="D14" s="173" t="s">
        <v>333</v>
      </c>
      <c r="E14" s="174">
        <v>20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0</v>
      </c>
      <c r="O14" s="174">
        <f>ROUND(E14*N14,2)</f>
        <v>0</v>
      </c>
      <c r="P14" s="174">
        <v>0</v>
      </c>
      <c r="Q14" s="174">
        <f>ROUND(E14*P14,2)</f>
        <v>0</v>
      </c>
      <c r="R14" s="176"/>
      <c r="S14" s="176" t="s">
        <v>198</v>
      </c>
      <c r="T14" s="177" t="s">
        <v>130</v>
      </c>
      <c r="U14" s="157">
        <v>0</v>
      </c>
      <c r="V14" s="157">
        <f>ROUND(E14*U14,2)</f>
        <v>0</v>
      </c>
      <c r="W14" s="157"/>
      <c r="X14" s="157" t="s">
        <v>131</v>
      </c>
      <c r="Y14" s="157" t="s">
        <v>132</v>
      </c>
      <c r="Z14" s="147"/>
      <c r="AA14" s="147"/>
      <c r="AB14" s="147"/>
      <c r="AC14" s="147"/>
      <c r="AD14" s="147"/>
      <c r="AE14" s="147"/>
      <c r="AF14" s="147"/>
      <c r="AG14" s="147" t="s">
        <v>392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2" x14ac:dyDescent="0.2">
      <c r="A15" s="154"/>
      <c r="B15" s="155"/>
      <c r="C15" s="181" t="s">
        <v>400</v>
      </c>
      <c r="D15" s="161"/>
      <c r="E15" s="162">
        <v>5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137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181" t="s">
        <v>401</v>
      </c>
      <c r="D16" s="161"/>
      <c r="E16" s="162">
        <v>10</v>
      </c>
      <c r="F16" s="157"/>
      <c r="G16" s="157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137</v>
      </c>
      <c r="AH16" s="147">
        <v>0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181" t="s">
        <v>402</v>
      </c>
      <c r="D17" s="161"/>
      <c r="E17" s="162">
        <v>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137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1">
        <v>4</v>
      </c>
      <c r="B18" s="172" t="s">
        <v>403</v>
      </c>
      <c r="C18" s="180" t="s">
        <v>404</v>
      </c>
      <c r="D18" s="173" t="s">
        <v>333</v>
      </c>
      <c r="E18" s="174">
        <v>6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1.8000000000000001E-4</v>
      </c>
      <c r="O18" s="174">
        <f>ROUND(E18*N18,2)</f>
        <v>0</v>
      </c>
      <c r="P18" s="174">
        <v>0</v>
      </c>
      <c r="Q18" s="174">
        <f>ROUND(E18*P18,2)</f>
        <v>0</v>
      </c>
      <c r="R18" s="176"/>
      <c r="S18" s="176" t="s">
        <v>198</v>
      </c>
      <c r="T18" s="177" t="s">
        <v>130</v>
      </c>
      <c r="U18" s="157">
        <v>0</v>
      </c>
      <c r="V18" s="157">
        <f>ROUND(E18*U18,2)</f>
        <v>0</v>
      </c>
      <c r="W18" s="157"/>
      <c r="X18" s="157" t="s">
        <v>131</v>
      </c>
      <c r="Y18" s="157" t="s">
        <v>132</v>
      </c>
      <c r="Z18" s="147"/>
      <c r="AA18" s="147"/>
      <c r="AB18" s="147"/>
      <c r="AC18" s="147"/>
      <c r="AD18" s="147"/>
      <c r="AE18" s="147"/>
      <c r="AF18" s="147"/>
      <c r="AG18" s="147" t="s">
        <v>392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50" t="s">
        <v>405</v>
      </c>
      <c r="D19" s="251"/>
      <c r="E19" s="251"/>
      <c r="F19" s="251"/>
      <c r="G19" s="251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135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1">
        <v>5</v>
      </c>
      <c r="B20" s="172" t="s">
        <v>406</v>
      </c>
      <c r="C20" s="180" t="s">
        <v>407</v>
      </c>
      <c r="D20" s="173" t="s">
        <v>333</v>
      </c>
      <c r="E20" s="174">
        <v>3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6"/>
      <c r="S20" s="176" t="s">
        <v>198</v>
      </c>
      <c r="T20" s="177" t="s">
        <v>130</v>
      </c>
      <c r="U20" s="157">
        <v>0</v>
      </c>
      <c r="V20" s="157">
        <f>ROUND(E20*U20,2)</f>
        <v>0</v>
      </c>
      <c r="W20" s="157"/>
      <c r="X20" s="157" t="s">
        <v>131</v>
      </c>
      <c r="Y20" s="157" t="s">
        <v>132</v>
      </c>
      <c r="Z20" s="147"/>
      <c r="AA20" s="147"/>
      <c r="AB20" s="147"/>
      <c r="AC20" s="147"/>
      <c r="AD20" s="147"/>
      <c r="AE20" s="147"/>
      <c r="AF20" s="147"/>
      <c r="AG20" s="147" t="s">
        <v>392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250" t="s">
        <v>408</v>
      </c>
      <c r="D21" s="251"/>
      <c r="E21" s="251"/>
      <c r="F21" s="251"/>
      <c r="G21" s="251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135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86">
        <v>6</v>
      </c>
      <c r="B22" s="187" t="s">
        <v>409</v>
      </c>
      <c r="C22" s="193" t="s">
        <v>410</v>
      </c>
      <c r="D22" s="188" t="s">
        <v>333</v>
      </c>
      <c r="E22" s="189">
        <v>1</v>
      </c>
      <c r="F22" s="190"/>
      <c r="G22" s="191">
        <f>ROUND(E22*F22,2)</f>
        <v>0</v>
      </c>
      <c r="H22" s="190"/>
      <c r="I22" s="191">
        <f>ROUND(E22*H22,2)</f>
        <v>0</v>
      </c>
      <c r="J22" s="190"/>
      <c r="K22" s="191">
        <f>ROUND(E22*J22,2)</f>
        <v>0</v>
      </c>
      <c r="L22" s="191">
        <v>21</v>
      </c>
      <c r="M22" s="191">
        <f>G22*(1+L22/100)</f>
        <v>0</v>
      </c>
      <c r="N22" s="189">
        <v>0</v>
      </c>
      <c r="O22" s="189">
        <f>ROUND(E22*N22,2)</f>
        <v>0</v>
      </c>
      <c r="P22" s="189">
        <v>0</v>
      </c>
      <c r="Q22" s="189">
        <f>ROUND(E22*P22,2)</f>
        <v>0</v>
      </c>
      <c r="R22" s="191"/>
      <c r="S22" s="191" t="s">
        <v>198</v>
      </c>
      <c r="T22" s="192" t="s">
        <v>130</v>
      </c>
      <c r="U22" s="157">
        <v>0</v>
      </c>
      <c r="V22" s="157">
        <f>ROUND(E22*U22,2)</f>
        <v>0</v>
      </c>
      <c r="W22" s="157"/>
      <c r="X22" s="157" t="s">
        <v>131</v>
      </c>
      <c r="Y22" s="157" t="s">
        <v>132</v>
      </c>
      <c r="Z22" s="147"/>
      <c r="AA22" s="147"/>
      <c r="AB22" s="147"/>
      <c r="AC22" s="147"/>
      <c r="AD22" s="147"/>
      <c r="AE22" s="147"/>
      <c r="AF22" s="147"/>
      <c r="AG22" s="147" t="s">
        <v>392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1">
        <v>7</v>
      </c>
      <c r="B23" s="172" t="s">
        <v>411</v>
      </c>
      <c r="C23" s="180" t="s">
        <v>412</v>
      </c>
      <c r="D23" s="173" t="s">
        <v>333</v>
      </c>
      <c r="E23" s="174">
        <v>2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/>
      <c r="S23" s="176" t="s">
        <v>129</v>
      </c>
      <c r="T23" s="177" t="s">
        <v>130</v>
      </c>
      <c r="U23" s="157">
        <v>0</v>
      </c>
      <c r="V23" s="157">
        <f>ROUND(E23*U23,2)</f>
        <v>0</v>
      </c>
      <c r="W23" s="157"/>
      <c r="X23" s="157" t="s">
        <v>131</v>
      </c>
      <c r="Y23" s="157" t="s">
        <v>132</v>
      </c>
      <c r="Z23" s="147"/>
      <c r="AA23" s="147"/>
      <c r="AB23" s="147"/>
      <c r="AC23" s="147"/>
      <c r="AD23" s="147"/>
      <c r="AE23" s="147"/>
      <c r="AF23" s="147"/>
      <c r="AG23" s="147" t="s">
        <v>392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50" t="s">
        <v>413</v>
      </c>
      <c r="D24" s="251"/>
      <c r="E24" s="251"/>
      <c r="F24" s="251"/>
      <c r="G24" s="251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135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1">
        <v>8</v>
      </c>
      <c r="B25" s="172" t="s">
        <v>414</v>
      </c>
      <c r="C25" s="180" t="s">
        <v>415</v>
      </c>
      <c r="D25" s="173" t="s">
        <v>333</v>
      </c>
      <c r="E25" s="174">
        <v>1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0</v>
      </c>
      <c r="O25" s="174">
        <f>ROUND(E25*N25,2)</f>
        <v>0</v>
      </c>
      <c r="P25" s="174">
        <v>0</v>
      </c>
      <c r="Q25" s="174">
        <f>ROUND(E25*P25,2)</f>
        <v>0</v>
      </c>
      <c r="R25" s="176"/>
      <c r="S25" s="176" t="s">
        <v>129</v>
      </c>
      <c r="T25" s="177" t="s">
        <v>130</v>
      </c>
      <c r="U25" s="157">
        <v>0</v>
      </c>
      <c r="V25" s="157">
        <f>ROUND(E25*U25,2)</f>
        <v>0</v>
      </c>
      <c r="W25" s="157"/>
      <c r="X25" s="157" t="s">
        <v>131</v>
      </c>
      <c r="Y25" s="157" t="s">
        <v>132</v>
      </c>
      <c r="Z25" s="147"/>
      <c r="AA25" s="147"/>
      <c r="AB25" s="147"/>
      <c r="AC25" s="147"/>
      <c r="AD25" s="147"/>
      <c r="AE25" s="147"/>
      <c r="AF25" s="147"/>
      <c r="AG25" s="147" t="s">
        <v>392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2" x14ac:dyDescent="0.2">
      <c r="A26" s="154"/>
      <c r="B26" s="155"/>
      <c r="C26" s="250" t="s">
        <v>416</v>
      </c>
      <c r="D26" s="251"/>
      <c r="E26" s="251"/>
      <c r="F26" s="251"/>
      <c r="G26" s="251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135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1" x14ac:dyDescent="0.2">
      <c r="A27" s="171">
        <v>9</v>
      </c>
      <c r="B27" s="172" t="s">
        <v>417</v>
      </c>
      <c r="C27" s="180" t="s">
        <v>418</v>
      </c>
      <c r="D27" s="173" t="s">
        <v>208</v>
      </c>
      <c r="E27" s="174">
        <v>15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9.8999999999999999E-4</v>
      </c>
      <c r="O27" s="174">
        <f>ROUND(E27*N27,2)</f>
        <v>0.01</v>
      </c>
      <c r="P27" s="174">
        <v>0</v>
      </c>
      <c r="Q27" s="174">
        <f>ROUND(E27*P27,2)</f>
        <v>0</v>
      </c>
      <c r="R27" s="176"/>
      <c r="S27" s="176" t="s">
        <v>198</v>
      </c>
      <c r="T27" s="177" t="s">
        <v>130</v>
      </c>
      <c r="U27" s="157">
        <v>0</v>
      </c>
      <c r="V27" s="157">
        <f>ROUND(E27*U27,2)</f>
        <v>0</v>
      </c>
      <c r="W27" s="157"/>
      <c r="X27" s="157" t="s">
        <v>131</v>
      </c>
      <c r="Y27" s="157" t="s">
        <v>132</v>
      </c>
      <c r="Z27" s="147"/>
      <c r="AA27" s="147"/>
      <c r="AB27" s="147"/>
      <c r="AC27" s="147"/>
      <c r="AD27" s="147"/>
      <c r="AE27" s="147"/>
      <c r="AF27" s="147"/>
      <c r="AG27" s="147" t="s">
        <v>392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2" x14ac:dyDescent="0.2">
      <c r="A28" s="154"/>
      <c r="B28" s="155"/>
      <c r="C28" s="250" t="s">
        <v>419</v>
      </c>
      <c r="D28" s="251"/>
      <c r="E28" s="251"/>
      <c r="F28" s="251"/>
      <c r="G28" s="251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135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1" x14ac:dyDescent="0.2">
      <c r="A29" s="171">
        <v>10</v>
      </c>
      <c r="B29" s="172" t="s">
        <v>420</v>
      </c>
      <c r="C29" s="180" t="s">
        <v>421</v>
      </c>
      <c r="D29" s="173" t="s">
        <v>208</v>
      </c>
      <c r="E29" s="174">
        <v>5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1.0499999999999999E-3</v>
      </c>
      <c r="O29" s="174">
        <f>ROUND(E29*N29,2)</f>
        <v>0.01</v>
      </c>
      <c r="P29" s="174">
        <v>0</v>
      </c>
      <c r="Q29" s="174">
        <f>ROUND(E29*P29,2)</f>
        <v>0</v>
      </c>
      <c r="R29" s="176"/>
      <c r="S29" s="176" t="s">
        <v>198</v>
      </c>
      <c r="T29" s="177" t="s">
        <v>130</v>
      </c>
      <c r="U29" s="157">
        <v>0</v>
      </c>
      <c r="V29" s="157">
        <f>ROUND(E29*U29,2)</f>
        <v>0</v>
      </c>
      <c r="W29" s="157"/>
      <c r="X29" s="157" t="s">
        <v>131</v>
      </c>
      <c r="Y29" s="157" t="s">
        <v>132</v>
      </c>
      <c r="Z29" s="147"/>
      <c r="AA29" s="147"/>
      <c r="AB29" s="147"/>
      <c r="AC29" s="147"/>
      <c r="AD29" s="147"/>
      <c r="AE29" s="147"/>
      <c r="AF29" s="147"/>
      <c r="AG29" s="147" t="s">
        <v>392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250" t="s">
        <v>422</v>
      </c>
      <c r="D30" s="251"/>
      <c r="E30" s="251"/>
      <c r="F30" s="251"/>
      <c r="G30" s="251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135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1" x14ac:dyDescent="0.2">
      <c r="A31" s="171">
        <v>11</v>
      </c>
      <c r="B31" s="172" t="s">
        <v>423</v>
      </c>
      <c r="C31" s="180" t="s">
        <v>424</v>
      </c>
      <c r="D31" s="173" t="s">
        <v>208</v>
      </c>
      <c r="E31" s="174">
        <v>163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8.0000000000000004E-4</v>
      </c>
      <c r="O31" s="174">
        <f>ROUND(E31*N31,2)</f>
        <v>0.13</v>
      </c>
      <c r="P31" s="174">
        <v>0</v>
      </c>
      <c r="Q31" s="174">
        <f>ROUND(E31*P31,2)</f>
        <v>0</v>
      </c>
      <c r="R31" s="176"/>
      <c r="S31" s="176" t="s">
        <v>198</v>
      </c>
      <c r="T31" s="177" t="s">
        <v>130</v>
      </c>
      <c r="U31" s="157">
        <v>0</v>
      </c>
      <c r="V31" s="157">
        <f>ROUND(E31*U31,2)</f>
        <v>0</v>
      </c>
      <c r="W31" s="157"/>
      <c r="X31" s="157" t="s">
        <v>131</v>
      </c>
      <c r="Y31" s="157" t="s">
        <v>132</v>
      </c>
      <c r="Z31" s="147"/>
      <c r="AA31" s="147"/>
      <c r="AB31" s="147"/>
      <c r="AC31" s="147"/>
      <c r="AD31" s="147"/>
      <c r="AE31" s="147"/>
      <c r="AF31" s="147"/>
      <c r="AG31" s="147" t="s">
        <v>392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2" x14ac:dyDescent="0.2">
      <c r="A32" s="154"/>
      <c r="B32" s="155"/>
      <c r="C32" s="181" t="s">
        <v>425</v>
      </c>
      <c r="D32" s="161"/>
      <c r="E32" s="162">
        <v>35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137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1" t="s">
        <v>426</v>
      </c>
      <c r="D33" s="161"/>
      <c r="E33" s="162">
        <v>113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137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1" t="s">
        <v>427</v>
      </c>
      <c r="D34" s="161"/>
      <c r="E34" s="162">
        <v>15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137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1">
        <v>12</v>
      </c>
      <c r="B35" s="172" t="s">
        <v>428</v>
      </c>
      <c r="C35" s="180" t="s">
        <v>429</v>
      </c>
      <c r="D35" s="173" t="s">
        <v>208</v>
      </c>
      <c r="E35" s="174">
        <v>160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198</v>
      </c>
      <c r="T35" s="177" t="s">
        <v>130</v>
      </c>
      <c r="U35" s="157">
        <v>0</v>
      </c>
      <c r="V35" s="157">
        <f>ROUND(E35*U35,2)</f>
        <v>0</v>
      </c>
      <c r="W35" s="157"/>
      <c r="X35" s="157" t="s">
        <v>131</v>
      </c>
      <c r="Y35" s="157" t="s">
        <v>132</v>
      </c>
      <c r="Z35" s="147"/>
      <c r="AA35" s="147"/>
      <c r="AB35" s="147"/>
      <c r="AC35" s="147"/>
      <c r="AD35" s="147"/>
      <c r="AE35" s="147"/>
      <c r="AF35" s="147"/>
      <c r="AG35" s="147" t="s">
        <v>392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2" x14ac:dyDescent="0.2">
      <c r="A36" s="154"/>
      <c r="B36" s="155"/>
      <c r="C36" s="250" t="s">
        <v>430</v>
      </c>
      <c r="D36" s="251"/>
      <c r="E36" s="251"/>
      <c r="F36" s="251"/>
      <c r="G36" s="251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135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1" x14ac:dyDescent="0.2">
      <c r="A37" s="171">
        <v>13</v>
      </c>
      <c r="B37" s="172" t="s">
        <v>431</v>
      </c>
      <c r="C37" s="180" t="s">
        <v>432</v>
      </c>
      <c r="D37" s="173" t="s">
        <v>277</v>
      </c>
      <c r="E37" s="174">
        <v>1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1E-3</v>
      </c>
      <c r="O37" s="174">
        <f>ROUND(E37*N37,2)</f>
        <v>0</v>
      </c>
      <c r="P37" s="174">
        <v>0</v>
      </c>
      <c r="Q37" s="174">
        <f>ROUND(E37*P37,2)</f>
        <v>0</v>
      </c>
      <c r="R37" s="176" t="s">
        <v>278</v>
      </c>
      <c r="S37" s="176" t="s">
        <v>198</v>
      </c>
      <c r="T37" s="177" t="s">
        <v>130</v>
      </c>
      <c r="U37" s="157">
        <v>0</v>
      </c>
      <c r="V37" s="157">
        <f>ROUND(E37*U37,2)</f>
        <v>0</v>
      </c>
      <c r="W37" s="157"/>
      <c r="X37" s="157" t="s">
        <v>279</v>
      </c>
      <c r="Y37" s="157" t="s">
        <v>132</v>
      </c>
      <c r="Z37" s="147"/>
      <c r="AA37" s="147"/>
      <c r="AB37" s="147"/>
      <c r="AC37" s="147"/>
      <c r="AD37" s="147"/>
      <c r="AE37" s="147"/>
      <c r="AF37" s="147"/>
      <c r="AG37" s="147" t="s">
        <v>433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250" t="s">
        <v>434</v>
      </c>
      <c r="D38" s="251"/>
      <c r="E38" s="251"/>
      <c r="F38" s="251"/>
      <c r="G38" s="251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135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">
      <c r="A39" s="186">
        <v>14</v>
      </c>
      <c r="B39" s="187" t="s">
        <v>435</v>
      </c>
      <c r="C39" s="193" t="s">
        <v>436</v>
      </c>
      <c r="D39" s="188" t="s">
        <v>208</v>
      </c>
      <c r="E39" s="189">
        <v>163</v>
      </c>
      <c r="F39" s="190"/>
      <c r="G39" s="191">
        <f>ROUND(E39*F39,2)</f>
        <v>0</v>
      </c>
      <c r="H39" s="190"/>
      <c r="I39" s="191">
        <f>ROUND(E39*H39,2)</f>
        <v>0</v>
      </c>
      <c r="J39" s="190"/>
      <c r="K39" s="191">
        <f>ROUND(E39*J39,2)</f>
        <v>0</v>
      </c>
      <c r="L39" s="191">
        <v>21</v>
      </c>
      <c r="M39" s="191">
        <f>G39*(1+L39/100)</f>
        <v>0</v>
      </c>
      <c r="N39" s="189">
        <v>7.6000000000000004E-4</v>
      </c>
      <c r="O39" s="189">
        <f>ROUND(E39*N39,2)</f>
        <v>0.12</v>
      </c>
      <c r="P39" s="189">
        <v>0</v>
      </c>
      <c r="Q39" s="189">
        <f>ROUND(E39*P39,2)</f>
        <v>0</v>
      </c>
      <c r="R39" s="191" t="s">
        <v>278</v>
      </c>
      <c r="S39" s="191" t="s">
        <v>198</v>
      </c>
      <c r="T39" s="192" t="s">
        <v>130</v>
      </c>
      <c r="U39" s="157">
        <v>0</v>
      </c>
      <c r="V39" s="157">
        <f>ROUND(E39*U39,2)</f>
        <v>0</v>
      </c>
      <c r="W39" s="157"/>
      <c r="X39" s="157" t="s">
        <v>279</v>
      </c>
      <c r="Y39" s="157" t="s">
        <v>132</v>
      </c>
      <c r="Z39" s="147"/>
      <c r="AA39" s="147"/>
      <c r="AB39" s="147"/>
      <c r="AC39" s="147"/>
      <c r="AD39" s="147"/>
      <c r="AE39" s="147"/>
      <c r="AF39" s="147"/>
      <c r="AG39" s="147" t="s">
        <v>433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1" x14ac:dyDescent="0.2">
      <c r="A40" s="171">
        <v>15</v>
      </c>
      <c r="B40" s="172" t="s">
        <v>437</v>
      </c>
      <c r="C40" s="180" t="s">
        <v>438</v>
      </c>
      <c r="D40" s="173" t="s">
        <v>333</v>
      </c>
      <c r="E40" s="174">
        <v>1</v>
      </c>
      <c r="F40" s="175"/>
      <c r="G40" s="176">
        <f>ROUND(E40*F40,2)</f>
        <v>0</v>
      </c>
      <c r="H40" s="175"/>
      <c r="I40" s="176">
        <f>ROUND(E40*H40,2)</f>
        <v>0</v>
      </c>
      <c r="J40" s="175"/>
      <c r="K40" s="176">
        <f>ROUND(E40*J40,2)</f>
        <v>0</v>
      </c>
      <c r="L40" s="176">
        <v>21</v>
      </c>
      <c r="M40" s="176">
        <f>G40*(1+L40/100)</f>
        <v>0</v>
      </c>
      <c r="N40" s="174">
        <v>0</v>
      </c>
      <c r="O40" s="174">
        <f>ROUND(E40*N40,2)</f>
        <v>0</v>
      </c>
      <c r="P40" s="174">
        <v>0</v>
      </c>
      <c r="Q40" s="174">
        <f>ROUND(E40*P40,2)</f>
        <v>0</v>
      </c>
      <c r="R40" s="176"/>
      <c r="S40" s="176" t="s">
        <v>129</v>
      </c>
      <c r="T40" s="177" t="s">
        <v>130</v>
      </c>
      <c r="U40" s="157">
        <v>0</v>
      </c>
      <c r="V40" s="157">
        <f>ROUND(E40*U40,2)</f>
        <v>0</v>
      </c>
      <c r="W40" s="157"/>
      <c r="X40" s="157" t="s">
        <v>279</v>
      </c>
      <c r="Y40" s="157" t="s">
        <v>132</v>
      </c>
      <c r="Z40" s="147"/>
      <c r="AA40" s="147"/>
      <c r="AB40" s="147"/>
      <c r="AC40" s="147"/>
      <c r="AD40" s="147"/>
      <c r="AE40" s="147"/>
      <c r="AF40" s="147"/>
      <c r="AG40" s="147" t="s">
        <v>433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2" x14ac:dyDescent="0.2">
      <c r="A41" s="154"/>
      <c r="B41" s="155"/>
      <c r="C41" s="250" t="s">
        <v>439</v>
      </c>
      <c r="D41" s="251"/>
      <c r="E41" s="251"/>
      <c r="F41" s="251"/>
      <c r="G41" s="251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135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1" x14ac:dyDescent="0.2">
      <c r="A42" s="186">
        <v>16</v>
      </c>
      <c r="B42" s="187" t="s">
        <v>440</v>
      </c>
      <c r="C42" s="193" t="s">
        <v>441</v>
      </c>
      <c r="D42" s="188" t="s">
        <v>333</v>
      </c>
      <c r="E42" s="189">
        <v>1</v>
      </c>
      <c r="F42" s="190"/>
      <c r="G42" s="191">
        <f>ROUND(E42*F42,2)</f>
        <v>0</v>
      </c>
      <c r="H42" s="190"/>
      <c r="I42" s="191">
        <f>ROUND(E42*H42,2)</f>
        <v>0</v>
      </c>
      <c r="J42" s="190"/>
      <c r="K42" s="191">
        <f>ROUND(E42*J42,2)</f>
        <v>0</v>
      </c>
      <c r="L42" s="191">
        <v>21</v>
      </c>
      <c r="M42" s="191">
        <f>G42*(1+L42/100)</f>
        <v>0</v>
      </c>
      <c r="N42" s="189">
        <v>5.0000000000000001E-4</v>
      </c>
      <c r="O42" s="189">
        <f>ROUND(E42*N42,2)</f>
        <v>0</v>
      </c>
      <c r="P42" s="189">
        <v>0</v>
      </c>
      <c r="Q42" s="189">
        <f>ROUND(E42*P42,2)</f>
        <v>0</v>
      </c>
      <c r="R42" s="191" t="s">
        <v>278</v>
      </c>
      <c r="S42" s="191" t="s">
        <v>198</v>
      </c>
      <c r="T42" s="192" t="s">
        <v>130</v>
      </c>
      <c r="U42" s="157">
        <v>0</v>
      </c>
      <c r="V42" s="157">
        <f>ROUND(E42*U42,2)</f>
        <v>0</v>
      </c>
      <c r="W42" s="157"/>
      <c r="X42" s="157" t="s">
        <v>279</v>
      </c>
      <c r="Y42" s="157" t="s">
        <v>132</v>
      </c>
      <c r="Z42" s="147"/>
      <c r="AA42" s="147"/>
      <c r="AB42" s="147"/>
      <c r="AC42" s="147"/>
      <c r="AD42" s="147"/>
      <c r="AE42" s="147"/>
      <c r="AF42" s="147"/>
      <c r="AG42" s="147" t="s">
        <v>433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x14ac:dyDescent="0.2">
      <c r="A43" s="164" t="s">
        <v>124</v>
      </c>
      <c r="B43" s="165" t="s">
        <v>86</v>
      </c>
      <c r="C43" s="179" t="s">
        <v>87</v>
      </c>
      <c r="D43" s="166"/>
      <c r="E43" s="167"/>
      <c r="F43" s="168"/>
      <c r="G43" s="168">
        <f>SUMIF(AG44:AG50,"&lt;&gt;NOR",G44:G50)</f>
        <v>0</v>
      </c>
      <c r="H43" s="168"/>
      <c r="I43" s="168">
        <f>SUM(I44:I50)</f>
        <v>0</v>
      </c>
      <c r="J43" s="168"/>
      <c r="K43" s="168">
        <f>SUM(K44:K50)</f>
        <v>0</v>
      </c>
      <c r="L43" s="168"/>
      <c r="M43" s="168">
        <f>SUM(M44:M50)</f>
        <v>0</v>
      </c>
      <c r="N43" s="167"/>
      <c r="O43" s="167">
        <f>SUM(O44:O50)</f>
        <v>0</v>
      </c>
      <c r="P43" s="167"/>
      <c r="Q43" s="167">
        <f>SUM(Q44:Q50)</f>
        <v>0</v>
      </c>
      <c r="R43" s="168"/>
      <c r="S43" s="168"/>
      <c r="T43" s="169"/>
      <c r="U43" s="163"/>
      <c r="V43" s="163">
        <f>SUM(V44:V50)</f>
        <v>0</v>
      </c>
      <c r="W43" s="163"/>
      <c r="X43" s="163"/>
      <c r="Y43" s="163"/>
      <c r="AG43" t="s">
        <v>125</v>
      </c>
    </row>
    <row r="44" spans="1:60" outlineLevel="1" x14ac:dyDescent="0.2">
      <c r="A44" s="171">
        <v>17</v>
      </c>
      <c r="B44" s="172" t="s">
        <v>442</v>
      </c>
      <c r="C44" s="180" t="s">
        <v>443</v>
      </c>
      <c r="D44" s="173" t="s">
        <v>444</v>
      </c>
      <c r="E44" s="174">
        <v>15</v>
      </c>
      <c r="F44" s="175"/>
      <c r="G44" s="176">
        <f>ROUND(E44*F44,2)</f>
        <v>0</v>
      </c>
      <c r="H44" s="175"/>
      <c r="I44" s="176">
        <f>ROUND(E44*H44,2)</f>
        <v>0</v>
      </c>
      <c r="J44" s="175"/>
      <c r="K44" s="176">
        <f>ROUND(E44*J44,2)</f>
        <v>0</v>
      </c>
      <c r="L44" s="176">
        <v>21</v>
      </c>
      <c r="M44" s="176">
        <f>G44*(1+L44/100)</f>
        <v>0</v>
      </c>
      <c r="N44" s="174">
        <v>0</v>
      </c>
      <c r="O44" s="174">
        <f>ROUND(E44*N44,2)</f>
        <v>0</v>
      </c>
      <c r="P44" s="174">
        <v>0</v>
      </c>
      <c r="Q44" s="174">
        <f>ROUND(E44*P44,2)</f>
        <v>0</v>
      </c>
      <c r="R44" s="176"/>
      <c r="S44" s="176" t="s">
        <v>198</v>
      </c>
      <c r="T44" s="177" t="s">
        <v>130</v>
      </c>
      <c r="U44" s="157">
        <v>0</v>
      </c>
      <c r="V44" s="157">
        <f>ROUND(E44*U44,2)</f>
        <v>0</v>
      </c>
      <c r="W44" s="157"/>
      <c r="X44" s="157" t="s">
        <v>131</v>
      </c>
      <c r="Y44" s="157" t="s">
        <v>132</v>
      </c>
      <c r="Z44" s="147"/>
      <c r="AA44" s="147"/>
      <c r="AB44" s="147"/>
      <c r="AC44" s="147"/>
      <c r="AD44" s="147"/>
      <c r="AE44" s="147"/>
      <c r="AF44" s="147"/>
      <c r="AG44" s="147" t="s">
        <v>392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250" t="s">
        <v>445</v>
      </c>
      <c r="D45" s="251"/>
      <c r="E45" s="251"/>
      <c r="F45" s="251"/>
      <c r="G45" s="251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135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181" t="s">
        <v>446</v>
      </c>
      <c r="D46" s="161"/>
      <c r="E46" s="162">
        <v>5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137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3" x14ac:dyDescent="0.2">
      <c r="A47" s="154"/>
      <c r="B47" s="155"/>
      <c r="C47" s="181" t="s">
        <v>447</v>
      </c>
      <c r="D47" s="161"/>
      <c r="E47" s="162">
        <v>3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137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1" t="s">
        <v>448</v>
      </c>
      <c r="D48" s="161"/>
      <c r="E48" s="162">
        <v>2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137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1" t="s">
        <v>449</v>
      </c>
      <c r="D49" s="161"/>
      <c r="E49" s="162">
        <v>5</v>
      </c>
      <c r="F49" s="157"/>
      <c r="G49" s="157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137</v>
      </c>
      <c r="AH49" s="147">
        <v>0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1" x14ac:dyDescent="0.2">
      <c r="A50" s="186">
        <v>18</v>
      </c>
      <c r="B50" s="187" t="s">
        <v>450</v>
      </c>
      <c r="C50" s="193" t="s">
        <v>451</v>
      </c>
      <c r="D50" s="188" t="s">
        <v>208</v>
      </c>
      <c r="E50" s="189">
        <v>35</v>
      </c>
      <c r="F50" s="190"/>
      <c r="G50" s="191">
        <f>ROUND(E50*F50,2)</f>
        <v>0</v>
      </c>
      <c r="H50" s="190"/>
      <c r="I50" s="191">
        <f>ROUND(E50*H50,2)</f>
        <v>0</v>
      </c>
      <c r="J50" s="190"/>
      <c r="K50" s="191">
        <f>ROUND(E50*J50,2)</f>
        <v>0</v>
      </c>
      <c r="L50" s="191">
        <v>21</v>
      </c>
      <c r="M50" s="191">
        <f>G50*(1+L50/100)</f>
        <v>0</v>
      </c>
      <c r="N50" s="189">
        <v>0</v>
      </c>
      <c r="O50" s="189">
        <f>ROUND(E50*N50,2)</f>
        <v>0</v>
      </c>
      <c r="P50" s="189">
        <v>0</v>
      </c>
      <c r="Q50" s="189">
        <f>ROUND(E50*P50,2)</f>
        <v>0</v>
      </c>
      <c r="R50" s="191" t="s">
        <v>278</v>
      </c>
      <c r="S50" s="191" t="s">
        <v>198</v>
      </c>
      <c r="T50" s="192" t="s">
        <v>130</v>
      </c>
      <c r="U50" s="157">
        <v>0</v>
      </c>
      <c r="V50" s="157">
        <f>ROUND(E50*U50,2)</f>
        <v>0</v>
      </c>
      <c r="W50" s="157"/>
      <c r="X50" s="157" t="s">
        <v>279</v>
      </c>
      <c r="Y50" s="157" t="s">
        <v>132</v>
      </c>
      <c r="Z50" s="147"/>
      <c r="AA50" s="147"/>
      <c r="AB50" s="147"/>
      <c r="AC50" s="147"/>
      <c r="AD50" s="147"/>
      <c r="AE50" s="147"/>
      <c r="AF50" s="147"/>
      <c r="AG50" s="147" t="s">
        <v>433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x14ac:dyDescent="0.2">
      <c r="A51" s="164" t="s">
        <v>124</v>
      </c>
      <c r="B51" s="165" t="s">
        <v>88</v>
      </c>
      <c r="C51" s="179" t="s">
        <v>89</v>
      </c>
      <c r="D51" s="166"/>
      <c r="E51" s="167"/>
      <c r="F51" s="168"/>
      <c r="G51" s="168">
        <f>SUMIF(AG52:AG64,"&lt;&gt;NOR",G52:G64)</f>
        <v>0</v>
      </c>
      <c r="H51" s="168"/>
      <c r="I51" s="168">
        <f>SUM(I52:I64)</f>
        <v>0</v>
      </c>
      <c r="J51" s="168"/>
      <c r="K51" s="168">
        <f>SUM(K52:K64)</f>
        <v>0</v>
      </c>
      <c r="L51" s="168"/>
      <c r="M51" s="168">
        <f>SUM(M52:M64)</f>
        <v>0</v>
      </c>
      <c r="N51" s="167"/>
      <c r="O51" s="167">
        <f>SUM(O52:O64)</f>
        <v>15.649999999999999</v>
      </c>
      <c r="P51" s="167"/>
      <c r="Q51" s="167">
        <f>SUM(Q52:Q64)</f>
        <v>0</v>
      </c>
      <c r="R51" s="168"/>
      <c r="S51" s="168"/>
      <c r="T51" s="169"/>
      <c r="U51" s="163"/>
      <c r="V51" s="163">
        <f>SUM(V52:V64)</f>
        <v>0</v>
      </c>
      <c r="W51" s="163"/>
      <c r="X51" s="163"/>
      <c r="Y51" s="163"/>
      <c r="AG51" t="s">
        <v>125</v>
      </c>
    </row>
    <row r="52" spans="1:60" outlineLevel="1" x14ac:dyDescent="0.2">
      <c r="A52" s="171">
        <v>19</v>
      </c>
      <c r="B52" s="172" t="s">
        <v>452</v>
      </c>
      <c r="C52" s="180" t="s">
        <v>453</v>
      </c>
      <c r="D52" s="173" t="s">
        <v>454</v>
      </c>
      <c r="E52" s="174">
        <v>0.2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1.124E-2</v>
      </c>
      <c r="O52" s="174">
        <f>ROUND(E52*N52,2)</f>
        <v>0</v>
      </c>
      <c r="P52" s="174">
        <v>0</v>
      </c>
      <c r="Q52" s="174">
        <f>ROUND(E52*P52,2)</f>
        <v>0</v>
      </c>
      <c r="R52" s="176"/>
      <c r="S52" s="176" t="s">
        <v>198</v>
      </c>
      <c r="T52" s="177" t="s">
        <v>130</v>
      </c>
      <c r="U52" s="157">
        <v>0</v>
      </c>
      <c r="V52" s="157">
        <f>ROUND(E52*U52,2)</f>
        <v>0</v>
      </c>
      <c r="W52" s="157"/>
      <c r="X52" s="157" t="s">
        <v>131</v>
      </c>
      <c r="Y52" s="157" t="s">
        <v>132</v>
      </c>
      <c r="Z52" s="147"/>
      <c r="AA52" s="147"/>
      <c r="AB52" s="147"/>
      <c r="AC52" s="147"/>
      <c r="AD52" s="147"/>
      <c r="AE52" s="147"/>
      <c r="AF52" s="147"/>
      <c r="AG52" s="147" t="s">
        <v>392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250" t="s">
        <v>455</v>
      </c>
      <c r="D53" s="251"/>
      <c r="E53" s="251"/>
      <c r="F53" s="251"/>
      <c r="G53" s="251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135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1" x14ac:dyDescent="0.2">
      <c r="A54" s="171">
        <v>20</v>
      </c>
      <c r="B54" s="172" t="s">
        <v>456</v>
      </c>
      <c r="C54" s="180" t="s">
        <v>457</v>
      </c>
      <c r="D54" s="173" t="s">
        <v>333</v>
      </c>
      <c r="E54" s="174">
        <v>2</v>
      </c>
      <c r="F54" s="175"/>
      <c r="G54" s="176">
        <f>ROUND(E54*F54,2)</f>
        <v>0</v>
      </c>
      <c r="H54" s="175"/>
      <c r="I54" s="176">
        <f>ROUND(E54*H54,2)</f>
        <v>0</v>
      </c>
      <c r="J54" s="175"/>
      <c r="K54" s="176">
        <f>ROUND(E54*J54,2)</f>
        <v>0</v>
      </c>
      <c r="L54" s="176">
        <v>21</v>
      </c>
      <c r="M54" s="176">
        <f>G54*(1+L54/100)</f>
        <v>0</v>
      </c>
      <c r="N54" s="174">
        <v>0</v>
      </c>
      <c r="O54" s="174">
        <f>ROUND(E54*N54,2)</f>
        <v>0</v>
      </c>
      <c r="P54" s="174">
        <v>0</v>
      </c>
      <c r="Q54" s="174">
        <f>ROUND(E54*P54,2)</f>
        <v>0</v>
      </c>
      <c r="R54" s="176"/>
      <c r="S54" s="176" t="s">
        <v>198</v>
      </c>
      <c r="T54" s="177" t="s">
        <v>130</v>
      </c>
      <c r="U54" s="157">
        <v>0</v>
      </c>
      <c r="V54" s="157">
        <f>ROUND(E54*U54,2)</f>
        <v>0</v>
      </c>
      <c r="W54" s="157"/>
      <c r="X54" s="157" t="s">
        <v>131</v>
      </c>
      <c r="Y54" s="157" t="s">
        <v>132</v>
      </c>
      <c r="Z54" s="147"/>
      <c r="AA54" s="147"/>
      <c r="AB54" s="147"/>
      <c r="AC54" s="147"/>
      <c r="AD54" s="147"/>
      <c r="AE54" s="147"/>
      <c r="AF54" s="147"/>
      <c r="AG54" s="147" t="s">
        <v>392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250" t="s">
        <v>458</v>
      </c>
      <c r="D55" s="251"/>
      <c r="E55" s="251"/>
      <c r="F55" s="251"/>
      <c r="G55" s="251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135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">
      <c r="A56" s="171">
        <v>21</v>
      </c>
      <c r="B56" s="172" t="s">
        <v>459</v>
      </c>
      <c r="C56" s="180" t="s">
        <v>460</v>
      </c>
      <c r="D56" s="173" t="s">
        <v>208</v>
      </c>
      <c r="E56" s="174">
        <v>113</v>
      </c>
      <c r="F56" s="175"/>
      <c r="G56" s="176">
        <f>ROUND(E56*F56,2)</f>
        <v>0</v>
      </c>
      <c r="H56" s="175"/>
      <c r="I56" s="176">
        <f>ROUND(E56*H56,2)</f>
        <v>0</v>
      </c>
      <c r="J56" s="175"/>
      <c r="K56" s="176">
        <f>ROUND(E56*J56,2)</f>
        <v>0</v>
      </c>
      <c r="L56" s="176">
        <v>21</v>
      </c>
      <c r="M56" s="176">
        <f>G56*(1+L56/100)</f>
        <v>0</v>
      </c>
      <c r="N56" s="174">
        <v>0</v>
      </c>
      <c r="O56" s="174">
        <f>ROUND(E56*N56,2)</f>
        <v>0</v>
      </c>
      <c r="P56" s="174">
        <v>0</v>
      </c>
      <c r="Q56" s="174">
        <f>ROUND(E56*P56,2)</f>
        <v>0</v>
      </c>
      <c r="R56" s="176"/>
      <c r="S56" s="176" t="s">
        <v>198</v>
      </c>
      <c r="T56" s="177" t="s">
        <v>130</v>
      </c>
      <c r="U56" s="157">
        <v>0</v>
      </c>
      <c r="V56" s="157">
        <f>ROUND(E56*U56,2)</f>
        <v>0</v>
      </c>
      <c r="W56" s="157"/>
      <c r="X56" s="157" t="s">
        <v>131</v>
      </c>
      <c r="Y56" s="157" t="s">
        <v>132</v>
      </c>
      <c r="Z56" s="147"/>
      <c r="AA56" s="147"/>
      <c r="AB56" s="147"/>
      <c r="AC56" s="147"/>
      <c r="AD56" s="147"/>
      <c r="AE56" s="147"/>
      <c r="AF56" s="147"/>
      <c r="AG56" s="147" t="s">
        <v>392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250" t="s">
        <v>461</v>
      </c>
      <c r="D57" s="251"/>
      <c r="E57" s="251"/>
      <c r="F57" s="251"/>
      <c r="G57" s="251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135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71">
        <v>22</v>
      </c>
      <c r="B58" s="172" t="s">
        <v>462</v>
      </c>
      <c r="C58" s="180" t="s">
        <v>463</v>
      </c>
      <c r="D58" s="173" t="s">
        <v>208</v>
      </c>
      <c r="E58" s="174">
        <v>113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0.13822000000000001</v>
      </c>
      <c r="O58" s="174">
        <f>ROUND(E58*N58,2)</f>
        <v>15.62</v>
      </c>
      <c r="P58" s="174">
        <v>0</v>
      </c>
      <c r="Q58" s="174">
        <f>ROUND(E58*P58,2)</f>
        <v>0</v>
      </c>
      <c r="R58" s="176"/>
      <c r="S58" s="176" t="s">
        <v>198</v>
      </c>
      <c r="T58" s="177" t="s">
        <v>130</v>
      </c>
      <c r="U58" s="157">
        <v>0</v>
      </c>
      <c r="V58" s="157">
        <f>ROUND(E58*U58,2)</f>
        <v>0</v>
      </c>
      <c r="W58" s="157"/>
      <c r="X58" s="157" t="s">
        <v>131</v>
      </c>
      <c r="Y58" s="157" t="s">
        <v>132</v>
      </c>
      <c r="Z58" s="147"/>
      <c r="AA58" s="147"/>
      <c r="AB58" s="147"/>
      <c r="AC58" s="147"/>
      <c r="AD58" s="147"/>
      <c r="AE58" s="147"/>
      <c r="AF58" s="147"/>
      <c r="AG58" s="147" t="s">
        <v>392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50" t="s">
        <v>464</v>
      </c>
      <c r="D59" s="251"/>
      <c r="E59" s="251"/>
      <c r="F59" s="251"/>
      <c r="G59" s="251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135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">
      <c r="A60" s="171">
        <v>23</v>
      </c>
      <c r="B60" s="172" t="s">
        <v>465</v>
      </c>
      <c r="C60" s="180" t="s">
        <v>466</v>
      </c>
      <c r="D60" s="173" t="s">
        <v>208</v>
      </c>
      <c r="E60" s="174">
        <v>150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6.0000000000000002E-5</v>
      </c>
      <c r="O60" s="174">
        <f>ROUND(E60*N60,2)</f>
        <v>0.01</v>
      </c>
      <c r="P60" s="174">
        <v>0</v>
      </c>
      <c r="Q60" s="174">
        <f>ROUND(E60*P60,2)</f>
        <v>0</v>
      </c>
      <c r="R60" s="176"/>
      <c r="S60" s="176" t="s">
        <v>198</v>
      </c>
      <c r="T60" s="177" t="s">
        <v>130</v>
      </c>
      <c r="U60" s="157">
        <v>0</v>
      </c>
      <c r="V60" s="157">
        <f>ROUND(E60*U60,2)</f>
        <v>0</v>
      </c>
      <c r="W60" s="157"/>
      <c r="X60" s="157" t="s">
        <v>131</v>
      </c>
      <c r="Y60" s="157" t="s">
        <v>132</v>
      </c>
      <c r="Z60" s="147"/>
      <c r="AA60" s="147"/>
      <c r="AB60" s="147"/>
      <c r="AC60" s="147"/>
      <c r="AD60" s="147"/>
      <c r="AE60" s="147"/>
      <c r="AF60" s="147"/>
      <c r="AG60" s="147" t="s">
        <v>392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2" x14ac:dyDescent="0.2">
      <c r="A61" s="154"/>
      <c r="B61" s="155"/>
      <c r="C61" s="250" t="s">
        <v>467</v>
      </c>
      <c r="D61" s="251"/>
      <c r="E61" s="251"/>
      <c r="F61" s="251"/>
      <c r="G61" s="251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135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1" x14ac:dyDescent="0.2">
      <c r="A62" s="171">
        <v>24</v>
      </c>
      <c r="B62" s="172" t="s">
        <v>468</v>
      </c>
      <c r="C62" s="180" t="s">
        <v>469</v>
      </c>
      <c r="D62" s="173" t="s">
        <v>208</v>
      </c>
      <c r="E62" s="174">
        <v>113</v>
      </c>
      <c r="F62" s="175"/>
      <c r="G62" s="176">
        <f>ROUND(E62*F62,2)</f>
        <v>0</v>
      </c>
      <c r="H62" s="175"/>
      <c r="I62" s="176">
        <f>ROUND(E62*H62,2)</f>
        <v>0</v>
      </c>
      <c r="J62" s="175"/>
      <c r="K62" s="176">
        <f>ROUND(E62*J62,2)</f>
        <v>0</v>
      </c>
      <c r="L62" s="176">
        <v>21</v>
      </c>
      <c r="M62" s="176">
        <f>G62*(1+L62/100)</f>
        <v>0</v>
      </c>
      <c r="N62" s="174">
        <v>0</v>
      </c>
      <c r="O62" s="174">
        <f>ROUND(E62*N62,2)</f>
        <v>0</v>
      </c>
      <c r="P62" s="174">
        <v>0</v>
      </c>
      <c r="Q62" s="174">
        <f>ROUND(E62*P62,2)</f>
        <v>0</v>
      </c>
      <c r="R62" s="176"/>
      <c r="S62" s="176" t="s">
        <v>198</v>
      </c>
      <c r="T62" s="177" t="s">
        <v>130</v>
      </c>
      <c r="U62" s="157">
        <v>0</v>
      </c>
      <c r="V62" s="157">
        <f>ROUND(E62*U62,2)</f>
        <v>0</v>
      </c>
      <c r="W62" s="157"/>
      <c r="X62" s="157" t="s">
        <v>131</v>
      </c>
      <c r="Y62" s="157" t="s">
        <v>132</v>
      </c>
      <c r="Z62" s="147"/>
      <c r="AA62" s="147"/>
      <c r="AB62" s="147"/>
      <c r="AC62" s="147"/>
      <c r="AD62" s="147"/>
      <c r="AE62" s="147"/>
      <c r="AF62" s="147"/>
      <c r="AG62" s="147" t="s">
        <v>392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2" x14ac:dyDescent="0.2">
      <c r="A63" s="154"/>
      <c r="B63" s="155"/>
      <c r="C63" s="250" t="s">
        <v>470</v>
      </c>
      <c r="D63" s="251"/>
      <c r="E63" s="251"/>
      <c r="F63" s="251"/>
      <c r="G63" s="251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135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1" x14ac:dyDescent="0.2">
      <c r="A64" s="171">
        <v>25</v>
      </c>
      <c r="B64" s="172" t="s">
        <v>471</v>
      </c>
      <c r="C64" s="180" t="s">
        <v>472</v>
      </c>
      <c r="D64" s="173" t="s">
        <v>333</v>
      </c>
      <c r="E64" s="174">
        <v>2</v>
      </c>
      <c r="F64" s="175"/>
      <c r="G64" s="176">
        <f>ROUND(E64*F64,2)</f>
        <v>0</v>
      </c>
      <c r="H64" s="175"/>
      <c r="I64" s="176">
        <f>ROUND(E64*H64,2)</f>
        <v>0</v>
      </c>
      <c r="J64" s="175"/>
      <c r="K64" s="176">
        <f>ROUND(E64*J64,2)</f>
        <v>0</v>
      </c>
      <c r="L64" s="176">
        <v>21</v>
      </c>
      <c r="M64" s="176">
        <f>G64*(1+L64/100)</f>
        <v>0</v>
      </c>
      <c r="N64" s="174">
        <v>7.5900000000000004E-3</v>
      </c>
      <c r="O64" s="174">
        <f>ROUND(E64*N64,2)</f>
        <v>0.02</v>
      </c>
      <c r="P64" s="174">
        <v>0</v>
      </c>
      <c r="Q64" s="174">
        <f>ROUND(E64*P64,2)</f>
        <v>0</v>
      </c>
      <c r="R64" s="176"/>
      <c r="S64" s="176" t="s">
        <v>198</v>
      </c>
      <c r="T64" s="177" t="s">
        <v>130</v>
      </c>
      <c r="U64" s="157">
        <v>0</v>
      </c>
      <c r="V64" s="157">
        <f>ROUND(E64*U64,2)</f>
        <v>0</v>
      </c>
      <c r="W64" s="157"/>
      <c r="X64" s="157" t="s">
        <v>131</v>
      </c>
      <c r="Y64" s="157" t="s">
        <v>132</v>
      </c>
      <c r="Z64" s="147"/>
      <c r="AA64" s="147"/>
      <c r="AB64" s="147"/>
      <c r="AC64" s="147"/>
      <c r="AD64" s="147"/>
      <c r="AE64" s="147"/>
      <c r="AF64" s="147"/>
      <c r="AG64" s="147" t="s">
        <v>392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33" x14ac:dyDescent="0.2">
      <c r="A65" s="3"/>
      <c r="B65" s="4"/>
      <c r="C65" s="182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E65">
        <v>12</v>
      </c>
      <c r="AF65">
        <v>21</v>
      </c>
      <c r="AG65" t="s">
        <v>110</v>
      </c>
    </row>
    <row r="66" spans="1:33" x14ac:dyDescent="0.2">
      <c r="A66" s="150"/>
      <c r="B66" s="151" t="s">
        <v>29</v>
      </c>
      <c r="C66" s="183"/>
      <c r="D66" s="152"/>
      <c r="E66" s="153"/>
      <c r="F66" s="153"/>
      <c r="G66" s="170">
        <f>G8+G43+G51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f>SUMIF(L7:L64,AE65,G7:G64)</f>
        <v>0</v>
      </c>
      <c r="AF66">
        <f>SUMIF(L7:L64,AF65,G7:G64)</f>
        <v>0</v>
      </c>
      <c r="AG66" t="s">
        <v>154</v>
      </c>
    </row>
    <row r="67" spans="1:33" x14ac:dyDescent="0.2">
      <c r="C67" s="184"/>
      <c r="D67" s="10"/>
      <c r="AG67" t="s">
        <v>155</v>
      </c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0lJN6QFrPGE/qx1IsMYDnzBPubPeyRk+Wvz+YJ+U7WfhB6NFBrnGAceAt4LENAsfDpzmonspDucHeLoM9zOiWg==" saltValue="JByZZZtypqwsvwakol1uRA==" spinCount="100000" sheet="1" formatRows="0"/>
  <mergeCells count="23">
    <mergeCell ref="C12:G12"/>
    <mergeCell ref="A1:G1"/>
    <mergeCell ref="C2:G2"/>
    <mergeCell ref="C3:G3"/>
    <mergeCell ref="C4:G4"/>
    <mergeCell ref="C10:G10"/>
    <mergeCell ref="C53:G53"/>
    <mergeCell ref="C13:G13"/>
    <mergeCell ref="C19:G19"/>
    <mergeCell ref="C21:G21"/>
    <mergeCell ref="C24:G24"/>
    <mergeCell ref="C26:G26"/>
    <mergeCell ref="C28:G28"/>
    <mergeCell ref="C30:G30"/>
    <mergeCell ref="C36:G36"/>
    <mergeCell ref="C38:G38"/>
    <mergeCell ref="C41:G41"/>
    <mergeCell ref="C45:G45"/>
    <mergeCell ref="C55:G55"/>
    <mergeCell ref="C57:G57"/>
    <mergeCell ref="C59:G59"/>
    <mergeCell ref="C61:G61"/>
    <mergeCell ref="C63:G63"/>
  </mergeCells>
  <pageMargins left="0.59055118110236204" right="0.196850393700787" top="0.78740157499999996" bottom="0.78740157499999996" header="0.3" footer="0.3"/>
  <pageSetup paperSize="9" scale="93" fitToHeight="0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01 Pol</vt:lpstr>
      <vt:lpstr>01 02 Pol</vt:lpstr>
      <vt:lpstr>01 03 Pol</vt:lpstr>
      <vt:lpstr>01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Geryk</dc:creator>
  <cp:lastModifiedBy>Martina Doležalová</cp:lastModifiedBy>
  <cp:lastPrinted>2025-09-02T07:48:58Z</cp:lastPrinted>
  <dcterms:created xsi:type="dcterms:W3CDTF">2009-04-08T07:15:50Z</dcterms:created>
  <dcterms:modified xsi:type="dcterms:W3CDTF">2025-09-02T07:50:21Z</dcterms:modified>
</cp:coreProperties>
</file>