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pps\VZ\KRN_Otr_2025_31_udrzba zelene\"/>
    </mc:Choice>
  </mc:AlternateContent>
  <xr:revisionPtr revIDLastSave="0" documentId="8_{2E7432A9-2B52-434F-AE06-75D99DB014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1 - Trávník" sheetId="2" r:id="rId2"/>
  </sheets>
  <definedNames>
    <definedName name="_xlnm._FilterDatabase" localSheetId="1" hidden="1">'1 - Trávník'!$C$119:$K$173</definedName>
    <definedName name="_xlnm.Print_Titles" localSheetId="1">'1 - Trávník'!$119:$119</definedName>
    <definedName name="_xlnm.Print_Titles" localSheetId="0">'Rekapitulace stavby'!$92:$92</definedName>
    <definedName name="_xlnm.Print_Area" localSheetId="1">'1 - Trávník'!$C$4:$J$39,'1 - Trávník'!$C$50:$J$76,'1 - Trávník'!$C$82:$J$101,'1 - Trávník'!$C$107:$K$173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1" i="2" l="1"/>
  <c r="AY96" i="1" l="1"/>
  <c r="AX96" i="1"/>
  <c r="J37" i="2"/>
  <c r="J36" i="2"/>
  <c r="AY95" i="1" s="1"/>
  <c r="J35" i="2"/>
  <c r="AX95" i="1" s="1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F114" i="2"/>
  <c r="E112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17" i="2" s="1"/>
  <c r="J17" i="2"/>
  <c r="J15" i="2"/>
  <c r="E15" i="2"/>
  <c r="F116" i="2" s="1"/>
  <c r="J14" i="2"/>
  <c r="J12" i="2"/>
  <c r="J89" i="2" s="1"/>
  <c r="E7" i="2"/>
  <c r="E110" i="2" s="1"/>
  <c r="L90" i="1"/>
  <c r="AM90" i="1"/>
  <c r="AM89" i="1"/>
  <c r="L89" i="1"/>
  <c r="L87" i="1"/>
  <c r="L85" i="1"/>
  <c r="L84" i="1"/>
  <c r="J172" i="2"/>
  <c r="J166" i="2"/>
  <c r="BK158" i="2"/>
  <c r="BK156" i="2"/>
  <c r="BK144" i="2"/>
  <c r="J128" i="2"/>
  <c r="BK139" i="2"/>
  <c r="J144" i="2"/>
  <c r="BK128" i="2"/>
  <c r="J137" i="2"/>
  <c r="BK172" i="2"/>
  <c r="J163" i="2"/>
  <c r="BK148" i="2"/>
  <c r="BK125" i="2"/>
  <c r="J156" i="2"/>
  <c r="J146" i="2"/>
  <c r="BK134" i="2"/>
  <c r="BK131" i="2"/>
  <c r="BK168" i="2"/>
  <c r="BK163" i="2"/>
  <c r="J158" i="2"/>
  <c r="BK153" i="2"/>
  <c r="J134" i="2"/>
  <c r="J142" i="2"/>
  <c r="BK151" i="2"/>
  <c r="J139" i="2"/>
  <c r="BK142" i="2"/>
  <c r="BK166" i="2"/>
  <c r="BK161" i="2"/>
  <c r="BK146" i="2"/>
  <c r="J131" i="2"/>
  <c r="BK137" i="2"/>
  <c r="J148" i="2"/>
  <c r="AS94" i="1"/>
  <c r="J168" i="2"/>
  <c r="J151" i="2"/>
  <c r="J123" i="2"/>
  <c r="J153" i="2"/>
  <c r="J125" i="2"/>
  <c r="BK123" i="2"/>
  <c r="BC96" i="1" l="1"/>
  <c r="BB96" i="1"/>
  <c r="J127" i="2"/>
  <c r="T160" i="2"/>
  <c r="T127" i="2" s="1"/>
  <c r="T122" i="2" s="1"/>
  <c r="T121" i="2" s="1"/>
  <c r="T120" i="2" s="1"/>
  <c r="P160" i="2"/>
  <c r="P127" i="2" s="1"/>
  <c r="P122" i="2" s="1"/>
  <c r="P121" i="2" s="1"/>
  <c r="P120" i="2" s="1"/>
  <c r="AU95" i="1" s="1"/>
  <c r="R160" i="2"/>
  <c r="R127" i="2" s="1"/>
  <c r="R122" i="2" s="1"/>
  <c r="R121" i="2" s="1"/>
  <c r="R120" i="2" s="1"/>
  <c r="BK160" i="2"/>
  <c r="BK127" i="2" s="1"/>
  <c r="BE146" i="2"/>
  <c r="F92" i="2"/>
  <c r="J116" i="2"/>
  <c r="J117" i="2"/>
  <c r="BE125" i="2"/>
  <c r="BE128" i="2"/>
  <c r="BE144" i="2"/>
  <c r="BE151" i="2"/>
  <c r="E85" i="2"/>
  <c r="F91" i="2"/>
  <c r="J114" i="2"/>
  <c r="BE123" i="2"/>
  <c r="BE131" i="2"/>
  <c r="BE134" i="2"/>
  <c r="BE148" i="2"/>
  <c r="BE156" i="2"/>
  <c r="BE137" i="2"/>
  <c r="BE139" i="2"/>
  <c r="BE142" i="2"/>
  <c r="BE153" i="2"/>
  <c r="BE158" i="2"/>
  <c r="BE161" i="2"/>
  <c r="BE163" i="2"/>
  <c r="BE166" i="2"/>
  <c r="BE168" i="2"/>
  <c r="BE172" i="2"/>
  <c r="J34" i="2"/>
  <c r="AW95" i="1" s="1"/>
  <c r="F35" i="2"/>
  <c r="BB95" i="1" s="1"/>
  <c r="F36" i="2"/>
  <c r="BC95" i="1" s="1"/>
  <c r="F34" i="2"/>
  <c r="BA95" i="1" s="1"/>
  <c r="F37" i="2"/>
  <c r="BD95" i="1" s="1"/>
  <c r="AW96" i="1"/>
  <c r="BA96" i="1"/>
  <c r="BD96" i="1"/>
  <c r="J160" i="2" l="1"/>
  <c r="J100" i="2" s="1"/>
  <c r="J99" i="2"/>
  <c r="AU96" i="1"/>
  <c r="BK122" i="2"/>
  <c r="J122" i="2" s="1"/>
  <c r="J98" i="2" s="1"/>
  <c r="J33" i="2"/>
  <c r="AV95" i="1" s="1"/>
  <c r="AT95" i="1" s="1"/>
  <c r="AV96" i="1"/>
  <c r="AT96" i="1" s="1"/>
  <c r="BA94" i="1"/>
  <c r="W30" i="1" s="1"/>
  <c r="AZ96" i="1"/>
  <c r="BB94" i="1"/>
  <c r="AX94" i="1" s="1"/>
  <c r="BD94" i="1"/>
  <c r="W33" i="1" s="1"/>
  <c r="F33" i="2"/>
  <c r="AZ95" i="1" s="1"/>
  <c r="BC94" i="1"/>
  <c r="W32" i="1" s="1"/>
  <c r="BK121" i="2" l="1"/>
  <c r="J121" i="2" s="1"/>
  <c r="J97" i="2" s="1"/>
  <c r="AU94" i="1"/>
  <c r="AG96" i="1"/>
  <c r="AW94" i="1"/>
  <c r="AK30" i="1" s="1"/>
  <c r="AY94" i="1"/>
  <c r="W31" i="1"/>
  <c r="AZ94" i="1"/>
  <c r="AV94" i="1" s="1"/>
  <c r="AK29" i="1" s="1"/>
  <c r="BK120" i="2" l="1"/>
  <c r="J120" i="2" s="1"/>
  <c r="J30" i="2" s="1"/>
  <c r="AG95" i="1" s="1"/>
  <c r="AN95" i="1" s="1"/>
  <c r="AN96" i="1"/>
  <c r="AT94" i="1"/>
  <c r="W29" i="1"/>
  <c r="J39" i="2" l="1"/>
  <c r="J96" i="2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<sst xmlns="http://schemas.openxmlformats.org/spreadsheetml/2006/main" count="736" uniqueCount="232">
  <si>
    <t>Export Komplet</t>
  </si>
  <si>
    <t/>
  </si>
  <si>
    <t>2.0</t>
  </si>
  <si>
    <t>False</t>
  </si>
  <si>
    <t>{625ed093-5dd9-4381-9119-17558a3820ef}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</si>
  <si>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</si>
  <si>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</si>
  <si>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</si>
  <si>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</si>
  <si>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</si>
  <si>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</si>
  <si>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</si>
  <si>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</si>
  <si>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</si>
  <si>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Krnov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</si>
  <si>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</si>
  <si>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</si>
  <si>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Nemocnice zahradnické práce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</si>
  <si>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</si>
  <si>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</si>
  <si>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</si>
  <si>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</si>
  <si>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</si>
  <si>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</si>
  <si>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</si>
  <si>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</si>
  <si>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</si>
  <si>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</si>
  <si>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</si>
  <si>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</si>
  <si>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</si>
  <si>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</si>
  <si>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</si>
  <si>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</si>
  <si>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</si>
  <si>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</si>
  <si>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</si>
  <si>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</si>
  <si>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</si>
  <si>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</si>
  <si>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</si>
  <si>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</si>
  <si>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</si>
  <si>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</si>
  <si>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</si>
  <si>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</si>
  <si>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</si>
  <si>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</si>
  <si>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</si>
  <si>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</si>
  <si>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</si>
  <si>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</si>
  <si>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</si>
  <si>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</si>
  <si>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</si>
  <si>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</si>
  <si>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</si>
  <si>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</si>
  <si>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</si>
  <si>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</si>
  <si>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</si>
  <si>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</si>
  <si>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</si>
  <si>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</si>
  <si>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</si>
  <si>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</si>
  <si>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</si>
  <si>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</si>
  <si>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</si>
  <si>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</si>
  <si>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</si>
  <si>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</si>
  <si>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</si>
  <si>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</si>
  <si>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</si>
  <si>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</si>
  <si>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</si>
  <si>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Trávník</t>
  </si>
  <si>
    <t>STA</t>
  </si>
  <si>
    <t>1</t>
  </si>
  <si>
    <t>{5a41e0ae-38e0-4be8-a3c2-bbc8e7caaf3e}</t>
  </si>
  <si>
    <t>2</t>
  </si>
  <si>
    <t>Terénní úpravy</t>
  </si>
  <si>
    <t>{30744a96-633d-4243-9215-eb16e91d580c}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</si>
  <si>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</si>
  <si>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</si>
  <si>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</si>
  <si>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</si>
  <si>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</si>
  <si>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</si>
  <si>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</si>
  <si>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</si>
  <si>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OST1 - Pokosení trávníku</t>
  </si>
  <si>
    <t xml:space="preserve">      OST2 - Revitalizace trávníku</t>
  </si>
  <si>
    <t xml:space="preserve">        4 - Následné zatravnění a úprava terénu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</si>
  <si>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</si>
  <si>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</si>
  <si>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</si>
  <si>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</si>
  <si>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</si>
  <si>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</si>
  <si>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</si>
  <si>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</si>
  <si>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</si>
  <si>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</si>
  <si>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</si>
  <si>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</si>
  <si>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</si>
  <si>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</si>
  <si>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</si>
  <si>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4</t>
  </si>
  <si>
    <t>ROZPOCET</t>
  </si>
  <si>
    <t>OST1</t>
  </si>
  <si>
    <t>K</t>
  </si>
  <si>
    <t>111151121</t>
  </si>
  <si>
    <t>m2</t>
  </si>
  <si>
    <t>CS ÚRS 2025 01</t>
  </si>
  <si>
    <t>512</t>
  </si>
  <si>
    <t>-536170527</t>
  </si>
  <si>
    <t>PP</t>
  </si>
  <si>
    <t>Pokosení trávníku při souvislé ploše do 1000 m2 parkového v rovině nebo svahu do 1:5</t>
  </si>
  <si>
    <t>111151122</t>
  </si>
  <si>
    <t>770547307</t>
  </si>
  <si>
    <t>Pokosení trávníku při souvislé ploše do 1000 m2 parkového na svahu přes 1:5 do 1:2</t>
  </si>
  <si>
    <t>OST2</t>
  </si>
  <si>
    <t>3</t>
  </si>
  <si>
    <t>183451431</t>
  </si>
  <si>
    <t>Prořezání trávníku s přísevem pl do 1000 m2 v rovině nebo na svahu do 1:5</t>
  </si>
  <si>
    <t>1408248122</t>
  </si>
  <si>
    <t>Prořezání trávníku hloubky do 5 mm, s přísevem travního osiva, při souvislé ploše do 1000 m2 v rovině nebo na svahu do 1:5, 2x do kříže</t>
  </si>
  <si>
    <t>VV</t>
  </si>
  <si>
    <t>0,5*2 'Přepočtené koeficientem množství</t>
  </si>
  <si>
    <t>183451432</t>
  </si>
  <si>
    <t>Prořezání trávníku s přísevem pl do 1000 m2 na svahu přes 1:5 do 1:2</t>
  </si>
  <si>
    <t>-961142017</t>
  </si>
  <si>
    <t>Prořezání trávníku hloubky do 5 mm, s přísevem travního osiva, při souvislé ploše do 1000 m2 na svahu přes 1:5 do 1:2, 2x do kříže</t>
  </si>
  <si>
    <t>0*2 'Přepočtené koeficientem množství</t>
  </si>
  <si>
    <t>5</t>
  </si>
  <si>
    <t>M</t>
  </si>
  <si>
    <t>00572100R</t>
  </si>
  <si>
    <t>osivo směs pro renovaci rekreačních trávníků</t>
  </si>
  <si>
    <t>kg</t>
  </si>
  <si>
    <t>vlastní položka</t>
  </si>
  <si>
    <t>-475057287</t>
  </si>
  <si>
    <t>"25g/m2"0,025*1</t>
  </si>
  <si>
    <t>6</t>
  </si>
  <si>
    <t>308779605</t>
  </si>
  <si>
    <t>7</t>
  </si>
  <si>
    <t>252340010.1.1</t>
  </si>
  <si>
    <t>herbicid totální, bal. 1 l (5l/ha)</t>
  </si>
  <si>
    <t>litr</t>
  </si>
  <si>
    <t>495944888</t>
  </si>
  <si>
    <t>herbicidy - totální bal. 1 l, dávkování 5l/ha</t>
  </si>
  <si>
    <t>1*0,001 'Přepočtené koeficientem množství</t>
  </si>
  <si>
    <t>8</t>
  </si>
  <si>
    <t>183403153</t>
  </si>
  <si>
    <t>Obdělání půdy hrabáním v rovině a svahu do 1:5</t>
  </si>
  <si>
    <t>-744414832</t>
  </si>
  <si>
    <t>Obdělání půdy hrabáním v rovině nebo na svahu do 1:5</t>
  </si>
  <si>
    <t>9</t>
  </si>
  <si>
    <t>183403253</t>
  </si>
  <si>
    <t>Obdělání půdy hrabáním ve svahu přes 1:5 do 1:2</t>
  </si>
  <si>
    <t>-1864051245</t>
  </si>
  <si>
    <t>Obdělání půdy hrabáním na svahu přes 1:5 do 1:2</t>
  </si>
  <si>
    <t>10</t>
  </si>
  <si>
    <t>183451515</t>
  </si>
  <si>
    <t>Zapískování travnatých ploch vrstvou tl. do 20 mm v rovině nebo na svahu do 1:5 plochy přes 1000 m2</t>
  </si>
  <si>
    <t>-422490535</t>
  </si>
  <si>
    <t>Zapískování travnatých ploch vrstvou písku, tl. do 20 mm souvislé plochy přes 1000 m2 v rovině nebo na svahu do 1:5</t>
  </si>
  <si>
    <t>11</t>
  </si>
  <si>
    <t>185802113</t>
  </si>
  <si>
    <t>Hnojení půdy umělým hnojivem na široko v rovině a svahu do 1:5</t>
  </si>
  <si>
    <t>t</t>
  </si>
  <si>
    <t>-72625812</t>
  </si>
  <si>
    <t>Hnojení půdy nebo trávníku  v rovině nebo na svahu do 1:5 umělým hnojivem na široko</t>
  </si>
  <si>
    <t>0,03*0,0001 'Přepočtené koeficientem množství</t>
  </si>
  <si>
    <t>185802123</t>
  </si>
  <si>
    <t>Hnojení půdy umělým hnojivem na široko ve svahu přes 1:5 do 1:2</t>
  </si>
  <si>
    <t>210460611</t>
  </si>
  <si>
    <t>Hnojení půdy nebo trávníku na svahu přes 1:5 do 1:2 umělým hnojivem na široko</t>
  </si>
  <si>
    <t>13</t>
  </si>
  <si>
    <t>25191155</t>
  </si>
  <si>
    <t>hnojivo trávníkové</t>
  </si>
  <si>
    <t>-387490137</t>
  </si>
  <si>
    <t>"30g/m2"0,03*1</t>
  </si>
  <si>
    <t>14</t>
  </si>
  <si>
    <t>185803211</t>
  </si>
  <si>
    <t>Uválcování trávníku v rovině a svahu do 1:5</t>
  </si>
  <si>
    <t>-1496634701</t>
  </si>
  <si>
    <t>Uválcování trávníku v rovině nebo na svahu do 1:5</t>
  </si>
  <si>
    <t>15</t>
  </si>
  <si>
    <t>997221858</t>
  </si>
  <si>
    <t>Poplatek za uložení na recyklační skládce (skládkovné) odpadu z rostlinných pletiv kód odpadu 02 01 03</t>
  </si>
  <si>
    <t>-125941023</t>
  </si>
  <si>
    <t>Poplatek za uložení stavebního odpadu na recyklační skládce (skládkovné) z rostlinných pletiv zatříděného do Katalogu odpadů pod kódem 02 01 03</t>
  </si>
  <si>
    <t>16</t>
  </si>
  <si>
    <t>181351103</t>
  </si>
  <si>
    <t>Rozprostření ornice tl vrstvy do 200 mm pl přes 100 do 500 m2 v rovině nebo ve svahu do 1:5 strojně</t>
  </si>
  <si>
    <t>787036596</t>
  </si>
  <si>
    <t>Rozprostření a urovnání ornice v rovině nebo ve svahu sklonu do 1:5 strojně při souvislé ploše přes 100 do 500 m2, tl. vrstvy do 200 mm</t>
  </si>
  <si>
    <t>17</t>
  </si>
  <si>
    <t>R-1012.1.1</t>
  </si>
  <si>
    <t>Zemina tříděná zahradní vč. dopravy, ztratné 3% v ceně</t>
  </si>
  <si>
    <t>-101177295</t>
  </si>
  <si>
    <t>Zemina tříděná zahradní, 1m3=1,4t, fr. 0-10mm, vč. dopravy</t>
  </si>
  <si>
    <t>"převod na tuny "1*0,1*2000/1000</t>
  </si>
  <si>
    <t>18</t>
  </si>
  <si>
    <t>181451131</t>
  </si>
  <si>
    <t>Založení parkového trávníku výsevem plochy přes 1000 m2 v rovině a ve svahu do 1:5</t>
  </si>
  <si>
    <t>2115745154</t>
  </si>
  <si>
    <t>Založení trávníku na půdě předem připravené plochy přes 1000 m2 výsevem včetně utažení parkového v rovině nebo na svahu do 1:5</t>
  </si>
  <si>
    <t>19</t>
  </si>
  <si>
    <t>005724100.2</t>
  </si>
  <si>
    <t>osivo směs travní parková</t>
  </si>
  <si>
    <t xml:space="preserve">vlastní položka </t>
  </si>
  <si>
    <t>-1835374835</t>
  </si>
  <si>
    <t>25g/m2</t>
  </si>
  <si>
    <t>0,025*1</t>
  </si>
  <si>
    <t>20</t>
  </si>
  <si>
    <t>185803211.1</t>
  </si>
  <si>
    <t xml:space="preserve">Uválcování trávníku v rovině a svahu </t>
  </si>
  <si>
    <t>-1047899392</t>
  </si>
  <si>
    <t>Uválcování trávníku v rovině nebo na svahu</t>
  </si>
  <si>
    <t>184853521</t>
  </si>
  <si>
    <t>Chemické odplevelení po založení kultury postřikem na široko v rovině a svahu do 1:5 strojně</t>
  </si>
  <si>
    <t>Chemické odplevelení po založení kultury strojně postřikem na široko v rovině nebo na svahu do 1:5</t>
  </si>
  <si>
    <t>Pokosení trávníku parkového pl do 1000 m2 s odvozem do 0,5 km v rovině a svahu do 1:5</t>
  </si>
  <si>
    <t>Pokosení trávníku parkového pl do 1000 m2 s odvozem do 0,5 km ve svahu přes 1:5 do 1:2</t>
  </si>
  <si>
    <t>1 - Trávník</t>
  </si>
  <si>
    <t xml:space="preserve">Pokosení trávníku  </t>
  </si>
  <si>
    <r>
      <t xml:space="preserve">Revitalizace trávníku  </t>
    </r>
    <r>
      <rPr>
        <sz val="10"/>
        <color rgb="FFFF0000"/>
        <rFont val="Arial CE"/>
        <charset val="238"/>
      </rPr>
      <t xml:space="preserve"> </t>
    </r>
  </si>
  <si>
    <t xml:space="preserve">Následné zatravnění a úprava terénu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</si>
</sst>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i/>
      <sz val="8"/>
      <color rgb="FF003366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10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85" workbookViewId="0">
      <selection activeCell="AH7" sqref="AH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5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7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9"/>
      <c r="BE5" s="19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8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9"/>
      <c r="BE6" s="19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84">
        <v>45840</v>
      </c>
      <c r="AR8" s="19"/>
      <c r="BE8" s="195"/>
      <c r="BS8" s="16" t="s">
        <v>6</v>
      </c>
    </row>
    <row r="9" spans="1:74" ht="14.45" customHeight="1">
      <c r="B9" s="19"/>
      <c r="AR9" s="19"/>
      <c r="BE9" s="195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95"/>
      <c r="BS10" s="16" t="s">
        <v>6</v>
      </c>
    </row>
    <row r="11" spans="1:74" ht="18.399999999999999" customHeight="1">
      <c r="B11" s="19"/>
      <c r="E11" s="24" t="s">
        <v>21</v>
      </c>
      <c r="AK11" s="26" t="s">
        <v>25</v>
      </c>
      <c r="AN11" s="24" t="s">
        <v>1</v>
      </c>
      <c r="AR11" s="19"/>
      <c r="BE11" s="195"/>
      <c r="BS11" s="16" t="s">
        <v>6</v>
      </c>
    </row>
    <row r="12" spans="1:74" ht="6.95" customHeight="1">
      <c r="B12" s="19"/>
      <c r="AR12" s="19"/>
      <c r="BE12" s="195"/>
      <c r="BS12" s="16" t="s">
        <v>6</v>
      </c>
    </row>
    <row r="13" spans="1:74" ht="12" customHeight="1">
      <c r="B13" s="19"/>
      <c r="D13" s="26" t="s">
        <v>26</v>
      </c>
      <c r="AK13" s="26" t="s">
        <v>24</v>
      </c>
      <c r="AN13" s="28" t="s">
        <v>27</v>
      </c>
      <c r="AR13" s="19"/>
      <c r="BE13" s="195"/>
      <c r="BS13" s="16" t="s">
        <v>6</v>
      </c>
    </row>
    <row r="14" spans="1:74" ht="12.75">
      <c r="B14" s="19"/>
      <c r="E14" s="199" t="s">
        <v>27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6" t="s">
        <v>25</v>
      </c>
      <c r="AN14" s="28" t="s">
        <v>27</v>
      </c>
      <c r="AR14" s="19"/>
      <c r="BE14" s="195"/>
      <c r="BS14" s="16" t="s">
        <v>6</v>
      </c>
    </row>
    <row r="15" spans="1:74" ht="6.95" customHeight="1">
      <c r="B15" s="19"/>
      <c r="AR15" s="19"/>
      <c r="BE15" s="195"/>
      <c r="BS15" s="16" t="s">
        <v>3</v>
      </c>
    </row>
    <row r="16" spans="1:74" ht="12" customHeight="1">
      <c r="B16" s="19"/>
      <c r="D16" s="26" t="s">
        <v>28</v>
      </c>
      <c r="AK16" s="26" t="s">
        <v>24</v>
      </c>
      <c r="AN16" s="24" t="s">
        <v>1</v>
      </c>
      <c r="AR16" s="19"/>
      <c r="BE16" s="195"/>
      <c r="BS16" s="16" t="s">
        <v>3</v>
      </c>
    </row>
    <row r="17" spans="2:71" ht="18.399999999999999" customHeight="1">
      <c r="B17" s="19"/>
      <c r="E17" s="24" t="s">
        <v>21</v>
      </c>
      <c r="AK17" s="26" t="s">
        <v>25</v>
      </c>
      <c r="AN17" s="24" t="s">
        <v>1</v>
      </c>
      <c r="AR17" s="19"/>
      <c r="BE17" s="195"/>
      <c r="BS17" s="16" t="s">
        <v>29</v>
      </c>
    </row>
    <row r="18" spans="2:71" ht="6.95" customHeight="1">
      <c r="B18" s="19"/>
      <c r="AR18" s="19"/>
      <c r="BE18" s="195"/>
      <c r="BS18" s="16" t="s">
        <v>6</v>
      </c>
    </row>
    <row r="19" spans="2:71" ht="12" customHeight="1">
      <c r="B19" s="19"/>
      <c r="D19" s="26" t="s">
        <v>30</v>
      </c>
      <c r="AK19" s="26" t="s">
        <v>24</v>
      </c>
      <c r="AN19" s="24" t="s">
        <v>1</v>
      </c>
      <c r="AR19" s="19"/>
      <c r="BE19" s="195"/>
      <c r="BS19" s="16" t="s">
        <v>6</v>
      </c>
    </row>
    <row r="20" spans="2:71" ht="18.399999999999999" customHeight="1">
      <c r="B20" s="19"/>
      <c r="E20" s="24" t="s">
        <v>21</v>
      </c>
      <c r="AK20" s="26" t="s">
        <v>25</v>
      </c>
      <c r="AN20" s="24" t="s">
        <v>1</v>
      </c>
      <c r="AR20" s="19"/>
      <c r="BE20" s="195"/>
      <c r="BS20" s="16" t="s">
        <v>29</v>
      </c>
    </row>
    <row r="21" spans="2:71" ht="6.95" customHeight="1">
      <c r="B21" s="19"/>
      <c r="AR21" s="19"/>
      <c r="BE21" s="195"/>
    </row>
    <row r="22" spans="2:71" ht="12" customHeight="1">
      <c r="B22" s="19"/>
      <c r="D22" s="26" t="s">
        <v>31</v>
      </c>
      <c r="AR22" s="19"/>
      <c r="BE22" s="195"/>
    </row>
    <row r="23" spans="2:71" ht="16.5" customHeight="1">
      <c r="B23" s="19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9"/>
      <c r="BE23" s="195"/>
    </row>
    <row r="24" spans="2:71" ht="6.95" customHeight="1">
      <c r="B24" s="19"/>
      <c r="AR24" s="19"/>
      <c r="BE24" s="19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5"/>
    </row>
    <row r="26" spans="2:71" s="1" customFormat="1" ht="25.9" customHeight="1">
      <c r="B26" s="31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2" t="e">
        <f>ROUND(AG94,2)</f>
        <v>#REF!</v>
      </c>
      <c r="AL26" s="203"/>
      <c r="AM26" s="203"/>
      <c r="AN26" s="203"/>
      <c r="AO26" s="203"/>
      <c r="AR26" s="31"/>
      <c r="BE26" s="195"/>
    </row>
    <row r="27" spans="2:71" s="1" customFormat="1" ht="6.95" customHeight="1">
      <c r="B27" s="31"/>
      <c r="AR27" s="31"/>
      <c r="BE27" s="195"/>
    </row>
    <row r="28" spans="2:71" s="1" customFormat="1" ht="12.75">
      <c r="B28" s="31"/>
      <c r="L28" s="204" t="s">
        <v>33</v>
      </c>
      <c r="M28" s="204"/>
      <c r="N28" s="204"/>
      <c r="O28" s="204"/>
      <c r="P28" s="204"/>
      <c r="W28" s="204" t="s">
        <v>34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35</v>
      </c>
      <c r="AL28" s="204"/>
      <c r="AM28" s="204"/>
      <c r="AN28" s="204"/>
      <c r="AO28" s="204"/>
      <c r="AR28" s="31"/>
      <c r="BE28" s="195"/>
    </row>
    <row r="29" spans="2:71" s="2" customFormat="1" ht="14.45" customHeight="1">
      <c r="B29" s="35"/>
      <c r="D29" s="26" t="s">
        <v>36</v>
      </c>
      <c r="F29" s="26" t="s">
        <v>37</v>
      </c>
      <c r="L29" s="189">
        <v>0.21</v>
      </c>
      <c r="M29" s="188"/>
      <c r="N29" s="188"/>
      <c r="O29" s="188"/>
      <c r="P29" s="188"/>
      <c r="W29" s="187" t="e">
        <f>ROUND(AZ94, 2)</f>
        <v>#REF!</v>
      </c>
      <c r="X29" s="188"/>
      <c r="Y29" s="188"/>
      <c r="Z29" s="188"/>
      <c r="AA29" s="188"/>
      <c r="AB29" s="188"/>
      <c r="AC29" s="188"/>
      <c r="AD29" s="188"/>
      <c r="AE29" s="188"/>
      <c r="AK29" s="187" t="e">
        <f>ROUND(AV94, 2)</f>
        <v>#REF!</v>
      </c>
      <c r="AL29" s="188"/>
      <c r="AM29" s="188"/>
      <c r="AN29" s="188"/>
      <c r="AO29" s="188"/>
      <c r="AR29" s="35"/>
      <c r="BE29" s="196"/>
    </row>
    <row r="30" spans="2:71" s="2" customFormat="1" ht="14.45" customHeight="1">
      <c r="B30" s="35"/>
      <c r="F30" s="26" t="s">
        <v>38</v>
      </c>
      <c r="L30" s="189">
        <v>0.12</v>
      </c>
      <c r="M30" s="188"/>
      <c r="N30" s="188"/>
      <c r="O30" s="188"/>
      <c r="P30" s="188"/>
      <c r="W30" s="187" t="e">
        <f>ROUND(BA94, 2)</f>
        <v>#REF!</v>
      </c>
      <c r="X30" s="188"/>
      <c r="Y30" s="188"/>
      <c r="Z30" s="188"/>
      <c r="AA30" s="188"/>
      <c r="AB30" s="188"/>
      <c r="AC30" s="188"/>
      <c r="AD30" s="188"/>
      <c r="AE30" s="188"/>
      <c r="AK30" s="187" t="e">
        <f>ROUND(AW94, 2)</f>
        <v>#REF!</v>
      </c>
      <c r="AL30" s="188"/>
      <c r="AM30" s="188"/>
      <c r="AN30" s="188"/>
      <c r="AO30" s="188"/>
      <c r="AR30" s="35"/>
      <c r="BE30" s="196"/>
    </row>
    <row r="31" spans="2:71" s="2" customFormat="1" ht="14.45" hidden="1" customHeight="1">
      <c r="B31" s="35"/>
      <c r="F31" s="26" t="s">
        <v>39</v>
      </c>
      <c r="L31" s="189">
        <v>0.21</v>
      </c>
      <c r="M31" s="188"/>
      <c r="N31" s="188"/>
      <c r="O31" s="188"/>
      <c r="P31" s="188"/>
      <c r="W31" s="187" t="e">
        <f>ROUND(BB94, 2)</f>
        <v>#REF!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5"/>
      <c r="BE31" s="196"/>
    </row>
    <row r="32" spans="2:71" s="2" customFormat="1" ht="14.45" hidden="1" customHeight="1">
      <c r="B32" s="35"/>
      <c r="F32" s="26" t="s">
        <v>40</v>
      </c>
      <c r="L32" s="189">
        <v>0.12</v>
      </c>
      <c r="M32" s="188"/>
      <c r="N32" s="188"/>
      <c r="O32" s="188"/>
      <c r="P32" s="188"/>
      <c r="W32" s="187" t="e">
        <f>ROUND(BC94, 2)</f>
        <v>#REF!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5"/>
      <c r="BE32" s="196"/>
    </row>
    <row r="33" spans="2:57" s="2" customFormat="1" ht="14.45" hidden="1" customHeight="1">
      <c r="B33" s="35"/>
      <c r="F33" s="26" t="s">
        <v>41</v>
      </c>
      <c r="L33" s="189">
        <v>0</v>
      </c>
      <c r="M33" s="188"/>
      <c r="N33" s="188"/>
      <c r="O33" s="188"/>
      <c r="P33" s="188"/>
      <c r="W33" s="187" t="e">
        <f>ROUND(BD94, 2)</f>
        <v>#REF!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5"/>
      <c r="BE33" s="196"/>
    </row>
    <row r="34" spans="2:57" s="1" customFormat="1" ht="6.95" customHeight="1">
      <c r="B34" s="31"/>
      <c r="AR34" s="31"/>
      <c r="BE34" s="195"/>
    </row>
    <row r="35" spans="2:57" s="1" customFormat="1" ht="25.9" customHeight="1"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93" t="s">
        <v>44</v>
      </c>
      <c r="Y35" s="191"/>
      <c r="Z35" s="191"/>
      <c r="AA35" s="191"/>
      <c r="AB35" s="191"/>
      <c r="AC35" s="38"/>
      <c r="AD35" s="38"/>
      <c r="AE35" s="38"/>
      <c r="AF35" s="38"/>
      <c r="AG35" s="38"/>
      <c r="AH35" s="38"/>
      <c r="AI35" s="38"/>
      <c r="AJ35" s="38"/>
      <c r="AK35" s="190" t="e">
        <f>SUM(AK26:AK33)</f>
        <v>#REF!</v>
      </c>
      <c r="AL35" s="191"/>
      <c r="AM35" s="191"/>
      <c r="AN35" s="191"/>
      <c r="AO35" s="19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47</v>
      </c>
      <c r="AI60" s="33"/>
      <c r="AJ60" s="33"/>
      <c r="AK60" s="33"/>
      <c r="AL60" s="33"/>
      <c r="AM60" s="42" t="s">
        <v>48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47</v>
      </c>
      <c r="AI75" s="33"/>
      <c r="AJ75" s="33"/>
      <c r="AK75" s="33"/>
      <c r="AL75" s="33"/>
      <c r="AM75" s="42" t="s">
        <v>48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51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Krnov</v>
      </c>
      <c r="AR84" s="47"/>
    </row>
    <row r="85" spans="1:91" s="4" customFormat="1" ht="36.950000000000003" customHeight="1">
      <c r="B85" s="48"/>
      <c r="C85" s="49" t="s">
        <v>16</v>
      </c>
      <c r="L85" s="207" t="str">
        <f>K6</f>
        <v>Nemocnice zahradnické práce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9">
        <v>45840</v>
      </c>
      <c r="AN87" s="209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 xml:space="preserve"> </v>
      </c>
      <c r="AI89" s="26" t="s">
        <v>28</v>
      </c>
      <c r="AM89" s="210" t="str">
        <f>IF(E17="","",E17)</f>
        <v xml:space="preserve"> </v>
      </c>
      <c r="AN89" s="211"/>
      <c r="AO89" s="211"/>
      <c r="AP89" s="211"/>
      <c r="AR89" s="31"/>
      <c r="AS89" s="215" t="s">
        <v>52</v>
      </c>
      <c r="AT89" s="21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30</v>
      </c>
      <c r="AM90" s="210" t="str">
        <f>IF(E20="","",E20)</f>
        <v xml:space="preserve"> </v>
      </c>
      <c r="AN90" s="211"/>
      <c r="AO90" s="211"/>
      <c r="AP90" s="211"/>
      <c r="AR90" s="31"/>
      <c r="AS90" s="217"/>
      <c r="AT90" s="218"/>
      <c r="BD90" s="55"/>
    </row>
    <row r="91" spans="1:91" s="1" customFormat="1" ht="10.9" customHeight="1">
      <c r="B91" s="31"/>
      <c r="AR91" s="31"/>
      <c r="AS91" s="217"/>
      <c r="AT91" s="218"/>
      <c r="BD91" s="55"/>
    </row>
    <row r="92" spans="1:91" s="1" customFormat="1" ht="29.25" customHeight="1">
      <c r="B92" s="31"/>
      <c r="C92" s="219" t="s">
        <v>53</v>
      </c>
      <c r="D92" s="220"/>
      <c r="E92" s="220"/>
      <c r="F92" s="220"/>
      <c r="G92" s="220"/>
      <c r="H92" s="56"/>
      <c r="I92" s="222" t="s">
        <v>54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1" t="s">
        <v>55</v>
      </c>
      <c r="AH92" s="220"/>
      <c r="AI92" s="220"/>
      <c r="AJ92" s="220"/>
      <c r="AK92" s="220"/>
      <c r="AL92" s="220"/>
      <c r="AM92" s="220"/>
      <c r="AN92" s="222" t="s">
        <v>56</v>
      </c>
      <c r="AO92" s="220"/>
      <c r="AP92" s="223"/>
      <c r="AQ92" s="57" t="s">
        <v>57</v>
      </c>
      <c r="AR92" s="31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 t="e">
        <f>ROUND(SUM(AG95:AG96),2)</f>
        <v>#REF!</v>
      </c>
      <c r="AH94" s="212"/>
      <c r="AI94" s="212"/>
      <c r="AJ94" s="212"/>
      <c r="AK94" s="212"/>
      <c r="AL94" s="212"/>
      <c r="AM94" s="212"/>
      <c r="AN94" s="213" t="e">
        <f>SUM(AG94,AT94)</f>
        <v>#REF!</v>
      </c>
      <c r="AO94" s="213"/>
      <c r="AP94" s="213"/>
      <c r="AQ94" s="66" t="s">
        <v>1</v>
      </c>
      <c r="AR94" s="62"/>
      <c r="AS94" s="67">
        <f>ROUND(SUM(AS95:AS96),2)</f>
        <v>0</v>
      </c>
      <c r="AT94" s="68" t="e">
        <f>ROUND(SUM(AV94:AW94),2)</f>
        <v>#REF!</v>
      </c>
      <c r="AU94" s="69" t="e">
        <f>ROUND(SUM(AU95:AU96),5)</f>
        <v>#REF!</v>
      </c>
      <c r="AV94" s="68" t="e">
        <f>ROUND(AZ94*L29,2)</f>
        <v>#REF!</v>
      </c>
      <c r="AW94" s="68" t="e">
        <f>ROUND(BA94*L30,2)</f>
        <v>#REF!</v>
      </c>
      <c r="AX94" s="68" t="e">
        <f>ROUND(BB94*L29,2)</f>
        <v>#REF!</v>
      </c>
      <c r="AY94" s="68" t="e">
        <f>ROUND(BC94*L30,2)</f>
        <v>#REF!</v>
      </c>
      <c r="AZ94" s="68" t="e">
        <f>ROUND(SUM(AZ95:AZ96),2)</f>
        <v>#REF!</v>
      </c>
      <c r="BA94" s="68" t="e">
        <f>ROUND(SUM(BA95:BA96),2)</f>
        <v>#REF!</v>
      </c>
      <c r="BB94" s="68" t="e">
        <f>ROUND(SUM(BB95:BB96),2)</f>
        <v>#REF!</v>
      </c>
      <c r="BC94" s="68" t="e">
        <f>ROUND(SUM(BC95:BC96),2)</f>
        <v>#REF!</v>
      </c>
      <c r="BD94" s="70" t="e">
        <f>ROUND(SUM(BD95:BD96),2)</f>
        <v>#REF!</v>
      </c>
      <c r="BS94" s="71" t="s">
        <v>71</v>
      </c>
      <c r="BT94" s="71" t="s">
        <v>72</v>
      </c>
      <c r="BU94" s="72" t="s">
        <v>73</v>
      </c>
      <c r="BV94" s="71" t="s">
        <v>74</v>
      </c>
      <c r="BW94" s="71" t="s">
        <v>4</v>
      </c>
      <c r="BX94" s="71" t="s">
        <v>75</v>
      </c>
      <c r="CL94" s="71" t="s">
        <v>1</v>
      </c>
    </row>
    <row r="95" spans="1:91" s="6" customFormat="1" ht="16.5" customHeight="1">
      <c r="A95" s="73" t="s">
        <v>76</v>
      </c>
      <c r="B95" s="74"/>
      <c r="C95" s="75"/>
      <c r="D95" s="214">
        <v>1</v>
      </c>
      <c r="E95" s="214"/>
      <c r="F95" s="214"/>
      <c r="G95" s="214"/>
      <c r="H95" s="214"/>
      <c r="I95" s="76"/>
      <c r="J95" s="214" t="s">
        <v>77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05">
        <f>'1 - Trávník'!J30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7" t="s">
        <v>78</v>
      </c>
      <c r="AR95" s="74"/>
      <c r="AS95" s="78">
        <v>0</v>
      </c>
      <c r="AT95" s="79">
        <f>ROUND(SUM(AV95:AW95),2)</f>
        <v>0</v>
      </c>
      <c r="AU95" s="80">
        <f>'1 - Trávník'!P120</f>
        <v>0</v>
      </c>
      <c r="AV95" s="79">
        <f>'1 - Trávník'!J33</f>
        <v>0</v>
      </c>
      <c r="AW95" s="79">
        <f>'1 - Trávník'!J34</f>
        <v>0</v>
      </c>
      <c r="AX95" s="79">
        <f>'1 - Trávník'!J35</f>
        <v>0</v>
      </c>
      <c r="AY95" s="79">
        <f>'1 - Trávník'!J36</f>
        <v>0</v>
      </c>
      <c r="AZ95" s="79">
        <f>'1 - Trávník'!F33</f>
        <v>0</v>
      </c>
      <c r="BA95" s="79">
        <f>'1 - Trávník'!F34</f>
        <v>0</v>
      </c>
      <c r="BB95" s="79">
        <f>'1 - Trávník'!F35</f>
        <v>0</v>
      </c>
      <c r="BC95" s="79">
        <f>'1 - Trávník'!F36</f>
        <v>0</v>
      </c>
      <c r="BD95" s="81">
        <f>'1 - Trávník'!F37</f>
        <v>0</v>
      </c>
      <c r="BT95" s="82" t="s">
        <v>79</v>
      </c>
      <c r="BV95" s="82" t="s">
        <v>74</v>
      </c>
      <c r="BW95" s="82" t="s">
        <v>80</v>
      </c>
      <c r="BX95" s="82" t="s">
        <v>4</v>
      </c>
      <c r="CL95" s="82" t="s">
        <v>1</v>
      </c>
      <c r="CM95" s="82" t="s">
        <v>81</v>
      </c>
    </row>
    <row r="96" spans="1:91" s="6" customFormat="1" ht="16.5" customHeight="1">
      <c r="A96" s="73" t="s">
        <v>76</v>
      </c>
      <c r="B96" s="74"/>
      <c r="C96" s="75"/>
      <c r="D96" s="214">
        <v>2</v>
      </c>
      <c r="E96" s="214"/>
      <c r="F96" s="214"/>
      <c r="G96" s="214"/>
      <c r="H96" s="214"/>
      <c r="I96" s="76"/>
      <c r="J96" s="214" t="s">
        <v>82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05" t="e">
        <f>#REF!</f>
        <v>#REF!</v>
      </c>
      <c r="AH96" s="206"/>
      <c r="AI96" s="206"/>
      <c r="AJ96" s="206"/>
      <c r="AK96" s="206"/>
      <c r="AL96" s="206"/>
      <c r="AM96" s="206"/>
      <c r="AN96" s="205" t="e">
        <f>SUM(AG96,AT96)</f>
        <v>#REF!</v>
      </c>
      <c r="AO96" s="206"/>
      <c r="AP96" s="206"/>
      <c r="AQ96" s="77" t="s">
        <v>78</v>
      </c>
      <c r="AR96" s="74"/>
      <c r="AS96" s="83">
        <v>0</v>
      </c>
      <c r="AT96" s="84" t="e">
        <f>ROUND(SUM(AV96:AW96),2)</f>
        <v>#REF!</v>
      </c>
      <c r="AU96" s="85" t="e">
        <f>#REF!</f>
        <v>#REF!</v>
      </c>
      <c r="AV96" s="84" t="e">
        <f>#REF!</f>
        <v>#REF!</v>
      </c>
      <c r="AW96" s="84" t="e">
        <f>#REF!</f>
        <v>#REF!</v>
      </c>
      <c r="AX96" s="84" t="e">
        <f>#REF!</f>
        <v>#REF!</v>
      </c>
      <c r="AY96" s="84" t="e">
        <f>#REF!</f>
        <v>#REF!</v>
      </c>
      <c r="AZ96" s="84" t="e">
        <f>#REF!</f>
        <v>#REF!</v>
      </c>
      <c r="BA96" s="84" t="e">
        <f>#REF!</f>
        <v>#REF!</v>
      </c>
      <c r="BB96" s="84" t="e">
        <f>#REF!</f>
        <v>#REF!</v>
      </c>
      <c r="BC96" s="84" t="e">
        <f>#REF!</f>
        <v>#REF!</v>
      </c>
      <c r="BD96" s="86" t="e">
        <f>#REF!</f>
        <v>#REF!</v>
      </c>
      <c r="BT96" s="82" t="s">
        <v>79</v>
      </c>
      <c r="BV96" s="82" t="s">
        <v>74</v>
      </c>
      <c r="BW96" s="82" t="s">
        <v>83</v>
      </c>
      <c r="BX96" s="82" t="s">
        <v>4</v>
      </c>
      <c r="CL96" s="82" t="s">
        <v>1</v>
      </c>
      <c r="CM96" s="82" t="s">
        <v>81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mergeCells count="4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6:H96"/>
    <mergeCell ref="J96:AF96"/>
    <mergeCell ref="AK30:AO30"/>
    <mergeCell ref="L30:P30"/>
    <mergeCell ref="W30:AE30"/>
    <mergeCell ref="L31:P31"/>
    <mergeCell ref="AN96:AP96"/>
    <mergeCell ref="AG96:AM96"/>
    <mergeCell ref="L85:AJ85"/>
    <mergeCell ref="AM87:AN87"/>
    <mergeCell ref="AM89:AP89"/>
    <mergeCell ref="AG94:AM94"/>
    <mergeCell ref="AN94:AP94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01 - Trávník'!C2" display="/" xr:uid="{00000000-0004-0000-0000-000000000000}"/>
    <hyperlink ref="A96" location="'04 - Terénní úpravy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4"/>
  <sheetViews>
    <sheetView showGridLines="0" tabSelected="1" topLeftCell="A142" workbookViewId="0">
      <selection activeCell="I177" sqref="I17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84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5" t="str">
        <f>'Rekapitulace stavby'!K6</f>
        <v>Nemocnice zahradnické práce</v>
      </c>
      <c r="F7" s="226"/>
      <c r="G7" s="226"/>
      <c r="H7" s="226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207" t="s">
        <v>228</v>
      </c>
      <c r="F9" s="224"/>
      <c r="G9" s="224"/>
      <c r="H9" s="224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45840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7" t="str">
        <f>'Rekapitulace stavby'!E14</f>
        <v>Vyplň údaj</v>
      </c>
      <c r="F18" s="197"/>
      <c r="G18" s="197"/>
      <c r="H18" s="197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88"/>
      <c r="E27" s="201" t="s">
        <v>1</v>
      </c>
      <c r="F27" s="201"/>
      <c r="G27" s="201"/>
      <c r="H27" s="20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32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34</v>
      </c>
      <c r="I32" s="34" t="s">
        <v>33</v>
      </c>
      <c r="J32" s="34" t="s">
        <v>35</v>
      </c>
      <c r="L32" s="31"/>
    </row>
    <row r="33" spans="2:12" s="1" customFormat="1" ht="14.45" customHeight="1">
      <c r="B33" s="31"/>
      <c r="D33" s="54" t="s">
        <v>36</v>
      </c>
      <c r="E33" s="26" t="s">
        <v>37</v>
      </c>
      <c r="F33" s="90">
        <f>ROUND((SUM(BE120:BE173)),  2)</f>
        <v>0</v>
      </c>
      <c r="I33" s="91">
        <v>0.21</v>
      </c>
      <c r="J33" s="90">
        <f>ROUND(((SUM(BE120:BE173))*I33),  2)</f>
        <v>0</v>
      </c>
      <c r="L33" s="31"/>
    </row>
    <row r="34" spans="2:12" s="1" customFormat="1" ht="14.45" customHeight="1">
      <c r="B34" s="31"/>
      <c r="E34" s="26" t="s">
        <v>38</v>
      </c>
      <c r="F34" s="90">
        <f>ROUND((SUM(BF120:BF173)),  2)</f>
        <v>0</v>
      </c>
      <c r="I34" s="91">
        <v>0.12</v>
      </c>
      <c r="J34" s="90">
        <f>ROUND(((SUM(BF120:BF173))*I34),  2)</f>
        <v>0</v>
      </c>
      <c r="L34" s="31"/>
    </row>
    <row r="35" spans="2:12" s="1" customFormat="1" ht="14.45" hidden="1" customHeight="1">
      <c r="B35" s="31"/>
      <c r="E35" s="26" t="s">
        <v>39</v>
      </c>
      <c r="F35" s="90">
        <f>ROUND((SUM(BG120:BG173)),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40</v>
      </c>
      <c r="F36" s="90">
        <f>ROUND((SUM(BH120:BH173)),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41</v>
      </c>
      <c r="F37" s="90">
        <f>ROUND((SUM(BI120:BI173)),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42</v>
      </c>
      <c r="E39" s="56"/>
      <c r="F39" s="56"/>
      <c r="G39" s="94" t="s">
        <v>43</v>
      </c>
      <c r="H39" s="95" t="s">
        <v>44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47</v>
      </c>
      <c r="E61" s="33"/>
      <c r="F61" s="98" t="s">
        <v>48</v>
      </c>
      <c r="G61" s="42" t="s">
        <v>47</v>
      </c>
      <c r="H61" s="33"/>
      <c r="I61" s="33"/>
      <c r="J61" s="99" t="s">
        <v>48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47</v>
      </c>
      <c r="E76" s="33"/>
      <c r="F76" s="98" t="s">
        <v>48</v>
      </c>
      <c r="G76" s="42" t="s">
        <v>47</v>
      </c>
      <c r="H76" s="33"/>
      <c r="I76" s="33"/>
      <c r="J76" s="99" t="s">
        <v>48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5" t="str">
        <f>E7</f>
        <v>Nemocnice zahradnické práce</v>
      </c>
      <c r="F85" s="226"/>
      <c r="G85" s="226"/>
      <c r="H85" s="226"/>
      <c r="L85" s="31"/>
    </row>
    <row r="86" spans="2:47" s="1" customFormat="1" ht="12" customHeight="1">
      <c r="B86" s="31"/>
      <c r="C86" s="26" t="s">
        <v>85</v>
      </c>
      <c r="L86" s="31"/>
    </row>
    <row r="87" spans="2:47" s="1" customFormat="1" ht="16.5" customHeight="1">
      <c r="B87" s="31"/>
      <c r="E87" s="207" t="str">
        <f>E9</f>
        <v>1 - Trávník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45840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30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87</v>
      </c>
      <c r="D94" s="92"/>
      <c r="E94" s="92"/>
      <c r="F94" s="92"/>
      <c r="G94" s="92"/>
      <c r="H94" s="92"/>
      <c r="I94" s="92"/>
      <c r="J94" s="101" t="s">
        <v>88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89</v>
      </c>
      <c r="J96" s="65">
        <f>J120</f>
        <v>0</v>
      </c>
      <c r="L96" s="31"/>
      <c r="AU96" s="16" t="s">
        <v>90</v>
      </c>
    </row>
    <row r="97" spans="2:12" s="8" customFormat="1" ht="24.95" customHeight="1">
      <c r="B97" s="103"/>
      <c r="D97" s="104" t="s">
        <v>91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92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4.85" customHeight="1">
      <c r="B99" s="107"/>
      <c r="D99" s="108" t="s">
        <v>93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12" s="9" customFormat="1" ht="21.75" customHeight="1">
      <c r="B100" s="107"/>
      <c r="D100" s="108" t="s">
        <v>94</v>
      </c>
      <c r="E100" s="109"/>
      <c r="F100" s="109"/>
      <c r="G100" s="109"/>
      <c r="H100" s="109"/>
      <c r="I100" s="109"/>
      <c r="J100" s="110">
        <f>J160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95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5" t="str">
        <f>E7</f>
        <v>Nemocnice zahradnické práce</v>
      </c>
      <c r="F110" s="226"/>
      <c r="G110" s="226"/>
      <c r="H110" s="226"/>
      <c r="L110" s="31"/>
    </row>
    <row r="111" spans="2:12" s="1" customFormat="1" ht="12" customHeight="1">
      <c r="B111" s="31"/>
      <c r="C111" s="26" t="s">
        <v>85</v>
      </c>
      <c r="L111" s="31"/>
    </row>
    <row r="112" spans="2:12" s="1" customFormat="1" ht="16.5" customHeight="1">
      <c r="B112" s="31"/>
      <c r="E112" s="207" t="str">
        <f>E9</f>
        <v>1 - Trávník</v>
      </c>
      <c r="F112" s="224"/>
      <c r="G112" s="224"/>
      <c r="H112" s="224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>
        <f>IF(J12="","",J12)</f>
        <v>45840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23</v>
      </c>
      <c r="F116" s="24" t="str">
        <f>E15</f>
        <v xml:space="preserve"> </v>
      </c>
      <c r="I116" s="26" t="s">
        <v>28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26</v>
      </c>
      <c r="F117" s="24" t="str">
        <f>IF(E18="","",E18)</f>
        <v>Vyplň údaj</v>
      </c>
      <c r="I117" s="26" t="s">
        <v>30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96</v>
      </c>
      <c r="D119" s="113" t="s">
        <v>57</v>
      </c>
      <c r="E119" s="113" t="s">
        <v>53</v>
      </c>
      <c r="F119" s="113" t="s">
        <v>54</v>
      </c>
      <c r="G119" s="113" t="s">
        <v>97</v>
      </c>
      <c r="H119" s="113" t="s">
        <v>98</v>
      </c>
      <c r="I119" s="113" t="s">
        <v>99</v>
      </c>
      <c r="J119" s="113" t="s">
        <v>88</v>
      </c>
      <c r="K119" s="114" t="s">
        <v>100</v>
      </c>
      <c r="L119" s="111"/>
      <c r="M119" s="58" t="s">
        <v>1</v>
      </c>
      <c r="N119" s="59" t="s">
        <v>36</v>
      </c>
      <c r="O119" s="59" t="s">
        <v>101</v>
      </c>
      <c r="P119" s="59" t="s">
        <v>102</v>
      </c>
      <c r="Q119" s="59" t="s">
        <v>103</v>
      </c>
      <c r="R119" s="59" t="s">
        <v>104</v>
      </c>
      <c r="S119" s="59" t="s">
        <v>105</v>
      </c>
      <c r="T119" s="60" t="s">
        <v>106</v>
      </c>
    </row>
    <row r="120" spans="2:65" s="1" customFormat="1" ht="22.9" customHeight="1">
      <c r="B120" s="31"/>
      <c r="C120" s="63" t="s">
        <v>107</v>
      </c>
      <c r="J120" s="115">
        <f>BK120</f>
        <v>0</v>
      </c>
      <c r="L120" s="31"/>
      <c r="M120" s="61"/>
      <c r="N120" s="52"/>
      <c r="O120" s="52"/>
      <c r="P120" s="116">
        <f>P121</f>
        <v>0</v>
      </c>
      <c r="Q120" s="52"/>
      <c r="R120" s="116">
        <f>R121</f>
        <v>0.19</v>
      </c>
      <c r="S120" s="52"/>
      <c r="T120" s="117">
        <f>T121</f>
        <v>0</v>
      </c>
      <c r="AT120" s="16" t="s">
        <v>71</v>
      </c>
      <c r="AU120" s="16" t="s">
        <v>90</v>
      </c>
      <c r="BK120" s="118">
        <f>BK121</f>
        <v>0</v>
      </c>
    </row>
    <row r="121" spans="2:65" s="11" customFormat="1" ht="25.9" customHeight="1">
      <c r="B121" s="119"/>
      <c r="D121" s="120" t="s">
        <v>71</v>
      </c>
      <c r="E121" s="121" t="s">
        <v>108</v>
      </c>
      <c r="F121" s="121" t="s">
        <v>109</v>
      </c>
      <c r="I121" s="122"/>
      <c r="J121" s="123">
        <f>BK121</f>
        <v>0</v>
      </c>
      <c r="L121" s="119"/>
      <c r="M121" s="124"/>
      <c r="P121" s="125">
        <f>P122</f>
        <v>0</v>
      </c>
      <c r="R121" s="125">
        <f>R122</f>
        <v>0.19</v>
      </c>
      <c r="T121" s="126">
        <f>T122</f>
        <v>0</v>
      </c>
      <c r="AR121" s="120" t="s">
        <v>110</v>
      </c>
      <c r="AT121" s="127" t="s">
        <v>71</v>
      </c>
      <c r="AU121" s="127" t="s">
        <v>72</v>
      </c>
      <c r="AY121" s="120" t="s">
        <v>111</v>
      </c>
      <c r="BK121" s="128">
        <f>BK122</f>
        <v>0</v>
      </c>
    </row>
    <row r="122" spans="2:65" s="11" customFormat="1" ht="22.9" customHeight="1">
      <c r="B122" s="119"/>
      <c r="D122" s="120" t="s">
        <v>71</v>
      </c>
      <c r="E122" s="129" t="s">
        <v>112</v>
      </c>
      <c r="F122" s="129" t="s">
        <v>229</v>
      </c>
      <c r="I122" s="122"/>
      <c r="J122" s="130">
        <f>BK122</f>
        <v>0</v>
      </c>
      <c r="L122" s="119"/>
      <c r="M122" s="124"/>
      <c r="P122" s="125">
        <f>P123+SUM(P124:P127)</f>
        <v>0</v>
      </c>
      <c r="R122" s="125">
        <f>R123+SUM(R124:R127)</f>
        <v>0.19</v>
      </c>
      <c r="T122" s="126">
        <f>T123+SUM(T124:T127)</f>
        <v>0</v>
      </c>
      <c r="AR122" s="120" t="s">
        <v>110</v>
      </c>
      <c r="AT122" s="127" t="s">
        <v>71</v>
      </c>
      <c r="AU122" s="127" t="s">
        <v>79</v>
      </c>
      <c r="AY122" s="120" t="s">
        <v>111</v>
      </c>
      <c r="BK122" s="128">
        <f>BK123+SUM(BK124:BK127)</f>
        <v>0</v>
      </c>
    </row>
    <row r="123" spans="2:65" s="1" customFormat="1" ht="16.5" customHeight="1">
      <c r="B123" s="131"/>
      <c r="C123" s="132" t="s">
        <v>79</v>
      </c>
      <c r="D123" s="132" t="s">
        <v>113</v>
      </c>
      <c r="E123" s="133" t="s">
        <v>114</v>
      </c>
      <c r="F123" s="134" t="s">
        <v>226</v>
      </c>
      <c r="G123" s="135" t="s">
        <v>115</v>
      </c>
      <c r="H123" s="136">
        <v>50000</v>
      </c>
      <c r="I123" s="137"/>
      <c r="J123" s="138">
        <f>ROUND(I123*H123,2)</f>
        <v>0</v>
      </c>
      <c r="K123" s="134" t="s">
        <v>116</v>
      </c>
      <c r="L123" s="31"/>
      <c r="M123" s="139" t="s">
        <v>1</v>
      </c>
      <c r="N123" s="140" t="s">
        <v>37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117</v>
      </c>
      <c r="AT123" s="143" t="s">
        <v>113</v>
      </c>
      <c r="AU123" s="143" t="s">
        <v>81</v>
      </c>
      <c r="AY123" s="16" t="s">
        <v>111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79</v>
      </c>
      <c r="BK123" s="144">
        <f>ROUND(I123*H123,2)</f>
        <v>0</v>
      </c>
      <c r="BL123" s="16" t="s">
        <v>117</v>
      </c>
      <c r="BM123" s="143" t="s">
        <v>118</v>
      </c>
    </row>
    <row r="124" spans="2:65" s="1" customFormat="1">
      <c r="B124" s="31"/>
      <c r="D124" s="145" t="s">
        <v>119</v>
      </c>
      <c r="F124" s="146" t="s">
        <v>120</v>
      </c>
      <c r="I124" s="147"/>
      <c r="L124" s="31"/>
      <c r="M124" s="148"/>
      <c r="T124" s="55"/>
      <c r="AT124" s="16" t="s">
        <v>119</v>
      </c>
      <c r="AU124" s="16" t="s">
        <v>81</v>
      </c>
    </row>
    <row r="125" spans="2:65" s="1" customFormat="1" ht="16.5" customHeight="1">
      <c r="B125" s="131"/>
      <c r="C125" s="132" t="s">
        <v>81</v>
      </c>
      <c r="D125" s="132" t="s">
        <v>113</v>
      </c>
      <c r="E125" s="133" t="s">
        <v>121</v>
      </c>
      <c r="F125" s="134" t="s">
        <v>227</v>
      </c>
      <c r="G125" s="135" t="s">
        <v>115</v>
      </c>
      <c r="H125" s="136">
        <v>100</v>
      </c>
      <c r="I125" s="137"/>
      <c r="J125" s="138">
        <f>ROUND(I125*H125,2)</f>
        <v>0</v>
      </c>
      <c r="K125" s="134" t="s">
        <v>116</v>
      </c>
      <c r="L125" s="31"/>
      <c r="M125" s="139" t="s">
        <v>1</v>
      </c>
      <c r="N125" s="140" t="s">
        <v>37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117</v>
      </c>
      <c r="AT125" s="143" t="s">
        <v>113</v>
      </c>
      <c r="AU125" s="143" t="s">
        <v>81</v>
      </c>
      <c r="AY125" s="16" t="s">
        <v>111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79</v>
      </c>
      <c r="BK125" s="144">
        <f>ROUND(I125*H125,2)</f>
        <v>0</v>
      </c>
      <c r="BL125" s="16" t="s">
        <v>117</v>
      </c>
      <c r="BM125" s="143" t="s">
        <v>122</v>
      </c>
    </row>
    <row r="126" spans="2:65" s="1" customFormat="1">
      <c r="B126" s="31"/>
      <c r="D126" s="145" t="s">
        <v>119</v>
      </c>
      <c r="F126" s="146" t="s">
        <v>123</v>
      </c>
      <c r="I126" s="147"/>
      <c r="L126" s="31"/>
      <c r="M126" s="148"/>
      <c r="T126" s="55"/>
      <c r="AT126" s="16" t="s">
        <v>119</v>
      </c>
      <c r="AU126" s="16" t="s">
        <v>81</v>
      </c>
    </row>
    <row r="127" spans="2:65" s="11" customFormat="1" ht="20.85" customHeight="1">
      <c r="B127" s="119"/>
      <c r="D127" s="120" t="s">
        <v>71</v>
      </c>
      <c r="E127" s="129" t="s">
        <v>124</v>
      </c>
      <c r="F127" s="129" t="s">
        <v>230</v>
      </c>
      <c r="I127" s="122"/>
      <c r="J127" s="130">
        <f>J128+J131+J134+J137+J139+J142+J144+J146+J148+J151+J153+J156+J158</f>
        <v>0</v>
      </c>
      <c r="L127" s="119"/>
      <c r="M127" s="124"/>
      <c r="P127" s="125">
        <f>P128+SUM(P129:P160)</f>
        <v>0</v>
      </c>
      <c r="R127" s="125">
        <f>R128+SUM(R129:R160)</f>
        <v>0.19</v>
      </c>
      <c r="T127" s="126">
        <f>T128+SUM(T129:T160)</f>
        <v>0</v>
      </c>
      <c r="AR127" s="120" t="s">
        <v>79</v>
      </c>
      <c r="AT127" s="127" t="s">
        <v>71</v>
      </c>
      <c r="AU127" s="127" t="s">
        <v>81</v>
      </c>
      <c r="AY127" s="120" t="s">
        <v>111</v>
      </c>
      <c r="BK127" s="128">
        <f>BK128+SUM(BK129:BK160)</f>
        <v>0</v>
      </c>
    </row>
    <row r="128" spans="2:65" s="1" customFormat="1" ht="16.5" customHeight="1">
      <c r="B128" s="131"/>
      <c r="C128" s="132" t="s">
        <v>125</v>
      </c>
      <c r="D128" s="132" t="s">
        <v>113</v>
      </c>
      <c r="E128" s="133" t="s">
        <v>126</v>
      </c>
      <c r="F128" s="134" t="s">
        <v>127</v>
      </c>
      <c r="G128" s="135" t="s">
        <v>115</v>
      </c>
      <c r="H128" s="136">
        <v>8000</v>
      </c>
      <c r="I128" s="137"/>
      <c r="J128" s="138">
        <f>ROUND(I128*H128,2)</f>
        <v>0</v>
      </c>
      <c r="K128" s="134" t="s">
        <v>116</v>
      </c>
      <c r="L128" s="31"/>
      <c r="M128" s="139" t="s">
        <v>1</v>
      </c>
      <c r="N128" s="140" t="s">
        <v>37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117</v>
      </c>
      <c r="AT128" s="143" t="s">
        <v>113</v>
      </c>
      <c r="AU128" s="143" t="s">
        <v>125</v>
      </c>
      <c r="AY128" s="16" t="s">
        <v>111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79</v>
      </c>
      <c r="BK128" s="144">
        <f>ROUND(I128*H128,2)</f>
        <v>0</v>
      </c>
      <c r="BL128" s="16" t="s">
        <v>117</v>
      </c>
      <c r="BM128" s="143" t="s">
        <v>128</v>
      </c>
    </row>
    <row r="129" spans="2:65" s="1" customFormat="1" ht="19.5">
      <c r="B129" s="31"/>
      <c r="D129" s="145" t="s">
        <v>119</v>
      </c>
      <c r="F129" s="146" t="s">
        <v>129</v>
      </c>
      <c r="I129" s="147"/>
      <c r="L129" s="31"/>
      <c r="M129" s="148"/>
      <c r="T129" s="55"/>
      <c r="AT129" s="16" t="s">
        <v>119</v>
      </c>
      <c r="AU129" s="16" t="s">
        <v>125</v>
      </c>
    </row>
    <row r="130" spans="2:65" s="12" customFormat="1">
      <c r="B130" s="149"/>
      <c r="D130" s="145" t="s">
        <v>130</v>
      </c>
      <c r="F130" s="150" t="s">
        <v>131</v>
      </c>
      <c r="H130" s="151">
        <v>1</v>
      </c>
      <c r="I130" s="152"/>
      <c r="L130" s="149"/>
      <c r="M130" s="153"/>
      <c r="T130" s="154"/>
      <c r="AT130" s="155" t="s">
        <v>130</v>
      </c>
      <c r="AU130" s="155" t="s">
        <v>125</v>
      </c>
      <c r="AV130" s="12" t="s">
        <v>81</v>
      </c>
      <c r="AW130" s="12" t="s">
        <v>3</v>
      </c>
      <c r="AX130" s="12" t="s">
        <v>79</v>
      </c>
      <c r="AY130" s="155" t="s">
        <v>111</v>
      </c>
    </row>
    <row r="131" spans="2:65" s="1" customFormat="1" ht="16.5" customHeight="1">
      <c r="B131" s="131"/>
      <c r="C131" s="132" t="s">
        <v>110</v>
      </c>
      <c r="D131" s="132" t="s">
        <v>113</v>
      </c>
      <c r="E131" s="133" t="s">
        <v>132</v>
      </c>
      <c r="F131" s="134" t="s">
        <v>133</v>
      </c>
      <c r="G131" s="135" t="s">
        <v>115</v>
      </c>
      <c r="H131" s="136">
        <v>100</v>
      </c>
      <c r="I131" s="137"/>
      <c r="J131" s="138">
        <f>ROUND(I131*H131,2)</f>
        <v>0</v>
      </c>
      <c r="K131" s="134" t="s">
        <v>116</v>
      </c>
      <c r="L131" s="31"/>
      <c r="M131" s="139" t="s">
        <v>1</v>
      </c>
      <c r="N131" s="140" t="s">
        <v>37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117</v>
      </c>
      <c r="AT131" s="143" t="s">
        <v>113</v>
      </c>
      <c r="AU131" s="143" t="s">
        <v>125</v>
      </c>
      <c r="AY131" s="16" t="s">
        <v>111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79</v>
      </c>
      <c r="BK131" s="144">
        <f>ROUND(I131*H131,2)</f>
        <v>0</v>
      </c>
      <c r="BL131" s="16" t="s">
        <v>117</v>
      </c>
      <c r="BM131" s="143" t="s">
        <v>134</v>
      </c>
    </row>
    <row r="132" spans="2:65" s="1" customFormat="1">
      <c r="B132" s="31"/>
      <c r="D132" s="145" t="s">
        <v>119</v>
      </c>
      <c r="F132" s="146" t="s">
        <v>135</v>
      </c>
      <c r="I132" s="147"/>
      <c r="L132" s="31"/>
      <c r="M132" s="148"/>
      <c r="T132" s="55"/>
      <c r="AT132" s="16" t="s">
        <v>119</v>
      </c>
      <c r="AU132" s="16" t="s">
        <v>125</v>
      </c>
    </row>
    <row r="133" spans="2:65" s="12" customFormat="1">
      <c r="B133" s="149"/>
      <c r="D133" s="145" t="s">
        <v>130</v>
      </c>
      <c r="F133" s="150" t="s">
        <v>136</v>
      </c>
      <c r="H133" s="151">
        <v>0</v>
      </c>
      <c r="I133" s="152"/>
      <c r="L133" s="149"/>
      <c r="M133" s="153"/>
      <c r="T133" s="154"/>
      <c r="AT133" s="155" t="s">
        <v>130</v>
      </c>
      <c r="AU133" s="155" t="s">
        <v>125</v>
      </c>
      <c r="AV133" s="12" t="s">
        <v>81</v>
      </c>
      <c r="AW133" s="12" t="s">
        <v>3</v>
      </c>
      <c r="AX133" s="12" t="s">
        <v>79</v>
      </c>
      <c r="AY133" s="155" t="s">
        <v>111</v>
      </c>
    </row>
    <row r="134" spans="2:65" s="1" customFormat="1" ht="16.5" customHeight="1">
      <c r="B134" s="131"/>
      <c r="C134" s="156" t="s">
        <v>137</v>
      </c>
      <c r="D134" s="156" t="s">
        <v>138</v>
      </c>
      <c r="E134" s="157" t="s">
        <v>139</v>
      </c>
      <c r="F134" s="158" t="s">
        <v>140</v>
      </c>
      <c r="G134" s="159" t="s">
        <v>141</v>
      </c>
      <c r="H134" s="160">
        <v>1</v>
      </c>
      <c r="I134" s="161"/>
      <c r="J134" s="162">
        <f>ROUND(I134*H134,2)</f>
        <v>0</v>
      </c>
      <c r="K134" s="158" t="s">
        <v>142</v>
      </c>
      <c r="L134" s="163"/>
      <c r="M134" s="164" t="s">
        <v>1</v>
      </c>
      <c r="N134" s="165" t="s">
        <v>37</v>
      </c>
      <c r="P134" s="141">
        <f>O134*H134</f>
        <v>0</v>
      </c>
      <c r="Q134" s="141">
        <v>1E-3</v>
      </c>
      <c r="R134" s="141">
        <f>Q134*H134</f>
        <v>1E-3</v>
      </c>
      <c r="S134" s="141">
        <v>0</v>
      </c>
      <c r="T134" s="142">
        <f>S134*H134</f>
        <v>0</v>
      </c>
      <c r="AR134" s="143" t="s">
        <v>117</v>
      </c>
      <c r="AT134" s="143" t="s">
        <v>138</v>
      </c>
      <c r="AU134" s="143" t="s">
        <v>125</v>
      </c>
      <c r="AY134" s="16" t="s">
        <v>111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79</v>
      </c>
      <c r="BK134" s="144">
        <f>ROUND(I134*H134,2)</f>
        <v>0</v>
      </c>
      <c r="BL134" s="16" t="s">
        <v>117</v>
      </c>
      <c r="BM134" s="143" t="s">
        <v>143</v>
      </c>
    </row>
    <row r="135" spans="2:65" s="1" customFormat="1">
      <c r="B135" s="31"/>
      <c r="D135" s="145" t="s">
        <v>119</v>
      </c>
      <c r="F135" s="146" t="s">
        <v>140</v>
      </c>
      <c r="I135" s="147"/>
      <c r="L135" s="31"/>
      <c r="M135" s="148"/>
      <c r="T135" s="55"/>
      <c r="AT135" s="16" t="s">
        <v>119</v>
      </c>
      <c r="AU135" s="16" t="s">
        <v>125</v>
      </c>
    </row>
    <row r="136" spans="2:65" s="12" customFormat="1">
      <c r="B136" s="149"/>
      <c r="D136" s="145" t="s">
        <v>130</v>
      </c>
      <c r="E136" s="155" t="s">
        <v>1</v>
      </c>
      <c r="F136" s="150" t="s">
        <v>144</v>
      </c>
      <c r="H136" s="151">
        <v>2.5000000000000001E-2</v>
      </c>
      <c r="I136" s="152"/>
      <c r="L136" s="149"/>
      <c r="M136" s="153"/>
      <c r="T136" s="154"/>
      <c r="AT136" s="155" t="s">
        <v>130</v>
      </c>
      <c r="AU136" s="155" t="s">
        <v>125</v>
      </c>
      <c r="AV136" s="12" t="s">
        <v>81</v>
      </c>
      <c r="AW136" s="12" t="s">
        <v>29</v>
      </c>
      <c r="AX136" s="12" t="s">
        <v>79</v>
      </c>
      <c r="AY136" s="155" t="s">
        <v>111</v>
      </c>
    </row>
    <row r="137" spans="2:65" s="1" customFormat="1" ht="21.75" customHeight="1">
      <c r="B137" s="131"/>
      <c r="C137" s="132" t="s">
        <v>145</v>
      </c>
      <c r="D137" s="132" t="s">
        <v>113</v>
      </c>
      <c r="E137" s="133" t="s">
        <v>223</v>
      </c>
      <c r="F137" s="134" t="s">
        <v>224</v>
      </c>
      <c r="G137" s="135" t="s">
        <v>115</v>
      </c>
      <c r="H137" s="136">
        <v>8000</v>
      </c>
      <c r="I137" s="137"/>
      <c r="J137" s="138">
        <f>ROUND(I137*H137,2)</f>
        <v>0</v>
      </c>
      <c r="K137" s="134" t="s">
        <v>116</v>
      </c>
      <c r="L137" s="31"/>
      <c r="M137" s="139" t="s">
        <v>1</v>
      </c>
      <c r="N137" s="140" t="s">
        <v>37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117</v>
      </c>
      <c r="AT137" s="143" t="s">
        <v>113</v>
      </c>
      <c r="AU137" s="143" t="s">
        <v>125</v>
      </c>
      <c r="AY137" s="16" t="s">
        <v>111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79</v>
      </c>
      <c r="BK137" s="144">
        <f>ROUND(I137*H137,2)</f>
        <v>0</v>
      </c>
      <c r="BL137" s="16" t="s">
        <v>117</v>
      </c>
      <c r="BM137" s="143" t="s">
        <v>146</v>
      </c>
    </row>
    <row r="138" spans="2:65" s="1" customFormat="1">
      <c r="B138" s="31"/>
      <c r="D138" s="145" t="s">
        <v>119</v>
      </c>
      <c r="F138" s="146" t="s">
        <v>225</v>
      </c>
      <c r="I138" s="147"/>
      <c r="L138" s="31"/>
      <c r="M138" s="148"/>
      <c r="T138" s="55"/>
      <c r="AT138" s="16" t="s">
        <v>119</v>
      </c>
      <c r="AU138" s="16" t="s">
        <v>125</v>
      </c>
    </row>
    <row r="139" spans="2:65" s="1" customFormat="1" ht="16.5" customHeight="1">
      <c r="B139" s="131"/>
      <c r="C139" s="156" t="s">
        <v>147</v>
      </c>
      <c r="D139" s="156" t="s">
        <v>138</v>
      </c>
      <c r="E139" s="157" t="s">
        <v>148</v>
      </c>
      <c r="F139" s="158" t="s">
        <v>149</v>
      </c>
      <c r="G139" s="159" t="s">
        <v>150</v>
      </c>
      <c r="H139" s="160">
        <v>4</v>
      </c>
      <c r="I139" s="161"/>
      <c r="J139" s="162">
        <f>ROUND(I139*H139,2)</f>
        <v>0</v>
      </c>
      <c r="K139" s="158" t="s">
        <v>116</v>
      </c>
      <c r="L139" s="163"/>
      <c r="M139" s="164" t="s">
        <v>1</v>
      </c>
      <c r="N139" s="165" t="s">
        <v>37</v>
      </c>
      <c r="P139" s="141">
        <f>O139*H139</f>
        <v>0</v>
      </c>
      <c r="Q139" s="141">
        <v>1E-3</v>
      </c>
      <c r="R139" s="141">
        <f>Q139*H139</f>
        <v>4.0000000000000001E-3</v>
      </c>
      <c r="S139" s="141">
        <v>0</v>
      </c>
      <c r="T139" s="142">
        <f>S139*H139</f>
        <v>0</v>
      </c>
      <c r="AR139" s="143" t="s">
        <v>117</v>
      </c>
      <c r="AT139" s="143" t="s">
        <v>138</v>
      </c>
      <c r="AU139" s="143" t="s">
        <v>125</v>
      </c>
      <c r="AY139" s="16" t="s">
        <v>111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79</v>
      </c>
      <c r="BK139" s="144">
        <f>ROUND(I139*H139,2)</f>
        <v>0</v>
      </c>
      <c r="BL139" s="16" t="s">
        <v>117</v>
      </c>
      <c r="BM139" s="143" t="s">
        <v>151</v>
      </c>
    </row>
    <row r="140" spans="2:65" s="1" customFormat="1">
      <c r="B140" s="31"/>
      <c r="D140" s="145" t="s">
        <v>119</v>
      </c>
      <c r="F140" s="146" t="s">
        <v>152</v>
      </c>
      <c r="I140" s="147"/>
      <c r="L140" s="31"/>
      <c r="M140" s="148"/>
      <c r="T140" s="55"/>
      <c r="AT140" s="16" t="s">
        <v>119</v>
      </c>
      <c r="AU140" s="16" t="s">
        <v>125</v>
      </c>
    </row>
    <row r="141" spans="2:65" s="12" customFormat="1">
      <c r="B141" s="149"/>
      <c r="D141" s="145" t="s">
        <v>130</v>
      </c>
      <c r="F141" s="150" t="s">
        <v>153</v>
      </c>
      <c r="H141" s="151">
        <v>1E-3</v>
      </c>
      <c r="I141" s="152"/>
      <c r="L141" s="149"/>
      <c r="M141" s="153"/>
      <c r="T141" s="154"/>
      <c r="AT141" s="155" t="s">
        <v>130</v>
      </c>
      <c r="AU141" s="155" t="s">
        <v>125</v>
      </c>
      <c r="AV141" s="12" t="s">
        <v>81</v>
      </c>
      <c r="AW141" s="12" t="s">
        <v>3</v>
      </c>
      <c r="AX141" s="12" t="s">
        <v>79</v>
      </c>
      <c r="AY141" s="155" t="s">
        <v>111</v>
      </c>
    </row>
    <row r="142" spans="2:65" s="1" customFormat="1" ht="16.5" customHeight="1">
      <c r="B142" s="131"/>
      <c r="C142" s="132" t="s">
        <v>154</v>
      </c>
      <c r="D142" s="132" t="s">
        <v>113</v>
      </c>
      <c r="E142" s="133" t="s">
        <v>155</v>
      </c>
      <c r="F142" s="134" t="s">
        <v>156</v>
      </c>
      <c r="G142" s="135" t="s">
        <v>115</v>
      </c>
      <c r="H142" s="136">
        <v>8000</v>
      </c>
      <c r="I142" s="137"/>
      <c r="J142" s="138">
        <f>ROUND(I142*H142,2)</f>
        <v>0</v>
      </c>
      <c r="K142" s="134" t="s">
        <v>116</v>
      </c>
      <c r="L142" s="31"/>
      <c r="M142" s="139" t="s">
        <v>1</v>
      </c>
      <c r="N142" s="140" t="s">
        <v>37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117</v>
      </c>
      <c r="AT142" s="143" t="s">
        <v>113</v>
      </c>
      <c r="AU142" s="143" t="s">
        <v>125</v>
      </c>
      <c r="AY142" s="16" t="s">
        <v>111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79</v>
      </c>
      <c r="BK142" s="144">
        <f>ROUND(I142*H142,2)</f>
        <v>0</v>
      </c>
      <c r="BL142" s="16" t="s">
        <v>117</v>
      </c>
      <c r="BM142" s="143" t="s">
        <v>157</v>
      </c>
    </row>
    <row r="143" spans="2:65" s="1" customFormat="1">
      <c r="B143" s="31"/>
      <c r="D143" s="145" t="s">
        <v>119</v>
      </c>
      <c r="F143" s="146" t="s">
        <v>158</v>
      </c>
      <c r="I143" s="147"/>
      <c r="L143" s="31"/>
      <c r="M143" s="148"/>
      <c r="T143" s="55"/>
      <c r="AT143" s="16" t="s">
        <v>119</v>
      </c>
      <c r="AU143" s="16" t="s">
        <v>125</v>
      </c>
    </row>
    <row r="144" spans="2:65" s="1" customFormat="1" ht="16.5" customHeight="1">
      <c r="B144" s="131"/>
      <c r="C144" s="132" t="s">
        <v>159</v>
      </c>
      <c r="D144" s="132" t="s">
        <v>113</v>
      </c>
      <c r="E144" s="133" t="s">
        <v>160</v>
      </c>
      <c r="F144" s="134" t="s">
        <v>161</v>
      </c>
      <c r="G144" s="135" t="s">
        <v>115</v>
      </c>
      <c r="H144" s="136">
        <v>100</v>
      </c>
      <c r="I144" s="137"/>
      <c r="J144" s="138">
        <f>ROUND(I144*H144,2)</f>
        <v>0</v>
      </c>
      <c r="K144" s="134" t="s">
        <v>116</v>
      </c>
      <c r="L144" s="31"/>
      <c r="M144" s="139" t="s">
        <v>1</v>
      </c>
      <c r="N144" s="140" t="s">
        <v>37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117</v>
      </c>
      <c r="AT144" s="143" t="s">
        <v>113</v>
      </c>
      <c r="AU144" s="143" t="s">
        <v>125</v>
      </c>
      <c r="AY144" s="16" t="s">
        <v>111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79</v>
      </c>
      <c r="BK144" s="144">
        <f>ROUND(I144*H144,2)</f>
        <v>0</v>
      </c>
      <c r="BL144" s="16" t="s">
        <v>117</v>
      </c>
      <c r="BM144" s="143" t="s">
        <v>162</v>
      </c>
    </row>
    <row r="145" spans="2:65" s="1" customFormat="1">
      <c r="B145" s="31"/>
      <c r="D145" s="145" t="s">
        <v>119</v>
      </c>
      <c r="F145" s="146" t="s">
        <v>163</v>
      </c>
      <c r="I145" s="147"/>
      <c r="L145" s="31"/>
      <c r="M145" s="148"/>
      <c r="T145" s="55"/>
      <c r="AT145" s="16" t="s">
        <v>119</v>
      </c>
      <c r="AU145" s="16" t="s">
        <v>125</v>
      </c>
    </row>
    <row r="146" spans="2:65" s="1" customFormat="1" ht="21.75" customHeight="1">
      <c r="B146" s="131"/>
      <c r="C146" s="132" t="s">
        <v>164</v>
      </c>
      <c r="D146" s="132" t="s">
        <v>113</v>
      </c>
      <c r="E146" s="133" t="s">
        <v>165</v>
      </c>
      <c r="F146" s="134" t="s">
        <v>166</v>
      </c>
      <c r="G146" s="135" t="s">
        <v>115</v>
      </c>
      <c r="H146" s="136">
        <v>8000</v>
      </c>
      <c r="I146" s="137"/>
      <c r="J146" s="138">
        <f>ROUND(I146*H146,2)</f>
        <v>0</v>
      </c>
      <c r="K146" s="134" t="s">
        <v>116</v>
      </c>
      <c r="L146" s="31"/>
      <c r="M146" s="139" t="s">
        <v>1</v>
      </c>
      <c r="N146" s="140" t="s">
        <v>37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117</v>
      </c>
      <c r="AT146" s="143" t="s">
        <v>113</v>
      </c>
      <c r="AU146" s="143" t="s">
        <v>125</v>
      </c>
      <c r="AY146" s="16" t="s">
        <v>111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79</v>
      </c>
      <c r="BK146" s="144">
        <f>ROUND(I146*H146,2)</f>
        <v>0</v>
      </c>
      <c r="BL146" s="16" t="s">
        <v>117</v>
      </c>
      <c r="BM146" s="143" t="s">
        <v>167</v>
      </c>
    </row>
    <row r="147" spans="2:65" s="1" customFormat="1">
      <c r="B147" s="31"/>
      <c r="D147" s="145" t="s">
        <v>119</v>
      </c>
      <c r="F147" s="146" t="s">
        <v>168</v>
      </c>
      <c r="I147" s="147"/>
      <c r="L147" s="31"/>
      <c r="M147" s="148"/>
      <c r="T147" s="55"/>
      <c r="AT147" s="16" t="s">
        <v>119</v>
      </c>
      <c r="AU147" s="16" t="s">
        <v>125</v>
      </c>
    </row>
    <row r="148" spans="2:65" s="1" customFormat="1" ht="16.5" customHeight="1">
      <c r="B148" s="131"/>
      <c r="C148" s="132" t="s">
        <v>169</v>
      </c>
      <c r="D148" s="132" t="s">
        <v>113</v>
      </c>
      <c r="E148" s="133" t="s">
        <v>170</v>
      </c>
      <c r="F148" s="134" t="s">
        <v>171</v>
      </c>
      <c r="G148" s="135" t="s">
        <v>172</v>
      </c>
      <c r="H148" s="136">
        <v>0.16</v>
      </c>
      <c r="I148" s="137"/>
      <c r="J148" s="138">
        <f>ROUND(I148*H148,2)</f>
        <v>0</v>
      </c>
      <c r="K148" s="134" t="s">
        <v>116</v>
      </c>
      <c r="L148" s="31"/>
      <c r="M148" s="139" t="s">
        <v>1</v>
      </c>
      <c r="N148" s="140" t="s">
        <v>37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117</v>
      </c>
      <c r="AT148" s="143" t="s">
        <v>113</v>
      </c>
      <c r="AU148" s="143" t="s">
        <v>125</v>
      </c>
      <c r="AY148" s="16" t="s">
        <v>111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79</v>
      </c>
      <c r="BK148" s="144">
        <f>ROUND(I148*H148,2)</f>
        <v>0</v>
      </c>
      <c r="BL148" s="16" t="s">
        <v>117</v>
      </c>
      <c r="BM148" s="143" t="s">
        <v>173</v>
      </c>
    </row>
    <row r="149" spans="2:65" s="1" customFormat="1">
      <c r="B149" s="31"/>
      <c r="D149" s="145" t="s">
        <v>119</v>
      </c>
      <c r="F149" s="146" t="s">
        <v>174</v>
      </c>
      <c r="I149" s="147"/>
      <c r="L149" s="31"/>
      <c r="M149" s="148"/>
      <c r="T149" s="55"/>
      <c r="AT149" s="16" t="s">
        <v>119</v>
      </c>
      <c r="AU149" s="16" t="s">
        <v>125</v>
      </c>
    </row>
    <row r="150" spans="2:65" s="12" customFormat="1">
      <c r="B150" s="149"/>
      <c r="D150" s="145" t="s">
        <v>130</v>
      </c>
      <c r="F150" s="150" t="s">
        <v>175</v>
      </c>
      <c r="H150" s="151">
        <v>0.03</v>
      </c>
      <c r="I150" s="152"/>
      <c r="L150" s="149"/>
      <c r="M150" s="153"/>
      <c r="T150" s="154"/>
      <c r="AT150" s="155" t="s">
        <v>130</v>
      </c>
      <c r="AU150" s="155" t="s">
        <v>125</v>
      </c>
      <c r="AV150" s="12" t="s">
        <v>81</v>
      </c>
      <c r="AW150" s="12" t="s">
        <v>3</v>
      </c>
      <c r="AX150" s="12" t="s">
        <v>79</v>
      </c>
      <c r="AY150" s="155" t="s">
        <v>111</v>
      </c>
    </row>
    <row r="151" spans="2:65" s="1" customFormat="1" ht="16.5" customHeight="1">
      <c r="B151" s="131"/>
      <c r="C151" s="132" t="s">
        <v>8</v>
      </c>
      <c r="D151" s="132" t="s">
        <v>113</v>
      </c>
      <c r="E151" s="133" t="s">
        <v>176</v>
      </c>
      <c r="F151" s="134" t="s">
        <v>177</v>
      </c>
      <c r="G151" s="135" t="s">
        <v>172</v>
      </c>
      <c r="H151" s="136">
        <v>1E-3</v>
      </c>
      <c r="I151" s="137"/>
      <c r="J151" s="138">
        <f>ROUND(I151*H151,2)</f>
        <v>0</v>
      </c>
      <c r="K151" s="134" t="s">
        <v>116</v>
      </c>
      <c r="L151" s="31"/>
      <c r="M151" s="139" t="s">
        <v>1</v>
      </c>
      <c r="N151" s="140" t="s">
        <v>37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117</v>
      </c>
      <c r="AT151" s="143" t="s">
        <v>113</v>
      </c>
      <c r="AU151" s="143" t="s">
        <v>125</v>
      </c>
      <c r="AY151" s="16" t="s">
        <v>111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79</v>
      </c>
      <c r="BK151" s="144">
        <f>ROUND(I151*H151,2)</f>
        <v>0</v>
      </c>
      <c r="BL151" s="16" t="s">
        <v>117</v>
      </c>
      <c r="BM151" s="143" t="s">
        <v>178</v>
      </c>
    </row>
    <row r="152" spans="2:65" s="1" customFormat="1">
      <c r="B152" s="31"/>
      <c r="D152" s="145" t="s">
        <v>119</v>
      </c>
      <c r="F152" s="146" t="s">
        <v>179</v>
      </c>
      <c r="I152" s="147"/>
      <c r="L152" s="31"/>
      <c r="M152" s="148"/>
      <c r="T152" s="55"/>
      <c r="AT152" s="16" t="s">
        <v>119</v>
      </c>
      <c r="AU152" s="16" t="s">
        <v>125</v>
      </c>
    </row>
    <row r="153" spans="2:65" s="1" customFormat="1" ht="16.5" customHeight="1">
      <c r="B153" s="131"/>
      <c r="C153" s="156" t="s">
        <v>180</v>
      </c>
      <c r="D153" s="156" t="s">
        <v>138</v>
      </c>
      <c r="E153" s="157" t="s">
        <v>181</v>
      </c>
      <c r="F153" s="158" t="s">
        <v>182</v>
      </c>
      <c r="G153" s="159" t="s">
        <v>141</v>
      </c>
      <c r="H153" s="160">
        <v>160</v>
      </c>
      <c r="I153" s="161"/>
      <c r="J153" s="162">
        <f>ROUND(I153*H153,2)</f>
        <v>0</v>
      </c>
      <c r="K153" s="158" t="s">
        <v>116</v>
      </c>
      <c r="L153" s="163"/>
      <c r="M153" s="164" t="s">
        <v>1</v>
      </c>
      <c r="N153" s="165" t="s">
        <v>37</v>
      </c>
      <c r="P153" s="141">
        <f>O153*H153</f>
        <v>0</v>
      </c>
      <c r="Q153" s="141">
        <v>1E-3</v>
      </c>
      <c r="R153" s="141">
        <f>Q153*H153</f>
        <v>0.16</v>
      </c>
      <c r="S153" s="141">
        <v>0</v>
      </c>
      <c r="T153" s="142">
        <f>S153*H153</f>
        <v>0</v>
      </c>
      <c r="AR153" s="143" t="s">
        <v>117</v>
      </c>
      <c r="AT153" s="143" t="s">
        <v>138</v>
      </c>
      <c r="AU153" s="143" t="s">
        <v>125</v>
      </c>
      <c r="AY153" s="16" t="s">
        <v>111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79</v>
      </c>
      <c r="BK153" s="144">
        <f>ROUND(I153*H153,2)</f>
        <v>0</v>
      </c>
      <c r="BL153" s="16" t="s">
        <v>117</v>
      </c>
      <c r="BM153" s="143" t="s">
        <v>183</v>
      </c>
    </row>
    <row r="154" spans="2:65" s="1" customFormat="1">
      <c r="B154" s="31"/>
      <c r="D154" s="145" t="s">
        <v>119</v>
      </c>
      <c r="F154" s="146" t="s">
        <v>182</v>
      </c>
      <c r="I154" s="147"/>
      <c r="L154" s="31"/>
      <c r="M154" s="148"/>
      <c r="T154" s="55"/>
      <c r="AT154" s="16" t="s">
        <v>119</v>
      </c>
      <c r="AU154" s="16" t="s">
        <v>125</v>
      </c>
    </row>
    <row r="155" spans="2:65" s="12" customFormat="1">
      <c r="B155" s="149"/>
      <c r="D155" s="145" t="s">
        <v>130</v>
      </c>
      <c r="E155" s="155" t="s">
        <v>1</v>
      </c>
      <c r="F155" s="150" t="s">
        <v>184</v>
      </c>
      <c r="H155" s="151">
        <v>0.03</v>
      </c>
      <c r="I155" s="152"/>
      <c r="L155" s="149"/>
      <c r="M155" s="153"/>
      <c r="T155" s="154"/>
      <c r="AT155" s="155" t="s">
        <v>130</v>
      </c>
      <c r="AU155" s="155" t="s">
        <v>125</v>
      </c>
      <c r="AV155" s="12" t="s">
        <v>81</v>
      </c>
      <c r="AW155" s="12" t="s">
        <v>29</v>
      </c>
      <c r="AX155" s="12" t="s">
        <v>79</v>
      </c>
      <c r="AY155" s="155" t="s">
        <v>111</v>
      </c>
    </row>
    <row r="156" spans="2:65" s="1" customFormat="1" ht="16.5" customHeight="1">
      <c r="B156" s="131"/>
      <c r="C156" s="132" t="s">
        <v>185</v>
      </c>
      <c r="D156" s="132" t="s">
        <v>113</v>
      </c>
      <c r="E156" s="133" t="s">
        <v>186</v>
      </c>
      <c r="F156" s="134" t="s">
        <v>187</v>
      </c>
      <c r="G156" s="135" t="s">
        <v>115</v>
      </c>
      <c r="H156" s="136">
        <v>8000</v>
      </c>
      <c r="I156" s="137"/>
      <c r="J156" s="138">
        <f>ROUND(I156*H156,2)</f>
        <v>0</v>
      </c>
      <c r="K156" s="134" t="s">
        <v>116</v>
      </c>
      <c r="L156" s="31"/>
      <c r="M156" s="139" t="s">
        <v>1</v>
      </c>
      <c r="N156" s="140" t="s">
        <v>37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117</v>
      </c>
      <c r="AT156" s="143" t="s">
        <v>113</v>
      </c>
      <c r="AU156" s="143" t="s">
        <v>125</v>
      </c>
      <c r="AY156" s="16" t="s">
        <v>111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79</v>
      </c>
      <c r="BK156" s="144">
        <f>ROUND(I156*H156,2)</f>
        <v>0</v>
      </c>
      <c r="BL156" s="16" t="s">
        <v>117</v>
      </c>
      <c r="BM156" s="143" t="s">
        <v>188</v>
      </c>
    </row>
    <row r="157" spans="2:65" s="1" customFormat="1">
      <c r="B157" s="31"/>
      <c r="D157" s="145" t="s">
        <v>119</v>
      </c>
      <c r="F157" s="146" t="s">
        <v>189</v>
      </c>
      <c r="I157" s="147"/>
      <c r="L157" s="31"/>
      <c r="M157" s="148"/>
      <c r="T157" s="55"/>
      <c r="AT157" s="16" t="s">
        <v>119</v>
      </c>
      <c r="AU157" s="16" t="s">
        <v>125</v>
      </c>
    </row>
    <row r="158" spans="2:65" s="1" customFormat="1" ht="21.75" customHeight="1">
      <c r="B158" s="131"/>
      <c r="C158" s="132" t="s">
        <v>190</v>
      </c>
      <c r="D158" s="132" t="s">
        <v>113</v>
      </c>
      <c r="E158" s="133" t="s">
        <v>191</v>
      </c>
      <c r="F158" s="134" t="s">
        <v>192</v>
      </c>
      <c r="G158" s="135" t="s">
        <v>172</v>
      </c>
      <c r="H158" s="136">
        <v>1</v>
      </c>
      <c r="I158" s="137"/>
      <c r="J158" s="138">
        <f>ROUND(I158*H158,2)</f>
        <v>0</v>
      </c>
      <c r="K158" s="134" t="s">
        <v>116</v>
      </c>
      <c r="L158" s="31"/>
      <c r="M158" s="139" t="s">
        <v>1</v>
      </c>
      <c r="N158" s="140" t="s">
        <v>37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117</v>
      </c>
      <c r="AT158" s="143" t="s">
        <v>113</v>
      </c>
      <c r="AU158" s="143" t="s">
        <v>125</v>
      </c>
      <c r="AY158" s="16" t="s">
        <v>111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79</v>
      </c>
      <c r="BK158" s="144">
        <f>ROUND(I158*H158,2)</f>
        <v>0</v>
      </c>
      <c r="BL158" s="16" t="s">
        <v>117</v>
      </c>
      <c r="BM158" s="143" t="s">
        <v>193</v>
      </c>
    </row>
    <row r="159" spans="2:65" s="1" customFormat="1" ht="19.5">
      <c r="B159" s="31"/>
      <c r="D159" s="145" t="s">
        <v>119</v>
      </c>
      <c r="F159" s="146" t="s">
        <v>194</v>
      </c>
      <c r="I159" s="147"/>
      <c r="L159" s="31"/>
      <c r="M159" s="148"/>
      <c r="T159" s="55"/>
      <c r="AT159" s="16" t="s">
        <v>119</v>
      </c>
      <c r="AU159" s="16" t="s">
        <v>125</v>
      </c>
    </row>
    <row r="160" spans="2:65" s="13" customFormat="1" ht="20.85" customHeight="1">
      <c r="B160" s="166"/>
      <c r="D160" s="167" t="s">
        <v>71</v>
      </c>
      <c r="E160" s="167" t="s">
        <v>110</v>
      </c>
      <c r="F160" s="167" t="s">
        <v>231</v>
      </c>
      <c r="I160" s="168"/>
      <c r="J160" s="169">
        <f>BK160</f>
        <v>0</v>
      </c>
      <c r="L160" s="166"/>
      <c r="M160" s="170"/>
      <c r="P160" s="171">
        <f>SUM(P161:P173)</f>
        <v>0</v>
      </c>
      <c r="R160" s="171">
        <f>SUM(R161:R173)</f>
        <v>2.5000000000000001E-2</v>
      </c>
      <c r="T160" s="172">
        <f>SUM(T161:T173)</f>
        <v>0</v>
      </c>
      <c r="AR160" s="167" t="s">
        <v>79</v>
      </c>
      <c r="AT160" s="173" t="s">
        <v>71</v>
      </c>
      <c r="AU160" s="173" t="s">
        <v>125</v>
      </c>
      <c r="AY160" s="167" t="s">
        <v>111</v>
      </c>
      <c r="BK160" s="174">
        <f>SUM(BK161:BK173)</f>
        <v>0</v>
      </c>
    </row>
    <row r="161" spans="2:65" s="1" customFormat="1" ht="21.75" customHeight="1">
      <c r="B161" s="131"/>
      <c r="C161" s="132" t="s">
        <v>195</v>
      </c>
      <c r="D161" s="132" t="s">
        <v>113</v>
      </c>
      <c r="E161" s="133" t="s">
        <v>196</v>
      </c>
      <c r="F161" s="134" t="s">
        <v>197</v>
      </c>
      <c r="G161" s="135" t="s">
        <v>115</v>
      </c>
      <c r="H161" s="136">
        <v>1000</v>
      </c>
      <c r="I161" s="137"/>
      <c r="J161" s="138">
        <f>ROUND(I161*H161,2)</f>
        <v>0</v>
      </c>
      <c r="K161" s="134" t="s">
        <v>116</v>
      </c>
      <c r="L161" s="31"/>
      <c r="M161" s="139" t="s">
        <v>1</v>
      </c>
      <c r="N161" s="140" t="s">
        <v>37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110</v>
      </c>
      <c r="AT161" s="143" t="s">
        <v>113</v>
      </c>
      <c r="AU161" s="143" t="s">
        <v>110</v>
      </c>
      <c r="AY161" s="16" t="s">
        <v>111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79</v>
      </c>
      <c r="BK161" s="144">
        <f>ROUND(I161*H161,2)</f>
        <v>0</v>
      </c>
      <c r="BL161" s="16" t="s">
        <v>110</v>
      </c>
      <c r="BM161" s="143" t="s">
        <v>198</v>
      </c>
    </row>
    <row r="162" spans="2:65" s="1" customFormat="1" ht="19.5">
      <c r="B162" s="31"/>
      <c r="D162" s="145" t="s">
        <v>119</v>
      </c>
      <c r="F162" s="146" t="s">
        <v>199</v>
      </c>
      <c r="I162" s="147"/>
      <c r="L162" s="31"/>
      <c r="M162" s="148"/>
      <c r="T162" s="55"/>
      <c r="AT162" s="16" t="s">
        <v>119</v>
      </c>
      <c r="AU162" s="16" t="s">
        <v>110</v>
      </c>
    </row>
    <row r="163" spans="2:65" s="1" customFormat="1" ht="16.5" customHeight="1">
      <c r="B163" s="131"/>
      <c r="C163" s="156" t="s">
        <v>200</v>
      </c>
      <c r="D163" s="156" t="s">
        <v>138</v>
      </c>
      <c r="E163" s="157" t="s">
        <v>201</v>
      </c>
      <c r="F163" s="158" t="s">
        <v>202</v>
      </c>
      <c r="G163" s="159" t="s">
        <v>172</v>
      </c>
      <c r="H163" s="160">
        <v>1</v>
      </c>
      <c r="I163" s="161"/>
      <c r="J163" s="162">
        <f>ROUND(I163*H163,2)</f>
        <v>0</v>
      </c>
      <c r="K163" s="158" t="s">
        <v>142</v>
      </c>
      <c r="L163" s="163"/>
      <c r="M163" s="164" t="s">
        <v>1</v>
      </c>
      <c r="N163" s="165" t="s">
        <v>37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154</v>
      </c>
      <c r="AT163" s="143" t="s">
        <v>138</v>
      </c>
      <c r="AU163" s="143" t="s">
        <v>110</v>
      </c>
      <c r="AY163" s="16" t="s">
        <v>111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79</v>
      </c>
      <c r="BK163" s="144">
        <f>ROUND(I163*H163,2)</f>
        <v>0</v>
      </c>
      <c r="BL163" s="16" t="s">
        <v>110</v>
      </c>
      <c r="BM163" s="143" t="s">
        <v>203</v>
      </c>
    </row>
    <row r="164" spans="2:65" s="1" customFormat="1">
      <c r="B164" s="31"/>
      <c r="D164" s="145" t="s">
        <v>119</v>
      </c>
      <c r="F164" s="146" t="s">
        <v>204</v>
      </c>
      <c r="I164" s="147"/>
      <c r="L164" s="31"/>
      <c r="M164" s="148"/>
      <c r="T164" s="55"/>
      <c r="AT164" s="16" t="s">
        <v>119</v>
      </c>
      <c r="AU164" s="16" t="s">
        <v>110</v>
      </c>
    </row>
    <row r="165" spans="2:65" s="12" customFormat="1">
      <c r="B165" s="149"/>
      <c r="D165" s="145" t="s">
        <v>130</v>
      </c>
      <c r="E165" s="155" t="s">
        <v>1</v>
      </c>
      <c r="F165" s="150" t="s">
        <v>205</v>
      </c>
      <c r="H165" s="151">
        <v>0.2</v>
      </c>
      <c r="I165" s="152"/>
      <c r="L165" s="149"/>
      <c r="M165" s="153"/>
      <c r="T165" s="154"/>
      <c r="AT165" s="155" t="s">
        <v>130</v>
      </c>
      <c r="AU165" s="155" t="s">
        <v>110</v>
      </c>
      <c r="AV165" s="12" t="s">
        <v>81</v>
      </c>
      <c r="AW165" s="12" t="s">
        <v>29</v>
      </c>
      <c r="AX165" s="12" t="s">
        <v>79</v>
      </c>
      <c r="AY165" s="155" t="s">
        <v>111</v>
      </c>
    </row>
    <row r="166" spans="2:65" s="1" customFormat="1" ht="16.5" customHeight="1">
      <c r="B166" s="131"/>
      <c r="C166" s="132" t="s">
        <v>206</v>
      </c>
      <c r="D166" s="132" t="s">
        <v>113</v>
      </c>
      <c r="E166" s="133" t="s">
        <v>207</v>
      </c>
      <c r="F166" s="134" t="s">
        <v>208</v>
      </c>
      <c r="G166" s="135" t="s">
        <v>115</v>
      </c>
      <c r="H166" s="136">
        <v>1000</v>
      </c>
      <c r="I166" s="137"/>
      <c r="J166" s="138">
        <f>ROUND(I166*H166,2)</f>
        <v>0</v>
      </c>
      <c r="K166" s="134" t="s">
        <v>116</v>
      </c>
      <c r="L166" s="31"/>
      <c r="M166" s="139" t="s">
        <v>1</v>
      </c>
      <c r="N166" s="140" t="s">
        <v>37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79</v>
      </c>
      <c r="AT166" s="143" t="s">
        <v>113</v>
      </c>
      <c r="AU166" s="143" t="s">
        <v>110</v>
      </c>
      <c r="AY166" s="16" t="s">
        <v>111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79</v>
      </c>
      <c r="BK166" s="144">
        <f>ROUND(I166*H166,2)</f>
        <v>0</v>
      </c>
      <c r="BL166" s="16" t="s">
        <v>79</v>
      </c>
      <c r="BM166" s="143" t="s">
        <v>209</v>
      </c>
    </row>
    <row r="167" spans="2:65" s="1" customFormat="1">
      <c r="B167" s="31"/>
      <c r="D167" s="145" t="s">
        <v>119</v>
      </c>
      <c r="F167" s="146" t="s">
        <v>210</v>
      </c>
      <c r="I167" s="147"/>
      <c r="L167" s="31"/>
      <c r="M167" s="148"/>
      <c r="T167" s="55"/>
      <c r="AT167" s="16" t="s">
        <v>119</v>
      </c>
      <c r="AU167" s="16" t="s">
        <v>110</v>
      </c>
    </row>
    <row r="168" spans="2:65" s="1" customFormat="1" ht="16.5" customHeight="1">
      <c r="B168" s="131"/>
      <c r="C168" s="156" t="s">
        <v>211</v>
      </c>
      <c r="D168" s="156" t="s">
        <v>138</v>
      </c>
      <c r="E168" s="157" t="s">
        <v>212</v>
      </c>
      <c r="F168" s="158" t="s">
        <v>213</v>
      </c>
      <c r="G168" s="159" t="s">
        <v>141</v>
      </c>
      <c r="H168" s="160">
        <v>25</v>
      </c>
      <c r="I168" s="161"/>
      <c r="J168" s="162">
        <f>ROUND(I168*H168,2)</f>
        <v>0</v>
      </c>
      <c r="K168" s="158" t="s">
        <v>214</v>
      </c>
      <c r="L168" s="163"/>
      <c r="M168" s="164" t="s">
        <v>1</v>
      </c>
      <c r="N168" s="165" t="s">
        <v>37</v>
      </c>
      <c r="P168" s="141">
        <f>O168*H168</f>
        <v>0</v>
      </c>
      <c r="Q168" s="141">
        <v>1E-3</v>
      </c>
      <c r="R168" s="141">
        <f>Q168*H168</f>
        <v>2.5000000000000001E-2</v>
      </c>
      <c r="S168" s="141">
        <v>0</v>
      </c>
      <c r="T168" s="142">
        <f>S168*H168</f>
        <v>0</v>
      </c>
      <c r="AR168" s="143" t="s">
        <v>81</v>
      </c>
      <c r="AT168" s="143" t="s">
        <v>138</v>
      </c>
      <c r="AU168" s="143" t="s">
        <v>110</v>
      </c>
      <c r="AY168" s="16" t="s">
        <v>111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79</v>
      </c>
      <c r="BK168" s="144">
        <f>ROUND(I168*H168,2)</f>
        <v>0</v>
      </c>
      <c r="BL168" s="16" t="s">
        <v>79</v>
      </c>
      <c r="BM168" s="143" t="s">
        <v>215</v>
      </c>
    </row>
    <row r="169" spans="2:65" s="1" customFormat="1">
      <c r="B169" s="31"/>
      <c r="D169" s="145" t="s">
        <v>119</v>
      </c>
      <c r="F169" s="146" t="s">
        <v>213</v>
      </c>
      <c r="I169" s="147"/>
      <c r="L169" s="31"/>
      <c r="M169" s="148"/>
      <c r="T169" s="55"/>
      <c r="AT169" s="16" t="s">
        <v>119</v>
      </c>
      <c r="AU169" s="16" t="s">
        <v>110</v>
      </c>
    </row>
    <row r="170" spans="2:65" s="14" customFormat="1">
      <c r="B170" s="175"/>
      <c r="D170" s="145" t="s">
        <v>130</v>
      </c>
      <c r="E170" s="176" t="s">
        <v>1</v>
      </c>
      <c r="F170" s="177" t="s">
        <v>216</v>
      </c>
      <c r="H170" s="176" t="s">
        <v>1</v>
      </c>
      <c r="I170" s="178"/>
      <c r="L170" s="175"/>
      <c r="M170" s="179"/>
      <c r="T170" s="180"/>
      <c r="AT170" s="176" t="s">
        <v>130</v>
      </c>
      <c r="AU170" s="176" t="s">
        <v>110</v>
      </c>
      <c r="AV170" s="14" t="s">
        <v>79</v>
      </c>
      <c r="AW170" s="14" t="s">
        <v>29</v>
      </c>
      <c r="AX170" s="14" t="s">
        <v>72</v>
      </c>
      <c r="AY170" s="176" t="s">
        <v>111</v>
      </c>
    </row>
    <row r="171" spans="2:65" s="12" customFormat="1">
      <c r="B171" s="149"/>
      <c r="D171" s="145" t="s">
        <v>130</v>
      </c>
      <c r="E171" s="155" t="s">
        <v>1</v>
      </c>
      <c r="F171" s="150" t="s">
        <v>217</v>
      </c>
      <c r="H171" s="151">
        <v>2.5000000000000001E-2</v>
      </c>
      <c r="I171" s="152"/>
      <c r="L171" s="149"/>
      <c r="M171" s="153"/>
      <c r="T171" s="154"/>
      <c r="AT171" s="155" t="s">
        <v>130</v>
      </c>
      <c r="AU171" s="155" t="s">
        <v>110</v>
      </c>
      <c r="AV171" s="12" t="s">
        <v>81</v>
      </c>
      <c r="AW171" s="12" t="s">
        <v>29</v>
      </c>
      <c r="AX171" s="12" t="s">
        <v>79</v>
      </c>
      <c r="AY171" s="155" t="s">
        <v>111</v>
      </c>
    </row>
    <row r="172" spans="2:65" s="1" customFormat="1" ht="16.5" customHeight="1">
      <c r="B172" s="131"/>
      <c r="C172" s="132" t="s">
        <v>218</v>
      </c>
      <c r="D172" s="132" t="s">
        <v>113</v>
      </c>
      <c r="E172" s="133" t="s">
        <v>219</v>
      </c>
      <c r="F172" s="134" t="s">
        <v>220</v>
      </c>
      <c r="G172" s="135" t="s">
        <v>115</v>
      </c>
      <c r="H172" s="136">
        <v>1000</v>
      </c>
      <c r="I172" s="137"/>
      <c r="J172" s="138">
        <f>ROUND(I172*H172,2)</f>
        <v>0</v>
      </c>
      <c r="K172" s="134" t="s">
        <v>116</v>
      </c>
      <c r="L172" s="31"/>
      <c r="M172" s="139" t="s">
        <v>1</v>
      </c>
      <c r="N172" s="140" t="s">
        <v>37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79</v>
      </c>
      <c r="AT172" s="143" t="s">
        <v>113</v>
      </c>
      <c r="AU172" s="143" t="s">
        <v>110</v>
      </c>
      <c r="AY172" s="16" t="s">
        <v>111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79</v>
      </c>
      <c r="BK172" s="144">
        <f>ROUND(I172*H172,2)</f>
        <v>0</v>
      </c>
      <c r="BL172" s="16" t="s">
        <v>79</v>
      </c>
      <c r="BM172" s="143" t="s">
        <v>221</v>
      </c>
    </row>
    <row r="173" spans="2:65" s="1" customFormat="1">
      <c r="B173" s="31"/>
      <c r="D173" s="145" t="s">
        <v>119</v>
      </c>
      <c r="F173" s="146" t="s">
        <v>222</v>
      </c>
      <c r="I173" s="147"/>
      <c r="L173" s="31"/>
      <c r="M173" s="181"/>
      <c r="N173" s="182"/>
      <c r="O173" s="182"/>
      <c r="P173" s="182"/>
      <c r="Q173" s="182"/>
      <c r="R173" s="182"/>
      <c r="S173" s="182"/>
      <c r="T173" s="183"/>
      <c r="AT173" s="16" t="s">
        <v>119</v>
      </c>
      <c r="AU173" s="16" t="s">
        <v>110</v>
      </c>
    </row>
    <row r="174" spans="2:65" s="1" customFormat="1" ht="6.95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31"/>
    </row>
  </sheetData>
  <autoFilter ref="C119:K173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Trávník</vt:lpstr>
      <vt:lpstr>'1 - Trávník'!Názvy_tisku</vt:lpstr>
      <vt:lpstr>'Rekapitulace stavby'!Názvy_tisku</vt:lpstr>
      <vt:lpstr>'1 - Trávník'!Oblast_tisku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Zábojníková Barbora</dc:creator>
  <cp:lastModifiedBy>Roxana Otrubová</cp:lastModifiedBy>
  <dcterms:created xsi:type="dcterms:W3CDTF">2025-05-20T11:38:41Z</dcterms:created>
  <dcterms:modified xsi:type="dcterms:W3CDTF">2025-09-29T13:14:34Z</dcterms:modified>
</cp:coreProperties>
</file>