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apps\VZ\KRN_Otr_2025_32_sklad SZM-stavebni upravy\Vyzva+prilohy\"/>
    </mc:Choice>
  </mc:AlternateContent>
  <xr:revisionPtr revIDLastSave="0" documentId="8_{B30B34F0-2485-4FE0-B34F-679549BE2F8C}" xr6:coauthVersionLast="47" xr6:coauthVersionMax="47" xr10:uidLastSave="{00000000-0000-0000-0000-000000000000}"/>
  <bookViews>
    <workbookView xWindow="-120" yWindow="-120" windowWidth="29040" windowHeight="15720" activeTab="7"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 name="01 08 Pol" sheetId="19" r:id="rId11"/>
    <sheet name="01 09 Pol" sheetId="20" r:id="rId12"/>
  </sheets>
  <externalReferences>
    <externalReference r:id="rId13"/>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_xlnm.Print_Titles" localSheetId="10">'01 08 Pol'!$1:$7</definedName>
    <definedName name="_xlnm.Print_Titles" localSheetId="11">'01 09 Pol'!$1:$7</definedName>
    <definedName name="oadresa">Stavba!$D$6</definedName>
    <definedName name="Objednatel" localSheetId="1">Stavba!$D$5</definedName>
    <definedName name="Objekt" localSheetId="1">Stavba!$B$38</definedName>
    <definedName name="_xlnm.Print_Area" localSheetId="3">'01 01 Pol'!$A$1:$Y$46</definedName>
    <definedName name="_xlnm.Print_Area" localSheetId="4">'01 02 Pol'!$A$1:$Y$37</definedName>
    <definedName name="_xlnm.Print_Area" localSheetId="5">'01 03 Pol'!$A$1:$Y$796</definedName>
    <definedName name="_xlnm.Print_Area" localSheetId="6">'01 04 Pol'!$A$1:$Y$118</definedName>
    <definedName name="_xlnm.Print_Area" localSheetId="7">'01 05 Pol'!$A$1:$Y$141</definedName>
    <definedName name="_xlnm.Print_Area" localSheetId="8">'01 06 Pol'!$A$1:$Y$93</definedName>
    <definedName name="_xlnm.Print_Area" localSheetId="9">'01 07 Pol'!$A$1:$Y$240</definedName>
    <definedName name="_xlnm.Print_Area" localSheetId="10">'01 08 Pol'!$A$1:$Y$227</definedName>
    <definedName name="_xlnm.Print_Area" localSheetId="11">'01 09 Pol'!$A$1:$Y$37</definedName>
    <definedName name="_xlnm.Print_Area" localSheetId="1">Stavba!$A$1:$J$116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BA28" i="20"/>
  <c r="BA25" i="20"/>
  <c r="BA22" i="20"/>
  <c r="G9" i="20"/>
  <c r="M9" i="20" s="1"/>
  <c r="I9" i="20"/>
  <c r="K9" i="20"/>
  <c r="O9" i="20"/>
  <c r="Q9" i="20"/>
  <c r="V9" i="20"/>
  <c r="G12" i="20"/>
  <c r="I12" i="20"/>
  <c r="K12" i="20"/>
  <c r="M12" i="20"/>
  <c r="O12" i="20"/>
  <c r="Q12" i="20"/>
  <c r="V12" i="20"/>
  <c r="G15" i="20"/>
  <c r="I15" i="20"/>
  <c r="K15" i="20"/>
  <c r="M15" i="20"/>
  <c r="O15" i="20"/>
  <c r="Q15" i="20"/>
  <c r="V15" i="20"/>
  <c r="G18" i="20"/>
  <c r="M18" i="20" s="1"/>
  <c r="I18" i="20"/>
  <c r="K18" i="20"/>
  <c r="O18" i="20"/>
  <c r="Q18" i="20"/>
  <c r="V18" i="20"/>
  <c r="G21" i="20"/>
  <c r="M21" i="20" s="1"/>
  <c r="I21" i="20"/>
  <c r="K21" i="20"/>
  <c r="O21" i="20"/>
  <c r="Q21" i="20"/>
  <c r="V21" i="20"/>
  <c r="G24" i="20"/>
  <c r="M24" i="20" s="1"/>
  <c r="I24" i="20"/>
  <c r="K24" i="20"/>
  <c r="O24" i="20"/>
  <c r="Q24" i="20"/>
  <c r="V24" i="20"/>
  <c r="G27" i="20"/>
  <c r="M27" i="20" s="1"/>
  <c r="I27" i="20"/>
  <c r="K27" i="20"/>
  <c r="O27" i="20"/>
  <c r="Q27" i="20"/>
  <c r="V27" i="20"/>
  <c r="G30" i="20"/>
  <c r="I30" i="20"/>
  <c r="K30" i="20"/>
  <c r="M30" i="20"/>
  <c r="O30" i="20"/>
  <c r="Q30" i="20"/>
  <c r="V30" i="20"/>
  <c r="G33" i="20"/>
  <c r="I33" i="20"/>
  <c r="K33" i="20"/>
  <c r="M33" i="20"/>
  <c r="O33" i="20"/>
  <c r="Q33" i="20"/>
  <c r="V33" i="20"/>
  <c r="AE36" i="20"/>
  <c r="F50" i="1" s="1"/>
  <c r="BA130" i="19"/>
  <c r="G9" i="19"/>
  <c r="I9" i="19"/>
  <c r="K9" i="19"/>
  <c r="M9" i="19"/>
  <c r="O9" i="19"/>
  <c r="Q9" i="19"/>
  <c r="V9" i="19"/>
  <c r="G11" i="19"/>
  <c r="M11" i="19" s="1"/>
  <c r="I11" i="19"/>
  <c r="K11" i="19"/>
  <c r="O11" i="19"/>
  <c r="Q11" i="19"/>
  <c r="V11" i="19"/>
  <c r="G13" i="19"/>
  <c r="I13" i="19"/>
  <c r="K13" i="19"/>
  <c r="M13" i="19"/>
  <c r="O13" i="19"/>
  <c r="Q13" i="19"/>
  <c r="V13" i="19"/>
  <c r="G15" i="19"/>
  <c r="M15" i="19" s="1"/>
  <c r="I15" i="19"/>
  <c r="K15" i="19"/>
  <c r="K8" i="19" s="1"/>
  <c r="O15" i="19"/>
  <c r="Q15" i="19"/>
  <c r="V15" i="19"/>
  <c r="G17" i="19"/>
  <c r="I17" i="19"/>
  <c r="K17" i="19"/>
  <c r="M17" i="19"/>
  <c r="O17" i="19"/>
  <c r="Q17" i="19"/>
  <c r="V17" i="19"/>
  <c r="G20" i="19"/>
  <c r="K20" i="19"/>
  <c r="G21" i="19"/>
  <c r="I21" i="19"/>
  <c r="I20" i="19" s="1"/>
  <c r="K21" i="19"/>
  <c r="M21" i="19"/>
  <c r="M20" i="19" s="1"/>
  <c r="O21" i="19"/>
  <c r="O20" i="19" s="1"/>
  <c r="Q21" i="19"/>
  <c r="Q20" i="19" s="1"/>
  <c r="V21" i="19"/>
  <c r="V20" i="19" s="1"/>
  <c r="G24" i="19"/>
  <c r="I24" i="19"/>
  <c r="K24" i="19"/>
  <c r="O24" i="19"/>
  <c r="Q24" i="19"/>
  <c r="V24" i="19"/>
  <c r="G26" i="19"/>
  <c r="M26" i="19" s="1"/>
  <c r="I26" i="19"/>
  <c r="K26" i="19"/>
  <c r="O26" i="19"/>
  <c r="O23" i="19" s="1"/>
  <c r="Q26" i="19"/>
  <c r="V26" i="19"/>
  <c r="G29" i="19"/>
  <c r="I29" i="19"/>
  <c r="K29" i="19"/>
  <c r="M29" i="19"/>
  <c r="O29" i="19"/>
  <c r="Q29" i="19"/>
  <c r="V29" i="19"/>
  <c r="G31" i="19"/>
  <c r="M31" i="19" s="1"/>
  <c r="I31" i="19"/>
  <c r="K31" i="19"/>
  <c r="O31" i="19"/>
  <c r="Q31" i="19"/>
  <c r="V31" i="19"/>
  <c r="G33" i="19"/>
  <c r="I33" i="19"/>
  <c r="K33" i="19"/>
  <c r="M33" i="19"/>
  <c r="O33" i="19"/>
  <c r="Q33" i="19"/>
  <c r="V33" i="19"/>
  <c r="G35" i="19"/>
  <c r="K35" i="19"/>
  <c r="O35" i="19"/>
  <c r="G36" i="19"/>
  <c r="I36" i="19"/>
  <c r="I35" i="19" s="1"/>
  <c r="K36" i="19"/>
  <c r="M36" i="19"/>
  <c r="M35" i="19" s="1"/>
  <c r="O36" i="19"/>
  <c r="Q36" i="19"/>
  <c r="Q35" i="19" s="1"/>
  <c r="V36" i="19"/>
  <c r="V35" i="19" s="1"/>
  <c r="G38" i="19"/>
  <c r="M38" i="19" s="1"/>
  <c r="I38" i="19"/>
  <c r="K38" i="19"/>
  <c r="O38" i="19"/>
  <c r="Q38" i="19"/>
  <c r="V38" i="19"/>
  <c r="G42" i="19"/>
  <c r="M42" i="19" s="1"/>
  <c r="I42" i="19"/>
  <c r="K42" i="19"/>
  <c r="O42" i="19"/>
  <c r="Q42" i="19"/>
  <c r="V42" i="19"/>
  <c r="G48" i="19"/>
  <c r="I48" i="19"/>
  <c r="K48" i="19"/>
  <c r="M48" i="19"/>
  <c r="O48" i="19"/>
  <c r="Q48" i="19"/>
  <c r="V48" i="19"/>
  <c r="G51" i="19"/>
  <c r="M51" i="19" s="1"/>
  <c r="I51" i="19"/>
  <c r="K51" i="19"/>
  <c r="O51" i="19"/>
  <c r="Q51" i="19"/>
  <c r="V51" i="19"/>
  <c r="G56" i="19"/>
  <c r="M56" i="19" s="1"/>
  <c r="I56" i="19"/>
  <c r="K56" i="19"/>
  <c r="O56" i="19"/>
  <c r="Q56" i="19"/>
  <c r="V56" i="19"/>
  <c r="G58" i="19"/>
  <c r="M58" i="19" s="1"/>
  <c r="I58" i="19"/>
  <c r="K58" i="19"/>
  <c r="O58" i="19"/>
  <c r="Q58" i="19"/>
  <c r="V58" i="19"/>
  <c r="G64" i="19"/>
  <c r="M64" i="19" s="1"/>
  <c r="I64" i="19"/>
  <c r="K64" i="19"/>
  <c r="O64" i="19"/>
  <c r="Q64" i="19"/>
  <c r="V64" i="19"/>
  <c r="G66" i="19"/>
  <c r="M66" i="19" s="1"/>
  <c r="I66" i="19"/>
  <c r="K66" i="19"/>
  <c r="O66" i="19"/>
  <c r="Q66" i="19"/>
  <c r="V66" i="19"/>
  <c r="G70" i="19"/>
  <c r="M70" i="19" s="1"/>
  <c r="I70" i="19"/>
  <c r="K70" i="19"/>
  <c r="O70" i="19"/>
  <c r="Q70" i="19"/>
  <c r="V70" i="19"/>
  <c r="G73" i="19"/>
  <c r="M73" i="19" s="1"/>
  <c r="I73" i="19"/>
  <c r="K73" i="19"/>
  <c r="O73" i="19"/>
  <c r="Q73" i="19"/>
  <c r="V73" i="19"/>
  <c r="G76" i="19"/>
  <c r="I76" i="19"/>
  <c r="K76" i="19"/>
  <c r="M76" i="19"/>
  <c r="O76" i="19"/>
  <c r="Q76" i="19"/>
  <c r="V76" i="19"/>
  <c r="G80" i="19"/>
  <c r="M80" i="19" s="1"/>
  <c r="I80" i="19"/>
  <c r="K80" i="19"/>
  <c r="O80" i="19"/>
  <c r="Q80" i="19"/>
  <c r="V80" i="19"/>
  <c r="G83" i="19"/>
  <c r="I83" i="19"/>
  <c r="K83" i="19"/>
  <c r="M83" i="19"/>
  <c r="O83" i="19"/>
  <c r="Q83" i="19"/>
  <c r="V83" i="19"/>
  <c r="G84" i="19"/>
  <c r="M84" i="19" s="1"/>
  <c r="I84" i="19"/>
  <c r="K84" i="19"/>
  <c r="O84" i="19"/>
  <c r="Q84" i="19"/>
  <c r="V84" i="19"/>
  <c r="G88" i="19"/>
  <c r="I88" i="19"/>
  <c r="K88" i="19"/>
  <c r="M88" i="19"/>
  <c r="O88" i="19"/>
  <c r="Q88" i="19"/>
  <c r="V88" i="19"/>
  <c r="G92" i="19"/>
  <c r="M92" i="19" s="1"/>
  <c r="I92" i="19"/>
  <c r="K92" i="19"/>
  <c r="O92" i="19"/>
  <c r="Q92" i="19"/>
  <c r="V92" i="19"/>
  <c r="G96" i="19"/>
  <c r="I96" i="19"/>
  <c r="K96" i="19"/>
  <c r="M96" i="19"/>
  <c r="O96" i="19"/>
  <c r="Q96" i="19"/>
  <c r="V96" i="19"/>
  <c r="G98" i="19"/>
  <c r="M98" i="19" s="1"/>
  <c r="I98" i="19"/>
  <c r="K98" i="19"/>
  <c r="O98" i="19"/>
  <c r="Q98" i="19"/>
  <c r="V98" i="19"/>
  <c r="G100" i="19"/>
  <c r="I100" i="19"/>
  <c r="K100" i="19"/>
  <c r="M100" i="19"/>
  <c r="O100" i="19"/>
  <c r="Q100" i="19"/>
  <c r="V100" i="19"/>
  <c r="G104" i="19"/>
  <c r="M104" i="19" s="1"/>
  <c r="I104" i="19"/>
  <c r="K104" i="19"/>
  <c r="O104" i="19"/>
  <c r="Q104" i="19"/>
  <c r="V104" i="19"/>
  <c r="G109" i="19"/>
  <c r="I109" i="19"/>
  <c r="K109" i="19"/>
  <c r="M109" i="19"/>
  <c r="O109" i="19"/>
  <c r="Q109" i="19"/>
  <c r="V109" i="19"/>
  <c r="G110" i="19"/>
  <c r="M110" i="19" s="1"/>
  <c r="I110" i="19"/>
  <c r="K110" i="19"/>
  <c r="O110" i="19"/>
  <c r="Q110" i="19"/>
  <c r="V110" i="19"/>
  <c r="G111" i="19"/>
  <c r="M111" i="19" s="1"/>
  <c r="I111" i="19"/>
  <c r="K111" i="19"/>
  <c r="O111" i="19"/>
  <c r="Q111" i="19"/>
  <c r="V111" i="19"/>
  <c r="G113" i="19"/>
  <c r="M113" i="19" s="1"/>
  <c r="I113" i="19"/>
  <c r="K113" i="19"/>
  <c r="O113" i="19"/>
  <c r="Q113" i="19"/>
  <c r="V113" i="19"/>
  <c r="G117" i="19"/>
  <c r="M117" i="19" s="1"/>
  <c r="I117" i="19"/>
  <c r="K117" i="19"/>
  <c r="O117" i="19"/>
  <c r="Q117" i="19"/>
  <c r="V117" i="19"/>
  <c r="G119" i="19"/>
  <c r="M119" i="19" s="1"/>
  <c r="I119" i="19"/>
  <c r="K119" i="19"/>
  <c r="O119" i="19"/>
  <c r="Q119" i="19"/>
  <c r="V119" i="19"/>
  <c r="G123" i="19"/>
  <c r="I123" i="19"/>
  <c r="K123" i="19"/>
  <c r="M123" i="19"/>
  <c r="O123" i="19"/>
  <c r="Q123" i="19"/>
  <c r="V123" i="19"/>
  <c r="G125" i="19"/>
  <c r="M125" i="19" s="1"/>
  <c r="I125" i="19"/>
  <c r="K125" i="19"/>
  <c r="O125" i="19"/>
  <c r="Q125" i="19"/>
  <c r="V125" i="19"/>
  <c r="G127" i="19"/>
  <c r="M127" i="19" s="1"/>
  <c r="I127" i="19"/>
  <c r="K127" i="19"/>
  <c r="O127" i="19"/>
  <c r="Q127" i="19"/>
  <c r="V127" i="19"/>
  <c r="G129" i="19"/>
  <c r="M129" i="19" s="1"/>
  <c r="I129" i="19"/>
  <c r="K129" i="19"/>
  <c r="O129" i="19"/>
  <c r="Q129" i="19"/>
  <c r="V129" i="19"/>
  <c r="G131" i="19"/>
  <c r="M131" i="19" s="1"/>
  <c r="I131" i="19"/>
  <c r="K131" i="19"/>
  <c r="O131" i="19"/>
  <c r="Q131" i="19"/>
  <c r="V131" i="19"/>
  <c r="G137" i="19"/>
  <c r="M137" i="19" s="1"/>
  <c r="I137" i="19"/>
  <c r="K137" i="19"/>
  <c r="O137" i="19"/>
  <c r="Q137" i="19"/>
  <c r="V137" i="19"/>
  <c r="G141" i="19"/>
  <c r="M141" i="19" s="1"/>
  <c r="I141" i="19"/>
  <c r="K141" i="19"/>
  <c r="O141" i="19"/>
  <c r="Q141" i="19"/>
  <c r="V141" i="19"/>
  <c r="G143" i="19"/>
  <c r="M143" i="19" s="1"/>
  <c r="I143" i="19"/>
  <c r="K143" i="19"/>
  <c r="O143" i="19"/>
  <c r="Q143" i="19"/>
  <c r="V143" i="19"/>
  <c r="G144" i="19"/>
  <c r="I144" i="19"/>
  <c r="K144" i="19"/>
  <c r="M144" i="19"/>
  <c r="O144" i="19"/>
  <c r="Q144" i="19"/>
  <c r="V144" i="19"/>
  <c r="G145" i="19"/>
  <c r="M145" i="19" s="1"/>
  <c r="I145" i="19"/>
  <c r="K145" i="19"/>
  <c r="O145" i="19"/>
  <c r="Q145" i="19"/>
  <c r="V145" i="19"/>
  <c r="G146" i="19"/>
  <c r="I146" i="19"/>
  <c r="K146" i="19"/>
  <c r="M146" i="19"/>
  <c r="O146" i="19"/>
  <c r="Q146" i="19"/>
  <c r="V146" i="19"/>
  <c r="G148" i="19"/>
  <c r="M148" i="19" s="1"/>
  <c r="I148" i="19"/>
  <c r="K148" i="19"/>
  <c r="O148" i="19"/>
  <c r="Q148" i="19"/>
  <c r="V148" i="19"/>
  <c r="G152" i="19"/>
  <c r="I152" i="19"/>
  <c r="K152" i="19"/>
  <c r="M152" i="19"/>
  <c r="O152" i="19"/>
  <c r="Q152" i="19"/>
  <c r="V152" i="19"/>
  <c r="G157" i="19"/>
  <c r="M157" i="19" s="1"/>
  <c r="I157" i="19"/>
  <c r="K157" i="19"/>
  <c r="O157" i="19"/>
  <c r="Q157" i="19"/>
  <c r="V157" i="19"/>
  <c r="G161" i="19"/>
  <c r="I161" i="19"/>
  <c r="K161" i="19"/>
  <c r="M161" i="19"/>
  <c r="O161" i="19"/>
  <c r="Q161" i="19"/>
  <c r="V161" i="19"/>
  <c r="G163" i="19"/>
  <c r="M163" i="19" s="1"/>
  <c r="I163" i="19"/>
  <c r="K163" i="19"/>
  <c r="O163" i="19"/>
  <c r="Q163" i="19"/>
  <c r="V163" i="19"/>
  <c r="G168" i="19"/>
  <c r="I168" i="19"/>
  <c r="K168" i="19"/>
  <c r="M168" i="19"/>
  <c r="O168" i="19"/>
  <c r="Q168" i="19"/>
  <c r="V168" i="19"/>
  <c r="G170" i="19"/>
  <c r="M170" i="19" s="1"/>
  <c r="I170" i="19"/>
  <c r="K170" i="19"/>
  <c r="O170" i="19"/>
  <c r="Q170" i="19"/>
  <c r="V170" i="19"/>
  <c r="G173" i="19"/>
  <c r="M173" i="19" s="1"/>
  <c r="I173" i="19"/>
  <c r="K173" i="19"/>
  <c r="O173" i="19"/>
  <c r="Q173" i="19"/>
  <c r="V173" i="19"/>
  <c r="G175" i="19"/>
  <c r="M175" i="19" s="1"/>
  <c r="I175" i="19"/>
  <c r="K175" i="19"/>
  <c r="O175" i="19"/>
  <c r="Q175" i="19"/>
  <c r="V175" i="19"/>
  <c r="G177" i="19"/>
  <c r="M177" i="19" s="1"/>
  <c r="I177" i="19"/>
  <c r="K177" i="19"/>
  <c r="O177" i="19"/>
  <c r="Q177" i="19"/>
  <c r="V177" i="19"/>
  <c r="G179" i="19"/>
  <c r="I179" i="19"/>
  <c r="K179" i="19"/>
  <c r="M179" i="19"/>
  <c r="O179" i="19"/>
  <c r="Q179" i="19"/>
  <c r="V179" i="19"/>
  <c r="G182" i="19"/>
  <c r="M182" i="19" s="1"/>
  <c r="I182" i="19"/>
  <c r="K182" i="19"/>
  <c r="O182" i="19"/>
  <c r="Q182" i="19"/>
  <c r="V182" i="19"/>
  <c r="G187" i="19"/>
  <c r="I187" i="19"/>
  <c r="K187" i="19"/>
  <c r="M187" i="19"/>
  <c r="O187" i="19"/>
  <c r="Q187" i="19"/>
  <c r="V187" i="19"/>
  <c r="G188" i="19"/>
  <c r="M188" i="19" s="1"/>
  <c r="I188" i="19"/>
  <c r="K188" i="19"/>
  <c r="O188" i="19"/>
  <c r="Q188" i="19"/>
  <c r="V188" i="19"/>
  <c r="G192" i="19"/>
  <c r="I192" i="19"/>
  <c r="K192" i="19"/>
  <c r="M192" i="19"/>
  <c r="O192" i="19"/>
  <c r="Q192" i="19"/>
  <c r="V192" i="19"/>
  <c r="G194" i="19"/>
  <c r="M194" i="19" s="1"/>
  <c r="I194" i="19"/>
  <c r="K194" i="19"/>
  <c r="O194" i="19"/>
  <c r="Q194" i="19"/>
  <c r="V194" i="19"/>
  <c r="G196" i="19"/>
  <c r="I196" i="19"/>
  <c r="K196" i="19"/>
  <c r="M196" i="19"/>
  <c r="O196" i="19"/>
  <c r="Q196" i="19"/>
  <c r="V196" i="19"/>
  <c r="G198" i="19"/>
  <c r="M198" i="19" s="1"/>
  <c r="I198" i="19"/>
  <c r="K198" i="19"/>
  <c r="O198" i="19"/>
  <c r="Q198" i="19"/>
  <c r="V198" i="19"/>
  <c r="G202" i="19"/>
  <c r="I202" i="19"/>
  <c r="K202" i="19"/>
  <c r="M202" i="19"/>
  <c r="O202" i="19"/>
  <c r="Q202" i="19"/>
  <c r="V202" i="19"/>
  <c r="G203" i="19"/>
  <c r="M203" i="19" s="1"/>
  <c r="I203" i="19"/>
  <c r="K203" i="19"/>
  <c r="O203" i="19"/>
  <c r="Q203" i="19"/>
  <c r="V203" i="19"/>
  <c r="G205" i="19"/>
  <c r="I205" i="19"/>
  <c r="K205" i="19"/>
  <c r="M205" i="19"/>
  <c r="O205" i="19"/>
  <c r="Q205" i="19"/>
  <c r="V205" i="19"/>
  <c r="G207" i="19"/>
  <c r="M207" i="19" s="1"/>
  <c r="I207" i="19"/>
  <c r="K207" i="19"/>
  <c r="O207" i="19"/>
  <c r="Q207" i="19"/>
  <c r="V207" i="19"/>
  <c r="G209" i="19"/>
  <c r="M209" i="19" s="1"/>
  <c r="I209" i="19"/>
  <c r="K209" i="19"/>
  <c r="O209" i="19"/>
  <c r="Q209" i="19"/>
  <c r="V209" i="19"/>
  <c r="G212" i="19"/>
  <c r="I212" i="19"/>
  <c r="K212" i="19"/>
  <c r="M212" i="19"/>
  <c r="O212" i="19"/>
  <c r="Q212" i="19"/>
  <c r="Q211" i="19" s="1"/>
  <c r="V212" i="19"/>
  <c r="G214" i="19"/>
  <c r="M214" i="19" s="1"/>
  <c r="I214" i="19"/>
  <c r="K214" i="19"/>
  <c r="O214" i="19"/>
  <c r="Q214" i="19"/>
  <c r="V214" i="19"/>
  <c r="G216" i="19"/>
  <c r="I216" i="19"/>
  <c r="K216" i="19"/>
  <c r="M216" i="19"/>
  <c r="O216" i="19"/>
  <c r="Q216" i="19"/>
  <c r="V216" i="19"/>
  <c r="G218" i="19"/>
  <c r="M218" i="19" s="1"/>
  <c r="I218" i="19"/>
  <c r="K218" i="19"/>
  <c r="O218" i="19"/>
  <c r="Q218" i="19"/>
  <c r="V218" i="19"/>
  <c r="G220" i="19"/>
  <c r="I220" i="19"/>
  <c r="K220" i="19"/>
  <c r="M220" i="19"/>
  <c r="O220" i="19"/>
  <c r="Q220" i="19"/>
  <c r="V220" i="19"/>
  <c r="G222" i="19"/>
  <c r="M222" i="19" s="1"/>
  <c r="I222" i="19"/>
  <c r="K222" i="19"/>
  <c r="O222" i="19"/>
  <c r="Q222" i="19"/>
  <c r="V222" i="19"/>
  <c r="G224" i="19"/>
  <c r="I224" i="19"/>
  <c r="K224" i="19"/>
  <c r="M224" i="19"/>
  <c r="O224" i="19"/>
  <c r="Q224" i="19"/>
  <c r="V224" i="19"/>
  <c r="AE226" i="19"/>
  <c r="F49" i="1" s="1"/>
  <c r="BA27" i="18"/>
  <c r="G9" i="18"/>
  <c r="I9" i="18"/>
  <c r="K9" i="18"/>
  <c r="O9" i="18"/>
  <c r="Q9" i="18"/>
  <c r="V9" i="18"/>
  <c r="G11" i="18"/>
  <c r="M11" i="18" s="1"/>
  <c r="I11" i="18"/>
  <c r="K11" i="18"/>
  <c r="O11" i="18"/>
  <c r="Q11" i="18"/>
  <c r="V11" i="18"/>
  <c r="G13" i="18"/>
  <c r="I13" i="18"/>
  <c r="K13" i="18"/>
  <c r="M13" i="18"/>
  <c r="O13" i="18"/>
  <c r="Q13" i="18"/>
  <c r="V13" i="18"/>
  <c r="G15" i="18"/>
  <c r="M15" i="18" s="1"/>
  <c r="I15" i="18"/>
  <c r="K15" i="18"/>
  <c r="O15" i="18"/>
  <c r="Q15" i="18"/>
  <c r="V15" i="18"/>
  <c r="G17" i="18"/>
  <c r="I17" i="18"/>
  <c r="K17" i="18"/>
  <c r="M17" i="18"/>
  <c r="O17" i="18"/>
  <c r="Q17" i="18"/>
  <c r="V17" i="18"/>
  <c r="G19" i="18"/>
  <c r="M19" i="18" s="1"/>
  <c r="I19" i="18"/>
  <c r="K19" i="18"/>
  <c r="O19" i="18"/>
  <c r="Q19" i="18"/>
  <c r="V19" i="18"/>
  <c r="G21" i="18"/>
  <c r="M21" i="18" s="1"/>
  <c r="I21" i="18"/>
  <c r="K21" i="18"/>
  <c r="O21" i="18"/>
  <c r="Q21" i="18"/>
  <c r="V21" i="18"/>
  <c r="G23" i="18"/>
  <c r="M23" i="18" s="1"/>
  <c r="I23" i="18"/>
  <c r="K23" i="18"/>
  <c r="O23" i="18"/>
  <c r="Q23" i="18"/>
  <c r="V23" i="18"/>
  <c r="G25" i="18"/>
  <c r="I25" i="18"/>
  <c r="K25" i="18"/>
  <c r="M25" i="18"/>
  <c r="O25" i="18"/>
  <c r="Q25" i="18"/>
  <c r="V25" i="18"/>
  <c r="G29" i="18"/>
  <c r="I29" i="18"/>
  <c r="K29" i="18"/>
  <c r="M29" i="18"/>
  <c r="O29" i="18"/>
  <c r="Q29" i="18"/>
  <c r="V29" i="18"/>
  <c r="G32" i="18"/>
  <c r="G31" i="18" s="1"/>
  <c r="I32" i="18"/>
  <c r="I31" i="18" s="1"/>
  <c r="K32" i="18"/>
  <c r="K31" i="18" s="1"/>
  <c r="O32" i="18"/>
  <c r="O31" i="18" s="1"/>
  <c r="Q32" i="18"/>
  <c r="Q31" i="18" s="1"/>
  <c r="V32" i="18"/>
  <c r="V31" i="18" s="1"/>
  <c r="G35" i="18"/>
  <c r="I35" i="18"/>
  <c r="I34" i="18" s="1"/>
  <c r="K35" i="18"/>
  <c r="K34" i="18" s="1"/>
  <c r="O35" i="18"/>
  <c r="O34" i="18" s="1"/>
  <c r="Q35" i="18"/>
  <c r="V35" i="18"/>
  <c r="V34" i="18" s="1"/>
  <c r="G38" i="18"/>
  <c r="I38" i="18"/>
  <c r="K38" i="18"/>
  <c r="M38" i="18"/>
  <c r="O38" i="18"/>
  <c r="Q38" i="18"/>
  <c r="V38" i="18"/>
  <c r="O41" i="18"/>
  <c r="Q41" i="18"/>
  <c r="G42" i="18"/>
  <c r="G41" i="18" s="1"/>
  <c r="I42" i="18"/>
  <c r="I41" i="18" s="1"/>
  <c r="K42" i="18"/>
  <c r="K41" i="18" s="1"/>
  <c r="O42" i="18"/>
  <c r="Q42" i="18"/>
  <c r="V42" i="18"/>
  <c r="V41" i="18" s="1"/>
  <c r="G46" i="18"/>
  <c r="G45" i="18" s="1"/>
  <c r="I46" i="18"/>
  <c r="I45" i="18" s="1"/>
  <c r="K46" i="18"/>
  <c r="K45" i="18" s="1"/>
  <c r="O46" i="18"/>
  <c r="O45" i="18" s="1"/>
  <c r="Q46" i="18"/>
  <c r="Q45" i="18" s="1"/>
  <c r="V46" i="18"/>
  <c r="G48" i="18"/>
  <c r="M48" i="18" s="1"/>
  <c r="I48" i="18"/>
  <c r="K48" i="18"/>
  <c r="O48" i="18"/>
  <c r="Q48" i="18"/>
  <c r="V48" i="18"/>
  <c r="G51" i="18"/>
  <c r="I51" i="18"/>
  <c r="K51" i="18"/>
  <c r="M51" i="18"/>
  <c r="O51" i="18"/>
  <c r="Q51" i="18"/>
  <c r="V51" i="18"/>
  <c r="G53" i="18"/>
  <c r="I53" i="18"/>
  <c r="K53" i="18"/>
  <c r="M53" i="18"/>
  <c r="O53" i="18"/>
  <c r="Q53" i="18"/>
  <c r="V53" i="18"/>
  <c r="G55" i="18"/>
  <c r="M55" i="18" s="1"/>
  <c r="I55" i="18"/>
  <c r="K55" i="18"/>
  <c r="O55" i="18"/>
  <c r="Q55" i="18"/>
  <c r="V55" i="18"/>
  <c r="G58" i="18"/>
  <c r="I58" i="18"/>
  <c r="K58" i="18"/>
  <c r="O58" i="18"/>
  <c r="Q58" i="18"/>
  <c r="V58" i="18"/>
  <c r="I61" i="18"/>
  <c r="G62" i="18"/>
  <c r="M62" i="18" s="1"/>
  <c r="M61" i="18" s="1"/>
  <c r="I62" i="18"/>
  <c r="K62" i="18"/>
  <c r="K61" i="18" s="1"/>
  <c r="O62" i="18"/>
  <c r="O61" i="18" s="1"/>
  <c r="Q62" i="18"/>
  <c r="Q61" i="18" s="1"/>
  <c r="V62" i="18"/>
  <c r="V61" i="18" s="1"/>
  <c r="G64" i="18"/>
  <c r="M64" i="18" s="1"/>
  <c r="I64" i="18"/>
  <c r="I63" i="18" s="1"/>
  <c r="K64" i="18"/>
  <c r="O64" i="18"/>
  <c r="Q64" i="18"/>
  <c r="V64" i="18"/>
  <c r="G68" i="18"/>
  <c r="I68" i="18"/>
  <c r="K68" i="18"/>
  <c r="M68" i="18"/>
  <c r="O68" i="18"/>
  <c r="Q68" i="18"/>
  <c r="V68" i="18"/>
  <c r="V63" i="18" s="1"/>
  <c r="G71" i="18"/>
  <c r="M71" i="18" s="1"/>
  <c r="I71" i="18"/>
  <c r="K71" i="18"/>
  <c r="O71" i="18"/>
  <c r="Q71" i="18"/>
  <c r="V71" i="18"/>
  <c r="G73" i="18"/>
  <c r="M73" i="18" s="1"/>
  <c r="I73" i="18"/>
  <c r="K73" i="18"/>
  <c r="O73" i="18"/>
  <c r="Q73" i="18"/>
  <c r="V73" i="18"/>
  <c r="G75" i="18"/>
  <c r="M75" i="18" s="1"/>
  <c r="I75" i="18"/>
  <c r="K75" i="18"/>
  <c r="O75" i="18"/>
  <c r="Q75" i="18"/>
  <c r="V75" i="18"/>
  <c r="G78" i="18"/>
  <c r="I78" i="18"/>
  <c r="K78" i="18"/>
  <c r="M78" i="18"/>
  <c r="O78" i="18"/>
  <c r="Q78" i="18"/>
  <c r="V78" i="18"/>
  <c r="G80" i="18"/>
  <c r="I80" i="18"/>
  <c r="K80" i="18"/>
  <c r="O80" i="18"/>
  <c r="Q80" i="18"/>
  <c r="V80" i="18"/>
  <c r="G83" i="18"/>
  <c r="M83" i="18" s="1"/>
  <c r="I83" i="18"/>
  <c r="K83" i="18"/>
  <c r="O83" i="18"/>
  <c r="Q83" i="18"/>
  <c r="V83" i="18"/>
  <c r="G85" i="18"/>
  <c r="M85" i="18" s="1"/>
  <c r="I85" i="18"/>
  <c r="K85" i="18"/>
  <c r="O85" i="18"/>
  <c r="Q85" i="18"/>
  <c r="V85" i="18"/>
  <c r="G88" i="18"/>
  <c r="M88" i="18" s="1"/>
  <c r="I88" i="18"/>
  <c r="K88" i="18"/>
  <c r="O88" i="18"/>
  <c r="Q88" i="18"/>
  <c r="V88" i="18"/>
  <c r="G90" i="18"/>
  <c r="I90" i="18"/>
  <c r="K90" i="18"/>
  <c r="M90" i="18"/>
  <c r="O90" i="18"/>
  <c r="Q90" i="18"/>
  <c r="V90" i="18"/>
  <c r="G93" i="18"/>
  <c r="M93" i="18" s="1"/>
  <c r="I93" i="18"/>
  <c r="K93" i="18"/>
  <c r="O93" i="18"/>
  <c r="Q93" i="18"/>
  <c r="V93" i="18"/>
  <c r="G95" i="18"/>
  <c r="I95" i="18"/>
  <c r="K95" i="18"/>
  <c r="M95" i="18"/>
  <c r="O95" i="18"/>
  <c r="Q95" i="18"/>
  <c r="V95" i="18"/>
  <c r="G98" i="18"/>
  <c r="M98" i="18" s="1"/>
  <c r="I98" i="18"/>
  <c r="K98" i="18"/>
  <c r="O98" i="18"/>
  <c r="Q98" i="18"/>
  <c r="V98" i="18"/>
  <c r="G101" i="18"/>
  <c r="M101" i="18" s="1"/>
  <c r="I101" i="18"/>
  <c r="K101" i="18"/>
  <c r="O101" i="18"/>
  <c r="Q101" i="18"/>
  <c r="V101" i="18"/>
  <c r="G103" i="18"/>
  <c r="M103" i="18" s="1"/>
  <c r="I103" i="18"/>
  <c r="K103" i="18"/>
  <c r="O103" i="18"/>
  <c r="Q103" i="18"/>
  <c r="V103" i="18"/>
  <c r="G105" i="18"/>
  <c r="I105" i="18"/>
  <c r="K105" i="18"/>
  <c r="M105" i="18"/>
  <c r="O105" i="18"/>
  <c r="Q105" i="18"/>
  <c r="V105" i="18"/>
  <c r="G107" i="18"/>
  <c r="M107" i="18" s="1"/>
  <c r="I107" i="18"/>
  <c r="K107" i="18"/>
  <c r="O107" i="18"/>
  <c r="Q107" i="18"/>
  <c r="V107" i="18"/>
  <c r="G109" i="18"/>
  <c r="I109" i="18"/>
  <c r="K109" i="18"/>
  <c r="M109" i="18"/>
  <c r="O109" i="18"/>
  <c r="Q109" i="18"/>
  <c r="V109" i="18"/>
  <c r="G111" i="18"/>
  <c r="M111" i="18" s="1"/>
  <c r="I111" i="18"/>
  <c r="K111" i="18"/>
  <c r="O111" i="18"/>
  <c r="Q111" i="18"/>
  <c r="V111" i="18"/>
  <c r="G113" i="18"/>
  <c r="M113" i="18" s="1"/>
  <c r="I113" i="18"/>
  <c r="K113" i="18"/>
  <c r="O113" i="18"/>
  <c r="Q113" i="18"/>
  <c r="V113" i="18"/>
  <c r="G115" i="18"/>
  <c r="I115" i="18"/>
  <c r="K115" i="18"/>
  <c r="M115" i="18"/>
  <c r="O115" i="18"/>
  <c r="Q115" i="18"/>
  <c r="V115" i="18"/>
  <c r="G117" i="18"/>
  <c r="M117" i="18" s="1"/>
  <c r="I117" i="18"/>
  <c r="K117" i="18"/>
  <c r="O117" i="18"/>
  <c r="Q117" i="18"/>
  <c r="V117" i="18"/>
  <c r="G119" i="18"/>
  <c r="I119" i="18"/>
  <c r="K119" i="18"/>
  <c r="M119" i="18"/>
  <c r="O119" i="18"/>
  <c r="Q119" i="18"/>
  <c r="V119" i="18"/>
  <c r="G122" i="18"/>
  <c r="I122" i="18"/>
  <c r="K122" i="18"/>
  <c r="O122" i="18"/>
  <c r="Q122" i="18"/>
  <c r="V122" i="18"/>
  <c r="G126" i="18"/>
  <c r="M126" i="18" s="1"/>
  <c r="I126" i="18"/>
  <c r="K126" i="18"/>
  <c r="O126" i="18"/>
  <c r="Q126" i="18"/>
  <c r="V126" i="18"/>
  <c r="G129" i="18"/>
  <c r="M129" i="18" s="1"/>
  <c r="I129" i="18"/>
  <c r="K129" i="18"/>
  <c r="O129" i="18"/>
  <c r="Q129" i="18"/>
  <c r="V129" i="18"/>
  <c r="G133" i="18"/>
  <c r="I133" i="18"/>
  <c r="K133" i="18"/>
  <c r="M133" i="18"/>
  <c r="O133" i="18"/>
  <c r="Q133" i="18"/>
  <c r="V133" i="18"/>
  <c r="G135" i="18"/>
  <c r="M135" i="18" s="1"/>
  <c r="I135" i="18"/>
  <c r="K135" i="18"/>
  <c r="O135" i="18"/>
  <c r="Q135" i="18"/>
  <c r="V135" i="18"/>
  <c r="G138" i="18"/>
  <c r="I138" i="18"/>
  <c r="K138" i="18"/>
  <c r="M138" i="18"/>
  <c r="O138" i="18"/>
  <c r="Q138" i="18"/>
  <c r="V138" i="18"/>
  <c r="G141" i="18"/>
  <c r="M141" i="18" s="1"/>
  <c r="I141" i="18"/>
  <c r="K141" i="18"/>
  <c r="O141" i="18"/>
  <c r="Q141" i="18"/>
  <c r="V141" i="18"/>
  <c r="G144" i="18"/>
  <c r="M144" i="18" s="1"/>
  <c r="I144" i="18"/>
  <c r="K144" i="18"/>
  <c r="O144" i="18"/>
  <c r="Q144" i="18"/>
  <c r="V144" i="18"/>
  <c r="G146" i="18"/>
  <c r="G145" i="18" s="1"/>
  <c r="I92" i="1" s="1"/>
  <c r="I146" i="18"/>
  <c r="I145" i="18" s="1"/>
  <c r="K146" i="18"/>
  <c r="K145" i="18" s="1"/>
  <c r="M146" i="18"/>
  <c r="M145" i="18" s="1"/>
  <c r="O146" i="18"/>
  <c r="O145" i="18" s="1"/>
  <c r="Q146" i="18"/>
  <c r="Q145" i="18" s="1"/>
  <c r="V146" i="18"/>
  <c r="V145" i="18" s="1"/>
  <c r="G150" i="18"/>
  <c r="M150" i="18" s="1"/>
  <c r="I150" i="18"/>
  <c r="K150" i="18"/>
  <c r="O150" i="18"/>
  <c r="Q150" i="18"/>
  <c r="V150" i="18"/>
  <c r="G153" i="18"/>
  <c r="M153" i="18" s="1"/>
  <c r="I153" i="18"/>
  <c r="K153" i="18"/>
  <c r="O153" i="18"/>
  <c r="Q153" i="18"/>
  <c r="V153" i="18"/>
  <c r="G155" i="18"/>
  <c r="M155" i="18" s="1"/>
  <c r="I155" i="18"/>
  <c r="K155" i="18"/>
  <c r="O155" i="18"/>
  <c r="Q155" i="18"/>
  <c r="V155" i="18"/>
  <c r="G157" i="18"/>
  <c r="M157" i="18" s="1"/>
  <c r="I157" i="18"/>
  <c r="K157" i="18"/>
  <c r="O157" i="18"/>
  <c r="Q157" i="18"/>
  <c r="V157" i="18"/>
  <c r="G160" i="18"/>
  <c r="M160" i="18" s="1"/>
  <c r="I160" i="18"/>
  <c r="K160" i="18"/>
  <c r="O160" i="18"/>
  <c r="Q160" i="18"/>
  <c r="V160" i="18"/>
  <c r="G163" i="18"/>
  <c r="M163" i="18" s="1"/>
  <c r="I163" i="18"/>
  <c r="K163" i="18"/>
  <c r="O163" i="18"/>
  <c r="Q163" i="18"/>
  <c r="V163" i="18"/>
  <c r="G165" i="18"/>
  <c r="I165" i="18"/>
  <c r="K165" i="18"/>
  <c r="M165" i="18"/>
  <c r="O165" i="18"/>
  <c r="Q165" i="18"/>
  <c r="V165" i="18"/>
  <c r="G168" i="18"/>
  <c r="M168" i="18" s="1"/>
  <c r="I168" i="18"/>
  <c r="K168" i="18"/>
  <c r="O168" i="18"/>
  <c r="Q168" i="18"/>
  <c r="V168" i="18"/>
  <c r="G170" i="18"/>
  <c r="M170" i="18" s="1"/>
  <c r="I170" i="18"/>
  <c r="K170" i="18"/>
  <c r="O170" i="18"/>
  <c r="Q170" i="18"/>
  <c r="V170" i="18"/>
  <c r="G174" i="18"/>
  <c r="M174" i="18" s="1"/>
  <c r="I174" i="18"/>
  <c r="K174" i="18"/>
  <c r="O174" i="18"/>
  <c r="Q174" i="18"/>
  <c r="V174" i="18"/>
  <c r="G176" i="18"/>
  <c r="I176" i="18"/>
  <c r="K176" i="18"/>
  <c r="M176" i="18"/>
  <c r="O176" i="18"/>
  <c r="Q176" i="18"/>
  <c r="V176" i="18"/>
  <c r="G178" i="18"/>
  <c r="M178" i="18" s="1"/>
  <c r="I178" i="18"/>
  <c r="K178" i="18"/>
  <c r="O178" i="18"/>
  <c r="Q178" i="18"/>
  <c r="V178" i="18"/>
  <c r="G181" i="18"/>
  <c r="I181" i="18"/>
  <c r="K181" i="18"/>
  <c r="M181" i="18"/>
  <c r="O181" i="18"/>
  <c r="Q181" i="18"/>
  <c r="V181" i="18"/>
  <c r="G183" i="18"/>
  <c r="M183" i="18" s="1"/>
  <c r="I183" i="18"/>
  <c r="K183" i="18"/>
  <c r="O183" i="18"/>
  <c r="Q183" i="18"/>
  <c r="V183" i="18"/>
  <c r="G185" i="18"/>
  <c r="M185" i="18" s="1"/>
  <c r="I185" i="18"/>
  <c r="K185" i="18"/>
  <c r="O185" i="18"/>
  <c r="Q185" i="18"/>
  <c r="V185" i="18"/>
  <c r="G187" i="18"/>
  <c r="M187" i="18" s="1"/>
  <c r="I187" i="18"/>
  <c r="K187" i="18"/>
  <c r="O187" i="18"/>
  <c r="Q187" i="18"/>
  <c r="V187" i="18"/>
  <c r="G189" i="18"/>
  <c r="I189" i="18"/>
  <c r="K189" i="18"/>
  <c r="M189" i="18"/>
  <c r="O189" i="18"/>
  <c r="Q189" i="18"/>
  <c r="V189" i="18"/>
  <c r="G191" i="18"/>
  <c r="I191" i="18"/>
  <c r="K191" i="18"/>
  <c r="M191" i="18"/>
  <c r="O191" i="18"/>
  <c r="Q191" i="18"/>
  <c r="V191" i="18"/>
  <c r="G194" i="18"/>
  <c r="M194" i="18" s="1"/>
  <c r="I194" i="18"/>
  <c r="K194" i="18"/>
  <c r="O194" i="18"/>
  <c r="Q194" i="18"/>
  <c r="V194" i="18"/>
  <c r="G197" i="18"/>
  <c r="M197" i="18" s="1"/>
  <c r="I197" i="18"/>
  <c r="K197" i="18"/>
  <c r="O197" i="18"/>
  <c r="Q197" i="18"/>
  <c r="V197" i="18"/>
  <c r="G200" i="18"/>
  <c r="M200" i="18" s="1"/>
  <c r="I200" i="18"/>
  <c r="K200" i="18"/>
  <c r="O200" i="18"/>
  <c r="Q200" i="18"/>
  <c r="V200" i="18"/>
  <c r="G203" i="18"/>
  <c r="M203" i="18" s="1"/>
  <c r="I203" i="18"/>
  <c r="K203" i="18"/>
  <c r="O203" i="18"/>
  <c r="Q203" i="18"/>
  <c r="V203" i="18"/>
  <c r="G206" i="18"/>
  <c r="M206" i="18" s="1"/>
  <c r="I206" i="18"/>
  <c r="K206" i="18"/>
  <c r="O206" i="18"/>
  <c r="Q206" i="18"/>
  <c r="V206" i="18"/>
  <c r="G209" i="18"/>
  <c r="I209" i="18"/>
  <c r="K209" i="18"/>
  <c r="M209" i="18"/>
  <c r="O209" i="18"/>
  <c r="Q209" i="18"/>
  <c r="V209" i="18"/>
  <c r="G212" i="18"/>
  <c r="M212" i="18" s="1"/>
  <c r="I212" i="18"/>
  <c r="K212" i="18"/>
  <c r="O212" i="18"/>
  <c r="Q212" i="18"/>
  <c r="V212" i="18"/>
  <c r="G214" i="18"/>
  <c r="M214" i="18" s="1"/>
  <c r="I214" i="18"/>
  <c r="K214" i="18"/>
  <c r="O214" i="18"/>
  <c r="Q214" i="18"/>
  <c r="V214" i="18"/>
  <c r="G216" i="18"/>
  <c r="M216" i="18" s="1"/>
  <c r="I216" i="18"/>
  <c r="K216" i="18"/>
  <c r="O216" i="18"/>
  <c r="Q216" i="18"/>
  <c r="V216" i="18"/>
  <c r="V213" i="18" s="1"/>
  <c r="G218" i="18"/>
  <c r="M218" i="18" s="1"/>
  <c r="I218" i="18"/>
  <c r="K218" i="18"/>
  <c r="O218" i="18"/>
  <c r="Q218" i="18"/>
  <c r="V218" i="18"/>
  <c r="G221" i="18"/>
  <c r="I221" i="18"/>
  <c r="K221" i="18"/>
  <c r="M221" i="18"/>
  <c r="O221" i="18"/>
  <c r="Q221" i="18"/>
  <c r="V221" i="18"/>
  <c r="G223" i="18"/>
  <c r="M223" i="18" s="1"/>
  <c r="I223" i="18"/>
  <c r="K223" i="18"/>
  <c r="O223" i="18"/>
  <c r="Q223" i="18"/>
  <c r="V223" i="18"/>
  <c r="G225" i="18"/>
  <c r="M225" i="18" s="1"/>
  <c r="I225" i="18"/>
  <c r="K225" i="18"/>
  <c r="O225" i="18"/>
  <c r="Q225" i="18"/>
  <c r="Q224" i="18" s="1"/>
  <c r="V225" i="18"/>
  <c r="G227" i="18"/>
  <c r="M227" i="18" s="1"/>
  <c r="I227" i="18"/>
  <c r="K227" i="18"/>
  <c r="O227" i="18"/>
  <c r="Q227" i="18"/>
  <c r="V227" i="18"/>
  <c r="G229" i="18"/>
  <c r="M229" i="18" s="1"/>
  <c r="I229" i="18"/>
  <c r="K229" i="18"/>
  <c r="O229" i="18"/>
  <c r="Q229" i="18"/>
  <c r="V229" i="18"/>
  <c r="G231" i="18"/>
  <c r="I231" i="18"/>
  <c r="K231" i="18"/>
  <c r="M231" i="18"/>
  <c r="O231" i="18"/>
  <c r="Q231" i="18"/>
  <c r="V231" i="18"/>
  <c r="G233" i="18"/>
  <c r="M233" i="18" s="1"/>
  <c r="I233" i="18"/>
  <c r="K233" i="18"/>
  <c r="O233" i="18"/>
  <c r="Q233" i="18"/>
  <c r="V233" i="18"/>
  <c r="G235" i="18"/>
  <c r="I235" i="18"/>
  <c r="K235" i="18"/>
  <c r="O235" i="18"/>
  <c r="Q235" i="18"/>
  <c r="V235" i="18"/>
  <c r="G237" i="18"/>
  <c r="M237" i="18" s="1"/>
  <c r="I237" i="18"/>
  <c r="K237" i="18"/>
  <c r="O237" i="18"/>
  <c r="Q237" i="18"/>
  <c r="V237" i="18"/>
  <c r="AE239" i="18"/>
  <c r="F48" i="1" s="1"/>
  <c r="G9" i="17"/>
  <c r="G8" i="17" s="1"/>
  <c r="I9" i="17"/>
  <c r="I8" i="17" s="1"/>
  <c r="K9" i="17"/>
  <c r="K8" i="17" s="1"/>
  <c r="M9" i="17"/>
  <c r="M8" i="17" s="1"/>
  <c r="O9" i="17"/>
  <c r="O8" i="17" s="1"/>
  <c r="Q9" i="17"/>
  <c r="Q8" i="17" s="1"/>
  <c r="V9" i="17"/>
  <c r="V8" i="17" s="1"/>
  <c r="G12" i="17"/>
  <c r="G13" i="17"/>
  <c r="M13" i="17" s="1"/>
  <c r="M12" i="17" s="1"/>
  <c r="I13" i="17"/>
  <c r="I12" i="17" s="1"/>
  <c r="K13" i="17"/>
  <c r="K12" i="17" s="1"/>
  <c r="O13" i="17"/>
  <c r="O12" i="17" s="1"/>
  <c r="Q13" i="17"/>
  <c r="Q12" i="17" s="1"/>
  <c r="V13" i="17"/>
  <c r="V12" i="17" s="1"/>
  <c r="G16" i="17"/>
  <c r="M16" i="17" s="1"/>
  <c r="I16" i="17"/>
  <c r="K16" i="17"/>
  <c r="O16" i="17"/>
  <c r="Q16" i="17"/>
  <c r="V16" i="17"/>
  <c r="V15" i="17" s="1"/>
  <c r="G19" i="17"/>
  <c r="M19" i="17" s="1"/>
  <c r="I19" i="17"/>
  <c r="K19" i="17"/>
  <c r="O19" i="17"/>
  <c r="O15" i="17" s="1"/>
  <c r="Q19" i="17"/>
  <c r="V19" i="17"/>
  <c r="G22" i="17"/>
  <c r="G21" i="17" s="1"/>
  <c r="I22" i="17"/>
  <c r="I21" i="17" s="1"/>
  <c r="K22" i="17"/>
  <c r="K21" i="17" s="1"/>
  <c r="O22" i="17"/>
  <c r="O21" i="17" s="1"/>
  <c r="Q22" i="17"/>
  <c r="Q21" i="17" s="1"/>
  <c r="V22" i="17"/>
  <c r="V21" i="17" s="1"/>
  <c r="I23" i="17"/>
  <c r="G24" i="17"/>
  <c r="M24" i="17" s="1"/>
  <c r="M23" i="17" s="1"/>
  <c r="I24" i="17"/>
  <c r="K24" i="17"/>
  <c r="O24" i="17"/>
  <c r="Q24" i="17"/>
  <c r="V24" i="17"/>
  <c r="G27" i="17"/>
  <c r="I27" i="17"/>
  <c r="K27" i="17"/>
  <c r="M27" i="17"/>
  <c r="O27" i="17"/>
  <c r="Q27" i="17"/>
  <c r="V27" i="17"/>
  <c r="G30" i="17"/>
  <c r="M30" i="17" s="1"/>
  <c r="I30" i="17"/>
  <c r="K30" i="17"/>
  <c r="O30" i="17"/>
  <c r="Q30" i="17"/>
  <c r="V30" i="17"/>
  <c r="G32" i="17"/>
  <c r="G31" i="17" s="1"/>
  <c r="I32" i="17"/>
  <c r="I31" i="17" s="1"/>
  <c r="K32" i="17"/>
  <c r="K31" i="17" s="1"/>
  <c r="O32" i="17"/>
  <c r="O31" i="17" s="1"/>
  <c r="Q32" i="17"/>
  <c r="Q31" i="17" s="1"/>
  <c r="V32" i="17"/>
  <c r="V31" i="17" s="1"/>
  <c r="G34" i="17"/>
  <c r="M34" i="17" s="1"/>
  <c r="I34" i="17"/>
  <c r="K34" i="17"/>
  <c r="O34" i="17"/>
  <c r="Q34" i="17"/>
  <c r="V34" i="17"/>
  <c r="G36" i="17"/>
  <c r="I36" i="17"/>
  <c r="K36" i="17"/>
  <c r="M36" i="17"/>
  <c r="O36" i="17"/>
  <c r="Q36" i="17"/>
  <c r="V36" i="17"/>
  <c r="G38" i="17"/>
  <c r="M38" i="17" s="1"/>
  <c r="I38" i="17"/>
  <c r="K38" i="17"/>
  <c r="O38" i="17"/>
  <c r="Q38" i="17"/>
  <c r="V38" i="17"/>
  <c r="G40" i="17"/>
  <c r="M40" i="17" s="1"/>
  <c r="I40" i="17"/>
  <c r="K40" i="17"/>
  <c r="O40" i="17"/>
  <c r="Q40" i="17"/>
  <c r="V40" i="17"/>
  <c r="G42" i="17"/>
  <c r="M42" i="17" s="1"/>
  <c r="I42" i="17"/>
  <c r="K42" i="17"/>
  <c r="O42" i="17"/>
  <c r="Q42" i="17"/>
  <c r="V42" i="17"/>
  <c r="G44" i="17"/>
  <c r="M44" i="17" s="1"/>
  <c r="I44" i="17"/>
  <c r="K44" i="17"/>
  <c r="O44" i="17"/>
  <c r="Q44" i="17"/>
  <c r="V44" i="17"/>
  <c r="G46" i="17"/>
  <c r="M46" i="17" s="1"/>
  <c r="I46" i="17"/>
  <c r="K46" i="17"/>
  <c r="O46" i="17"/>
  <c r="Q46" i="17"/>
  <c r="V46" i="17"/>
  <c r="G48" i="17"/>
  <c r="I48" i="17"/>
  <c r="K48" i="17"/>
  <c r="M48" i="17"/>
  <c r="O48" i="17"/>
  <c r="Q48" i="17"/>
  <c r="V48" i="17"/>
  <c r="G50" i="17"/>
  <c r="I50" i="17"/>
  <c r="K50" i="17"/>
  <c r="M50" i="17"/>
  <c r="O50" i="17"/>
  <c r="Q50" i="17"/>
  <c r="V50" i="17"/>
  <c r="G52" i="17"/>
  <c r="M52" i="17" s="1"/>
  <c r="I52" i="17"/>
  <c r="K52" i="17"/>
  <c r="O52" i="17"/>
  <c r="Q52" i="17"/>
  <c r="V52" i="17"/>
  <c r="G54" i="17"/>
  <c r="M54" i="17" s="1"/>
  <c r="I54" i="17"/>
  <c r="K54" i="17"/>
  <c r="O54" i="17"/>
  <c r="Q54" i="17"/>
  <c r="V54" i="17"/>
  <c r="G64" i="17"/>
  <c r="M64" i="17" s="1"/>
  <c r="I64" i="17"/>
  <c r="K64" i="17"/>
  <c r="O64" i="17"/>
  <c r="Q64" i="17"/>
  <c r="V64" i="17"/>
  <c r="G66" i="17"/>
  <c r="M66" i="17" s="1"/>
  <c r="I66" i="17"/>
  <c r="K66" i="17"/>
  <c r="O66" i="17"/>
  <c r="Q66" i="17"/>
  <c r="V66" i="17"/>
  <c r="G68" i="17"/>
  <c r="M68" i="17" s="1"/>
  <c r="I68" i="17"/>
  <c r="K68" i="17"/>
  <c r="O68" i="17"/>
  <c r="Q68" i="17"/>
  <c r="V68" i="17"/>
  <c r="G70" i="17"/>
  <c r="M70" i="17" s="1"/>
  <c r="I70" i="17"/>
  <c r="K70" i="17"/>
  <c r="O70" i="17"/>
  <c r="Q70" i="17"/>
  <c r="V70" i="17"/>
  <c r="G72" i="17"/>
  <c r="I72" i="17"/>
  <c r="K72" i="17"/>
  <c r="M72" i="17"/>
  <c r="O72" i="17"/>
  <c r="Q72" i="17"/>
  <c r="V72" i="17"/>
  <c r="G74" i="17"/>
  <c r="M74" i="17" s="1"/>
  <c r="I74" i="17"/>
  <c r="K74" i="17"/>
  <c r="O74" i="17"/>
  <c r="Q74" i="17"/>
  <c r="V74" i="17"/>
  <c r="G76" i="17"/>
  <c r="M76" i="17" s="1"/>
  <c r="I76" i="17"/>
  <c r="K76" i="17"/>
  <c r="O76" i="17"/>
  <c r="Q76" i="17"/>
  <c r="V76" i="17"/>
  <c r="G78" i="17"/>
  <c r="M78" i="17" s="1"/>
  <c r="I78" i="17"/>
  <c r="K78" i="17"/>
  <c r="O78" i="17"/>
  <c r="Q78" i="17"/>
  <c r="V78" i="17"/>
  <c r="G83" i="17"/>
  <c r="I83" i="17"/>
  <c r="K83" i="17"/>
  <c r="M83" i="17"/>
  <c r="O83" i="17"/>
  <c r="Q83" i="17"/>
  <c r="V83" i="17"/>
  <c r="G84" i="17"/>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I89" i="17"/>
  <c r="K89" i="17"/>
  <c r="M89" i="17"/>
  <c r="O89" i="17"/>
  <c r="Q89" i="17"/>
  <c r="V89" i="17"/>
  <c r="AE92" i="17"/>
  <c r="F47" i="1" s="1"/>
  <c r="BA118" i="16"/>
  <c r="BA115" i="16"/>
  <c r="K8" i="16"/>
  <c r="V8" i="16"/>
  <c r="G9" i="16"/>
  <c r="M9" i="16" s="1"/>
  <c r="M8" i="16" s="1"/>
  <c r="I9" i="16"/>
  <c r="I8" i="16" s="1"/>
  <c r="K9" i="16"/>
  <c r="O9" i="16"/>
  <c r="O8" i="16" s="1"/>
  <c r="Q9" i="16"/>
  <c r="Q8" i="16" s="1"/>
  <c r="V9" i="16"/>
  <c r="G12" i="16"/>
  <c r="G11" i="16" s="1"/>
  <c r="I80" i="1" s="1"/>
  <c r="I12" i="16"/>
  <c r="I11" i="16" s="1"/>
  <c r="K12" i="16"/>
  <c r="K11" i="16" s="1"/>
  <c r="M12" i="16"/>
  <c r="M11" i="16" s="1"/>
  <c r="O12" i="16"/>
  <c r="O11" i="16" s="1"/>
  <c r="Q12" i="16"/>
  <c r="Q11" i="16" s="1"/>
  <c r="V12" i="16"/>
  <c r="V11" i="16" s="1"/>
  <c r="K15" i="16"/>
  <c r="G16" i="16"/>
  <c r="G15" i="16" s="1"/>
  <c r="I16" i="16"/>
  <c r="I15" i="16" s="1"/>
  <c r="K16" i="16"/>
  <c r="M16" i="16"/>
  <c r="M15" i="16" s="1"/>
  <c r="O16" i="16"/>
  <c r="O15" i="16" s="1"/>
  <c r="Q16" i="16"/>
  <c r="Q15" i="16" s="1"/>
  <c r="V16" i="16"/>
  <c r="V15" i="16" s="1"/>
  <c r="G18" i="16"/>
  <c r="V18" i="16"/>
  <c r="G19" i="16"/>
  <c r="M19" i="16" s="1"/>
  <c r="M18" i="16" s="1"/>
  <c r="I19" i="16"/>
  <c r="I18" i="16" s="1"/>
  <c r="K19" i="16"/>
  <c r="K18" i="16" s="1"/>
  <c r="O19" i="16"/>
  <c r="O18" i="16" s="1"/>
  <c r="Q19" i="16"/>
  <c r="Q18" i="16" s="1"/>
  <c r="V19" i="16"/>
  <c r="O21" i="16"/>
  <c r="V21" i="16"/>
  <c r="G22" i="16"/>
  <c r="M22" i="16" s="1"/>
  <c r="M21" i="16" s="1"/>
  <c r="I22" i="16"/>
  <c r="I21" i="16" s="1"/>
  <c r="K22" i="16"/>
  <c r="K21" i="16" s="1"/>
  <c r="O22" i="16"/>
  <c r="Q22" i="16"/>
  <c r="Q21" i="16" s="1"/>
  <c r="V22" i="16"/>
  <c r="G24" i="16"/>
  <c r="I24" i="16"/>
  <c r="K24" i="16"/>
  <c r="M24" i="16"/>
  <c r="O24" i="16"/>
  <c r="Q24" i="16"/>
  <c r="V24" i="16"/>
  <c r="G27" i="16"/>
  <c r="M27" i="16" s="1"/>
  <c r="I27" i="16"/>
  <c r="K27" i="16"/>
  <c r="O27" i="16"/>
  <c r="Q27" i="16"/>
  <c r="V27" i="16"/>
  <c r="G29" i="16"/>
  <c r="M29" i="16" s="1"/>
  <c r="I29" i="16"/>
  <c r="K29" i="16"/>
  <c r="O29" i="16"/>
  <c r="Q29" i="16"/>
  <c r="V29" i="16"/>
  <c r="G31" i="16"/>
  <c r="M31" i="16" s="1"/>
  <c r="I31" i="16"/>
  <c r="K31" i="16"/>
  <c r="O31" i="16"/>
  <c r="Q31" i="16"/>
  <c r="V31" i="16"/>
  <c r="G33" i="16"/>
  <c r="M33" i="16" s="1"/>
  <c r="I33" i="16"/>
  <c r="K33" i="16"/>
  <c r="O33" i="16"/>
  <c r="Q33" i="16"/>
  <c r="V33" i="16"/>
  <c r="G36" i="16"/>
  <c r="M36" i="16" s="1"/>
  <c r="I36" i="16"/>
  <c r="K36" i="16"/>
  <c r="O36" i="16"/>
  <c r="Q36" i="16"/>
  <c r="V36" i="16"/>
  <c r="G38" i="16"/>
  <c r="I38" i="16"/>
  <c r="K38" i="16"/>
  <c r="O38" i="16"/>
  <c r="Q38" i="16"/>
  <c r="V38" i="16"/>
  <c r="G40" i="16"/>
  <c r="M40" i="16" s="1"/>
  <c r="I40" i="16"/>
  <c r="K40" i="16"/>
  <c r="O40" i="16"/>
  <c r="Q40" i="16"/>
  <c r="V40" i="16"/>
  <c r="G42" i="16"/>
  <c r="M42" i="16" s="1"/>
  <c r="I42" i="16"/>
  <c r="K42" i="16"/>
  <c r="O42" i="16"/>
  <c r="Q42" i="16"/>
  <c r="V42" i="16"/>
  <c r="G44" i="16"/>
  <c r="I44" i="16"/>
  <c r="K44" i="16"/>
  <c r="M44" i="16"/>
  <c r="O44" i="16"/>
  <c r="Q44" i="16"/>
  <c r="V44" i="16"/>
  <c r="G46" i="16"/>
  <c r="I46" i="16"/>
  <c r="K46" i="16"/>
  <c r="M46" i="16"/>
  <c r="O46" i="16"/>
  <c r="Q46" i="16"/>
  <c r="V46" i="16"/>
  <c r="G49" i="16"/>
  <c r="I49" i="16"/>
  <c r="K49" i="16"/>
  <c r="M49" i="16"/>
  <c r="O49" i="16"/>
  <c r="Q49" i="16"/>
  <c r="V49" i="16"/>
  <c r="G52" i="16"/>
  <c r="M52" i="16" s="1"/>
  <c r="I52" i="16"/>
  <c r="K52" i="16"/>
  <c r="O52" i="16"/>
  <c r="Q52" i="16"/>
  <c r="V52" i="16"/>
  <c r="G54" i="16"/>
  <c r="M54" i="16" s="1"/>
  <c r="I54" i="16"/>
  <c r="K54" i="16"/>
  <c r="O54" i="16"/>
  <c r="Q54" i="16"/>
  <c r="V54" i="16"/>
  <c r="G57" i="16"/>
  <c r="M57" i="16" s="1"/>
  <c r="I57" i="16"/>
  <c r="K57" i="16"/>
  <c r="O57" i="16"/>
  <c r="Q57" i="16"/>
  <c r="V57" i="16"/>
  <c r="G59" i="16"/>
  <c r="I59" i="16"/>
  <c r="K59" i="16"/>
  <c r="M59" i="16"/>
  <c r="O59" i="16"/>
  <c r="Q59" i="16"/>
  <c r="V59" i="16"/>
  <c r="G61" i="16"/>
  <c r="M61" i="16" s="1"/>
  <c r="I61" i="16"/>
  <c r="K61" i="16"/>
  <c r="O61" i="16"/>
  <c r="Q61" i="16"/>
  <c r="V61" i="16"/>
  <c r="G64" i="16"/>
  <c r="M64" i="16" s="1"/>
  <c r="I64" i="16"/>
  <c r="K64" i="16"/>
  <c r="O64" i="16"/>
  <c r="Q64" i="16"/>
  <c r="V64" i="16"/>
  <c r="G67" i="16"/>
  <c r="M67" i="16" s="1"/>
  <c r="I67" i="16"/>
  <c r="K67" i="16"/>
  <c r="O67" i="16"/>
  <c r="Q67" i="16"/>
  <c r="V67" i="16"/>
  <c r="G69" i="16"/>
  <c r="M69" i="16" s="1"/>
  <c r="I69" i="16"/>
  <c r="K69" i="16"/>
  <c r="O69" i="16"/>
  <c r="Q69" i="16"/>
  <c r="V69" i="16"/>
  <c r="G71" i="16"/>
  <c r="M71" i="16" s="1"/>
  <c r="I71" i="16"/>
  <c r="K71" i="16"/>
  <c r="O71" i="16"/>
  <c r="Q71" i="16"/>
  <c r="V71" i="16"/>
  <c r="G74" i="16"/>
  <c r="M74" i="16" s="1"/>
  <c r="I74" i="16"/>
  <c r="K74" i="16"/>
  <c r="O74" i="16"/>
  <c r="Q74" i="16"/>
  <c r="V74" i="16"/>
  <c r="G77" i="16"/>
  <c r="I77" i="16"/>
  <c r="K77" i="16"/>
  <c r="M77" i="16"/>
  <c r="O77" i="16"/>
  <c r="Q77" i="16"/>
  <c r="V77" i="16"/>
  <c r="G79" i="16"/>
  <c r="M79" i="16" s="1"/>
  <c r="I79" i="16"/>
  <c r="K79" i="16"/>
  <c r="O79" i="16"/>
  <c r="Q79" i="16"/>
  <c r="V79" i="16"/>
  <c r="G81" i="16"/>
  <c r="M81" i="16" s="1"/>
  <c r="I81" i="16"/>
  <c r="K81" i="16"/>
  <c r="O81" i="16"/>
  <c r="Q81" i="16"/>
  <c r="V81" i="16"/>
  <c r="G83" i="16"/>
  <c r="M83" i="16" s="1"/>
  <c r="I83" i="16"/>
  <c r="K83" i="16"/>
  <c r="O83" i="16"/>
  <c r="Q83" i="16"/>
  <c r="V83" i="16"/>
  <c r="G86" i="16"/>
  <c r="I86" i="16"/>
  <c r="K86" i="16"/>
  <c r="K78" i="16" s="1"/>
  <c r="M86" i="16"/>
  <c r="O86" i="16"/>
  <c r="Q86" i="16"/>
  <c r="V86" i="16"/>
  <c r="G89" i="16"/>
  <c r="M89" i="16" s="1"/>
  <c r="I89" i="16"/>
  <c r="K89" i="16"/>
  <c r="O89" i="16"/>
  <c r="Q89" i="16"/>
  <c r="V89" i="16"/>
  <c r="G91" i="16"/>
  <c r="I91" i="16"/>
  <c r="K91" i="16"/>
  <c r="O91" i="16"/>
  <c r="Q91" i="16"/>
  <c r="V91" i="16"/>
  <c r="G93" i="16"/>
  <c r="M93" i="16" s="1"/>
  <c r="I93" i="16"/>
  <c r="K93" i="16"/>
  <c r="O93" i="16"/>
  <c r="Q93" i="16"/>
  <c r="V93" i="16"/>
  <c r="G95" i="16"/>
  <c r="M95" i="16" s="1"/>
  <c r="I95" i="16"/>
  <c r="K95" i="16"/>
  <c r="O95" i="16"/>
  <c r="Q95" i="16"/>
  <c r="V95" i="16"/>
  <c r="G97" i="16"/>
  <c r="M97" i="16" s="1"/>
  <c r="I97" i="16"/>
  <c r="K97" i="16"/>
  <c r="O97" i="16"/>
  <c r="Q97" i="16"/>
  <c r="V97" i="16"/>
  <c r="G100" i="16"/>
  <c r="M100" i="16" s="1"/>
  <c r="I100" i="16"/>
  <c r="K100" i="16"/>
  <c r="O100" i="16"/>
  <c r="Q100" i="16"/>
  <c r="V100" i="16"/>
  <c r="G102" i="16"/>
  <c r="I102" i="16"/>
  <c r="K102" i="16"/>
  <c r="M102" i="16"/>
  <c r="O102" i="16"/>
  <c r="Q102" i="16"/>
  <c r="V102" i="16"/>
  <c r="G104" i="16"/>
  <c r="M104" i="16" s="1"/>
  <c r="I104" i="16"/>
  <c r="K104" i="16"/>
  <c r="O104" i="16"/>
  <c r="Q104" i="16"/>
  <c r="V104" i="16"/>
  <c r="G106" i="16"/>
  <c r="M106" i="16" s="1"/>
  <c r="I106" i="16"/>
  <c r="K106" i="16"/>
  <c r="O106" i="16"/>
  <c r="Q106" i="16"/>
  <c r="V106" i="16"/>
  <c r="G108" i="16"/>
  <c r="M108" i="16" s="1"/>
  <c r="I108" i="16"/>
  <c r="K108" i="16"/>
  <c r="O108" i="16"/>
  <c r="Q108" i="16"/>
  <c r="V108" i="16"/>
  <c r="G110" i="16"/>
  <c r="I110" i="16"/>
  <c r="K110" i="16"/>
  <c r="M110" i="16"/>
  <c r="O110" i="16"/>
  <c r="Q110" i="16"/>
  <c r="V110" i="16"/>
  <c r="G112" i="16"/>
  <c r="M112" i="16" s="1"/>
  <c r="I112" i="16"/>
  <c r="K112" i="16"/>
  <c r="O112" i="16"/>
  <c r="Q112" i="16"/>
  <c r="V112" i="16"/>
  <c r="G114" i="16"/>
  <c r="I114" i="16"/>
  <c r="K114" i="16"/>
  <c r="M114" i="16"/>
  <c r="O114" i="16"/>
  <c r="Q114" i="16"/>
  <c r="V114" i="16"/>
  <c r="G117" i="16"/>
  <c r="M117" i="16" s="1"/>
  <c r="I117" i="16"/>
  <c r="K117" i="16"/>
  <c r="O117" i="16"/>
  <c r="Q117" i="16"/>
  <c r="V117" i="16"/>
  <c r="G120" i="16"/>
  <c r="M120" i="16" s="1"/>
  <c r="I120" i="16"/>
  <c r="K120" i="16"/>
  <c r="O120" i="16"/>
  <c r="Q120" i="16"/>
  <c r="V120" i="16"/>
  <c r="G121" i="16"/>
  <c r="G122" i="16"/>
  <c r="I122" i="16"/>
  <c r="I121" i="16" s="1"/>
  <c r="K122" i="16"/>
  <c r="K121" i="16" s="1"/>
  <c r="M122" i="16"/>
  <c r="M121" i="16" s="1"/>
  <c r="O122" i="16"/>
  <c r="O121" i="16" s="1"/>
  <c r="Q122" i="16"/>
  <c r="Q121" i="16" s="1"/>
  <c r="V122" i="16"/>
  <c r="V121" i="16" s="1"/>
  <c r="G126" i="16"/>
  <c r="M126" i="16" s="1"/>
  <c r="I126" i="16"/>
  <c r="I125" i="16" s="1"/>
  <c r="K126" i="16"/>
  <c r="O126" i="16"/>
  <c r="Q126" i="16"/>
  <c r="V126" i="16"/>
  <c r="G128" i="16"/>
  <c r="M128" i="16" s="1"/>
  <c r="I128" i="16"/>
  <c r="K128" i="16"/>
  <c r="O128" i="16"/>
  <c r="Q128" i="16"/>
  <c r="V128" i="16"/>
  <c r="G129" i="16"/>
  <c r="M129" i="16" s="1"/>
  <c r="I129" i="16"/>
  <c r="K129" i="16"/>
  <c r="O129" i="16"/>
  <c r="Q129" i="16"/>
  <c r="V129" i="16"/>
  <c r="G131" i="16"/>
  <c r="M131" i="16" s="1"/>
  <c r="I131" i="16"/>
  <c r="K131" i="16"/>
  <c r="O131" i="16"/>
  <c r="Q131" i="16"/>
  <c r="V131" i="16"/>
  <c r="G133" i="16"/>
  <c r="M133" i="16" s="1"/>
  <c r="I133" i="16"/>
  <c r="K133" i="16"/>
  <c r="O133" i="16"/>
  <c r="Q133" i="16"/>
  <c r="V133" i="16"/>
  <c r="G135" i="16"/>
  <c r="M135" i="16" s="1"/>
  <c r="I135" i="16"/>
  <c r="K135" i="16"/>
  <c r="K125" i="16" s="1"/>
  <c r="O135" i="16"/>
  <c r="Q135" i="16"/>
  <c r="V135" i="16"/>
  <c r="G137" i="16"/>
  <c r="I137" i="16"/>
  <c r="K137" i="16"/>
  <c r="M137" i="16"/>
  <c r="O137" i="16"/>
  <c r="Q137" i="16"/>
  <c r="V137" i="16"/>
  <c r="AE140" i="16"/>
  <c r="G9" i="15"/>
  <c r="I9" i="15"/>
  <c r="K9" i="15"/>
  <c r="O9" i="15"/>
  <c r="Q9" i="15"/>
  <c r="V9" i="15"/>
  <c r="G11" i="15"/>
  <c r="M11" i="15" s="1"/>
  <c r="I11" i="15"/>
  <c r="K11" i="15"/>
  <c r="O11" i="15"/>
  <c r="Q11" i="15"/>
  <c r="V11" i="15"/>
  <c r="G14" i="15"/>
  <c r="M14" i="15" s="1"/>
  <c r="I14" i="15"/>
  <c r="K14" i="15"/>
  <c r="O14" i="15"/>
  <c r="Q14" i="15"/>
  <c r="V14" i="15"/>
  <c r="G16" i="15"/>
  <c r="I16" i="15"/>
  <c r="K16" i="15"/>
  <c r="M16" i="15"/>
  <c r="O16" i="15"/>
  <c r="Q16" i="15"/>
  <c r="V16" i="15"/>
  <c r="G18" i="15"/>
  <c r="M18" i="15" s="1"/>
  <c r="I18" i="15"/>
  <c r="K18" i="15"/>
  <c r="O18" i="15"/>
  <c r="Q18" i="15"/>
  <c r="V18" i="15"/>
  <c r="G20" i="15"/>
  <c r="M20" i="15" s="1"/>
  <c r="I20" i="15"/>
  <c r="K20" i="15"/>
  <c r="O20" i="15"/>
  <c r="Q20" i="15"/>
  <c r="V20" i="15"/>
  <c r="G22" i="15"/>
  <c r="M22" i="15" s="1"/>
  <c r="I22" i="15"/>
  <c r="K22" i="15"/>
  <c r="O22" i="15"/>
  <c r="Q22" i="15"/>
  <c r="V22" i="15"/>
  <c r="G24" i="15"/>
  <c r="M24" i="15" s="1"/>
  <c r="I24" i="15"/>
  <c r="K24" i="15"/>
  <c r="O24" i="15"/>
  <c r="Q24" i="15"/>
  <c r="V24" i="15"/>
  <c r="G26" i="15"/>
  <c r="I26" i="15"/>
  <c r="K26" i="15"/>
  <c r="M26" i="15"/>
  <c r="O26" i="15"/>
  <c r="Q26" i="15"/>
  <c r="V26" i="15"/>
  <c r="G28" i="15"/>
  <c r="M28" i="15" s="1"/>
  <c r="I28" i="15"/>
  <c r="K28" i="15"/>
  <c r="O28" i="15"/>
  <c r="Q28" i="15"/>
  <c r="V28" i="15"/>
  <c r="G31" i="15"/>
  <c r="I31" i="15"/>
  <c r="K31" i="15"/>
  <c r="M31" i="15"/>
  <c r="O31" i="15"/>
  <c r="Q31" i="15"/>
  <c r="V31" i="15"/>
  <c r="G34" i="15"/>
  <c r="M34" i="15" s="1"/>
  <c r="I34" i="15"/>
  <c r="K34" i="15"/>
  <c r="O34" i="15"/>
  <c r="Q34" i="15"/>
  <c r="V34" i="15"/>
  <c r="G38" i="15"/>
  <c r="M38" i="15" s="1"/>
  <c r="I38" i="15"/>
  <c r="K38" i="15"/>
  <c r="O38" i="15"/>
  <c r="Q38" i="15"/>
  <c r="V38" i="15"/>
  <c r="G42" i="15"/>
  <c r="M42" i="15" s="1"/>
  <c r="I42" i="15"/>
  <c r="K42" i="15"/>
  <c r="O42" i="15"/>
  <c r="Q42" i="15"/>
  <c r="V42" i="15"/>
  <c r="G45" i="15"/>
  <c r="AF117" i="15" s="1"/>
  <c r="G45" i="1" s="1"/>
  <c r="I45" i="15"/>
  <c r="K45" i="15"/>
  <c r="O45" i="15"/>
  <c r="Q45" i="15"/>
  <c r="V45" i="15"/>
  <c r="G51" i="15"/>
  <c r="M51" i="15" s="1"/>
  <c r="I51" i="15"/>
  <c r="K51" i="15"/>
  <c r="O51" i="15"/>
  <c r="Q51" i="15"/>
  <c r="V51" i="15"/>
  <c r="G54" i="15"/>
  <c r="I54" i="15"/>
  <c r="K54" i="15"/>
  <c r="O54" i="15"/>
  <c r="Q54" i="15"/>
  <c r="V54" i="15"/>
  <c r="G57" i="15"/>
  <c r="M57" i="15" s="1"/>
  <c r="I57" i="15"/>
  <c r="K57" i="15"/>
  <c r="O57" i="15"/>
  <c r="Q57" i="15"/>
  <c r="V57" i="15"/>
  <c r="G61" i="15"/>
  <c r="M61" i="15" s="1"/>
  <c r="I61" i="15"/>
  <c r="K61" i="15"/>
  <c r="O61" i="15"/>
  <c r="Q61" i="15"/>
  <c r="V61" i="15"/>
  <c r="G67" i="15"/>
  <c r="I67" i="15"/>
  <c r="K67" i="15"/>
  <c r="M67" i="15"/>
  <c r="O67" i="15"/>
  <c r="Q67" i="15"/>
  <c r="V67" i="15"/>
  <c r="K69" i="15"/>
  <c r="G70" i="15"/>
  <c r="M70" i="15" s="1"/>
  <c r="M69" i="15" s="1"/>
  <c r="I70" i="15"/>
  <c r="I69" i="15" s="1"/>
  <c r="K70" i="15"/>
  <c r="O70" i="15"/>
  <c r="O69" i="15" s="1"/>
  <c r="Q70" i="15"/>
  <c r="Q69" i="15" s="1"/>
  <c r="V70" i="15"/>
  <c r="V69" i="15" s="1"/>
  <c r="G73" i="15"/>
  <c r="M73" i="15" s="1"/>
  <c r="M72" i="15" s="1"/>
  <c r="I73" i="15"/>
  <c r="I72" i="15" s="1"/>
  <c r="K73" i="15"/>
  <c r="O73" i="15"/>
  <c r="Q73" i="15"/>
  <c r="V73" i="15"/>
  <c r="G76" i="15"/>
  <c r="M76" i="15" s="1"/>
  <c r="I76" i="15"/>
  <c r="K76" i="15"/>
  <c r="O76" i="15"/>
  <c r="O72" i="15" s="1"/>
  <c r="Q76" i="15"/>
  <c r="V76" i="15"/>
  <c r="G79" i="15"/>
  <c r="M79" i="15" s="1"/>
  <c r="I79" i="15"/>
  <c r="K79" i="15"/>
  <c r="O79" i="15"/>
  <c r="Q79" i="15"/>
  <c r="V79" i="15"/>
  <c r="G84" i="15"/>
  <c r="I84" i="15"/>
  <c r="I83" i="15" s="1"/>
  <c r="K84" i="15"/>
  <c r="K83" i="15" s="1"/>
  <c r="M84" i="15"/>
  <c r="O84" i="15"/>
  <c r="O83" i="15" s="1"/>
  <c r="Q84" i="15"/>
  <c r="Q83" i="15" s="1"/>
  <c r="V84" i="15"/>
  <c r="G88" i="15"/>
  <c r="M88" i="15" s="1"/>
  <c r="I88" i="15"/>
  <c r="K88" i="15"/>
  <c r="O88" i="15"/>
  <c r="Q88" i="15"/>
  <c r="V88" i="15"/>
  <c r="Q90" i="15"/>
  <c r="V90" i="15"/>
  <c r="G91" i="15"/>
  <c r="M91" i="15" s="1"/>
  <c r="M90" i="15" s="1"/>
  <c r="I91" i="15"/>
  <c r="I90" i="15" s="1"/>
  <c r="K91" i="15"/>
  <c r="K90" i="15" s="1"/>
  <c r="O91" i="15"/>
  <c r="O90" i="15" s="1"/>
  <c r="Q91" i="15"/>
  <c r="V91" i="15"/>
  <c r="G93" i="15"/>
  <c r="M93" i="15" s="1"/>
  <c r="I93" i="15"/>
  <c r="K93" i="15"/>
  <c r="O93" i="15"/>
  <c r="Q93" i="15"/>
  <c r="V93" i="15"/>
  <c r="G96" i="15"/>
  <c r="M96" i="15" s="1"/>
  <c r="I96" i="15"/>
  <c r="K96" i="15"/>
  <c r="O96" i="15"/>
  <c r="Q96" i="15"/>
  <c r="V96" i="15"/>
  <c r="G99" i="15"/>
  <c r="M99" i="15" s="1"/>
  <c r="I99" i="15"/>
  <c r="K99" i="15"/>
  <c r="O99" i="15"/>
  <c r="Q99" i="15"/>
  <c r="V99" i="15"/>
  <c r="G102" i="15"/>
  <c r="M102" i="15" s="1"/>
  <c r="I102" i="15"/>
  <c r="K102" i="15"/>
  <c r="O102" i="15"/>
  <c r="Q102" i="15"/>
  <c r="V102" i="15"/>
  <c r="G105" i="15"/>
  <c r="M105" i="15" s="1"/>
  <c r="I105" i="15"/>
  <c r="K105" i="15"/>
  <c r="O105" i="15"/>
  <c r="Q105" i="15"/>
  <c r="V105" i="15"/>
  <c r="G107" i="15"/>
  <c r="M107" i="15" s="1"/>
  <c r="I107" i="15"/>
  <c r="K107" i="15"/>
  <c r="O107" i="15"/>
  <c r="Q107" i="15"/>
  <c r="V107" i="15"/>
  <c r="G109" i="15"/>
  <c r="I109" i="15"/>
  <c r="K109" i="15"/>
  <c r="M109" i="15"/>
  <c r="O109" i="15"/>
  <c r="Q109" i="15"/>
  <c r="V109" i="15"/>
  <c r="G111" i="15"/>
  <c r="M111" i="15" s="1"/>
  <c r="I111" i="15"/>
  <c r="K111" i="15"/>
  <c r="O111" i="15"/>
  <c r="Q111" i="15"/>
  <c r="V111" i="15"/>
  <c r="G112" i="15"/>
  <c r="M112" i="15" s="1"/>
  <c r="I112" i="15"/>
  <c r="K112" i="15"/>
  <c r="O112" i="15"/>
  <c r="Q112" i="15"/>
  <c r="V112" i="15"/>
  <c r="G113" i="15"/>
  <c r="M113" i="15" s="1"/>
  <c r="I113" i="15"/>
  <c r="K113" i="15"/>
  <c r="O113" i="15"/>
  <c r="Q113" i="15"/>
  <c r="V113" i="15"/>
  <c r="G114" i="15"/>
  <c r="M114" i="15" s="1"/>
  <c r="I114" i="15"/>
  <c r="K114" i="15"/>
  <c r="O114" i="15"/>
  <c r="Q114" i="15"/>
  <c r="V114" i="15"/>
  <c r="G115" i="15"/>
  <c r="M115" i="15" s="1"/>
  <c r="I115" i="15"/>
  <c r="K115" i="15"/>
  <c r="O115" i="15"/>
  <c r="Q115" i="15"/>
  <c r="V115" i="15"/>
  <c r="AE117" i="15"/>
  <c r="F45" i="1" s="1"/>
  <c r="H45" i="1" s="1"/>
  <c r="I45" i="1" s="1"/>
  <c r="BA699" i="14"/>
  <c r="BA697" i="14"/>
  <c r="BA695" i="14"/>
  <c r="BA681" i="14"/>
  <c r="BA556" i="14"/>
  <c r="BA527" i="14"/>
  <c r="BA465" i="14"/>
  <c r="BA293" i="14"/>
  <c r="BA257" i="14"/>
  <c r="BA105" i="14"/>
  <c r="G9" i="14"/>
  <c r="G8" i="14" s="1"/>
  <c r="I9" i="14"/>
  <c r="K9" i="14"/>
  <c r="O9" i="14"/>
  <c r="Q9" i="14"/>
  <c r="V9" i="14"/>
  <c r="G11" i="14"/>
  <c r="M11" i="14" s="1"/>
  <c r="I11" i="14"/>
  <c r="K11" i="14"/>
  <c r="O11" i="14"/>
  <c r="Q11" i="14"/>
  <c r="V11" i="14"/>
  <c r="V8" i="14" s="1"/>
  <c r="G14" i="14"/>
  <c r="G15" i="14"/>
  <c r="I15" i="14"/>
  <c r="I14" i="14" s="1"/>
  <c r="K15" i="14"/>
  <c r="K14" i="14" s="1"/>
  <c r="M15" i="14"/>
  <c r="M14" i="14" s="1"/>
  <c r="O15" i="14"/>
  <c r="O14" i="14" s="1"/>
  <c r="Q15" i="14"/>
  <c r="Q14" i="14" s="1"/>
  <c r="V15" i="14"/>
  <c r="V14" i="14" s="1"/>
  <c r="G19" i="14"/>
  <c r="M19" i="14" s="1"/>
  <c r="I19" i="14"/>
  <c r="K19" i="14"/>
  <c r="O19" i="14"/>
  <c r="Q19" i="14"/>
  <c r="V19" i="14"/>
  <c r="G22" i="14"/>
  <c r="I22" i="14"/>
  <c r="K22" i="14"/>
  <c r="M22" i="14"/>
  <c r="O22" i="14"/>
  <c r="Q22" i="14"/>
  <c r="V22" i="14"/>
  <c r="G24" i="14"/>
  <c r="M24" i="14" s="1"/>
  <c r="I24" i="14"/>
  <c r="K24" i="14"/>
  <c r="O24" i="14"/>
  <c r="Q24" i="14"/>
  <c r="V24" i="14"/>
  <c r="G26" i="14"/>
  <c r="M26" i="14" s="1"/>
  <c r="I26" i="14"/>
  <c r="K26" i="14"/>
  <c r="O26" i="14"/>
  <c r="Q26" i="14"/>
  <c r="V26" i="14"/>
  <c r="G28" i="14"/>
  <c r="I28" i="14"/>
  <c r="K28" i="14"/>
  <c r="M28" i="14"/>
  <c r="O28" i="14"/>
  <c r="Q28" i="14"/>
  <c r="V28" i="14"/>
  <c r="G34" i="14"/>
  <c r="M34" i="14" s="1"/>
  <c r="I34" i="14"/>
  <c r="K34" i="14"/>
  <c r="O34" i="14"/>
  <c r="Q34" i="14"/>
  <c r="V34" i="14"/>
  <c r="G37" i="14"/>
  <c r="M37" i="14" s="1"/>
  <c r="I37" i="14"/>
  <c r="K37" i="14"/>
  <c r="O37" i="14"/>
  <c r="Q37" i="14"/>
  <c r="V37" i="14"/>
  <c r="G39" i="14"/>
  <c r="M39" i="14" s="1"/>
  <c r="I39" i="14"/>
  <c r="K39" i="14"/>
  <c r="O39" i="14"/>
  <c r="Q39" i="14"/>
  <c r="V39" i="14"/>
  <c r="G41" i="14"/>
  <c r="I41" i="14"/>
  <c r="K41" i="14"/>
  <c r="M41" i="14"/>
  <c r="O41" i="14"/>
  <c r="Q41" i="14"/>
  <c r="V41" i="14"/>
  <c r="G43" i="14"/>
  <c r="M43" i="14" s="1"/>
  <c r="I43" i="14"/>
  <c r="K43" i="14"/>
  <c r="O43" i="14"/>
  <c r="Q43" i="14"/>
  <c r="V43" i="14"/>
  <c r="G45" i="14"/>
  <c r="I45" i="14"/>
  <c r="K45" i="14"/>
  <c r="M45" i="14"/>
  <c r="O45" i="14"/>
  <c r="Q45" i="14"/>
  <c r="V45" i="14"/>
  <c r="G48" i="14"/>
  <c r="M48" i="14" s="1"/>
  <c r="I48" i="14"/>
  <c r="K48" i="14"/>
  <c r="O48" i="14"/>
  <c r="Q48" i="14"/>
  <c r="V48" i="14"/>
  <c r="G55" i="14"/>
  <c r="M55" i="14" s="1"/>
  <c r="I55" i="14"/>
  <c r="K55" i="14"/>
  <c r="O55" i="14"/>
  <c r="Q55" i="14"/>
  <c r="V55" i="14"/>
  <c r="G57" i="14"/>
  <c r="M57" i="14" s="1"/>
  <c r="I57" i="14"/>
  <c r="K57" i="14"/>
  <c r="O57" i="14"/>
  <c r="Q57" i="14"/>
  <c r="V57" i="14"/>
  <c r="G59" i="14"/>
  <c r="M59" i="14" s="1"/>
  <c r="I59" i="14"/>
  <c r="K59" i="14"/>
  <c r="O59" i="14"/>
  <c r="Q59" i="14"/>
  <c r="V59" i="14"/>
  <c r="G61" i="14"/>
  <c r="I61" i="14"/>
  <c r="K61" i="14"/>
  <c r="M61" i="14"/>
  <c r="O61" i="14"/>
  <c r="Q61" i="14"/>
  <c r="V61" i="14"/>
  <c r="G63" i="14"/>
  <c r="M63" i="14" s="1"/>
  <c r="I63" i="14"/>
  <c r="K63" i="14"/>
  <c r="O63" i="14"/>
  <c r="Q63" i="14"/>
  <c r="V63" i="14"/>
  <c r="G66" i="14"/>
  <c r="M66" i="14" s="1"/>
  <c r="I66" i="14"/>
  <c r="K66" i="14"/>
  <c r="O66" i="14"/>
  <c r="Q66" i="14"/>
  <c r="V66" i="14"/>
  <c r="G68" i="14"/>
  <c r="M68" i="14" s="1"/>
  <c r="I68" i="14"/>
  <c r="K68" i="14"/>
  <c r="O68" i="14"/>
  <c r="Q68" i="14"/>
  <c r="V68" i="14"/>
  <c r="G71" i="14"/>
  <c r="M71" i="14" s="1"/>
  <c r="I71" i="14"/>
  <c r="K71" i="14"/>
  <c r="O71" i="14"/>
  <c r="Q71" i="14"/>
  <c r="V71" i="14"/>
  <c r="G75" i="14"/>
  <c r="M75" i="14" s="1"/>
  <c r="I75" i="14"/>
  <c r="K75" i="14"/>
  <c r="O75" i="14"/>
  <c r="Q75" i="14"/>
  <c r="V75" i="14"/>
  <c r="G79" i="14"/>
  <c r="M79" i="14" s="1"/>
  <c r="I79" i="14"/>
  <c r="K79" i="14"/>
  <c r="O79" i="14"/>
  <c r="Q79" i="14"/>
  <c r="V79" i="14"/>
  <c r="G81" i="14"/>
  <c r="M81" i="14" s="1"/>
  <c r="I81" i="14"/>
  <c r="K81" i="14"/>
  <c r="O81" i="14"/>
  <c r="Q81" i="14"/>
  <c r="V81" i="14"/>
  <c r="G83" i="14"/>
  <c r="M83" i="14" s="1"/>
  <c r="I83" i="14"/>
  <c r="K83" i="14"/>
  <c r="O83" i="14"/>
  <c r="Q83" i="14"/>
  <c r="V83" i="14"/>
  <c r="G85" i="14"/>
  <c r="M85" i="14" s="1"/>
  <c r="I85" i="14"/>
  <c r="K85" i="14"/>
  <c r="O85" i="14"/>
  <c r="Q85" i="14"/>
  <c r="V85" i="14"/>
  <c r="G88" i="14"/>
  <c r="I88" i="14"/>
  <c r="K88" i="14"/>
  <c r="M88" i="14"/>
  <c r="O88" i="14"/>
  <c r="Q88" i="14"/>
  <c r="V88" i="14"/>
  <c r="G90" i="14"/>
  <c r="M90" i="14" s="1"/>
  <c r="I90" i="14"/>
  <c r="K90" i="14"/>
  <c r="O90" i="14"/>
  <c r="Q90" i="14"/>
  <c r="V90" i="14"/>
  <c r="G93" i="14"/>
  <c r="M93" i="14" s="1"/>
  <c r="I93" i="14"/>
  <c r="K93" i="14"/>
  <c r="O93" i="14"/>
  <c r="Q93" i="14"/>
  <c r="V93" i="14"/>
  <c r="G99" i="14"/>
  <c r="M99" i="14" s="1"/>
  <c r="I99" i="14"/>
  <c r="K99" i="14"/>
  <c r="O99" i="14"/>
  <c r="Q99" i="14"/>
  <c r="V99" i="14"/>
  <c r="G102" i="14"/>
  <c r="M102" i="14" s="1"/>
  <c r="I102" i="14"/>
  <c r="K102" i="14"/>
  <c r="O102" i="14"/>
  <c r="Q102" i="14"/>
  <c r="V102" i="14"/>
  <c r="G104" i="14"/>
  <c r="M104" i="14" s="1"/>
  <c r="I104" i="14"/>
  <c r="K104" i="14"/>
  <c r="O104" i="14"/>
  <c r="Q104" i="14"/>
  <c r="V104" i="14"/>
  <c r="G108" i="14"/>
  <c r="I108" i="14"/>
  <c r="K108" i="14"/>
  <c r="K107" i="14" s="1"/>
  <c r="O108" i="14"/>
  <c r="Q108" i="14"/>
  <c r="Q107" i="14" s="1"/>
  <c r="V108" i="14"/>
  <c r="G111" i="14"/>
  <c r="I111" i="14"/>
  <c r="K111" i="14"/>
  <c r="M111" i="14"/>
  <c r="O111" i="14"/>
  <c r="Q111" i="14"/>
  <c r="V111" i="14"/>
  <c r="G114" i="14"/>
  <c r="M114" i="14" s="1"/>
  <c r="I114" i="14"/>
  <c r="K114" i="14"/>
  <c r="O114" i="14"/>
  <c r="Q114" i="14"/>
  <c r="V114" i="14"/>
  <c r="G118" i="14"/>
  <c r="M118" i="14" s="1"/>
  <c r="I118" i="14"/>
  <c r="K118" i="14"/>
  <c r="O118" i="14"/>
  <c r="Q118" i="14"/>
  <c r="V118" i="14"/>
  <c r="G122" i="14"/>
  <c r="I122" i="14"/>
  <c r="K122" i="14"/>
  <c r="M122" i="14"/>
  <c r="O122" i="14"/>
  <c r="Q122" i="14"/>
  <c r="V122" i="14"/>
  <c r="I133" i="14"/>
  <c r="O133" i="14"/>
  <c r="G134" i="14"/>
  <c r="I134" i="14"/>
  <c r="K134" i="14"/>
  <c r="K133" i="14" s="1"/>
  <c r="O134" i="14"/>
  <c r="Q134" i="14"/>
  <c r="Q133" i="14" s="1"/>
  <c r="V134" i="14"/>
  <c r="V133" i="14" s="1"/>
  <c r="G147" i="14"/>
  <c r="M147" i="14" s="1"/>
  <c r="I147" i="14"/>
  <c r="K147" i="14"/>
  <c r="O147" i="14"/>
  <c r="Q147" i="14"/>
  <c r="V147" i="14"/>
  <c r="G157" i="14"/>
  <c r="M157" i="14" s="1"/>
  <c r="I157" i="14"/>
  <c r="K157" i="14"/>
  <c r="O157" i="14"/>
  <c r="Q157" i="14"/>
  <c r="V157" i="14"/>
  <c r="G159" i="14"/>
  <c r="I159" i="14"/>
  <c r="K159" i="14"/>
  <c r="M159" i="14"/>
  <c r="O159" i="14"/>
  <c r="Q159" i="14"/>
  <c r="V159" i="14"/>
  <c r="G168" i="14"/>
  <c r="I168" i="14"/>
  <c r="K168" i="14"/>
  <c r="M168" i="14"/>
  <c r="O168" i="14"/>
  <c r="Q168" i="14"/>
  <c r="V168" i="14"/>
  <c r="G182" i="14"/>
  <c r="M182" i="14" s="1"/>
  <c r="I182" i="14"/>
  <c r="K182" i="14"/>
  <c r="O182" i="14"/>
  <c r="Q182" i="14"/>
  <c r="V182" i="14"/>
  <c r="G186" i="14"/>
  <c r="M186" i="14" s="1"/>
  <c r="I186" i="14"/>
  <c r="K186" i="14"/>
  <c r="O186" i="14"/>
  <c r="Q186" i="14"/>
  <c r="V186" i="14"/>
  <c r="G190" i="14"/>
  <c r="M190" i="14" s="1"/>
  <c r="I190" i="14"/>
  <c r="K190" i="14"/>
  <c r="O190" i="14"/>
  <c r="Q190" i="14"/>
  <c r="V190" i="14"/>
  <c r="G192" i="14"/>
  <c r="I192" i="14"/>
  <c r="K192" i="14"/>
  <c r="M192" i="14"/>
  <c r="O192" i="14"/>
  <c r="O189" i="14" s="1"/>
  <c r="Q192" i="14"/>
  <c r="V192" i="14"/>
  <c r="G194" i="14"/>
  <c r="I194" i="14"/>
  <c r="K194" i="14"/>
  <c r="M194" i="14"/>
  <c r="O194" i="14"/>
  <c r="Q194" i="14"/>
  <c r="V194" i="14"/>
  <c r="G197" i="14"/>
  <c r="I197" i="14"/>
  <c r="K197" i="14"/>
  <c r="M197" i="14"/>
  <c r="O197" i="14"/>
  <c r="Q197" i="14"/>
  <c r="V197" i="14"/>
  <c r="G199" i="14"/>
  <c r="M199" i="14" s="1"/>
  <c r="I199" i="14"/>
  <c r="K199" i="14"/>
  <c r="O199" i="14"/>
  <c r="Q199" i="14"/>
  <c r="V199" i="14"/>
  <c r="G202" i="14"/>
  <c r="M202" i="14" s="1"/>
  <c r="I202" i="14"/>
  <c r="K202" i="14"/>
  <c r="O202" i="14"/>
  <c r="Q202" i="14"/>
  <c r="V202" i="14"/>
  <c r="G204" i="14"/>
  <c r="M204" i="14" s="1"/>
  <c r="I204" i="14"/>
  <c r="K204" i="14"/>
  <c r="O204" i="14"/>
  <c r="Q204" i="14"/>
  <c r="V204" i="14"/>
  <c r="G206" i="14"/>
  <c r="I206" i="14"/>
  <c r="K206" i="14"/>
  <c r="M206" i="14"/>
  <c r="O206" i="14"/>
  <c r="Q206" i="14"/>
  <c r="V206" i="14"/>
  <c r="G209" i="14"/>
  <c r="I209" i="14"/>
  <c r="K209" i="14"/>
  <c r="M209" i="14"/>
  <c r="O209" i="14"/>
  <c r="Q209" i="14"/>
  <c r="V209" i="14"/>
  <c r="G212" i="14"/>
  <c r="M212" i="14" s="1"/>
  <c r="I212" i="14"/>
  <c r="K212" i="14"/>
  <c r="O212" i="14"/>
  <c r="Q212" i="14"/>
  <c r="V212" i="14"/>
  <c r="G216" i="14"/>
  <c r="M216" i="14" s="1"/>
  <c r="I216" i="14"/>
  <c r="K216" i="14"/>
  <c r="O216" i="14"/>
  <c r="Q216" i="14"/>
  <c r="V216" i="14"/>
  <c r="G218" i="14"/>
  <c r="M218" i="14" s="1"/>
  <c r="I218" i="14"/>
  <c r="K218" i="14"/>
  <c r="O218" i="14"/>
  <c r="Q218" i="14"/>
  <c r="V218" i="14"/>
  <c r="G220" i="14"/>
  <c r="M220" i="14" s="1"/>
  <c r="I220" i="14"/>
  <c r="K220" i="14"/>
  <c r="O220" i="14"/>
  <c r="Q220" i="14"/>
  <c r="V220" i="14"/>
  <c r="G223" i="14"/>
  <c r="M223" i="14" s="1"/>
  <c r="I223" i="14"/>
  <c r="K223" i="14"/>
  <c r="O223" i="14"/>
  <c r="Q223" i="14"/>
  <c r="V223" i="14"/>
  <c r="G225" i="14"/>
  <c r="I225" i="14"/>
  <c r="K225" i="14"/>
  <c r="M225" i="14"/>
  <c r="O225" i="14"/>
  <c r="Q225" i="14"/>
  <c r="V225" i="14"/>
  <c r="G227" i="14"/>
  <c r="M227" i="14" s="1"/>
  <c r="I227" i="14"/>
  <c r="K227" i="14"/>
  <c r="O227" i="14"/>
  <c r="Q227" i="14"/>
  <c r="V227" i="14"/>
  <c r="G229" i="14"/>
  <c r="M229" i="14" s="1"/>
  <c r="I229" i="14"/>
  <c r="K229" i="14"/>
  <c r="O229" i="14"/>
  <c r="Q229" i="14"/>
  <c r="V229" i="14"/>
  <c r="G234" i="14"/>
  <c r="M234" i="14" s="1"/>
  <c r="I234" i="14"/>
  <c r="K234" i="14"/>
  <c r="O234" i="14"/>
  <c r="Q234" i="14"/>
  <c r="V234" i="14"/>
  <c r="G237" i="14"/>
  <c r="I237" i="14"/>
  <c r="K237" i="14"/>
  <c r="M237" i="14"/>
  <c r="O237" i="14"/>
  <c r="O233" i="14" s="1"/>
  <c r="Q237" i="14"/>
  <c r="V237" i="14"/>
  <c r="G239" i="14"/>
  <c r="I239" i="14"/>
  <c r="K239" i="14"/>
  <c r="M239" i="14"/>
  <c r="O239" i="14"/>
  <c r="Q239" i="14"/>
  <c r="V239" i="14"/>
  <c r="G241" i="14"/>
  <c r="M241" i="14" s="1"/>
  <c r="I241" i="14"/>
  <c r="K241" i="14"/>
  <c r="O241" i="14"/>
  <c r="Q241" i="14"/>
  <c r="V241" i="14"/>
  <c r="G244" i="14"/>
  <c r="M244" i="14" s="1"/>
  <c r="I244" i="14"/>
  <c r="K244" i="14"/>
  <c r="O244" i="14"/>
  <c r="Q244" i="14"/>
  <c r="V244" i="14"/>
  <c r="G250" i="14"/>
  <c r="M250" i="14" s="1"/>
  <c r="I250" i="14"/>
  <c r="K250" i="14"/>
  <c r="O250" i="14"/>
  <c r="Q250" i="14"/>
  <c r="V250" i="14"/>
  <c r="G256" i="14"/>
  <c r="I256" i="14"/>
  <c r="K256" i="14"/>
  <c r="M256" i="14"/>
  <c r="O256" i="14"/>
  <c r="Q256" i="14"/>
  <c r="V256" i="14"/>
  <c r="G259" i="14"/>
  <c r="M259" i="14" s="1"/>
  <c r="M255" i="14" s="1"/>
  <c r="I259" i="14"/>
  <c r="K259" i="14"/>
  <c r="O259" i="14"/>
  <c r="Q259" i="14"/>
  <c r="V259" i="14"/>
  <c r="G261" i="14"/>
  <c r="I261" i="14"/>
  <c r="K261" i="14"/>
  <c r="M261" i="14"/>
  <c r="O261" i="14"/>
  <c r="Q261" i="14"/>
  <c r="V261" i="14"/>
  <c r="G263" i="14"/>
  <c r="M263" i="14" s="1"/>
  <c r="I263" i="14"/>
  <c r="K263" i="14"/>
  <c r="O263" i="14"/>
  <c r="Q263" i="14"/>
  <c r="V263" i="14"/>
  <c r="G265" i="14"/>
  <c r="M265" i="14" s="1"/>
  <c r="I265" i="14"/>
  <c r="K265" i="14"/>
  <c r="O265" i="14"/>
  <c r="Q265" i="14"/>
  <c r="V265" i="14"/>
  <c r="G267" i="14"/>
  <c r="M267" i="14" s="1"/>
  <c r="I267" i="14"/>
  <c r="K267" i="14"/>
  <c r="O267" i="14"/>
  <c r="Q267" i="14"/>
  <c r="V267" i="14"/>
  <c r="G269" i="14"/>
  <c r="I269" i="14"/>
  <c r="K269" i="14"/>
  <c r="M269" i="14"/>
  <c r="O269" i="14"/>
  <c r="Q269" i="14"/>
  <c r="V269" i="14"/>
  <c r="G271" i="14"/>
  <c r="I271" i="14"/>
  <c r="K271" i="14"/>
  <c r="M271" i="14"/>
  <c r="O271" i="14"/>
  <c r="Q271" i="14"/>
  <c r="V271" i="14"/>
  <c r="G274" i="14"/>
  <c r="M274" i="14" s="1"/>
  <c r="I274" i="14"/>
  <c r="K274" i="14"/>
  <c r="O274" i="14"/>
  <c r="Q274" i="14"/>
  <c r="V274" i="14"/>
  <c r="G276" i="14"/>
  <c r="M276" i="14" s="1"/>
  <c r="I276" i="14"/>
  <c r="K276" i="14"/>
  <c r="O276" i="14"/>
  <c r="Q276" i="14"/>
  <c r="V276" i="14"/>
  <c r="G279" i="14"/>
  <c r="M279" i="14" s="1"/>
  <c r="I279" i="14"/>
  <c r="K279" i="14"/>
  <c r="O279" i="14"/>
  <c r="Q279" i="14"/>
  <c r="V279" i="14"/>
  <c r="G281" i="14"/>
  <c r="M281" i="14" s="1"/>
  <c r="I281" i="14"/>
  <c r="K281" i="14"/>
  <c r="O281" i="14"/>
  <c r="Q281" i="14"/>
  <c r="V281" i="14"/>
  <c r="G283" i="14"/>
  <c r="M283" i="14" s="1"/>
  <c r="I283" i="14"/>
  <c r="K283" i="14"/>
  <c r="O283" i="14"/>
  <c r="Q283" i="14"/>
  <c r="V283" i="14"/>
  <c r="G285" i="14"/>
  <c r="I285" i="14"/>
  <c r="K285" i="14"/>
  <c r="M285" i="14"/>
  <c r="O285" i="14"/>
  <c r="Q285" i="14"/>
  <c r="V285" i="14"/>
  <c r="G287" i="14"/>
  <c r="M287" i="14" s="1"/>
  <c r="I287" i="14"/>
  <c r="K287" i="14"/>
  <c r="O287" i="14"/>
  <c r="Q287" i="14"/>
  <c r="V287" i="14"/>
  <c r="G289" i="14"/>
  <c r="M289" i="14" s="1"/>
  <c r="I289" i="14"/>
  <c r="K289" i="14"/>
  <c r="O289" i="14"/>
  <c r="Q289" i="14"/>
  <c r="V289" i="14"/>
  <c r="G291" i="14"/>
  <c r="I82" i="1" s="1"/>
  <c r="V291" i="14"/>
  <c r="G292" i="14"/>
  <c r="M292" i="14" s="1"/>
  <c r="I292" i="14"/>
  <c r="K292" i="14"/>
  <c r="O292" i="14"/>
  <c r="Q292" i="14"/>
  <c r="V292" i="14"/>
  <c r="G297" i="14"/>
  <c r="M297" i="14" s="1"/>
  <c r="M291" i="14" s="1"/>
  <c r="I297" i="14"/>
  <c r="K297" i="14"/>
  <c r="O297" i="14"/>
  <c r="Q297" i="14"/>
  <c r="V297" i="14"/>
  <c r="G299" i="14"/>
  <c r="I299" i="14"/>
  <c r="K299" i="14"/>
  <c r="M299" i="14"/>
  <c r="O299" i="14"/>
  <c r="Q299" i="14"/>
  <c r="V299" i="14"/>
  <c r="G302" i="14"/>
  <c r="M302" i="14" s="1"/>
  <c r="I302" i="14"/>
  <c r="K302" i="14"/>
  <c r="O302" i="14"/>
  <c r="Q302" i="14"/>
  <c r="V302" i="14"/>
  <c r="G305" i="14"/>
  <c r="M305" i="14" s="1"/>
  <c r="I305" i="14"/>
  <c r="K305" i="14"/>
  <c r="O305" i="14"/>
  <c r="Q305" i="14"/>
  <c r="V305" i="14"/>
  <c r="G308" i="14"/>
  <c r="M308" i="14" s="1"/>
  <c r="I308" i="14"/>
  <c r="K308" i="14"/>
  <c r="O308" i="14"/>
  <c r="Q308" i="14"/>
  <c r="V308" i="14"/>
  <c r="G310" i="14"/>
  <c r="I310" i="14"/>
  <c r="K310" i="14"/>
  <c r="M310" i="14"/>
  <c r="O310" i="14"/>
  <c r="Q310" i="14"/>
  <c r="V310" i="14"/>
  <c r="G312" i="14"/>
  <c r="I312" i="14"/>
  <c r="K312" i="14"/>
  <c r="M312" i="14"/>
  <c r="O312" i="14"/>
  <c r="Q312" i="14"/>
  <c r="V312" i="14"/>
  <c r="G317" i="14"/>
  <c r="M317" i="14" s="1"/>
  <c r="I317" i="14"/>
  <c r="I301" i="14" s="1"/>
  <c r="K317" i="14"/>
  <c r="O317" i="14"/>
  <c r="Q317" i="14"/>
  <c r="V317" i="14"/>
  <c r="G319" i="14"/>
  <c r="M319" i="14" s="1"/>
  <c r="I319" i="14"/>
  <c r="K319" i="14"/>
  <c r="O319" i="14"/>
  <c r="Q319" i="14"/>
  <c r="V319" i="14"/>
  <c r="G321" i="14"/>
  <c r="M321" i="14" s="1"/>
  <c r="I321" i="14"/>
  <c r="K321" i="14"/>
  <c r="O321" i="14"/>
  <c r="Q321" i="14"/>
  <c r="V321" i="14"/>
  <c r="G324" i="14"/>
  <c r="M324" i="14" s="1"/>
  <c r="I324" i="14"/>
  <c r="K324" i="14"/>
  <c r="O324" i="14"/>
  <c r="Q324" i="14"/>
  <c r="V324" i="14"/>
  <c r="G327" i="14"/>
  <c r="M327" i="14" s="1"/>
  <c r="I327" i="14"/>
  <c r="K327" i="14"/>
  <c r="O327" i="14"/>
  <c r="Q327" i="14"/>
  <c r="V327" i="14"/>
  <c r="G329" i="14"/>
  <c r="M329" i="14" s="1"/>
  <c r="I329" i="14"/>
  <c r="K329" i="14"/>
  <c r="O329" i="14"/>
  <c r="Q329" i="14"/>
  <c r="V329" i="14"/>
  <c r="G331" i="14"/>
  <c r="M331" i="14" s="1"/>
  <c r="I331" i="14"/>
  <c r="K331" i="14"/>
  <c r="O331" i="14"/>
  <c r="Q331" i="14"/>
  <c r="V331" i="14"/>
  <c r="G333" i="14"/>
  <c r="M333" i="14" s="1"/>
  <c r="I333" i="14"/>
  <c r="K333" i="14"/>
  <c r="O333" i="14"/>
  <c r="Q333" i="14"/>
  <c r="V333" i="14"/>
  <c r="G335" i="14"/>
  <c r="M335" i="14" s="1"/>
  <c r="I335" i="14"/>
  <c r="K335" i="14"/>
  <c r="O335" i="14"/>
  <c r="Q335" i="14"/>
  <c r="V335" i="14"/>
  <c r="G339" i="14"/>
  <c r="I339" i="14"/>
  <c r="K339" i="14"/>
  <c r="M339" i="14"/>
  <c r="O339" i="14"/>
  <c r="Q339" i="14"/>
  <c r="V339" i="14"/>
  <c r="G341" i="14"/>
  <c r="M341" i="14" s="1"/>
  <c r="I341" i="14"/>
  <c r="K341" i="14"/>
  <c r="O341" i="14"/>
  <c r="Q341" i="14"/>
  <c r="V341" i="14"/>
  <c r="G343" i="14"/>
  <c r="M343" i="14" s="1"/>
  <c r="I343" i="14"/>
  <c r="K343" i="14"/>
  <c r="O343" i="14"/>
  <c r="Q343" i="14"/>
  <c r="V343" i="14"/>
  <c r="G345" i="14"/>
  <c r="M345" i="14" s="1"/>
  <c r="I345" i="14"/>
  <c r="K345" i="14"/>
  <c r="O345" i="14"/>
  <c r="Q345" i="14"/>
  <c r="V345" i="14"/>
  <c r="G348" i="14"/>
  <c r="M348" i="14" s="1"/>
  <c r="I348" i="14"/>
  <c r="K348" i="14"/>
  <c r="O348" i="14"/>
  <c r="Q348" i="14"/>
  <c r="V348" i="14"/>
  <c r="G356" i="14"/>
  <c r="M356" i="14" s="1"/>
  <c r="I356" i="14"/>
  <c r="K356" i="14"/>
  <c r="O356" i="14"/>
  <c r="Q356" i="14"/>
  <c r="V356" i="14"/>
  <c r="G358" i="14"/>
  <c r="M358" i="14" s="1"/>
  <c r="I358" i="14"/>
  <c r="K358" i="14"/>
  <c r="O358" i="14"/>
  <c r="Q358" i="14"/>
  <c r="V358" i="14"/>
  <c r="G360" i="14"/>
  <c r="I360" i="14"/>
  <c r="K360" i="14"/>
  <c r="M360" i="14"/>
  <c r="O360" i="14"/>
  <c r="Q360" i="14"/>
  <c r="V360" i="14"/>
  <c r="G371" i="14"/>
  <c r="I371" i="14"/>
  <c r="K371" i="14"/>
  <c r="M371" i="14"/>
  <c r="O371" i="14"/>
  <c r="Q371" i="14"/>
  <c r="V371" i="14"/>
  <c r="G374" i="14"/>
  <c r="M374" i="14" s="1"/>
  <c r="I374" i="14"/>
  <c r="K374" i="14"/>
  <c r="O374" i="14"/>
  <c r="Q374" i="14"/>
  <c r="V374" i="14"/>
  <c r="G376" i="14"/>
  <c r="M376" i="14" s="1"/>
  <c r="I376" i="14"/>
  <c r="K376" i="14"/>
  <c r="O376" i="14"/>
  <c r="Q376" i="14"/>
  <c r="V376" i="14"/>
  <c r="O378" i="14"/>
  <c r="Q378" i="14"/>
  <c r="V378" i="14"/>
  <c r="G379" i="14"/>
  <c r="G378" i="14" s="1"/>
  <c r="I379" i="14"/>
  <c r="I378" i="14" s="1"/>
  <c r="K379" i="14"/>
  <c r="K378" i="14" s="1"/>
  <c r="O379" i="14"/>
  <c r="Q379" i="14"/>
  <c r="V379" i="14"/>
  <c r="O380" i="14"/>
  <c r="V380" i="14"/>
  <c r="G381" i="14"/>
  <c r="G380" i="14" s="1"/>
  <c r="I381" i="14"/>
  <c r="I380" i="14" s="1"/>
  <c r="K381" i="14"/>
  <c r="K380" i="14" s="1"/>
  <c r="O381" i="14"/>
  <c r="Q381" i="14"/>
  <c r="Q380" i="14" s="1"/>
  <c r="V381" i="14"/>
  <c r="G384" i="14"/>
  <c r="M384" i="14" s="1"/>
  <c r="I384" i="14"/>
  <c r="K384" i="14"/>
  <c r="O384" i="14"/>
  <c r="Q384" i="14"/>
  <c r="V384" i="14"/>
  <c r="G389" i="14"/>
  <c r="M389" i="14" s="1"/>
  <c r="I389" i="14"/>
  <c r="K389" i="14"/>
  <c r="O389" i="14"/>
  <c r="Q389" i="14"/>
  <c r="V389" i="14"/>
  <c r="G391" i="14"/>
  <c r="I391" i="14"/>
  <c r="K391" i="14"/>
  <c r="M391" i="14"/>
  <c r="O391" i="14"/>
  <c r="Q391" i="14"/>
  <c r="V391" i="14"/>
  <c r="G396" i="14"/>
  <c r="M396" i="14" s="1"/>
  <c r="I396" i="14"/>
  <c r="K396" i="14"/>
  <c r="O396" i="14"/>
  <c r="Q396" i="14"/>
  <c r="V396" i="14"/>
  <c r="G398" i="14"/>
  <c r="I398" i="14"/>
  <c r="K398" i="14"/>
  <c r="M398" i="14"/>
  <c r="O398" i="14"/>
  <c r="Q398" i="14"/>
  <c r="V398" i="14"/>
  <c r="G404" i="14"/>
  <c r="M404" i="14" s="1"/>
  <c r="I404" i="14"/>
  <c r="K404" i="14"/>
  <c r="O404" i="14"/>
  <c r="Q404" i="14"/>
  <c r="V404" i="14"/>
  <c r="G409" i="14"/>
  <c r="M409" i="14" s="1"/>
  <c r="I409" i="14"/>
  <c r="K409" i="14"/>
  <c r="O409" i="14"/>
  <c r="Q409" i="14"/>
  <c r="V409" i="14"/>
  <c r="G414" i="14"/>
  <c r="M414" i="14" s="1"/>
  <c r="I414" i="14"/>
  <c r="K414" i="14"/>
  <c r="O414" i="14"/>
  <c r="Q414" i="14"/>
  <c r="V414" i="14"/>
  <c r="G419" i="14"/>
  <c r="I419" i="14"/>
  <c r="K419" i="14"/>
  <c r="M419" i="14"/>
  <c r="O419" i="14"/>
  <c r="Q419" i="14"/>
  <c r="V419" i="14"/>
  <c r="G425" i="14"/>
  <c r="I425" i="14"/>
  <c r="K425" i="14"/>
  <c r="M425" i="14"/>
  <c r="O425" i="14"/>
  <c r="Q425" i="14"/>
  <c r="V425" i="14"/>
  <c r="G431" i="14"/>
  <c r="I431" i="14"/>
  <c r="K431" i="14"/>
  <c r="M431" i="14"/>
  <c r="O431" i="14"/>
  <c r="Q431" i="14"/>
  <c r="V431" i="14"/>
  <c r="G433" i="14"/>
  <c r="M433" i="14" s="1"/>
  <c r="I433" i="14"/>
  <c r="K433" i="14"/>
  <c r="O433" i="14"/>
  <c r="Q433" i="14"/>
  <c r="V433" i="14"/>
  <c r="G435" i="14"/>
  <c r="M435" i="14" s="1"/>
  <c r="I435" i="14"/>
  <c r="K435" i="14"/>
  <c r="K432" i="14" s="1"/>
  <c r="O435" i="14"/>
  <c r="Q435" i="14"/>
  <c r="V435" i="14"/>
  <c r="G437" i="14"/>
  <c r="I437" i="14"/>
  <c r="K437" i="14"/>
  <c r="M437" i="14"/>
  <c r="O437" i="14"/>
  <c r="Q437" i="14"/>
  <c r="V437" i="14"/>
  <c r="G440" i="14"/>
  <c r="M440" i="14" s="1"/>
  <c r="I440" i="14"/>
  <c r="K440" i="14"/>
  <c r="O440" i="14"/>
  <c r="Q440" i="14"/>
  <c r="V440" i="14"/>
  <c r="G442" i="14"/>
  <c r="I442" i="14"/>
  <c r="K442" i="14"/>
  <c r="M442" i="14"/>
  <c r="O442" i="14"/>
  <c r="Q442" i="14"/>
  <c r="V442" i="14"/>
  <c r="G444" i="14"/>
  <c r="M444" i="14" s="1"/>
  <c r="I444" i="14"/>
  <c r="K444" i="14"/>
  <c r="O444" i="14"/>
  <c r="Q444" i="14"/>
  <c r="V444" i="14"/>
  <c r="G446" i="14"/>
  <c r="M446" i="14" s="1"/>
  <c r="I446" i="14"/>
  <c r="K446" i="14"/>
  <c r="O446" i="14"/>
  <c r="Q446" i="14"/>
  <c r="V446" i="14"/>
  <c r="G448" i="14"/>
  <c r="M448" i="14" s="1"/>
  <c r="I448" i="14"/>
  <c r="K448" i="14"/>
  <c r="O448" i="14"/>
  <c r="Q448" i="14"/>
  <c r="V448" i="14"/>
  <c r="G450" i="14"/>
  <c r="I450" i="14"/>
  <c r="K450" i="14"/>
  <c r="M450" i="14"/>
  <c r="O450" i="14"/>
  <c r="Q450" i="14"/>
  <c r="V450" i="14"/>
  <c r="G453" i="14"/>
  <c r="I453" i="14"/>
  <c r="K453" i="14"/>
  <c r="M453" i="14"/>
  <c r="O453" i="14"/>
  <c r="Q453" i="14"/>
  <c r="V453" i="14"/>
  <c r="G456" i="14"/>
  <c r="I456" i="14"/>
  <c r="K456" i="14"/>
  <c r="M456" i="14"/>
  <c r="O456" i="14"/>
  <c r="Q456" i="14"/>
  <c r="V456" i="14"/>
  <c r="G458" i="14"/>
  <c r="I458" i="14"/>
  <c r="I457" i="14" s="1"/>
  <c r="K458" i="14"/>
  <c r="O458" i="14"/>
  <c r="Q458" i="14"/>
  <c r="V458" i="14"/>
  <c r="V457" i="14" s="1"/>
  <c r="G460" i="14"/>
  <c r="M460" i="14" s="1"/>
  <c r="I460" i="14"/>
  <c r="K460" i="14"/>
  <c r="K457" i="14" s="1"/>
  <c r="O460" i="14"/>
  <c r="Q460" i="14"/>
  <c r="V460" i="14"/>
  <c r="G462" i="14"/>
  <c r="I462" i="14"/>
  <c r="K462" i="14"/>
  <c r="M462" i="14"/>
  <c r="O462" i="14"/>
  <c r="Q462" i="14"/>
  <c r="V462" i="14"/>
  <c r="G464" i="14"/>
  <c r="M464" i="14" s="1"/>
  <c r="I464" i="14"/>
  <c r="K464" i="14"/>
  <c r="O464" i="14"/>
  <c r="Q464" i="14"/>
  <c r="Q463" i="14" s="1"/>
  <c r="V464" i="14"/>
  <c r="G467" i="14"/>
  <c r="M467" i="14" s="1"/>
  <c r="I467" i="14"/>
  <c r="K467" i="14"/>
  <c r="O467" i="14"/>
  <c r="Q467" i="14"/>
  <c r="V467" i="14"/>
  <c r="V463" i="14" s="1"/>
  <c r="G469" i="14"/>
  <c r="M469" i="14" s="1"/>
  <c r="I469" i="14"/>
  <c r="K469" i="14"/>
  <c r="O469" i="14"/>
  <c r="Q469" i="14"/>
  <c r="V469" i="14"/>
  <c r="G471" i="14"/>
  <c r="M471" i="14" s="1"/>
  <c r="I471" i="14"/>
  <c r="K471" i="14"/>
  <c r="O471" i="14"/>
  <c r="Q471" i="14"/>
  <c r="V471" i="14"/>
  <c r="G473" i="14"/>
  <c r="I473" i="14"/>
  <c r="K473" i="14"/>
  <c r="M473" i="14"/>
  <c r="O473" i="14"/>
  <c r="Q473" i="14"/>
  <c r="V473" i="14"/>
  <c r="G475" i="14"/>
  <c r="I475" i="14"/>
  <c r="K475" i="14"/>
  <c r="M475" i="14"/>
  <c r="O475" i="14"/>
  <c r="Q475" i="14"/>
  <c r="V475" i="14"/>
  <c r="G477" i="14"/>
  <c r="M477" i="14" s="1"/>
  <c r="I477" i="14"/>
  <c r="K477" i="14"/>
  <c r="O477" i="14"/>
  <c r="Q477" i="14"/>
  <c r="V477" i="14"/>
  <c r="G479" i="14"/>
  <c r="M479" i="14" s="1"/>
  <c r="I479" i="14"/>
  <c r="K479" i="14"/>
  <c r="O479" i="14"/>
  <c r="Q479" i="14"/>
  <c r="V479" i="14"/>
  <c r="G481" i="14"/>
  <c r="M481" i="14" s="1"/>
  <c r="I481" i="14"/>
  <c r="K481" i="14"/>
  <c r="O481" i="14"/>
  <c r="Q481" i="14"/>
  <c r="V481" i="14"/>
  <c r="G484" i="14"/>
  <c r="M484" i="14" s="1"/>
  <c r="I484" i="14"/>
  <c r="K484" i="14"/>
  <c r="O484" i="14"/>
  <c r="Q484" i="14"/>
  <c r="V484" i="14"/>
  <c r="G487" i="14"/>
  <c r="M487" i="14" s="1"/>
  <c r="I487" i="14"/>
  <c r="K487" i="14"/>
  <c r="O487" i="14"/>
  <c r="Q487" i="14"/>
  <c r="V487" i="14"/>
  <c r="G489" i="14"/>
  <c r="I489" i="14"/>
  <c r="K489" i="14"/>
  <c r="M489" i="14"/>
  <c r="O489" i="14"/>
  <c r="Q489" i="14"/>
  <c r="V489" i="14"/>
  <c r="G491" i="14"/>
  <c r="M491" i="14" s="1"/>
  <c r="I491" i="14"/>
  <c r="K491" i="14"/>
  <c r="O491" i="14"/>
  <c r="Q491" i="14"/>
  <c r="V491" i="14"/>
  <c r="G493" i="14"/>
  <c r="M493" i="14" s="1"/>
  <c r="I493" i="14"/>
  <c r="K493" i="14"/>
  <c r="O493" i="14"/>
  <c r="Q493" i="14"/>
  <c r="V493" i="14"/>
  <c r="G495" i="14"/>
  <c r="M495" i="14" s="1"/>
  <c r="I495" i="14"/>
  <c r="K495" i="14"/>
  <c r="O495" i="14"/>
  <c r="Q495" i="14"/>
  <c r="V495" i="14"/>
  <c r="G497" i="14"/>
  <c r="I497" i="14"/>
  <c r="K497" i="14"/>
  <c r="M497" i="14"/>
  <c r="O497" i="14"/>
  <c r="Q497" i="14"/>
  <c r="V497" i="14"/>
  <c r="G499" i="14"/>
  <c r="M499" i="14" s="1"/>
  <c r="I499" i="14"/>
  <c r="K499" i="14"/>
  <c r="O499" i="14"/>
  <c r="Q499" i="14"/>
  <c r="V499" i="14"/>
  <c r="G504" i="14"/>
  <c r="M504" i="14" s="1"/>
  <c r="I504" i="14"/>
  <c r="K504" i="14"/>
  <c r="O504" i="14"/>
  <c r="Q504" i="14"/>
  <c r="V504" i="14"/>
  <c r="G506" i="14"/>
  <c r="M506" i="14" s="1"/>
  <c r="I506" i="14"/>
  <c r="K506" i="14"/>
  <c r="O506" i="14"/>
  <c r="Q506" i="14"/>
  <c r="V506" i="14"/>
  <c r="G509" i="14"/>
  <c r="M509" i="14" s="1"/>
  <c r="I509" i="14"/>
  <c r="K509" i="14"/>
  <c r="O509" i="14"/>
  <c r="Q509" i="14"/>
  <c r="V509" i="14"/>
  <c r="G512" i="14"/>
  <c r="I512" i="14"/>
  <c r="K512" i="14"/>
  <c r="M512" i="14"/>
  <c r="O512" i="14"/>
  <c r="Q512" i="14"/>
  <c r="V512" i="14"/>
  <c r="G514" i="14"/>
  <c r="M514" i="14" s="1"/>
  <c r="I514" i="14"/>
  <c r="K514" i="14"/>
  <c r="O514" i="14"/>
  <c r="Q514" i="14"/>
  <c r="V514" i="14"/>
  <c r="G516" i="14"/>
  <c r="I516" i="14"/>
  <c r="K516" i="14"/>
  <c r="M516" i="14"/>
  <c r="O516" i="14"/>
  <c r="Q516" i="14"/>
  <c r="V516" i="14"/>
  <c r="G520" i="14"/>
  <c r="M520" i="14" s="1"/>
  <c r="I520" i="14"/>
  <c r="K520" i="14"/>
  <c r="O520" i="14"/>
  <c r="Q520" i="14"/>
  <c r="V520" i="14"/>
  <c r="G522" i="14"/>
  <c r="M522" i="14" s="1"/>
  <c r="I522" i="14"/>
  <c r="K522" i="14"/>
  <c r="O522" i="14"/>
  <c r="Q522" i="14"/>
  <c r="V522" i="14"/>
  <c r="G524" i="14"/>
  <c r="M524" i="14" s="1"/>
  <c r="I524" i="14"/>
  <c r="K524" i="14"/>
  <c r="O524" i="14"/>
  <c r="Q524" i="14"/>
  <c r="V524" i="14"/>
  <c r="G535" i="14"/>
  <c r="I535" i="14"/>
  <c r="K535" i="14"/>
  <c r="M535" i="14"/>
  <c r="O535" i="14"/>
  <c r="Q535" i="14"/>
  <c r="V535" i="14"/>
  <c r="G544" i="14"/>
  <c r="M544" i="14" s="1"/>
  <c r="I544" i="14"/>
  <c r="K544" i="14"/>
  <c r="O544" i="14"/>
  <c r="Q544" i="14"/>
  <c r="V544" i="14"/>
  <c r="G553" i="14"/>
  <c r="I553" i="14"/>
  <c r="K553" i="14"/>
  <c r="M553" i="14"/>
  <c r="O553" i="14"/>
  <c r="Q553" i="14"/>
  <c r="V553" i="14"/>
  <c r="G562" i="14"/>
  <c r="M562" i="14" s="1"/>
  <c r="I562" i="14"/>
  <c r="K562" i="14"/>
  <c r="O562" i="14"/>
  <c r="Q562" i="14"/>
  <c r="V562" i="14"/>
  <c r="G566" i="14"/>
  <c r="M566" i="14" s="1"/>
  <c r="I566" i="14"/>
  <c r="K566" i="14"/>
  <c r="O566" i="14"/>
  <c r="Q566" i="14"/>
  <c r="V566" i="14"/>
  <c r="G569" i="14"/>
  <c r="I569" i="14"/>
  <c r="K569" i="14"/>
  <c r="M569" i="14"/>
  <c r="O569" i="14"/>
  <c r="Q569" i="14"/>
  <c r="V569" i="14"/>
  <c r="G575" i="14"/>
  <c r="M575" i="14" s="1"/>
  <c r="I575" i="14"/>
  <c r="K575" i="14"/>
  <c r="O575" i="14"/>
  <c r="Q575" i="14"/>
  <c r="V575" i="14"/>
  <c r="G577" i="14"/>
  <c r="I577" i="14"/>
  <c r="K577" i="14"/>
  <c r="M577" i="14"/>
  <c r="O577" i="14"/>
  <c r="Q577" i="14"/>
  <c r="V577" i="14"/>
  <c r="G581" i="14"/>
  <c r="M581" i="14" s="1"/>
  <c r="I581" i="14"/>
  <c r="K581" i="14"/>
  <c r="O581" i="14"/>
  <c r="Q581" i="14"/>
  <c r="V581" i="14"/>
  <c r="G583" i="14"/>
  <c r="M583" i="14" s="1"/>
  <c r="I583" i="14"/>
  <c r="K583" i="14"/>
  <c r="O583" i="14"/>
  <c r="Q583" i="14"/>
  <c r="V583" i="14"/>
  <c r="G586" i="14"/>
  <c r="M586" i="14" s="1"/>
  <c r="I586" i="14"/>
  <c r="K586" i="14"/>
  <c r="O586" i="14"/>
  <c r="Q586" i="14"/>
  <c r="V586" i="14"/>
  <c r="G588" i="14"/>
  <c r="I588" i="14"/>
  <c r="K588" i="14"/>
  <c r="M588" i="14"/>
  <c r="O588" i="14"/>
  <c r="Q588" i="14"/>
  <c r="V588" i="14"/>
  <c r="G593" i="14"/>
  <c r="M593" i="14" s="1"/>
  <c r="I593" i="14"/>
  <c r="K593" i="14"/>
  <c r="O593" i="14"/>
  <c r="Q593" i="14"/>
  <c r="V593" i="14"/>
  <c r="G596" i="14"/>
  <c r="I596" i="14"/>
  <c r="K596" i="14"/>
  <c r="M596" i="14"/>
  <c r="O596" i="14"/>
  <c r="Q596" i="14"/>
  <c r="V596" i="14"/>
  <c r="G599" i="14"/>
  <c r="M599" i="14" s="1"/>
  <c r="I599" i="14"/>
  <c r="K599" i="14"/>
  <c r="O599" i="14"/>
  <c r="Q599" i="14"/>
  <c r="V599" i="14"/>
  <c r="G602" i="14"/>
  <c r="M602" i="14" s="1"/>
  <c r="I602" i="14"/>
  <c r="K602" i="14"/>
  <c r="O602" i="14"/>
  <c r="Q602" i="14"/>
  <c r="V602" i="14"/>
  <c r="G605" i="14"/>
  <c r="M605" i="14" s="1"/>
  <c r="I605" i="14"/>
  <c r="K605" i="14"/>
  <c r="O605" i="14"/>
  <c r="Q605" i="14"/>
  <c r="V605" i="14"/>
  <c r="O606" i="14"/>
  <c r="G607" i="14"/>
  <c r="G606" i="14" s="1"/>
  <c r="I102" i="1" s="1"/>
  <c r="I607" i="14"/>
  <c r="K607" i="14"/>
  <c r="O607" i="14"/>
  <c r="Q607" i="14"/>
  <c r="V607" i="14"/>
  <c r="G610" i="14"/>
  <c r="I610" i="14"/>
  <c r="K610" i="14"/>
  <c r="M610" i="14"/>
  <c r="O610" i="14"/>
  <c r="Q610" i="14"/>
  <c r="Q606" i="14" s="1"/>
  <c r="V610" i="14"/>
  <c r="G612" i="14"/>
  <c r="M612" i="14" s="1"/>
  <c r="I612" i="14"/>
  <c r="K612" i="14"/>
  <c r="O612" i="14"/>
  <c r="Q612" i="14"/>
  <c r="V612" i="14"/>
  <c r="G614" i="14"/>
  <c r="M614" i="14" s="1"/>
  <c r="I614" i="14"/>
  <c r="K614" i="14"/>
  <c r="O614" i="14"/>
  <c r="Q614" i="14"/>
  <c r="V614" i="14"/>
  <c r="G616" i="14"/>
  <c r="M616" i="14" s="1"/>
  <c r="I616" i="14"/>
  <c r="K616" i="14"/>
  <c r="O616" i="14"/>
  <c r="Q616" i="14"/>
  <c r="V616" i="14"/>
  <c r="G618" i="14"/>
  <c r="I618" i="14"/>
  <c r="K618" i="14"/>
  <c r="M618" i="14"/>
  <c r="O618" i="14"/>
  <c r="Q618" i="14"/>
  <c r="V618" i="14"/>
  <c r="G620" i="14"/>
  <c r="M620" i="14" s="1"/>
  <c r="I620" i="14"/>
  <c r="K620" i="14"/>
  <c r="O620" i="14"/>
  <c r="Q620" i="14"/>
  <c r="V620" i="14"/>
  <c r="G622" i="14"/>
  <c r="M622" i="14" s="1"/>
  <c r="I622" i="14"/>
  <c r="K622" i="14"/>
  <c r="O622" i="14"/>
  <c r="Q622" i="14"/>
  <c r="V622" i="14"/>
  <c r="G624" i="14"/>
  <c r="M624" i="14" s="1"/>
  <c r="I624" i="14"/>
  <c r="K624" i="14"/>
  <c r="O624" i="14"/>
  <c r="Q624" i="14"/>
  <c r="V624" i="14"/>
  <c r="G626" i="14"/>
  <c r="M626" i="14" s="1"/>
  <c r="I626" i="14"/>
  <c r="K626" i="14"/>
  <c r="O626" i="14"/>
  <c r="Q626" i="14"/>
  <c r="V626" i="14"/>
  <c r="G629" i="14"/>
  <c r="I629" i="14"/>
  <c r="K629" i="14"/>
  <c r="M629" i="14"/>
  <c r="O629" i="14"/>
  <c r="Q629" i="14"/>
  <c r="V629" i="14"/>
  <c r="G632" i="14"/>
  <c r="I632" i="14"/>
  <c r="K632" i="14"/>
  <c r="M632" i="14"/>
  <c r="O632" i="14"/>
  <c r="Q632" i="14"/>
  <c r="V632" i="14"/>
  <c r="G634" i="14"/>
  <c r="M634" i="14" s="1"/>
  <c r="I634" i="14"/>
  <c r="K634" i="14"/>
  <c r="O634" i="14"/>
  <c r="Q634" i="14"/>
  <c r="V634" i="14"/>
  <c r="G636" i="14"/>
  <c r="M636" i="14" s="1"/>
  <c r="I636" i="14"/>
  <c r="K636" i="14"/>
  <c r="O636" i="14"/>
  <c r="Q636" i="14"/>
  <c r="V636" i="14"/>
  <c r="G638" i="14"/>
  <c r="M638" i="14" s="1"/>
  <c r="I638" i="14"/>
  <c r="K638" i="14"/>
  <c r="O638" i="14"/>
  <c r="Q638" i="14"/>
  <c r="V638" i="14"/>
  <c r="G641" i="14"/>
  <c r="M641" i="14" s="1"/>
  <c r="I641" i="14"/>
  <c r="K641" i="14"/>
  <c r="O641" i="14"/>
  <c r="Q641" i="14"/>
  <c r="V641" i="14"/>
  <c r="G643" i="14"/>
  <c r="I643" i="14"/>
  <c r="K643" i="14"/>
  <c r="M643" i="14"/>
  <c r="O643" i="14"/>
  <c r="Q643" i="14"/>
  <c r="V643" i="14"/>
  <c r="G646" i="14"/>
  <c r="M646" i="14" s="1"/>
  <c r="I646" i="14"/>
  <c r="K646" i="14"/>
  <c r="O646" i="14"/>
  <c r="Q646" i="14"/>
  <c r="V646" i="14"/>
  <c r="G648" i="14"/>
  <c r="M648" i="14" s="1"/>
  <c r="I648" i="14"/>
  <c r="K648" i="14"/>
  <c r="O648" i="14"/>
  <c r="Q648" i="14"/>
  <c r="V648" i="14"/>
  <c r="G651" i="14"/>
  <c r="M651" i="14" s="1"/>
  <c r="I651" i="14"/>
  <c r="K651" i="14"/>
  <c r="O651" i="14"/>
  <c r="Q651" i="14"/>
  <c r="V651" i="14"/>
  <c r="G653" i="14"/>
  <c r="I653" i="14"/>
  <c r="K653" i="14"/>
  <c r="M653" i="14"/>
  <c r="O653" i="14"/>
  <c r="Q653" i="14"/>
  <c r="V653" i="14"/>
  <c r="G655" i="14"/>
  <c r="I655" i="14"/>
  <c r="K655" i="14"/>
  <c r="M655" i="14"/>
  <c r="O655" i="14"/>
  <c r="Q655" i="14"/>
  <c r="V655" i="14"/>
  <c r="G661" i="14"/>
  <c r="I661" i="14"/>
  <c r="K661" i="14"/>
  <c r="M661" i="14"/>
  <c r="O661" i="14"/>
  <c r="Q661" i="14"/>
  <c r="V661" i="14"/>
  <c r="G663" i="14"/>
  <c r="M663" i="14" s="1"/>
  <c r="I663" i="14"/>
  <c r="K663" i="14"/>
  <c r="O663" i="14"/>
  <c r="Q663" i="14"/>
  <c r="V663" i="14"/>
  <c r="G670" i="14"/>
  <c r="M670" i="14" s="1"/>
  <c r="I670" i="14"/>
  <c r="K670" i="14"/>
  <c r="O670" i="14"/>
  <c r="Q670" i="14"/>
  <c r="V670" i="14"/>
  <c r="G672" i="14"/>
  <c r="I672" i="14"/>
  <c r="K672" i="14"/>
  <c r="M672" i="14"/>
  <c r="O672" i="14"/>
  <c r="Q672" i="14"/>
  <c r="V672" i="14"/>
  <c r="G685" i="14"/>
  <c r="M685" i="14" s="1"/>
  <c r="I685" i="14"/>
  <c r="K685" i="14"/>
  <c r="O685" i="14"/>
  <c r="Q685" i="14"/>
  <c r="V685" i="14"/>
  <c r="G688" i="14"/>
  <c r="I688" i="14"/>
  <c r="K688" i="14"/>
  <c r="M688" i="14"/>
  <c r="O688" i="14"/>
  <c r="Q688" i="14"/>
  <c r="V688" i="14"/>
  <c r="G691" i="14"/>
  <c r="M691" i="14" s="1"/>
  <c r="I691" i="14"/>
  <c r="K691" i="14"/>
  <c r="O691" i="14"/>
  <c r="Q691" i="14"/>
  <c r="V691" i="14"/>
  <c r="G694" i="14"/>
  <c r="M694" i="14" s="1"/>
  <c r="I694" i="14"/>
  <c r="K694" i="14"/>
  <c r="O694" i="14"/>
  <c r="Q694" i="14"/>
  <c r="V694" i="14"/>
  <c r="G704" i="14"/>
  <c r="M704" i="14" s="1"/>
  <c r="I704" i="14"/>
  <c r="K704" i="14"/>
  <c r="O704" i="14"/>
  <c r="Q704" i="14"/>
  <c r="V704" i="14"/>
  <c r="G706" i="14"/>
  <c r="I706" i="14"/>
  <c r="K706" i="14"/>
  <c r="M706" i="14"/>
  <c r="O706" i="14"/>
  <c r="Q706" i="14"/>
  <c r="V706" i="14"/>
  <c r="G710" i="14"/>
  <c r="I710" i="14"/>
  <c r="K710" i="14"/>
  <c r="M710" i="14"/>
  <c r="O710" i="14"/>
  <c r="Q710" i="14"/>
  <c r="V710" i="14"/>
  <c r="G712" i="14"/>
  <c r="I712" i="14"/>
  <c r="K712" i="14"/>
  <c r="M712" i="14"/>
  <c r="O712" i="14"/>
  <c r="Q712" i="14"/>
  <c r="V712" i="14"/>
  <c r="G714" i="14"/>
  <c r="M714" i="14" s="1"/>
  <c r="I714" i="14"/>
  <c r="K714" i="14"/>
  <c r="O714" i="14"/>
  <c r="Q714" i="14"/>
  <c r="V714" i="14"/>
  <c r="G718" i="14"/>
  <c r="M718" i="14" s="1"/>
  <c r="I718" i="14"/>
  <c r="K718" i="14"/>
  <c r="O718" i="14"/>
  <c r="Q718" i="14"/>
  <c r="V718" i="14"/>
  <c r="G723" i="14"/>
  <c r="M723" i="14" s="1"/>
  <c r="I723" i="14"/>
  <c r="K723" i="14"/>
  <c r="O723" i="14"/>
  <c r="Q723" i="14"/>
  <c r="V723" i="14"/>
  <c r="G727" i="14"/>
  <c r="M727" i="14" s="1"/>
  <c r="I727" i="14"/>
  <c r="K727" i="14"/>
  <c r="O727" i="14"/>
  <c r="Q727" i="14"/>
  <c r="V727" i="14"/>
  <c r="G731" i="14"/>
  <c r="I731" i="14"/>
  <c r="K731" i="14"/>
  <c r="M731" i="14"/>
  <c r="O731" i="14"/>
  <c r="Q731" i="14"/>
  <c r="V731" i="14"/>
  <c r="G735" i="14"/>
  <c r="I735" i="14"/>
  <c r="K735" i="14"/>
  <c r="M735" i="14"/>
  <c r="O735" i="14"/>
  <c r="Q735" i="14"/>
  <c r="V735" i="14"/>
  <c r="G738" i="14"/>
  <c r="M738" i="14" s="1"/>
  <c r="I738" i="14"/>
  <c r="K738" i="14"/>
  <c r="O738" i="14"/>
  <c r="Q738" i="14"/>
  <c r="V738" i="14"/>
  <c r="G742" i="14"/>
  <c r="M742" i="14" s="1"/>
  <c r="I742" i="14"/>
  <c r="K742" i="14"/>
  <c r="O742" i="14"/>
  <c r="Q742" i="14"/>
  <c r="V742" i="14"/>
  <c r="Q743" i="14"/>
  <c r="G744" i="14"/>
  <c r="I744" i="14"/>
  <c r="I743" i="14" s="1"/>
  <c r="K744" i="14"/>
  <c r="M744" i="14"/>
  <c r="M743" i="14" s="1"/>
  <c r="O744" i="14"/>
  <c r="Q744" i="14"/>
  <c r="V744" i="14"/>
  <c r="G748" i="14"/>
  <c r="I748" i="14"/>
  <c r="K748" i="14"/>
  <c r="K743" i="14" s="1"/>
  <c r="M748" i="14"/>
  <c r="O748" i="14"/>
  <c r="O743" i="14" s="1"/>
  <c r="Q748" i="14"/>
  <c r="V748" i="14"/>
  <c r="G754" i="14"/>
  <c r="M754" i="14" s="1"/>
  <c r="I754" i="14"/>
  <c r="K754" i="14"/>
  <c r="K753" i="14" s="1"/>
  <c r="O754" i="14"/>
  <c r="Q754" i="14"/>
  <c r="V754" i="14"/>
  <c r="G762" i="14"/>
  <c r="M762" i="14" s="1"/>
  <c r="I762" i="14"/>
  <c r="I753" i="14" s="1"/>
  <c r="K762" i="14"/>
  <c r="O762" i="14"/>
  <c r="Q762" i="14"/>
  <c r="Q753" i="14" s="1"/>
  <c r="V762" i="14"/>
  <c r="G771" i="14"/>
  <c r="M771" i="14" s="1"/>
  <c r="I771" i="14"/>
  <c r="K771" i="14"/>
  <c r="O771" i="14"/>
  <c r="Q771" i="14"/>
  <c r="V771" i="14"/>
  <c r="Q781" i="14"/>
  <c r="G782" i="14"/>
  <c r="G781" i="14" s="1"/>
  <c r="I109" i="1" s="1"/>
  <c r="I782" i="14"/>
  <c r="I781" i="14" s="1"/>
  <c r="K782" i="14"/>
  <c r="K781" i="14" s="1"/>
  <c r="O782" i="14"/>
  <c r="O781" i="14" s="1"/>
  <c r="Q782" i="14"/>
  <c r="V782" i="14"/>
  <c r="V781" i="14" s="1"/>
  <c r="G785" i="14"/>
  <c r="M785" i="14" s="1"/>
  <c r="I785" i="14"/>
  <c r="K785" i="14"/>
  <c r="O785" i="14"/>
  <c r="Q785" i="14"/>
  <c r="V785" i="14"/>
  <c r="G787" i="14"/>
  <c r="M787" i="14" s="1"/>
  <c r="I787" i="14"/>
  <c r="K787" i="14"/>
  <c r="O787" i="14"/>
  <c r="Q787" i="14"/>
  <c r="V787" i="14"/>
  <c r="G789" i="14"/>
  <c r="M789" i="14" s="1"/>
  <c r="I789" i="14"/>
  <c r="K789" i="14"/>
  <c r="O789" i="14"/>
  <c r="Q789" i="14"/>
  <c r="V789" i="14"/>
  <c r="G790" i="14"/>
  <c r="I790" i="14"/>
  <c r="K790" i="14"/>
  <c r="M790" i="14"/>
  <c r="O790" i="14"/>
  <c r="Q790" i="14"/>
  <c r="V790" i="14"/>
  <c r="G791" i="14"/>
  <c r="I791" i="14"/>
  <c r="K791" i="14"/>
  <c r="K784" i="14" s="1"/>
  <c r="M791" i="14"/>
  <c r="O791" i="14"/>
  <c r="Q791" i="14"/>
  <c r="V791" i="14"/>
  <c r="G792" i="14"/>
  <c r="I792" i="14"/>
  <c r="I784" i="14" s="1"/>
  <c r="K792" i="14"/>
  <c r="M792" i="14"/>
  <c r="O792" i="14"/>
  <c r="Q792" i="14"/>
  <c r="V792" i="14"/>
  <c r="G793" i="14"/>
  <c r="M793" i="14" s="1"/>
  <c r="I793" i="14"/>
  <c r="K793" i="14"/>
  <c r="O793" i="14"/>
  <c r="Q793" i="14"/>
  <c r="V793" i="14"/>
  <c r="AE795" i="14"/>
  <c r="F44" i="1" s="1"/>
  <c r="BA18" i="13"/>
  <c r="BA16" i="13"/>
  <c r="BA15" i="13"/>
  <c r="BA14" i="13"/>
  <c r="G9" i="13"/>
  <c r="M9" i="13" s="1"/>
  <c r="I9" i="13"/>
  <c r="K9" i="13"/>
  <c r="O9" i="13"/>
  <c r="Q9" i="13"/>
  <c r="V9" i="13"/>
  <c r="G13" i="13"/>
  <c r="M13" i="13" s="1"/>
  <c r="I13" i="13"/>
  <c r="K13" i="13"/>
  <c r="O13" i="13"/>
  <c r="Q13" i="13"/>
  <c r="V13" i="13"/>
  <c r="G20" i="13"/>
  <c r="I20" i="13"/>
  <c r="K20" i="13"/>
  <c r="M20" i="13"/>
  <c r="O20" i="13"/>
  <c r="Q20" i="13"/>
  <c r="V20" i="13"/>
  <c r="G23" i="13"/>
  <c r="AF36" i="13" s="1"/>
  <c r="G43" i="1" s="1"/>
  <c r="H43" i="1" s="1"/>
  <c r="I43" i="1" s="1"/>
  <c r="I23" i="13"/>
  <c r="K23" i="13"/>
  <c r="O23" i="13"/>
  <c r="Q23" i="13"/>
  <c r="V23" i="13"/>
  <c r="G26" i="13"/>
  <c r="M26" i="13" s="1"/>
  <c r="I26" i="13"/>
  <c r="K26" i="13"/>
  <c r="O26" i="13"/>
  <c r="Q26" i="13"/>
  <c r="V26" i="13"/>
  <c r="G29" i="13"/>
  <c r="M29" i="13" s="1"/>
  <c r="I29" i="13"/>
  <c r="K29" i="13"/>
  <c r="O29" i="13"/>
  <c r="Q29" i="13"/>
  <c r="V29" i="13"/>
  <c r="G32" i="13"/>
  <c r="I32" i="13"/>
  <c r="K32" i="13"/>
  <c r="M32" i="13"/>
  <c r="O32" i="13"/>
  <c r="Q32" i="13"/>
  <c r="V32" i="13"/>
  <c r="AE36" i="13"/>
  <c r="F43" i="1" s="1"/>
  <c r="BA30" i="12"/>
  <c r="G9" i="12"/>
  <c r="I9" i="12"/>
  <c r="K9" i="12"/>
  <c r="K8" i="12" s="1"/>
  <c r="M9" i="12"/>
  <c r="O9" i="12"/>
  <c r="Q9" i="12"/>
  <c r="V9" i="12"/>
  <c r="G16" i="12"/>
  <c r="M16" i="12" s="1"/>
  <c r="I16" i="12"/>
  <c r="K16" i="12"/>
  <c r="O16" i="12"/>
  <c r="Q16" i="12"/>
  <c r="V16" i="12"/>
  <c r="G23" i="12"/>
  <c r="M23" i="12" s="1"/>
  <c r="I23" i="12"/>
  <c r="K23" i="12"/>
  <c r="O23" i="12"/>
  <c r="Q23" i="12"/>
  <c r="V23" i="12"/>
  <c r="G26" i="12"/>
  <c r="M26" i="12" s="1"/>
  <c r="I26" i="12"/>
  <c r="K26" i="12"/>
  <c r="O26" i="12"/>
  <c r="Q26" i="12"/>
  <c r="V26" i="12"/>
  <c r="G33" i="12"/>
  <c r="I33" i="12"/>
  <c r="K33" i="12"/>
  <c r="M33" i="12"/>
  <c r="O33" i="12"/>
  <c r="Q33" i="12"/>
  <c r="V33" i="12"/>
  <c r="G38" i="12"/>
  <c r="I38" i="12"/>
  <c r="K38" i="12"/>
  <c r="M38" i="12"/>
  <c r="O38" i="12"/>
  <c r="Q38" i="12"/>
  <c r="V38" i="12"/>
  <c r="AE45" i="12"/>
  <c r="F42" i="1" s="1"/>
  <c r="I20" i="1"/>
  <c r="I19" i="1"/>
  <c r="H40" i="1"/>
  <c r="J28" i="1"/>
  <c r="J26" i="1"/>
  <c r="G38" i="1"/>
  <c r="F38" i="1"/>
  <c r="J23" i="1"/>
  <c r="J24" i="1"/>
  <c r="J25" i="1"/>
  <c r="J27" i="1"/>
  <c r="E24" i="1"/>
  <c r="E26" i="1"/>
  <c r="O611" i="14" l="1"/>
  <c r="G72" i="15"/>
  <c r="I383" i="14"/>
  <c r="I146" i="14"/>
  <c r="Q146" i="14"/>
  <c r="Q78" i="14"/>
  <c r="O106" i="15"/>
  <c r="Q23" i="16"/>
  <c r="I35" i="17"/>
  <c r="G110" i="18"/>
  <c r="I91" i="1" s="1"/>
  <c r="V705" i="14"/>
  <c r="I705" i="14"/>
  <c r="K662" i="14"/>
  <c r="O662" i="14"/>
  <c r="K633" i="14"/>
  <c r="M463" i="14"/>
  <c r="I432" i="14"/>
  <c r="V383" i="14"/>
  <c r="O78" i="14"/>
  <c r="Q18" i="14"/>
  <c r="G90" i="15"/>
  <c r="I33" i="15"/>
  <c r="V8" i="15"/>
  <c r="O125" i="16"/>
  <c r="K37" i="16"/>
  <c r="G82" i="17"/>
  <c r="M84" i="17"/>
  <c r="O224" i="18"/>
  <c r="G213" i="18"/>
  <c r="V23" i="19"/>
  <c r="M8" i="20"/>
  <c r="O35" i="17"/>
  <c r="O79" i="18"/>
  <c r="K611" i="14"/>
  <c r="I213" i="18"/>
  <c r="K23" i="19"/>
  <c r="V662" i="14"/>
  <c r="Q432" i="14"/>
  <c r="Q37" i="16"/>
  <c r="K110" i="18"/>
  <c r="O498" i="14"/>
  <c r="I8" i="13"/>
  <c r="O705" i="14"/>
  <c r="Q611" i="14"/>
  <c r="Q301" i="14"/>
  <c r="I233" i="14"/>
  <c r="G21" i="16"/>
  <c r="V338" i="14"/>
  <c r="I224" i="18"/>
  <c r="H50" i="1"/>
  <c r="I50" i="1" s="1"/>
  <c r="I86" i="1"/>
  <c r="G78" i="16"/>
  <c r="I96" i="1" s="1"/>
  <c r="Q63" i="18"/>
  <c r="Q383" i="14"/>
  <c r="M106" i="15"/>
  <c r="Q8" i="18"/>
  <c r="I37" i="19"/>
  <c r="V273" i="14"/>
  <c r="O255" i="14"/>
  <c r="V92" i="15"/>
  <c r="I8" i="15"/>
  <c r="V224" i="18"/>
  <c r="O8" i="13"/>
  <c r="V468" i="14"/>
  <c r="AF45" i="12"/>
  <c r="V606" i="14"/>
  <c r="Q255" i="14"/>
  <c r="Q233" i="14"/>
  <c r="G107" i="14"/>
  <c r="M108" i="14"/>
  <c r="M9" i="14"/>
  <c r="M8" i="14" s="1"/>
  <c r="AF795" i="14"/>
  <c r="G44" i="1" s="1"/>
  <c r="H44" i="1" s="1"/>
  <c r="I44" i="1" s="1"/>
  <c r="V83" i="15"/>
  <c r="O58" i="16"/>
  <c r="I149" i="18"/>
  <c r="G8" i="12"/>
  <c r="M458" i="14"/>
  <c r="M457" i="14" s="1"/>
  <c r="G457" i="14"/>
  <c r="I97" i="1" s="1"/>
  <c r="I189" i="14"/>
  <c r="Q189" i="14"/>
  <c r="I78" i="14"/>
  <c r="I106" i="15"/>
  <c r="V72" i="15"/>
  <c r="G8" i="13"/>
  <c r="O468" i="14"/>
  <c r="M379" i="14"/>
  <c r="M378" i="14" s="1"/>
  <c r="G133" i="14"/>
  <c r="I74" i="1" s="1"/>
  <c r="M134" i="14"/>
  <c r="M133" i="14" s="1"/>
  <c r="V106" i="15"/>
  <c r="V78" i="16"/>
  <c r="K58" i="16"/>
  <c r="I23" i="16"/>
  <c r="O82" i="17"/>
  <c r="M15" i="17"/>
  <c r="M35" i="18"/>
  <c r="M34" i="18" s="1"/>
  <c r="G34" i="18"/>
  <c r="O211" i="19"/>
  <c r="O633" i="14"/>
  <c r="I498" i="14"/>
  <c r="I255" i="14"/>
  <c r="K92" i="15"/>
  <c r="Q291" i="14"/>
  <c r="V753" i="14"/>
  <c r="M607" i="14"/>
  <c r="M606" i="14" s="1"/>
  <c r="K468" i="14"/>
  <c r="K291" i="14"/>
  <c r="V189" i="14"/>
  <c r="K189" i="14"/>
  <c r="V146" i="14"/>
  <c r="M45" i="15"/>
  <c r="I58" i="16"/>
  <c r="M82" i="17"/>
  <c r="G15" i="17"/>
  <c r="G92" i="17" s="1"/>
  <c r="I50" i="18"/>
  <c r="K8" i="18"/>
  <c r="F39" i="1"/>
  <c r="V8" i="13"/>
  <c r="H46" i="1"/>
  <c r="I46" i="1" s="1"/>
  <c r="Q8" i="12"/>
  <c r="V633" i="14"/>
  <c r="V743" i="14"/>
  <c r="V432" i="14"/>
  <c r="O784" i="14"/>
  <c r="K498" i="14"/>
  <c r="K463" i="14"/>
  <c r="K383" i="14"/>
  <c r="M381" i="14"/>
  <c r="M380" i="14" s="1"/>
  <c r="K146" i="14"/>
  <c r="G69" i="15"/>
  <c r="I73" i="1" s="1"/>
  <c r="K23" i="17"/>
  <c r="O149" i="18"/>
  <c r="G79" i="18"/>
  <c r="I90" i="1" s="1"/>
  <c r="M80" i="18"/>
  <c r="M79" i="18" s="1"/>
  <c r="O172" i="19"/>
  <c r="M24" i="19"/>
  <c r="M23" i="19" s="1"/>
  <c r="G23" i="19"/>
  <c r="V301" i="14"/>
  <c r="O273" i="14"/>
  <c r="V255" i="14"/>
  <c r="I107" i="14"/>
  <c r="K78" i="14"/>
  <c r="O18" i="14"/>
  <c r="Q213" i="18"/>
  <c r="K149" i="18"/>
  <c r="O50" i="18"/>
  <c r="Q8" i="19"/>
  <c r="I273" i="14"/>
  <c r="O146" i="14"/>
  <c r="Q92" i="15"/>
  <c r="G33" i="15"/>
  <c r="I70" i="1" s="1"/>
  <c r="O33" i="15"/>
  <c r="O8" i="15"/>
  <c r="G37" i="16"/>
  <c r="V35" i="17"/>
  <c r="K35" i="17"/>
  <c r="V8" i="18"/>
  <c r="K172" i="19"/>
  <c r="O37" i="19"/>
  <c r="V37" i="19"/>
  <c r="O8" i="12"/>
  <c r="I606" i="14"/>
  <c r="V587" i="14"/>
  <c r="I587" i="14"/>
  <c r="Q468" i="14"/>
  <c r="I338" i="14"/>
  <c r="O291" i="14"/>
  <c r="K273" i="14"/>
  <c r="V78" i="14"/>
  <c r="V125" i="16"/>
  <c r="Q58" i="16"/>
  <c r="G58" i="16"/>
  <c r="I95" i="1" s="1"/>
  <c r="I37" i="16"/>
  <c r="G23" i="16"/>
  <c r="G8" i="16"/>
  <c r="K82" i="17"/>
  <c r="Q15" i="17"/>
  <c r="K213" i="18"/>
  <c r="V149" i="18"/>
  <c r="Q110" i="18"/>
  <c r="Q172" i="19"/>
  <c r="K37" i="19"/>
  <c r="Q23" i="19"/>
  <c r="F41" i="1"/>
  <c r="V79" i="18"/>
  <c r="G50" i="18"/>
  <c r="O8" i="18"/>
  <c r="O8" i="19"/>
  <c r="Q8" i="13"/>
  <c r="Q784" i="14"/>
  <c r="O753" i="14"/>
  <c r="G743" i="14"/>
  <c r="I107" i="1" s="1"/>
  <c r="K705" i="14"/>
  <c r="M662" i="14"/>
  <c r="O587" i="14"/>
  <c r="Q498" i="14"/>
  <c r="I463" i="14"/>
  <c r="O457" i="14"/>
  <c r="M432" i="14"/>
  <c r="M383" i="14"/>
  <c r="O338" i="14"/>
  <c r="G338" i="14"/>
  <c r="K255" i="14"/>
  <c r="O107" i="14"/>
  <c r="V107" i="14"/>
  <c r="V18" i="14"/>
  <c r="Q8" i="14"/>
  <c r="Q106" i="15"/>
  <c r="Q125" i="16"/>
  <c r="Q82" i="17"/>
  <c r="V82" i="17"/>
  <c r="I82" i="17"/>
  <c r="Q149" i="18"/>
  <c r="O110" i="18"/>
  <c r="G63" i="18"/>
  <c r="I8" i="18"/>
  <c r="I8" i="20"/>
  <c r="Q8" i="20"/>
  <c r="G8" i="18"/>
  <c r="I211" i="19"/>
  <c r="I172" i="19"/>
  <c r="I8" i="19"/>
  <c r="O8" i="20"/>
  <c r="Q8" i="15"/>
  <c r="V23" i="17"/>
  <c r="G224" i="18"/>
  <c r="K224" i="18"/>
  <c r="V110" i="18"/>
  <c r="I8" i="12"/>
  <c r="M782" i="14"/>
  <c r="M781" i="14" s="1"/>
  <c r="Q705" i="14"/>
  <c r="G705" i="14"/>
  <c r="I106" i="1" s="1"/>
  <c r="I662" i="14"/>
  <c r="Q662" i="14"/>
  <c r="Q633" i="14"/>
  <c r="I611" i="14"/>
  <c r="K301" i="14"/>
  <c r="I291" i="14"/>
  <c r="K8" i="14"/>
  <c r="K106" i="15"/>
  <c r="O92" i="15"/>
  <c r="Q72" i="15"/>
  <c r="Q78" i="16"/>
  <c r="K23" i="16"/>
  <c r="Q23" i="17"/>
  <c r="K15" i="17"/>
  <c r="I110" i="18"/>
  <c r="K79" i="18"/>
  <c r="Q50" i="18"/>
  <c r="M42" i="18"/>
  <c r="M41" i="18" s="1"/>
  <c r="V211" i="19"/>
  <c r="V8" i="19"/>
  <c r="V8" i="20"/>
  <c r="K8" i="20"/>
  <c r="I18" i="14"/>
  <c r="O8" i="14"/>
  <c r="Q33" i="15"/>
  <c r="O23" i="16"/>
  <c r="V8" i="12"/>
  <c r="K8" i="13"/>
  <c r="M753" i="14"/>
  <c r="I633" i="14"/>
  <c r="V611" i="14"/>
  <c r="K587" i="14"/>
  <c r="O463" i="14"/>
  <c r="O432" i="14"/>
  <c r="O383" i="14"/>
  <c r="K338" i="14"/>
  <c r="O301" i="14"/>
  <c r="V233" i="14"/>
  <c r="K233" i="14"/>
  <c r="K18" i="14"/>
  <c r="I8" i="14"/>
  <c r="G106" i="15"/>
  <c r="V33" i="15"/>
  <c r="K33" i="15"/>
  <c r="K8" i="15"/>
  <c r="O78" i="16"/>
  <c r="V37" i="16"/>
  <c r="O23" i="17"/>
  <c r="I15" i="17"/>
  <c r="I79" i="18"/>
  <c r="O63" i="18"/>
  <c r="V45" i="18"/>
  <c r="K211" i="19"/>
  <c r="Q37" i="19"/>
  <c r="I23" i="19"/>
  <c r="V784" i="14"/>
  <c r="K606" i="14"/>
  <c r="Q587" i="14"/>
  <c r="G587" i="14"/>
  <c r="I101" i="1" s="1"/>
  <c r="V498" i="14"/>
  <c r="I468" i="14"/>
  <c r="Q457" i="14"/>
  <c r="Q338" i="14"/>
  <c r="Q273" i="14"/>
  <c r="M233" i="14"/>
  <c r="I92" i="15"/>
  <c r="K72" i="15"/>
  <c r="G8" i="15"/>
  <c r="G125" i="16"/>
  <c r="I78" i="16"/>
  <c r="V58" i="16"/>
  <c r="O37" i="16"/>
  <c r="V23" i="16"/>
  <c r="Q35" i="17"/>
  <c r="O213" i="18"/>
  <c r="G149" i="18"/>
  <c r="I93" i="1" s="1"/>
  <c r="Q79" i="18"/>
  <c r="K63" i="18"/>
  <c r="V50" i="18"/>
  <c r="K50" i="18"/>
  <c r="Q34" i="18"/>
  <c r="V172" i="19"/>
  <c r="G8" i="20"/>
  <c r="AF36" i="20"/>
  <c r="G50" i="1" s="1"/>
  <c r="M172" i="19"/>
  <c r="M211" i="19"/>
  <c r="M37" i="19"/>
  <c r="M8" i="19"/>
  <c r="G37" i="19"/>
  <c r="I111" i="1" s="1"/>
  <c r="AF226" i="19"/>
  <c r="G49" i="1" s="1"/>
  <c r="H49" i="1" s="1"/>
  <c r="I49" i="1" s="1"/>
  <c r="G172" i="19"/>
  <c r="I112" i="1" s="1"/>
  <c r="G211" i="19"/>
  <c r="G8" i="19"/>
  <c r="M63" i="18"/>
  <c r="M213" i="18"/>
  <c r="M149" i="18"/>
  <c r="AF239" i="18"/>
  <c r="G48" i="1" s="1"/>
  <c r="H48" i="1" s="1"/>
  <c r="I48" i="1" s="1"/>
  <c r="M235" i="18"/>
  <c r="M224" i="18" s="1"/>
  <c r="M122" i="18"/>
  <c r="M110" i="18" s="1"/>
  <c r="M58" i="18"/>
  <c r="M50" i="18" s="1"/>
  <c r="M46" i="18"/>
  <c r="M45" i="18" s="1"/>
  <c r="M9" i="18"/>
  <c r="M8" i="18" s="1"/>
  <c r="M32" i="18"/>
  <c r="M31" i="18" s="1"/>
  <c r="G61" i="18"/>
  <c r="M35" i="17"/>
  <c r="M32" i="17"/>
  <c r="M31" i="17" s="1"/>
  <c r="M22" i="17"/>
  <c r="M21" i="17" s="1"/>
  <c r="G35" i="17"/>
  <c r="I113" i="1" s="1"/>
  <c r="G23" i="17"/>
  <c r="AF92" i="17"/>
  <c r="G47" i="1" s="1"/>
  <c r="H47" i="1" s="1"/>
  <c r="I47" i="1" s="1"/>
  <c r="M125" i="16"/>
  <c r="M23" i="16"/>
  <c r="M58" i="16"/>
  <c r="M91" i="16"/>
  <c r="M78" i="16" s="1"/>
  <c r="M38" i="16"/>
  <c r="M37" i="16" s="1"/>
  <c r="AF140" i="16"/>
  <c r="G46" i="1" s="1"/>
  <c r="M92" i="15"/>
  <c r="M83" i="15"/>
  <c r="G83" i="15"/>
  <c r="M9" i="15"/>
  <c r="M8" i="15" s="1"/>
  <c r="G92" i="15"/>
  <c r="M54" i="15"/>
  <c r="M498" i="14"/>
  <c r="M611" i="14"/>
  <c r="M146" i="14"/>
  <c r="M18" i="14"/>
  <c r="M301" i="14"/>
  <c r="M468" i="14"/>
  <c r="M633" i="14"/>
  <c r="M189" i="14"/>
  <c r="M587" i="14"/>
  <c r="M338" i="14"/>
  <c r="M273" i="14"/>
  <c r="M705" i="14"/>
  <c r="M784" i="14"/>
  <c r="M107" i="14"/>
  <c r="M78" i="14"/>
  <c r="G468" i="14"/>
  <c r="I99" i="1" s="1"/>
  <c r="G255" i="14"/>
  <c r="I79" i="1" s="1"/>
  <c r="G611" i="14"/>
  <c r="I103" i="1" s="1"/>
  <c r="G432" i="14"/>
  <c r="G383" i="14"/>
  <c r="G233" i="14"/>
  <c r="I78" i="1" s="1"/>
  <c r="G189" i="14"/>
  <c r="I77" i="1" s="1"/>
  <c r="G18" i="14"/>
  <c r="I71" i="1" s="1"/>
  <c r="G784" i="14"/>
  <c r="G753" i="14"/>
  <c r="I108" i="1" s="1"/>
  <c r="G662" i="14"/>
  <c r="I105" i="1" s="1"/>
  <c r="G633" i="14"/>
  <c r="I104" i="1" s="1"/>
  <c r="G301" i="14"/>
  <c r="I83" i="1" s="1"/>
  <c r="G146" i="14"/>
  <c r="G498" i="14"/>
  <c r="I100" i="1" s="1"/>
  <c r="G463" i="14"/>
  <c r="I98" i="1" s="1"/>
  <c r="G273" i="14"/>
  <c r="I81" i="1" s="1"/>
  <c r="G78" i="14"/>
  <c r="I72" i="1" s="1"/>
  <c r="M23" i="13"/>
  <c r="M8" i="13" s="1"/>
  <c r="M8" i="12"/>
  <c r="I87" i="1" l="1"/>
  <c r="G45" i="12"/>
  <c r="G239" i="18"/>
  <c r="M33" i="15"/>
  <c r="G117" i="15"/>
  <c r="I114" i="1"/>
  <c r="G36" i="13"/>
  <c r="I85" i="1"/>
  <c r="I94" i="1"/>
  <c r="I88" i="1"/>
  <c r="I17" i="1" s="1"/>
  <c r="I84" i="1"/>
  <c r="I69" i="1"/>
  <c r="I18" i="1"/>
  <c r="I110" i="1"/>
  <c r="G36" i="20"/>
  <c r="F51" i="1"/>
  <c r="I76" i="1"/>
  <c r="G795" i="14"/>
  <c r="G140" i="16"/>
  <c r="I75" i="1"/>
  <c r="G42" i="1"/>
  <c r="H42" i="1" s="1"/>
  <c r="I42" i="1" s="1"/>
  <c r="G41" i="1"/>
  <c r="H41" i="1" s="1"/>
  <c r="I41" i="1" s="1"/>
  <c r="G39" i="1"/>
  <c r="H39" i="1" s="1"/>
  <c r="H51" i="1" s="1"/>
  <c r="I115" i="1"/>
  <c r="I89" i="1"/>
  <c r="G226" i="19"/>
  <c r="G23" i="1" l="1"/>
  <c r="A23" i="1" s="1"/>
  <c r="I16" i="1"/>
  <c r="I21" i="1" s="1"/>
  <c r="I116" i="1"/>
  <c r="G51" i="1"/>
  <c r="G25" i="1" s="1"/>
  <c r="A25" i="1" s="1"/>
  <c r="I39" i="1"/>
  <c r="I51" i="1" s="1"/>
  <c r="G26" i="1" l="1"/>
  <c r="A26" i="1"/>
  <c r="J109" i="1"/>
  <c r="J71" i="1"/>
  <c r="J105" i="1"/>
  <c r="J86" i="1"/>
  <c r="J94" i="1"/>
  <c r="J70" i="1"/>
  <c r="J112" i="1"/>
  <c r="J82" i="1"/>
  <c r="J90" i="1"/>
  <c r="J72" i="1"/>
  <c r="J80" i="1"/>
  <c r="J69" i="1"/>
  <c r="J111" i="1"/>
  <c r="J115" i="1"/>
  <c r="J103" i="1"/>
  <c r="J76" i="1"/>
  <c r="J93" i="1"/>
  <c r="J87" i="1"/>
  <c r="J88" i="1"/>
  <c r="J95" i="1"/>
  <c r="J84" i="1"/>
  <c r="J79" i="1"/>
  <c r="J108" i="1"/>
  <c r="J89" i="1"/>
  <c r="J98" i="1"/>
  <c r="J104" i="1"/>
  <c r="J107" i="1"/>
  <c r="J110" i="1"/>
  <c r="J75" i="1"/>
  <c r="J73" i="1"/>
  <c r="J114" i="1"/>
  <c r="J92" i="1"/>
  <c r="J85" i="1"/>
  <c r="J91" i="1"/>
  <c r="J78" i="1"/>
  <c r="J74" i="1"/>
  <c r="J106" i="1"/>
  <c r="J102" i="1"/>
  <c r="J97" i="1"/>
  <c r="J99" i="1"/>
  <c r="J100" i="1"/>
  <c r="J96" i="1"/>
  <c r="J113" i="1"/>
  <c r="J81" i="1"/>
  <c r="J101" i="1"/>
  <c r="J77" i="1"/>
  <c r="J83" i="1"/>
  <c r="G28" i="1"/>
  <c r="J45" i="1"/>
  <c r="J49" i="1"/>
  <c r="J43" i="1"/>
  <c r="J41" i="1"/>
  <c r="J42" i="1"/>
  <c r="J39" i="1"/>
  <c r="J51" i="1" s="1"/>
  <c r="J47" i="1"/>
  <c r="J50" i="1"/>
  <c r="J48" i="1"/>
  <c r="J46" i="1"/>
  <c r="J44" i="1"/>
  <c r="A24" i="1"/>
  <c r="G24" i="1"/>
  <c r="A27" i="1" s="1"/>
  <c r="G29" i="1" l="1"/>
  <c r="G27" i="1" s="1"/>
  <c r="A29" i="1"/>
  <c r="J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59FC6B7-63CA-406B-A47F-7EC7907A52BB}">
      <text>
        <r>
          <rPr>
            <sz val="9"/>
            <color indexed="81"/>
            <rFont val="Tahoma"/>
            <family val="2"/>
            <charset val="238"/>
          </rPr>
          <t>Jedná se o informaci, zda se jedná o položku, která je do rozpočtu zadána z cenové soustavy RTS, nebo vlastní.</t>
        </r>
      </text>
    </comment>
    <comment ref="T6" authorId="0" shapeId="0" xr:uid="{F4C3C72B-5712-4742-A0D6-3E47286BBE3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2177FE49-A459-4D99-B262-94BB8F981175}">
      <text>
        <r>
          <rPr>
            <sz val="9"/>
            <color indexed="81"/>
            <rFont val="Tahoma"/>
            <family val="2"/>
            <charset val="238"/>
          </rPr>
          <t>Jedná se o informaci, zda se jedná o položku, která je do rozpočtu zadána z cenové soustavy RTS, nebo vlastní.</t>
        </r>
      </text>
    </comment>
    <comment ref="T6" authorId="0" shapeId="0" xr:uid="{7BF971FA-DC9C-452E-B983-9925CB265EF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68FCC2D9-C192-45B5-874D-23D12118AFCD}">
      <text>
        <r>
          <rPr>
            <sz val="9"/>
            <color indexed="81"/>
            <rFont val="Tahoma"/>
            <family val="2"/>
            <charset val="238"/>
          </rPr>
          <t>Jedná se o informaci, zda se jedná o položku, která je do rozpočtu zadána z cenové soustavy RTS, nebo vlastní.</t>
        </r>
      </text>
    </comment>
    <comment ref="T6" authorId="0" shapeId="0" xr:uid="{7E11DCEF-56FB-4280-8D6C-42FFC32FD41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D90420C8-B9A4-4645-8469-550FE4767E65}">
      <text>
        <r>
          <rPr>
            <sz val="9"/>
            <color indexed="81"/>
            <rFont val="Tahoma"/>
            <family val="2"/>
            <charset val="238"/>
          </rPr>
          <t>Jedná se o informaci, zda se jedná o položku, která je do rozpočtu zadána z cenové soustavy RTS, nebo vlastní.</t>
        </r>
      </text>
    </comment>
    <comment ref="T6" authorId="0" shapeId="0" xr:uid="{1611C9C4-9582-44D2-9B1B-4C66AC2F686A}">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61FCF75D-B00E-432F-88E5-C9583B59B725}">
      <text>
        <r>
          <rPr>
            <sz val="9"/>
            <color indexed="81"/>
            <rFont val="Tahoma"/>
            <family val="2"/>
            <charset val="238"/>
          </rPr>
          <t>Jedná se o informaci, zda se jedná o položku, která je do rozpočtu zadána z cenové soustavy RTS, nebo vlastní.</t>
        </r>
      </text>
    </comment>
    <comment ref="T6" authorId="0" shapeId="0" xr:uid="{CD76EAE9-5D8E-4F0C-B9EB-BE904E2E85F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1B08AF00-B1CB-4F3A-B3AA-5A4C4E41274A}">
      <text>
        <r>
          <rPr>
            <sz val="9"/>
            <color indexed="81"/>
            <rFont val="Tahoma"/>
            <family val="2"/>
            <charset val="238"/>
          </rPr>
          <t>Jedná se o informaci, zda se jedná o položku, která je do rozpočtu zadána z cenové soustavy RTS, nebo vlastní.</t>
        </r>
      </text>
    </comment>
    <comment ref="T6" authorId="0" shapeId="0" xr:uid="{4641091C-FA22-4581-BC8C-2D4A59ED427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92700101-52F4-4C20-9AE5-A2C887255DEB}">
      <text>
        <r>
          <rPr>
            <sz val="9"/>
            <color indexed="81"/>
            <rFont val="Tahoma"/>
            <family val="2"/>
            <charset val="238"/>
          </rPr>
          <t>Jedná se o informaci, zda se jedná o položku, která je do rozpočtu zadána z cenové soustavy RTS, nebo vlastní.</t>
        </r>
      </text>
    </comment>
    <comment ref="T6" authorId="0" shapeId="0" xr:uid="{0D76CFE0-9634-43FB-B5A1-B2E38A074754}">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1D2C540C-F73E-46FB-8303-70E02DCB4BA8}">
      <text>
        <r>
          <rPr>
            <sz val="9"/>
            <color indexed="81"/>
            <rFont val="Tahoma"/>
            <family val="2"/>
            <charset val="238"/>
          </rPr>
          <t>Jedná se o informaci, zda se jedná o položku, která je do rozpočtu zadána z cenové soustavy RTS, nebo vlastní.</t>
        </r>
      </text>
    </comment>
    <comment ref="T6" authorId="0" shapeId="0" xr:uid="{79E7E3CF-D586-4B2A-923E-92693E316D3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Miroslav</author>
  </authors>
  <commentList>
    <comment ref="S6" authorId="0" shapeId="0" xr:uid="{3F0C1167-79FB-41F8-9D66-EC16DC331E3E}">
      <text>
        <r>
          <rPr>
            <sz val="9"/>
            <color indexed="81"/>
            <rFont val="Tahoma"/>
            <family val="2"/>
            <charset val="238"/>
          </rPr>
          <t>Jedná se o informaci, zda se jedná o položku, která je do rozpočtu zadána z cenové soustavy RTS, nebo vlastní.</t>
        </r>
      </text>
    </comment>
    <comment ref="T6" authorId="0" shapeId="0" xr:uid="{FB585C94-6A1E-48D2-B9DA-D4D2F6D5E71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<sst xmlns="http://schemas.openxmlformats.org/spreadsheetml/2006/main" count="7498" uniqueCount="1816">
  <si>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</si>
  <si>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</si>
  <si>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</si>
  <si>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</si>
  <si>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</si>
  <si>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</si>
  <si>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</si>
  <si>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</si>
  <si>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</si>
  <si>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</si>
  <si>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</si>
  <si>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</si>
  <si>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</si>
  <si>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</si>
  <si>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</si>
  <si>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</si>
  <si>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</si>
  <si>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</si>
  <si>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</si>
  <si>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</si>
  <si>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</si>
  <si>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</si>
  <si>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</si>
  <si>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</si>
  <si>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</si>
  <si>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</si>
  <si>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</si>
  <si>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</si>
  <si>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</si>
  <si>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</si>
  <si>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</si>
  <si>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</si>
  <si>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</si>
  <si>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</si>
  <si>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</si>
  <si>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</si>
  <si>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</si>
  <si>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</si>
  <si>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</si>
  <si>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</si>
  <si>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</si>
  <si>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</si>
  <si>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</si>
  <si>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20250813</t>
  </si>
  <si>
    <t>Sklady SZZ</t>
  </si>
  <si>
    <t>Stavba</t>
  </si>
  <si>
    <t>Stavební objekt</t>
  </si>
  <si>
    <t>01</t>
  </si>
  <si>
    <t>02</t>
  </si>
  <si>
    <t>03</t>
  </si>
  <si>
    <t>Stavební úpravy</t>
  </si>
  <si>
    <t>04</t>
  </si>
  <si>
    <t>Zpevněné plochy</t>
  </si>
  <si>
    <t>05</t>
  </si>
  <si>
    <t>Vytápění</t>
  </si>
  <si>
    <t>06</t>
  </si>
  <si>
    <t>Vzduchotechnika</t>
  </si>
  <si>
    <t>07</t>
  </si>
  <si>
    <t>Zdravoinstalace</t>
  </si>
  <si>
    <t>08</t>
  </si>
  <si>
    <t>Elektroinstalace</t>
  </si>
  <si>
    <t>09</t>
  </si>
  <si>
    <t>Vybavení</t>
  </si>
  <si>
    <t>Celkem za stavbu</t>
  </si>
  <si>
    <t>CZK</t>
  </si>
  <si>
    <t>#POPS</t>
  </si>
  <si>
    <t>Popis stavby: 20250813 - Sklady SZZ</t>
  </si>
  <si>
    <t>#POPO</t>
  </si>
  <si>
    <t>Popis objektu: 01 - Sklady SZZ</t>
  </si>
  <si>
    <t>#POPR</t>
  </si>
  <si>
    <t>Popis rozpočtu: 01 - Vedlejší náklady</t>
  </si>
  <si>
    <t>Popis rozpočtu: 02 - Ostatní náklady</t>
  </si>
  <si>
    <t>Popis rozpočtu: 03 - Stavební úpravy</t>
  </si>
  <si>
    <t>Popis rozpočtu: 04 - Zpevněné plochy</t>
  </si>
  <si>
    <t>Popis rozpočtu: 05 - Vytápění</t>
  </si>
  <si>
    <t>Popis rozpočtu: 06 - Vzduchotechnika</t>
  </si>
  <si>
    <t>Popis rozpočtu: 07 - Zdravoinstalace</t>
  </si>
  <si>
    <t>Popis rozpočtu: 08 - Elektroinstalace</t>
  </si>
  <si>
    <t>Popis rozpočtu: 09 - Vybavení</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</si>
  <si>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</si>
  <si>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</si>
  <si>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</si>
  <si>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</si>
  <si>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</si>
  <si>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</si>
  <si>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</si>
  <si>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</si>
  <si>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</si>
  <si>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</si>
  <si>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</si>
  <si>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</si>
  <si>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</si>
  <si>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</si>
  <si>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</si>
  <si>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Upravy povrchů vnitřní</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</si>
  <si>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</si>
  <si>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</si>
  <si>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</si>
  <si>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</si>
  <si>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</si>
  <si>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</si>
  <si>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</si>
  <si>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</si>
  <si>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</si>
  <si>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</si>
  <si>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</si>
  <si>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</si>
  <si>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</si>
  <si>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</si>
  <si>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</si>
  <si>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</si>
  <si>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</si>
  <si>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</si>
  <si>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</si>
  <si>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</si>
  <si>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991</t>
  </si>
  <si>
    <t>Ostatní</t>
  </si>
  <si>
    <t>711</t>
  </si>
  <si>
    <t>Izolace proti vodě</t>
  </si>
  <si>
    <t>713</t>
  </si>
  <si>
    <t>Izolace tepelné</t>
  </si>
  <si>
    <t>721</t>
  </si>
  <si>
    <t>Vnitřní kanalizace</t>
  </si>
  <si>
    <t>722</t>
  </si>
  <si>
    <t>Vnitřní vodovod</t>
  </si>
  <si>
    <t>724</t>
  </si>
  <si>
    <t>Strojní vybavení</t>
  </si>
  <si>
    <t>725</t>
  </si>
  <si>
    <t>Zařizovací předměty</t>
  </si>
  <si>
    <t>733</t>
  </si>
  <si>
    <t>Rozvod potrubí</t>
  </si>
  <si>
    <t>734</t>
  </si>
  <si>
    <t>Armatury</t>
  </si>
  <si>
    <t>735</t>
  </si>
  <si>
    <t>Otopná tělesa</t>
  </si>
  <si>
    <t>764</t>
  </si>
  <si>
    <t>Konstrukce klempířské</t>
  </si>
  <si>
    <t>765</t>
  </si>
  <si>
    <t>Krytiny tvrdé</t>
  </si>
  <si>
    <t>766</t>
  </si>
  <si>
    <t>Konstrukce truhlářské, okna a dveře</t>
  </si>
  <si>
    <t>767</t>
  </si>
  <si>
    <t>Konstrukce zámečnické</t>
  </si>
  <si>
    <t>768</t>
  </si>
  <si>
    <t>Hliníkové konstrukce</t>
  </si>
  <si>
    <t>769</t>
  </si>
  <si>
    <t>Otvorové prvky z plastu</t>
  </si>
  <si>
    <t>771</t>
  </si>
  <si>
    <t>Podlahy z dlaždic a obklady</t>
  </si>
  <si>
    <t>776</t>
  </si>
  <si>
    <t>Podlahy a stěny povlakové</t>
  </si>
  <si>
    <t>777</t>
  </si>
  <si>
    <t>Podlahy ze syntetických hmot</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</si>
  <si>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</si>
  <si>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</si>
  <si>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</si>
  <si>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</si>
  <si>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</si>
  <si>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</si>
  <si>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</si>
  <si>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</si>
  <si>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</si>
  <si>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</si>
  <si>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</si>
  <si>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</si>
  <si>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</si>
  <si>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</si>
  <si>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</si>
  <si>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M99</t>
  </si>
  <si>
    <t>Ostatní práce "M"</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</si>
  <si>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</si>
  <si>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</si>
  <si>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</si>
  <si>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</si>
  <si>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</si>
  <si>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</si>
  <si>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</si>
  <si>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</si>
  <si>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</si>
  <si>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</si>
  <si>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</si>
  <si>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</si>
  <si>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</si>
  <si>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</si>
  <si>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</si>
  <si>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</si>
  <si>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</si>
  <si>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</si>
  <si>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</si>
  <si>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</si>
  <si>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</si>
  <si>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</si>
  <si>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</si>
  <si>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</si>
  <si>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</si>
  <si>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</si>
  <si>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</si>
  <si>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</si>
  <si>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</si>
  <si>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</si>
  <si>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</si>
  <si>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</si>
  <si>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</si>
  <si>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991000004RZ1</t>
  </si>
  <si>
    <t>Opatření z hlediska BOZP na staveništi</t>
  </si>
  <si>
    <t>kpl</t>
  </si>
  <si>
    <t>Vlastní</t>
  </si>
  <si>
    <t>Indiv</t>
  </si>
  <si>
    <t>Práce</t>
  </si>
  <si>
    <t>Běžná</t>
  </si>
  <si>
    <t>POL1_0</t>
  </si>
  <si>
    <t>- dle požadavků a podmínek plánu BOZP na staveništi</t>
  </si>
  <si>
    <t>POP</t>
  </si>
  <si>
    <t>- dle SOD</t>
  </si>
  <si>
    <t>- dle KOOBOZP</t>
  </si>
  <si>
    <t>- dle 309/2006 Sb</t>
  </si>
  <si>
    <t>- dle 591/2006 Sb.</t>
  </si>
  <si>
    <t>VV</t>
  </si>
  <si>
    <t>991000005RZ1</t>
  </si>
  <si>
    <t>Opatření z hlediska používání OOPP na staveništi</t>
  </si>
  <si>
    <t>- ochranné přilby a reflexní vesty</t>
  </si>
  <si>
    <t>- ochranné brýle</t>
  </si>
  <si>
    <t>- pracovní rukavice</t>
  </si>
  <si>
    <t>- polohovací postroje, úvazy</t>
  </si>
  <si>
    <t>991000006RZ1</t>
  </si>
  <si>
    <t>Opatření z hlediska provozu uživatele v objektu</t>
  </si>
  <si>
    <t>- dle požadavků a podmínek uživatele</t>
  </si>
  <si>
    <t>005121010R</t>
  </si>
  <si>
    <t>Vybudování zařízení staveniště</t>
  </si>
  <si>
    <t>RTS 25/ II</t>
  </si>
  <si>
    <t>VRN</t>
  </si>
  <si>
    <t>POL99_</t>
  </si>
  <si>
    <t>Zajištění bezpečného příjezdu a přístupu na staveniště včetně značení.</t>
  </si>
  <si>
    <t>Náklady s připojením staveniště na energie + zajištění měření odběru energií.</t>
  </si>
  <si>
    <t>Náklady na úklid v prostoru staveniště a příjezdových komunikací ke staveništi.</t>
  </si>
  <si>
    <t>Opatření k zabránění nadměrného zatěžování staveniště a jeho okolí prachem (např. používání krycích plachet, kropení sutě vodou).</t>
  </si>
  <si>
    <t>Oplocení zařízení staveniště výšky 1,8 m, brány a označení staveniště (cca 50 m)</t>
  </si>
  <si>
    <t>005121020R</t>
  </si>
  <si>
    <t xml:space="preserve">Provoz zařízení staveniště </t>
  </si>
  <si>
    <t>Náklady na vybavení zařízení staveniště.</t>
  </si>
  <si>
    <t>Náklady na spotřebované energie provozem zařízení staveniště.</t>
  </si>
  <si>
    <t>005121030R</t>
  </si>
  <si>
    <t>Odstranění zařízení staveniště</t>
  </si>
  <si>
    <t>Náklady na odstranění a odvoz zařízení staveniště.</t>
  </si>
  <si>
    <t/>
  </si>
  <si>
    <t>Zatravnění plochy staveniště</t>
  </si>
  <si>
    <t>SUM</t>
  </si>
  <si>
    <t>- pracovní obuv</t>
  </si>
  <si>
    <t>Uvedení stavbou dotčených ploch a ploch zařízení staveniště do původního stavu.</t>
  </si>
  <si>
    <t>END</t>
  </si>
  <si>
    <t>999000002RZ1</t>
  </si>
  <si>
    <t>Dokumentace skutečného provedení stavby</t>
  </si>
  <si>
    <t>kompl</t>
  </si>
  <si>
    <t>POL1_1</t>
  </si>
  <si>
    <t>tištěna + digitální podoba ( .dwg, .dxf ) v počtu a formátech dle SoD.</t>
  </si>
  <si>
    <t>Vypracování DOKUMENTACE SKUTEČNÉHO PROVEDENÍ STAVBY</t>
  </si>
  <si>
    <t>999000002RZ2</t>
  </si>
  <si>
    <t>Kompletační činnost</t>
  </si>
  <si>
    <t>kompletní dokladová část dle SoD (revize, atesty, certifikáty, prohlášení o shodě) pro předání a převzetí dokončeného díla</t>
  </si>
  <si>
    <t>náklady zhotovitele, související s prováděním zkoušek a REVIZÍ předepsaných technickými normami a vyjádřeními dotčených orgánů pro řádné provedení a předání díla.</t>
  </si>
  <si>
    <t>náklady na individuální zkoušky dodaných a smontovaných technologických zařízení včetně komplexního vyzkoušení.</t>
  </si>
  <si>
    <t>náklady zhotovitele na vypracování provozních řádů pro trvalý provoz.</t>
  </si>
  <si>
    <t>náklady na předání všech návodů k obsluze a údržbě pro technologická zařízení a  náklady na zaškolení obsluhy objednatele</t>
  </si>
  <si>
    <t>999000002RZ3</t>
  </si>
  <si>
    <t>Vypracování zhotovitelské REALIZAČNÍ a VÝROBNÍ</t>
  </si>
  <si>
    <t>dle požadavků PD a SOD</t>
  </si>
  <si>
    <t>999000002RZ4</t>
  </si>
  <si>
    <t>TIČR</t>
  </si>
  <si>
    <t>Stanovisko TIČR dle požadavků vyhlášky č. 73/2010 Sb.</t>
  </si>
  <si>
    <t>999000002RZ5</t>
  </si>
  <si>
    <t>Koordinace stavebních a technologických dodávek</t>
  </si>
  <si>
    <t>999000002RZ6</t>
  </si>
  <si>
    <t>Náklady na podrobnou fotodokumentaci</t>
  </si>
  <si>
    <t>průběhu stavby a pasport současného stavu</t>
  </si>
  <si>
    <t>999000002RZ7</t>
  </si>
  <si>
    <t>Dodatečný průzkum</t>
  </si>
  <si>
    <t>- statický průzkum konstrukcí včetně provedení sond do konstrukcí - viz. statické posouzení</t>
  </si>
  <si>
    <t>174101101R00</t>
  </si>
  <si>
    <t>Zásyp sypaninou se zhutněním jam, šachet, rýh nebo kolem objektů v těchto vykopávkách</t>
  </si>
  <si>
    <t>m3</t>
  </si>
  <si>
    <t>4,5*1,5*1,5*1,1</t>
  </si>
  <si>
    <t>583418024R</t>
  </si>
  <si>
    <t>kamenivo přírodní drcené frakce 16,0 až 32,0 mm; třída B</t>
  </si>
  <si>
    <t>t</t>
  </si>
  <si>
    <t>SPCM</t>
  </si>
  <si>
    <t>RTS 20/ II</t>
  </si>
  <si>
    <t>Specifikace</t>
  </si>
  <si>
    <t>POL3_1</t>
  </si>
  <si>
    <t>zásyp montážní jámy</t>
  </si>
  <si>
    <t>4,5*1,5*1,5*2,8*1,1</t>
  </si>
  <si>
    <t>271571112R00</t>
  </si>
  <si>
    <t>Polštáře zhutněné pod základy štěrkopísek netříděný,  , Kamenivo přírodní těžené; bez stanovené kvality; frakce 0,0 až 63,0 mm</t>
  </si>
  <si>
    <t>zhutněné štěrkopískové lože</t>
  </si>
  <si>
    <t>135 : 1,5*4,5*0,15</t>
  </si>
  <si>
    <t>310235251R00</t>
  </si>
  <si>
    <t>Zazdívka otvorů o ploše do 0,0225 m2 ve zdivu nadzákladovém cihlami pálenými o tloušťce zdi přes 300 do 450 mm, Malta zdicí obyčejná (G); pojivo: vápenocementové; zrnitost do 4,0 mm; M 2,5 N/mm2</t>
  </si>
  <si>
    <t>kus</t>
  </si>
  <si>
    <t>POL1_</t>
  </si>
  <si>
    <t>l.o.</t>
  </si>
  <si>
    <t>10</t>
  </si>
  <si>
    <t>310236251R00</t>
  </si>
  <si>
    <t>Zazdívka otvorů o ploše přes 0,0225 m2 do 0,09 m2 ve zdivu nadzákladovém cihlami pálenými o tloušťce zdi přes 300 do 450 mm, Malta zdicí obyčejná (G); pojivo: vápenocementové; zrnitost do 4,0 mm; M 2,5 N/mm2</t>
  </si>
  <si>
    <t>310237251R00</t>
  </si>
  <si>
    <t>Zazdívka otvorů o ploše přes 0,09 m2 do 0,25 m2 ve zdivu nadzákladovém cihlami pálenými o tloušťce zdi přes 300 do 450 mm, Malta zdicí obyčejná (G); pojivo: vápenocementové; zrnitost do 4,0 mm; M 2,5 N/mm2</t>
  </si>
  <si>
    <t>310239211R00</t>
  </si>
  <si>
    <t>Zazdívka otvorů o ploše přes 1 m2 do 4 m2 ve zdivu nadzákladovém cihlami pálenými pro jakoukoliv maltu vápenocementovou, Malta zdicí obyčejná (G); pojivo: vápenocementové; zrnitost do 4,0 mm; M 2,5 N/mm2</t>
  </si>
  <si>
    <t>0,9*2,05*0,15</t>
  </si>
  <si>
    <t>311231129R00</t>
  </si>
  <si>
    <t>Zdivo nosné z cihel a tvarovek pálených pod omítku z cihel plných, 290x140x65 mm, P 25, na maltu MC 15, Malta zdicí obyčejná (G); pojivo: cementové; zrnitost do 4,0 mm; M 15 N/mm2</t>
  </si>
  <si>
    <t>lokální opravy</t>
  </si>
  <si>
    <t>l.o. : 1,5</t>
  </si>
  <si>
    <t>nadezdívky překladů : 0,15*(0,3*1,9+0,15*2,3+0,5*1,4)</t>
  </si>
  <si>
    <t>zazdívky : 5,75*0,5+6,2*0,5</t>
  </si>
  <si>
    <t>r : 0,5</t>
  </si>
  <si>
    <t>317234410RT2</t>
  </si>
  <si>
    <t>Vyzdívka mezi nosníky cementovou, Prvek zdicí pálený funkce: cihla plná; dl = 290 mm; š = 140 mm; v = 65 mm; fb = 20,0 N/mm2</t>
  </si>
  <si>
    <t>0,3*0,2*1,9</t>
  </si>
  <si>
    <t>0,5*0,2*(4,1+1,8+2,6+1,4)</t>
  </si>
  <si>
    <t>317941121RT3</t>
  </si>
  <si>
    <t>Osazení ocelových válcovaných nosníků na zdivu včetně dodávky profilu I, výšky 120 mm, Tyč ocelová válcovaná za tepla průřez: I; značka: S235JR (1.0038); h = 120 mm; b = 58 mm; s = 5,1 mm; t = 7,7 mm</t>
  </si>
  <si>
    <t>0,0111*(1,4*3)</t>
  </si>
  <si>
    <t>317941123RT2</t>
  </si>
  <si>
    <t>Osazení ocelových válcovaných nosníků na zdivu včetně dodávky profilu I, výšky 140 mm, Tyč ocelová válcovaná za tepla průřez: I; značka: S235JR (1.0038); h = 140 mm; b = 66 mm; s = 5,7 mm; t = 8,6 mm</t>
  </si>
  <si>
    <t>0,0143*(1,2*3+1,4*3+2,3)</t>
  </si>
  <si>
    <t>317941123RT3</t>
  </si>
  <si>
    <t>Osazení ocelových válcovaných nosníků na zdivu včetně dodávky profilu I, výšky 160 mm, Tyč ocelová válcovaná za tepla průřez: I; značka: S235JR (1.0038); h = 160 mm; b = 74 mm; s = 6,3 mm; t = 9,5 mm</t>
  </si>
  <si>
    <t>0,0179*(1,9*2+2,3*3+1,8*3+1,8*3)</t>
  </si>
  <si>
    <t>342013121R00</t>
  </si>
  <si>
    <t>Příčky z desek sádrokartonových dvojité opláštění, jednoduchá konstrukce CW 50  tloušťka příčky 100 mm, desky standard, tloušťky 12,5 mm, tloušťka izolace 50 mm, požární odolnost EI 60, Výrobek izolační pro budovy z minerální vlny (MW) tvar: rohož; tl = 50 mm; OH = 15 kg/m3; lambda = 0,037 W/(m.K)</t>
  </si>
  <si>
    <t>m2</t>
  </si>
  <si>
    <t>3,9*(1,4+1,4)</t>
  </si>
  <si>
    <t>342013123R00</t>
  </si>
  <si>
    <t>Příčky z desek sádrokartonových dvojité opláštění, jednoduchá konstrukce CW 50  tloušťka příčky 100 mm, desky impregnované, tloušťky 12,5 mm, tloušťka izolace 50 mm, požární odolnost EI 60, Výrobek izolační pro budovy z minerální vlny (MW) tvar: rohož; tl = 50 mm; OH = 15 kg/m3; lambda = 0,037 W/(m.K)</t>
  </si>
  <si>
    <t>3,05*3,8</t>
  </si>
  <si>
    <t>3,8*(1,7*2)</t>
  </si>
  <si>
    <t>342013321RT1</t>
  </si>
  <si>
    <t>Příčky z desek sádrokartonových dvojité opláštění, jednoduchá konstrukce CW 100 tloušťka příčky 150 mm, desky standard, tloušťky 12,5 mm, tloušťka izolace 80 mm, požární odolnost EI 60, Výrobek izolační pro budovy z minerální vlny (MW) tvar: rohož; tl = 80 mm; OH = 15 kg/m3; lambda = 0,037 W/(m.K)</t>
  </si>
  <si>
    <t>3,85*3,5</t>
  </si>
  <si>
    <t>4,98*3,5</t>
  </si>
  <si>
    <t>4,92*3,9</t>
  </si>
  <si>
    <t>0,5*3,5</t>
  </si>
  <si>
    <t>4,93*3,8</t>
  </si>
  <si>
    <t>5,42*3,9</t>
  </si>
  <si>
    <t>342090132R00</t>
  </si>
  <si>
    <t>Úprava nosné konstrukce a opláštění sádrokartonové nebo sádrovláknité příčky pro zřízení otvoru pro dveře jednokřídlé, při hmotnosti jednoho křídla do 25 kg, v SDK/SDVK příčce z R-CW a R-UW profilů š. 100 mm, 2 x opláštěné</t>
  </si>
  <si>
    <t>342090212R00</t>
  </si>
  <si>
    <t>Úprava nosné konstrukce a opláštění sádrokartonové nebo sádrovláknité příčky pro zřízení otvoru pro dveře jednokřídlé, při hmotnosti jednoho křídla od 25 kg do 50 kg, v SDK/SDVK příčce z UA profilů š. 50 mm, 2 x opláštěné</t>
  </si>
  <si>
    <t>342090912R00</t>
  </si>
  <si>
    <t>Úprava nosné konstrukce a opláštění sádrokartonové nebo sádrovláknité příčky pro zřízení otvoru pro dveře dvoukřídlé, při hmotnosti obou křídel od 150 kg do 200 kg, v SDK/SDVK příčce z UA profilů tl. 100 mm, 2 x opláštěné</t>
  </si>
  <si>
    <t>342241161R00</t>
  </si>
  <si>
    <t>Příčky z tvárnic pálených Příčky z tvárnic keramických pálených tloušťky 65 mm, z cihel plných, P 15, na maltu MVC 2,5, Prvek zdicí pálený funkce: cihla plná; tvar: základní; styčná plocha: hladká; fb = 20,0 N/mm2; barva: cihlově červená</t>
  </si>
  <si>
    <t>0,15*2*2</t>
  </si>
  <si>
    <t>342241162R00</t>
  </si>
  <si>
    <t>Příčky z tvárnic pálených Příčky z tvárnic keramických pálených tloušťky 140 mm, z cihel plných, P 15, na maltu MVC 2,5, Malta zdicí obyčejná (G); pojivo: vápenocementové; zrnitost do 4,0 mm; M 2,5 N/mm2</t>
  </si>
  <si>
    <t>zárubně : 0,15*2*2</t>
  </si>
  <si>
    <t>dozdívka ve VS 100 : 6*0,3</t>
  </si>
  <si>
    <t>342254611R00</t>
  </si>
  <si>
    <t>Příčky z cihel a tvárnic nepálených příčky z příčkovek pórobetonových tloušťky 100 mm, Malta zdicí obyčejná (G); pojivo: vápenocementové; zrnitost do 4,0 mm; M 2,5 N/mm2</t>
  </si>
  <si>
    <t>obezdívka WC : 0,9*1,5</t>
  </si>
  <si>
    <t>346244381R00</t>
  </si>
  <si>
    <t>Plentování ocelových nosníků jednostranné výšky do 200 mm, Malta zdicí obyčejná (G); pojivo: cementové; zrnitost do 4,0 mm; M 10 N/mm2</t>
  </si>
  <si>
    <t>plentování z obou popř. z jedné strany</t>
  </si>
  <si>
    <t>0,2*(1,9*2+2,3*2+2,3*2+1,8*2+1,4*2+1,8*2+1,4*2+1,2*2)</t>
  </si>
  <si>
    <t>349231811R00</t>
  </si>
  <si>
    <t>Přizdívka ostění s ozubem  přes 80 do 150 mm, Malta zdicí obyčejná (G); pojivo: vápenocementové; zrnitost do 4,0 mm; M 2,5 N/mm2</t>
  </si>
  <si>
    <t>0,3*2,2*2</t>
  </si>
  <si>
    <t>0,5*1,8*3</t>
  </si>
  <si>
    <t>+0,5*2,1*2</t>
  </si>
  <si>
    <t>311921116RZ1</t>
  </si>
  <si>
    <t>Osazení betonových kvádříků do objemu 0,03 m3, D+M</t>
  </si>
  <si>
    <t>pod ocelové předklady</t>
  </si>
  <si>
    <t>14</t>
  </si>
  <si>
    <t>411121221RT2</t>
  </si>
  <si>
    <t>Osazování stropních desek š. do 60, dl. do 90 cm, včetně dodávky PZD 9/10  59x29x6,5</t>
  </si>
  <si>
    <t>RTS 19/ I</t>
  </si>
  <si>
    <t>106 KANÁL  : 10</t>
  </si>
  <si>
    <t>411121221RT3</t>
  </si>
  <si>
    <t>Osazování stropních desek š. do 60, dl. do 90 cm, včetně dodávky PZD 10/10  74x29x6,5</t>
  </si>
  <si>
    <t>102+103 KANÁL : 24</t>
  </si>
  <si>
    <t>411121221RT4</t>
  </si>
  <si>
    <t>Osazování stropních desek š. do 60, dl. do 90 cm, včetně dodávky PZD 11/10  89x29x6,5</t>
  </si>
  <si>
    <t>102 kanál : 8</t>
  </si>
  <si>
    <t>411354171R00</t>
  </si>
  <si>
    <t>Podpěrná konstrukce bednění stropů do 5 kPa, zřízení</t>
  </si>
  <si>
    <t>podepření v místě prováděného nových otvorů</t>
  </si>
  <si>
    <t>411354172R00</t>
  </si>
  <si>
    <t>Podpěrná konstrukce bednění stropů do 5 kPa, odstranění</t>
  </si>
  <si>
    <t>416021121R00</t>
  </si>
  <si>
    <t>Podhledy na kovové konstrukci opláštěné deskami sádrokartonovými nosná konstrukce z profilů CD s přímým uchycením 1x deska, tloušťky 12,5 mm, standard, bez izolace</t>
  </si>
  <si>
    <t>25,74+97,45+22,48+92,95</t>
  </si>
  <si>
    <t>r : 15</t>
  </si>
  <si>
    <t>457451111R00</t>
  </si>
  <si>
    <t>Cementový potěr bez vložky,  , Malta zdicí obyčejná (G); pojivo: cementové; zrnitost do 4,0 mm; M 25 N/mm2</t>
  </si>
  <si>
    <t>srovnání mazanin pod HI</t>
  </si>
  <si>
    <t>135, 105, 101, 102, 103, 104 : 25,74+14,86+2,13+9,08+1,62+3,25</t>
  </si>
  <si>
    <t>131 : 5,15*5,3</t>
  </si>
  <si>
    <t>R106 : 6,66</t>
  </si>
  <si>
    <t>134 : 22,7</t>
  </si>
  <si>
    <t>416061433RZ1</t>
  </si>
  <si>
    <t>Kazetový podhled, kazeta hrana SK rovná,,  bez izolace</t>
  </si>
  <si>
    <t>minerální vlna, povrch s jenými vpichy, rozměr 600x600x13 mm</t>
  </si>
  <si>
    <t>2,13+8,9+3,25+1,53+15,13+6,66</t>
  </si>
  <si>
    <t>420360622RZ1</t>
  </si>
  <si>
    <t>Svařovaný spoj, výška svaru 5 mm</t>
  </si>
  <si>
    <t>bm</t>
  </si>
  <si>
    <t>25</t>
  </si>
  <si>
    <t>440321110RZ1</t>
  </si>
  <si>
    <t>Oprava střešního pláště v místě prostupu VZT</t>
  </si>
  <si>
    <t>kompletní oprava střešního pláště, doplnění tepelné izolace, souvrství živičných pásů - rozměr 1,0x1,0 m</t>
  </si>
  <si>
    <t>612403399R00</t>
  </si>
  <si>
    <t>Hrubá výplň rýh ve stěnách, jakoukoliv maltou jakoukoliv maltou  jakékoliv šířky, Omítka s anorganickým pojivem obyčejná (GP), spárovací; pojivo: vápenocementové; zrnitost do 2,0 mm</t>
  </si>
  <si>
    <t>- po vybouraných příčkách a stěnách</t>
  </si>
  <si>
    <t>612409991R00</t>
  </si>
  <si>
    <t>Začištění omítek kolem oken, dveří a obkladů apod. maltou vápenou, Omítka s anorganickým pojivem obyčejná (GP), štuková; pojivo: vápenné; zrnitost do 1,0 mm</t>
  </si>
  <si>
    <t>m</t>
  </si>
  <si>
    <t>okna a dveře</t>
  </si>
  <si>
    <t>(1,8+2,2*2)*3+1,8+2*2+1,1+2,2*2+1,1+2,1*2+(1,5+1,8*2)*2+0,9+1,8*2+1,5+2,2*2</t>
  </si>
  <si>
    <t>612421615R00</t>
  </si>
  <si>
    <t>Omítky vnitřní stěn vápenné nebo vápenocementové v podlaží i ve schodišti hrubé zatřené, Omítka s anorganickým pojivem obyčejná (GP), spárovací; pojivo: vápenocementové; zrnitost do 2,0 mm</t>
  </si>
  <si>
    <t>pod obklady</t>
  </si>
  <si>
    <t>2*(0,95+0,9+1+1,7)</t>
  </si>
  <si>
    <t>0,8*(0,4+1,2)+1,2*0,6</t>
  </si>
  <si>
    <t>612421637R00</t>
  </si>
  <si>
    <t>Omítky vnitřní stěn vápenné nebo vápenocementové v podlaží i ve schodišti štukové, Omítka s anorganickým pojivem obyčejná (GP), spárovací; pojivo: vápenocementové; zrnitost do 2,0 mm</t>
  </si>
  <si>
    <t>nové zdivo</t>
  </si>
  <si>
    <t>1*2,2*2</t>
  </si>
  <si>
    <t>3,95*3,6+4,95*2,9</t>
  </si>
  <si>
    <t>612421311R00</t>
  </si>
  <si>
    <t>Oprava vnitřních vápenných omítek stěn v množství opravované plochy přes 10 do 30 %, hrubých, Omítka s anorganickým pojivem obyčejná (GP), spárovací; pojivo: vápenocementové; zrnitost do 2,0 mm</t>
  </si>
  <si>
    <t>801-4</t>
  </si>
  <si>
    <t>Kalkul</t>
  </si>
  <si>
    <t>134 : 2,95*(57,94-5,28-3,85)</t>
  </si>
  <si>
    <t>106 : 2,8*10,36</t>
  </si>
  <si>
    <t>132 : 3,5*(19,81-3,85-4,92)</t>
  </si>
  <si>
    <t>131 : 3,5*(49,33-4,98)</t>
  </si>
  <si>
    <t>135 : 3,5*(2*4,92+4,98)</t>
  </si>
  <si>
    <t>105 : 3*(5,42+2*2,76)</t>
  </si>
  <si>
    <t>102 : 3*(1,65+3,62)</t>
  </si>
  <si>
    <t>104 : 2,7*0,95</t>
  </si>
  <si>
    <t>103 : 2,7*(2,12+1,8)</t>
  </si>
  <si>
    <t>107 : 2,95*(3,9*2+2,8*2)</t>
  </si>
  <si>
    <t>602011241R00</t>
  </si>
  <si>
    <t>Omítka stěn z hotových směsí vrstva štuková, vápenná,  , tloušťka vrstvy 2 mm,  , Omítka s anorganickým pojivem obyčejná (GP), štuková; pojivo: vápenné; zrnitost do 0,7 mm; nanášení: ručně, strojně; lambda = 0,450 W/(m.K)</t>
  </si>
  <si>
    <t>801-1</t>
  </si>
  <si>
    <t>po jednotlivých vrstvách</t>
  </si>
  <si>
    <t>SPI</t>
  </si>
  <si>
    <t>612481211RT2</t>
  </si>
  <si>
    <t>Vyztužení povrchu vnitřních stěn sklotextilní síťovinou s dodávkou síťoviny a stěrkového tmelu</t>
  </si>
  <si>
    <t>615481111R00</t>
  </si>
  <si>
    <t>Potažení válcovaných nosníků rabicovým pletivem jakékoliv výšky nosníků</t>
  </si>
  <si>
    <t>1,9*0,8+2,3*0,5+0,9*(2,3+1,8+1,8+1,4+1,2+1,4)</t>
  </si>
  <si>
    <t>610991122RZ1</t>
  </si>
  <si>
    <t>Zakrývání výplní otvorů v interiéru, vč. odstranění</t>
  </si>
  <si>
    <t>fólie + páska</t>
  </si>
  <si>
    <t>3*0,8*3</t>
  </si>
  <si>
    <t>1,5*2,1</t>
  </si>
  <si>
    <t>1,8*1,8</t>
  </si>
  <si>
    <t>1,5*1,8*5</t>
  </si>
  <si>
    <t>0,9*1,8*2</t>
  </si>
  <si>
    <t>1,2*1,3</t>
  </si>
  <si>
    <t>1,6*2,1+2*2,2+1,1*2,2</t>
  </si>
  <si>
    <t>611323042RZ1</t>
  </si>
  <si>
    <t>Penetrace podkladu</t>
  </si>
  <si>
    <t>pod omítky</t>
  </si>
  <si>
    <t>štuk nový : 32,9750</t>
  </si>
  <si>
    <t>hrubá : 11,1</t>
  </si>
  <si>
    <t>619991005RZ4</t>
  </si>
  <si>
    <t>Zakrytí podlah před prováděním stavebních prací</t>
  </si>
  <si>
    <t>- provizorní zakrytí podlah dotčených stavebními prácemi - kartón</t>
  </si>
  <si>
    <t>108 : 10,2</t>
  </si>
  <si>
    <t>dotčená část : 287,05</t>
  </si>
  <si>
    <t>619991006RZ1</t>
  </si>
  <si>
    <t>Zabednění - OSB deska, demontáž</t>
  </si>
  <si>
    <t>průchod a okno do 108</t>
  </si>
  <si>
    <t>105-108 : 2,9*2,2</t>
  </si>
  <si>
    <t>620991121R00</t>
  </si>
  <si>
    <t>Zakrývání výplní vnějších otvorů z postaveného lešení</t>
  </si>
  <si>
    <t>1,5*1,8*3+0,9*1,8+1,8*2,2*2+1,1*2,2+3*0,8</t>
  </si>
  <si>
    <t>622311125R00</t>
  </si>
  <si>
    <t>Zateplení soklu soklovým polystyrénem, tloušťky 160 mm, kontaktní nátěr a akrylátová omítka, Omítka s organickým pojivem exteriér; zrnitost do 2,0 mm; příměs: vlákna; nanášení: ručně, strojně; barva: různé odstíny</t>
  </si>
  <si>
    <t>0,4*10,6</t>
  </si>
  <si>
    <t>622311134RT3</t>
  </si>
  <si>
    <t>Zateplení fasády  , expandovaným polystyrénem, tloušťky 140 mm, kontaktní nátěr a silikonová omítka, škrábaná, zrnitost 2 mm, Omítka s organickým pojivem exteriér; pojivo: siloxanová; zrnitost do 2,0 mm; příměs: vlákna; nanášení: ručně, strojně; barva: různé odstíny</t>
  </si>
  <si>
    <t>10,6*3,75</t>
  </si>
  <si>
    <t>r : 5</t>
  </si>
  <si>
    <t>622311153RT3</t>
  </si>
  <si>
    <t>Zateplení ostění expandovaným polystyrénem, tloušťky 30 mm, kontaktní nátěr a silikonová omítka, Omítka s organickým pojivem exteriér; pojivo: siloxanová; zrnitost do 2,0 mm; příměs: vlákna; nanášení: ručně, strojně; barva: různé odstíny</t>
  </si>
  <si>
    <t>0,3*(1,8*6+1,5*4+2*0,9)</t>
  </si>
  <si>
    <t>622397112R00</t>
  </si>
  <si>
    <t>Oprava kontaktního zateplovacího systému plochy do 0,09 m2, polystyrenovou fasádní deskou, se silikonovou omítkou, Omítka s organickým pojivem exteriér, interiér; pojivo: silikonové; zrnitost do 2,0 mm; příměs: vlákna; nanášení: ručně, strojně</t>
  </si>
  <si>
    <t>lokální opravy dotčené fasády</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</si>
  <si>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</si>
  <si>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</si>
  <si>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13,4*4,9</t>
  </si>
  <si>
    <t>622421121R00</t>
  </si>
  <si>
    <t>Omítky vnější stěn vápenocementové hrubé zatřené,  ,  , Omítka s anorganickým pojivem obyčejná (GP), spárovací; pojivo: vápenocementové; zrnitost do 2,0 mm</t>
  </si>
  <si>
    <t>pod KZS : 10,6*3,75</t>
  </si>
  <si>
    <t>622471317R00</t>
  </si>
  <si>
    <t>Nátěry a nástřiky vnějších stěn a pilířů základním a krycím nátěrem (nebo přestřikem povrchu) hmota akrylátová, složitost 1 ÷ 2,  , Hmota nátěrová typ: fasádní</t>
  </si>
  <si>
    <t>26,8*4,5</t>
  </si>
  <si>
    <t>-39,75</t>
  </si>
  <si>
    <t>622903111R00</t>
  </si>
  <si>
    <t>Očištění zdiva nebo betonu zdí a valů před započetím oprav ručně</t>
  </si>
  <si>
    <t>fasáda : 26,8*4,5</t>
  </si>
  <si>
    <t>sokl : 26,8*0,4</t>
  </si>
  <si>
    <t>622131141RX1</t>
  </si>
  <si>
    <t>Penetrace vně stěna</t>
  </si>
  <si>
    <t>pod omítku, pod nátěr</t>
  </si>
  <si>
    <t>622405911RZ1</t>
  </si>
  <si>
    <t>Soklová základací lišta tl 0,8 mm</t>
  </si>
  <si>
    <t>0,55+5,8+1,4</t>
  </si>
  <si>
    <t>622405931RZ1</t>
  </si>
  <si>
    <t>Rohová lišta Al  s tkaninou</t>
  </si>
  <si>
    <t>2,2*6+1,8*6</t>
  </si>
  <si>
    <t>622405933RZ1</t>
  </si>
  <si>
    <t>rohová lišta - parapet/ostění</t>
  </si>
  <si>
    <t>systémová lišta - přechod ostění na parapet</t>
  </si>
  <si>
    <t>0,3*6</t>
  </si>
  <si>
    <t>622405941RZ1</t>
  </si>
  <si>
    <t>Začišťovací okenní lišta</t>
  </si>
  <si>
    <t>1,8*6+1,5*2+0,9+2,2*6+1+1,9*2</t>
  </si>
  <si>
    <t>622405942RZ1</t>
  </si>
  <si>
    <t>Začišťovací parapetní lišta</t>
  </si>
  <si>
    <t>1,5*2+0,9</t>
  </si>
  <si>
    <t>622405943RZ1</t>
  </si>
  <si>
    <t>Okrajová lišta nádpraží s okapničkou</t>
  </si>
  <si>
    <t>1,5*2+0,9+1+2*2</t>
  </si>
  <si>
    <t>622903110RZ1</t>
  </si>
  <si>
    <t>Mytí vně omítek slož 1-2 tlak.vodou</t>
  </si>
  <si>
    <t>očištění fasády od prachu a biologických nečistot</t>
  </si>
  <si>
    <t>631313611R00</t>
  </si>
  <si>
    <t xml:space="preserve">Mazanina z betonu prostého tl. přes 80 do 120 mm třídy C 16/20 ,  </t>
  </si>
  <si>
    <t>podkladní mazanina</t>
  </si>
  <si>
    <t>631319761R00</t>
  </si>
  <si>
    <t>Pripl prehlaz povrchu</t>
  </si>
  <si>
    <t>RTS 12/ II</t>
  </si>
  <si>
    <t>1,0125</t>
  </si>
  <si>
    <t>631319771R00</t>
  </si>
  <si>
    <t>Pripl strzeni povrchu</t>
  </si>
  <si>
    <t>631361921RT3</t>
  </si>
  <si>
    <t>Výztuž mazanin z betonů a z lehkých betonů ze svařovaných sítí průměr drátu 5 mm, velikost oka 150/150 mm</t>
  </si>
  <si>
    <t>Hmotnost 1 m2 sítě je 2,1  kg.</t>
  </si>
  <si>
    <t>113,335*0,0021</t>
  </si>
  <si>
    <t>632443321R00</t>
  </si>
  <si>
    <t>Potěr litý cementový pevnost v tlaku 30 MPa, pokládaná plocha do 500 m2, tloušťky 50 mm</t>
  </si>
  <si>
    <t>kolem stěn bude provedena dilatace na celou výšku potěru z polystyrenu tl. 10 mm</t>
  </si>
  <si>
    <t>25,74+14,86+2,13+9,08+1,62+3,25</t>
  </si>
  <si>
    <t>632443322R00</t>
  </si>
  <si>
    <t>Potěr litý cementový pevnost v tlaku 30 MPa, pokládaná plocha do 500 m2, příplatek za každých 5 mm tloušťky</t>
  </si>
  <si>
    <t>(25,74+14,86+2,13+9,08+1,62+3,25)*2</t>
  </si>
  <si>
    <t>131 : (5,15*5,3)*2</t>
  </si>
  <si>
    <t>R106 : 6,66*2</t>
  </si>
  <si>
    <t>134 : 22,7*2</t>
  </si>
  <si>
    <t>641960000R00</t>
  </si>
  <si>
    <t>Těsnění spár otvorových prvků PU pěnou</t>
  </si>
  <si>
    <t>včetně osazení okenních a dveřních křídel a seřízení, včetně použití systémové pěny u požárních výrobků a uzávěrů</t>
  </si>
  <si>
    <t>2*2+2,2*2+2*(1,5*2+1,8*2)+1,1*2+2,2*2+0,9*2+1,8*2+1,8*2+2,2*2</t>
  </si>
  <si>
    <t>642944222R00</t>
  </si>
  <si>
    <t>Osazení ocelových zárubní dvourámových konstrukce zásuvná tloušťka stěny 100 mm, posuv -5/+20 mm, bez dodávky zárubně</t>
  </si>
  <si>
    <t>642952110RT3</t>
  </si>
  <si>
    <t>Osazení zárubní dveřních dřevěných dodávka a osazení zárubní dveřních dřevěných obložkových  pro dveře jednokřídlové, dýha buk, dub, jasan nebo mahagon, 1970 x 700/70÷190 mm, Zárubeň dřevěná OKZ; průchozí š = 700 mm; průchozí v = 1970 mm; tl. stěny 60 až 170 mm; povrchová úprava: dýha</t>
  </si>
  <si>
    <t>642952110RT4</t>
  </si>
  <si>
    <t>Osazení zárubní dveřních dřevěných dodávka a osazení zárubní dveřních dřevěných obložkových  pro dveře jednokřídlové, dýha buk, dub, jasan nebo mahagon, 1970 x 800/70÷190 mm, Zárubeň dřevěná OKZ; průchozí š = 800 mm; průchozí v = 1970 mm; tl. stěny 60 až 170 mm; povrchová úprava: dýha</t>
  </si>
  <si>
    <t>648991113RT3</t>
  </si>
  <si>
    <t>Osazení parapetních desek z plastických hmot Dodávka a osazení parapetních desek z plastických hmot šířky 300 mm</t>
  </si>
  <si>
    <t>641960001RZ1</t>
  </si>
  <si>
    <t>Těsnění spár otvorových prvků certifikovaným, hydroizolačním a parotěsným systém i3</t>
  </si>
  <si>
    <t>641991721RZ1</t>
  </si>
  <si>
    <t>Osaz rámů oken z plastů 2m2 na MPP, včetně osazení okenních křídel a seřízení</t>
  </si>
  <si>
    <t>641991722RZ1</t>
  </si>
  <si>
    <t>Osaz rámů oken z plastů 4m2 na MPP, včetně osazení okenních křídel a seřízení</t>
  </si>
  <si>
    <t>941941031R00</t>
  </si>
  <si>
    <t>Montáž lešení lehkého pracovního řadového s podlahami šířky od 0,80 do 1,00 m, výšky do 10 m</t>
  </si>
  <si>
    <t>východní fasáda : 26*4,5</t>
  </si>
  <si>
    <t>941941191RT4</t>
  </si>
  <si>
    <t>Montáž lešení lehkého pracovního řadového s podlahami příplatek za každý další i započatý měsíc použití lešení  šířky šířky od 0,80 do 1,00 m a výšky do 10 m</t>
  </si>
  <si>
    <t>RTS 25/ I</t>
  </si>
  <si>
    <t>2 měsíce</t>
  </si>
  <si>
    <t>východní fasáda : 26*4,5*2</t>
  </si>
  <si>
    <t>941941831RT4</t>
  </si>
  <si>
    <t>Demontáž lešení lehkého řadového s podlahami šířky od 0,8 do 1 m, výšky do 10 m</t>
  </si>
  <si>
    <t>941955002R00</t>
  </si>
  <si>
    <t>Lešení lehké pracovní pomocné pomocné, o výšce lešeňové podlahy přes 1,2 do 1,9 m</t>
  </si>
  <si>
    <t>276,21</t>
  </si>
  <si>
    <t>941955004R00</t>
  </si>
  <si>
    <t>Lešení lehké pracovní pomocné pomocné, o výšce lešeňové podlahy přes 2,5 do 3,5 m</t>
  </si>
  <si>
    <t>montáž stříšek : (3+2)*1,5</t>
  </si>
  <si>
    <t>944944011R00</t>
  </si>
  <si>
    <t>Montáž ochranné sítě z umělých vláken</t>
  </si>
  <si>
    <t>944944031R00</t>
  </si>
  <si>
    <t>Montáž ochranné sítě příplatek k ceně za každý další i započatý měsíc použití ochranných sítí  z umělých vláken</t>
  </si>
  <si>
    <t>944944081R00</t>
  </si>
  <si>
    <t>Demontáž ochranné sítě z umělých vláken</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</si>
  <si>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</si>
  <si>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</si>
  <si>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</si>
  <si>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Součástí úklidu bude vysátí prachu ze stávajících rozvodů - voda, topení, plyn, ad.</t>
  </si>
  <si>
    <t>952901110R00</t>
  </si>
  <si>
    <t>Čištění budov mytím vnějších ploch oken a dveří</t>
  </si>
  <si>
    <t>1,5*1,8*3+0,9*1,8+2*2,2*2+1*2,2+3*0,8</t>
  </si>
  <si>
    <t>732080535RZ1</t>
  </si>
  <si>
    <t>Demontáž a zpětná montáž prvků na fasádě, cedule, označení, značky, poštovní schránka, ad.</t>
  </si>
  <si>
    <t>961044111R00</t>
  </si>
  <si>
    <t>Bourání základů z betonu prostého</t>
  </si>
  <si>
    <t>103 : 0,25*(1,65*2,8)</t>
  </si>
  <si>
    <t>r : 1,5</t>
  </si>
  <si>
    <t>962031133R00</t>
  </si>
  <si>
    <t xml:space="preserve">Bourání příček </t>
  </si>
  <si>
    <t>RTS 17/ I</t>
  </si>
  <si>
    <t>4,93*3,9</t>
  </si>
  <si>
    <t>4,98*3,9</t>
  </si>
  <si>
    <t>962032241R00</t>
  </si>
  <si>
    <t>Bourání zdiva nadzákladového z cihel pálených nebo vápenopískových, na maltu cementovou</t>
  </si>
  <si>
    <t>965042141RT3</t>
  </si>
  <si>
    <t>Bourání podkladů pod dlažby nebo litých celistvých dlažeb a mazanin  betonových nebo z litého asfaltu, tloušťky do 100 mm, plochy přes 4 m2</t>
  </si>
  <si>
    <t>102 : 0,08*(39,12)</t>
  </si>
  <si>
    <t>965042241RT4</t>
  </si>
  <si>
    <t>Bourání podkladů pod dlažby nebo litých celistvých dlažeb a mazanin  betonových nebo z litého asfaltu, tloušťky přes 100 mm, plochy přes 4 m2</t>
  </si>
  <si>
    <t>103 : 0,15*(13,9)</t>
  </si>
  <si>
    <t>101 : 0,15*(33,66)</t>
  </si>
  <si>
    <t>106 : 0,15*(6,66)</t>
  </si>
  <si>
    <t>104 : 0,15*(5,43*4,33)</t>
  </si>
  <si>
    <t>965042241RT6</t>
  </si>
  <si>
    <t>965049111R00</t>
  </si>
  <si>
    <t>Bourání podkladů pod dlažby nebo litých celistvých dlažeb a mazanin  příplatek za bourání mazanin vyztužených svařovanou sítí, tloušťky do 100 mm</t>
  </si>
  <si>
    <t>3,1296</t>
  </si>
  <si>
    <t>965049112R00</t>
  </si>
  <si>
    <t>Bourání podkladů pod dlažby nebo litých celistvých dlažeb a mazanin  příplatek za bourání mazanin vyztužených svařovanou sítí, tloušťky přes 100 mm</t>
  </si>
  <si>
    <t>11,6598</t>
  </si>
  <si>
    <t>1,155</t>
  </si>
  <si>
    <t>968061125R00</t>
  </si>
  <si>
    <t>Vyvěšení nebo zavěšení dřevěných křídel dveří, plochy do 2 m2</t>
  </si>
  <si>
    <t>vč. demontáže samozavíračů</t>
  </si>
  <si>
    <t>968071126R00</t>
  </si>
  <si>
    <t>Vyvěšení nebo zavěšení kovových křídel dveří, plochy přes 2 m2</t>
  </si>
  <si>
    <t>968071136R00</t>
  </si>
  <si>
    <t>Vyvěšení nebo zavěšení kovových křídel vrat, plochy do 4 m2</t>
  </si>
  <si>
    <t>968072455R00</t>
  </si>
  <si>
    <t>Vybourání a vyjmutí kovových rámů a rolet rámů, včetně pomocného lešení o výšce podlahy do 1900 mm a pro zatížení do 1,5 kPa  (150 kg/m2) dveřních zárubní, plochy do 2 m2</t>
  </si>
  <si>
    <t>0,9*2,05</t>
  </si>
  <si>
    <t>968072456R00</t>
  </si>
  <si>
    <t>Vybourání a vyjmutí kovových rámů a rolet rámů, včetně pomocného lešení o výšce podlahy do 1900 mm a pro zatížení do 1,5 kPa  (150 kg/m2) dveřních zárubní, plochy přes 2 m2</t>
  </si>
  <si>
    <t>1,8*2,18+1,78*2,18</t>
  </si>
  <si>
    <t>968072559R00</t>
  </si>
  <si>
    <t>Vybourání a vyjmutí kovových rámů a rolet rámů, včetně pomocného lešení o výšce podlahy do 1900 mm a pro zatížení do 1,5 kPa  (150 kg/m2) vrat, plochy přes 5 m2</t>
  </si>
  <si>
    <t>3,58*3,6</t>
  </si>
  <si>
    <t>3,56*2,9</t>
  </si>
  <si>
    <t>971033561R00</t>
  </si>
  <si>
    <t>Vybourání otvorů ve zdivu cihelném z jakýchkoliv cihel pálených  na jakoukoliv maltu vápenou nebo vápenocementovou, plochy do 1 m2, tloušťky do 600 mm</t>
  </si>
  <si>
    <t>nová okna : 0,5*0,35*1,8+0,5*0,25*1,8</t>
  </si>
  <si>
    <t>971033631R00</t>
  </si>
  <si>
    <t>Vybourání otvorů ve zdivu cihelném z jakýchkoliv cihel pálených  na jakoukoliv maltu vápenou nebo vápenocementovou, plochy do 4 m2, tloušťky do 150 mm</t>
  </si>
  <si>
    <t>2,3*2,1</t>
  </si>
  <si>
    <t>971033641R00</t>
  </si>
  <si>
    <t>Vybourání otvorů ve zdivu cihelném z jakýchkoliv cihel pálených  na jakoukoliv maltu vápenou nebo vápenocementovou, plochy do 4 m2, tloušťky do 300 mm</t>
  </si>
  <si>
    <t>0,3*1,8*2,2</t>
  </si>
  <si>
    <t>971033651R00</t>
  </si>
  <si>
    <t>Vybourání otvorů ve zdivu cihelném z jakýchkoliv cihel pálených  na jakoukoliv maltu vápenou nebo vápenocementovou, plochy do 4 m2, tloušťky do 600 mm</t>
  </si>
  <si>
    <t>0,5*1,8*0,8</t>
  </si>
  <si>
    <t>0,5*1,4*2,2</t>
  </si>
  <si>
    <t>974031668R00</t>
  </si>
  <si>
    <t>Vysekání rýh v jakémkoliv zdivu cihelném pro vtahování nosníků do zdí, před vybouráním otvorů  do hloubky 150 mm, při výšce nosníku do 350 mm</t>
  </si>
  <si>
    <t>1,9*2</t>
  </si>
  <si>
    <t>2,3</t>
  </si>
  <si>
    <t>1,4*3</t>
  </si>
  <si>
    <t>0,15*3</t>
  </si>
  <si>
    <t>0,4*3</t>
  </si>
  <si>
    <t>0,9*3</t>
  </si>
  <si>
    <t>0,5*3</t>
  </si>
  <si>
    <t>974054711R00</t>
  </si>
  <si>
    <t>Dodatečné vyřezání otvoru ve stěně ze sádrokartonových desek, plochy do 0,25 m2</t>
  </si>
  <si>
    <t>974054721R00</t>
  </si>
  <si>
    <t>Dodatečné vyřezání otvoru v podhledu ze sádrokartonových desek, plochy do 0,25 m2</t>
  </si>
  <si>
    <t>978013141R00</t>
  </si>
  <si>
    <t>Otlučení omítek vápenných nebo vápenocementových vnitřních s vyškrabáním spár, s očištěním zdiva stěn, v rozsahu do 30 %</t>
  </si>
  <si>
    <t>978041114R00</t>
  </si>
  <si>
    <t>Odstranění kontaktního zateplovacího systému z fasádního polystyrenu EPS F, tloušťky 140 mm, s omítkou</t>
  </si>
  <si>
    <t>15,2</t>
  </si>
  <si>
    <t>lokální : 10*0,5*0,5</t>
  </si>
  <si>
    <t>978043310R00</t>
  </si>
  <si>
    <t>Odstranění kontaktního zateplovacího systému z extrudovaného polystyrenu, tloušťky 100 mm, s mozaikovou omítkou</t>
  </si>
  <si>
    <t>1,8</t>
  </si>
  <si>
    <t>978059531R00</t>
  </si>
  <si>
    <t>Odsekání a odebrání obkladů stěn z obkládaček vnitřních z jakýchkoliv materiálů, plochy přes 2 m2</t>
  </si>
  <si>
    <t>105 : 2*(1,2+0,4*2)</t>
  </si>
  <si>
    <t>999281105R00</t>
  </si>
  <si>
    <t xml:space="preserve">Přesun hmot pro opravy a údržbu objektů pro opravy a údržbu dosavadních objektů včetně vnějších plášťů  výšky do 6 m,  </t>
  </si>
  <si>
    <t>Přesun hmot</t>
  </si>
  <si>
    <t>POL7_</t>
  </si>
  <si>
    <t>Označení únikových východů tabulkami dle NV č., 11/2001 a ČSN ISO 3864</t>
  </si>
  <si>
    <t>711111001RZ2</t>
  </si>
  <si>
    <t>Provedení izolace proti zemní vlhkosti natěradly za studena na ploše vodorovné nátěrem penetračním, 1 x nátěr, včetně dodávky penetračního laku ALP-M, Penetrace asfaltová modifikovaná; funkce: adhezní můstek</t>
  </si>
  <si>
    <t>POL1_7</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</si>
  <si>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</si>
  <si>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t>
  </si>
  <si>
    <t>0,2*(5,96*2+5,42*2+5,13+10,35+4,98+5,42+4,33*2+5,28+2,4*2+2,8*2)</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</si>
  <si>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</si>
  <si>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</si>
  <si>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</si>
  <si>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</si>
  <si>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711140102R00</t>
  </si>
  <si>
    <t>Odstranění izolace proti vodě - pásy přitavením vodorovné, 2 vrstvy</t>
  </si>
  <si>
    <t>při bourání stávajících podlah</t>
  </si>
  <si>
    <t>711212000R00</t>
  </si>
  <si>
    <t>Izolace proti vodě nátěr podkladní pod hydroizolační stěrky</t>
  </si>
  <si>
    <t>včetně dodávky penetrace</t>
  </si>
  <si>
    <t>103+104 podlahy : 1,62+3,25</t>
  </si>
  <si>
    <t>103+104 sokl 15 cm : 0,15*(9,2+5,3)</t>
  </si>
  <si>
    <t>ZP : 3*1</t>
  </si>
  <si>
    <t>711212001RX1</t>
  </si>
  <si>
    <t>Izolace proti vodě nátěr hydroizolační proti vlhkosti</t>
  </si>
  <si>
    <t>RTS 14/ II</t>
  </si>
  <si>
    <t>včetně systémových doplňků</t>
  </si>
  <si>
    <t>711823130RZ1</t>
  </si>
  <si>
    <t>Dodávka a montáž difúzní lišty do omítky</t>
  </si>
  <si>
    <t>PVC lišta, bílá barva, rozměr cca 14x70 mm, ventilační otvory 4x50 mm</t>
  </si>
  <si>
    <t>v místě navlhlého zdiva podél teplovodního kanálu</t>
  </si>
  <si>
    <t>50</t>
  </si>
  <si>
    <t>628322872RZZ</t>
  </si>
  <si>
    <t>Pás asfaltovaný oxidovaný V 60 S 35</t>
  </si>
  <si>
    <t>POL3_7</t>
  </si>
  <si>
    <t>135, 105, 101, 102, 103, 104 : (25,74+14,86+2,13+9,08+1,62+3,25)*1,3</t>
  </si>
  <si>
    <t>131 : 5,15*5,3*1,3</t>
  </si>
  <si>
    <t>R106 : 6,66*1,3</t>
  </si>
  <si>
    <t>134 : 22,7*1,3</t>
  </si>
  <si>
    <t>0,2*(5,96*2+5,42*2+5,13+10,35+4,98+5,42+4,33*2+5,28+2,4*2+2,8*2)*1,3</t>
  </si>
  <si>
    <t>62836302RZZ</t>
  </si>
  <si>
    <t>Pás asfaltovaný  Al S40 protiradonový</t>
  </si>
  <si>
    <t>998711201R00</t>
  </si>
  <si>
    <t>Přesun hmot pro izolace proti vodě svisle do 6 m</t>
  </si>
  <si>
    <t>713121111R00</t>
  </si>
  <si>
    <t>Montáž tepelné izolace podlah  jednovrstvá, bez dodávky materiálu</t>
  </si>
  <si>
    <t>6,66+22,7+52,3+32,15</t>
  </si>
  <si>
    <t>713121118R00</t>
  </si>
  <si>
    <t xml:space="preserve">Montáž tepelné izolace podlah  Izolace podlah tepelná obložení stěn dilatační páskou, bez dodávky materiálu,  </t>
  </si>
  <si>
    <t>4,33*2+5,28*2+2,4*2+2,8*2+10,35*2+5,15*2+5,96*2+5,42*2</t>
  </si>
  <si>
    <t>713191100RT9</t>
  </si>
  <si>
    <t>Izolace tepelné běžných konstrukcí - doplňky položení separační fólie, včetně dodávky PE fólie</t>
  </si>
  <si>
    <t>vč. přelepení spojů</t>
  </si>
  <si>
    <t>(6,66+22,7+52,3+32,15)*1,5</t>
  </si>
  <si>
    <t>713541301R00</t>
  </si>
  <si>
    <t>Tmelení protipožárním tmelem ploch</t>
  </si>
  <si>
    <t>2,5</t>
  </si>
  <si>
    <t>713551153R00</t>
  </si>
  <si>
    <t>Protipožární kabelové přepážky Protipožární kabelová přepážky deskové EI 60, do 0,2 m2, Hmota nátěrová</t>
  </si>
  <si>
    <t>713100814RZ1</t>
  </si>
  <si>
    <t>Odstranění tepelné izolace, tl. do 5cm</t>
  </si>
  <si>
    <t>6,66+13,2+22,7</t>
  </si>
  <si>
    <t>28375329</t>
  </si>
  <si>
    <t>páska dilatační extrudovaný PE; š = 120 mm; tl. 5 mm; l = 50 000 mm</t>
  </si>
  <si>
    <t>(4,33*2+5,28*2+2,4*2+2,8*2+10,35*2+5,15*2+5,96*2+5,42*2)*1,1</t>
  </si>
  <si>
    <t>283754912</t>
  </si>
  <si>
    <t>deska izolační tepelně izol.; extrudovaný polystyren; povrch hladký; polodrážka; tl. 80,0 mm; součinitel tepelné vodivosti 0,035 W/mK; R = 2,286 m2...</t>
  </si>
  <si>
    <t>RTS 16/ I</t>
  </si>
  <si>
    <t>(22,7+52,3)*1,1</t>
  </si>
  <si>
    <t>28375837R</t>
  </si>
  <si>
    <t>deska izolační EPS 70 Z; pěnový polystyren; povrch hladký; tl. 90,0 mm; součinitel tepelné vodivosti 0,040 W/mK; R = 2,250 m2K/W; obj. hmotnost 17,...</t>
  </si>
  <si>
    <t>podlaha</t>
  </si>
  <si>
    <t>(32,15+6,66)*1,15*2</t>
  </si>
  <si>
    <t>283769805</t>
  </si>
  <si>
    <t>Výrobek izolační pro budovy z polyurethanové pěny - PIR; tvar: deska; tl = 100 mm; OH = 30 kg/m3; lambda = 0,025 W/(m.K); pevnost v tlaku = 150 kPa</t>
  </si>
  <si>
    <t>pod vrata a dveře</t>
  </si>
  <si>
    <t>0,15*(1,8+2+1)*1,1</t>
  </si>
  <si>
    <t>998713201R00</t>
  </si>
  <si>
    <t>Přesun hmot pro izolace tepelné v objektech výšky do 6 m</t>
  </si>
  <si>
    <t>764510460RT2</t>
  </si>
  <si>
    <t>Oplechování parapetů z titanzinkového plechu výroba a montáž včetně rohů a spojovacích prostředků   rš 400 mm</t>
  </si>
  <si>
    <t>RTS 23/ II</t>
  </si>
  <si>
    <t>764172057RZ1</t>
  </si>
  <si>
    <t>Odvětr komínek D 110mm  systémový, dodávka a montáž</t>
  </si>
  <si>
    <t>998764201R00</t>
  </si>
  <si>
    <t>Přesun hmot pro konstrukce klempířské v objektech výšky do 6 m</t>
  </si>
  <si>
    <t>765375110RZ1</t>
  </si>
  <si>
    <t>Krytina polykarbonátová, trapéz, na ocel</t>
  </si>
  <si>
    <t>demontáž a zpětná montáž stříšky nad plošinou při opravě fasády vč. montážního a spojovacího materiálu</t>
  </si>
  <si>
    <t>8*3,5</t>
  </si>
  <si>
    <t>998765201R00</t>
  </si>
  <si>
    <t>Přesun hmot pro krytiny tvrdé v objektech výšky do 6 m</t>
  </si>
  <si>
    <t>766629303R00</t>
  </si>
  <si>
    <t>Montáž otvorových prvků plastových oken, plochy do 4,50 m2</t>
  </si>
  <si>
    <t>O1 : 2</t>
  </si>
  <si>
    <t>766661112R00</t>
  </si>
  <si>
    <t>Montáž dveřních křídel kompletizovaných otevíravých ,  , do ocelové nebo fošnové zárubně, jednokřídlových, šířky do 800 mm</t>
  </si>
  <si>
    <t>7</t>
  </si>
  <si>
    <t>766661142R00</t>
  </si>
  <si>
    <t>Montáž dveřních křídel kompletizovaných otevíravých ,  , do ocelové nebo fošnové zárubně, dvoukřídlových, šířky přes 1450 mm</t>
  </si>
  <si>
    <t>766661422R00</t>
  </si>
  <si>
    <t>Montáž dveřních křídel kompletizovaných otevíravých , protipožárních, do ocelové nebo fošnové zárubně, jednokřídlových, šířky přes 800 mm</t>
  </si>
  <si>
    <t>766666114R00</t>
  </si>
  <si>
    <t xml:space="preserve">Montáž dveřních křídel kompletizovaných posuvných,  , do předem osazeného stavebního pouzdra, dvoukřídlových,  </t>
  </si>
  <si>
    <t>T7 : 1</t>
  </si>
  <si>
    <t>766662811R00</t>
  </si>
  <si>
    <t>Demontáž dveřních křídel prahů dveří  jednokřídlových</t>
  </si>
  <si>
    <t>766812111R00</t>
  </si>
  <si>
    <t>Montáž kuchyňských linek dřevěných,  , šířky do 1200 mm</t>
  </si>
  <si>
    <t>zpětná montáž</t>
  </si>
  <si>
    <t>766812822RZ1</t>
  </si>
  <si>
    <t>Demontáž kuchyňských linek</t>
  </si>
  <si>
    <t>uložení pro zpětnou montáž</t>
  </si>
  <si>
    <t>1,2</t>
  </si>
  <si>
    <t>611601202</t>
  </si>
  <si>
    <t>Dveře dřevěné jednostranně otevíravé; šířka = 700 mm; výška = 1 970 mm; počet křídel: 1; povrchová úprava: CPL; struktura povrchu: oboustranně hlad...</t>
  </si>
  <si>
    <t>T5 : 3</t>
  </si>
  <si>
    <t>611601203</t>
  </si>
  <si>
    <t>Dveře dřevěné jednostranně otevíravé; šířka = 800 mm; výška = 1 970 mm; počet křídel: 1; povrchová úprava: CPL; struktura povrchu: oboustranně hlad...</t>
  </si>
  <si>
    <t>611601209</t>
  </si>
  <si>
    <t>Dveře vnitřní CPL 0,2 KLASIK plné 2kř. 180x197 cm, T3</t>
  </si>
  <si>
    <t>611601219</t>
  </si>
  <si>
    <t>Dveře vnitřní CPL 0,2 KLASIK plné 2kř. 170x210 cm, T6</t>
  </si>
  <si>
    <t>61169505RZ1</t>
  </si>
  <si>
    <t>Dveře posuvné na stěnu 150x218 cm</t>
  </si>
  <si>
    <t>998766201R00</t>
  </si>
  <si>
    <t>Přesun hmot pro konstrukce truhlářské v objektech výšky do 6 m</t>
  </si>
  <si>
    <t>767995102R00</t>
  </si>
  <si>
    <t>Výroba a montáž atypických kovovových doplňků staveb hmotnosti přes 5 do 10 kg</t>
  </si>
  <si>
    <t>kg</t>
  </si>
  <si>
    <t>lemování hran venkovní rampy a podesty - žárovězinkovaný profil L 25x25x3 mm - vč. dodávky</t>
  </si>
  <si>
    <t>délka - 13,5 m</t>
  </si>
  <si>
    <t>13,5*1,15</t>
  </si>
  <si>
    <t>767999801R00</t>
  </si>
  <si>
    <t>Demontáž ostatních doplňků staveb doplňků staveb  o hmotnosti přes 20 do 50 kg</t>
  </si>
  <si>
    <t>100</t>
  </si>
  <si>
    <t>767999804R00</t>
  </si>
  <si>
    <t>Demontáž ostatních doplňků staveb doplňků staveb  o hmotnosti přes 250 do 500 kg</t>
  </si>
  <si>
    <t>kompletní demontáž ocelových konstrukcí automatické čističky v místnosti 103</t>
  </si>
  <si>
    <t>500</t>
  </si>
  <si>
    <t>767991912R00</t>
  </si>
  <si>
    <t>Opravy ostatní samostatným řezáním plamenem</t>
  </si>
  <si>
    <t>odřezání ocelových nosníků ad. ocelových prvků</t>
  </si>
  <si>
    <t>767000001RZ1</t>
  </si>
  <si>
    <t>Přenosný hasicí přístroj, demontáž, zpětná montáž, revize</t>
  </si>
  <si>
    <t>132 : 1</t>
  </si>
  <si>
    <t>767000005RZ1</t>
  </si>
  <si>
    <t>Stavěč dveří, materiál nerez, dodávka vč. montáže</t>
  </si>
  <si>
    <t>767000011RZ1</t>
  </si>
  <si>
    <t>Přenosný hasicí přístroj, dodávka včetně montáže</t>
  </si>
  <si>
    <t>hasící schopnost 21 A</t>
  </si>
  <si>
    <t>dle PBŘ</t>
  </si>
  <si>
    <t>767000020RZ1</t>
  </si>
  <si>
    <t>Samozavírače dveří na dveřních křídlech, dodávka a montáž</t>
  </si>
  <si>
    <t>ks</t>
  </si>
  <si>
    <t>767000021RZ1</t>
  </si>
  <si>
    <t>Samozavírač oken na okenním křídle, dodávka a montáž</t>
  </si>
  <si>
    <t>767000022RZ1</t>
  </si>
  <si>
    <t>Samozavírač oken  -  vybavení dle PBŘ</t>
  </si>
  <si>
    <t>položka obsahuje kompletní dodávku komponentů , montáž a provedení dle PBŘ:</t>
  </si>
  <si>
    <t>napojení na autonomní čidlo, které v případě požáru okno uzavře automatickým elektrickým uzavíracím mechanismem, tento bude napojen na záložní zdroj</t>
  </si>
  <si>
    <t>dodávka dle konkrétního systému dodavatele:</t>
  </si>
  <si>
    <t>autonomní čidlo</t>
  </si>
  <si>
    <t>řetězový pohon pro uzavření sklopného(otvíravého) okna</t>
  </si>
  <si>
    <t>záložní zdroj</t>
  </si>
  <si>
    <t>kabeláž</t>
  </si>
  <si>
    <t>767000104RZ1</t>
  </si>
  <si>
    <t>Prosklená stříška 1,9x1,0 m, nerez + bezp. sklo, dodávka vč. montáže, Z1</t>
  </si>
  <si>
    <t>PROSKLENÁ STŘÍŠKA 1,9x1,0 m,</t>
  </si>
  <si>
    <t>BEZPEČNOSTNÍ SKLO LEPENÉ VSG. 2x 10 mm,</t>
  </si>
  <si>
    <t>NEREZOVÁ TÁHLA - 3ks,</t>
  </si>
  <si>
    <t>SKLO BUDE ULOŽENO NA PRYŽOVÉ PODLOŽKY tl. 5 mm,</t>
  </si>
  <si>
    <t>KOTVENÍ DO ZDIVA POMOCÍ CHEMICKÝCH KOTEV - min. ÚNOSNOST KOTVY 2,5 kN,</t>
  </si>
  <si>
    <t>NEREZOVÉ PROFILY - TYPIZOVANÝ VÝROBEK VYBRANÉHO VÝROBCE</t>
  </si>
  <si>
    <t>OKAPNIČKA PRO SKLENĚNOU STŘECHU - ELOX. HLINÍK</t>
  </si>
  <si>
    <t>767000105RZ1</t>
  </si>
  <si>
    <t>Prosklená stříška 2,8x1,25 m, nerez + bezp. sklo, dodávka vč. montáže, Z2</t>
  </si>
  <si>
    <t>PROSKLENÁ STŘÍŠKA 2,8,x1,25 m,</t>
  </si>
  <si>
    <t>NEREZOVÁ TÁHLA - 5ks,</t>
  </si>
  <si>
    <t>767001001RZ1</t>
  </si>
  <si>
    <t>Čistící zóna hliník-pryž tl. 22 mm, 100x50 cm, D+M, Z3</t>
  </si>
  <si>
    <t>Zapuštěná čistící zóna (samočisticí rohož) z hliníkových profilů s pryžovou výplní výšky 22 mm.</t>
  </si>
  <si>
    <t>Rohož s gumovou čisticí vložkou určena pro vnitřní i vnější použití, čisticí zóna 1+2., Hliníkové profily  jsou spojeny lanky z nerezové oceli. Tyto rohože jsou navrženy pro vstupy se standardní i extrémní zátěží (pěší přechody, pojezdy nákupními či paletovými vozíky. Vysoká odolnost vůči vlhkosti, korozi a teplotním změnám.</t>
  </si>
  <si>
    <t>Teplota: od -40°C do +70°C</t>
  </si>
  <si>
    <t>Montáž: do připraveného stavebního lůžka</t>
  </si>
  <si>
    <t>Barva gumové vložky: černá</t>
  </si>
  <si>
    <t>101 : 1*0,5</t>
  </si>
  <si>
    <t>767001003RZ1</t>
  </si>
  <si>
    <t>Rám čistící zóny z profilů L25/25/3</t>
  </si>
  <si>
    <t>- délka 3,0 m</t>
  </si>
  <si>
    <t>767670021RZ1</t>
  </si>
  <si>
    <t>Montáž kliky a štítku</t>
  </si>
  <si>
    <t>generální klíč, zámek s cylindrickou vložkou</t>
  </si>
  <si>
    <t>9</t>
  </si>
  <si>
    <t>767670021RZ2</t>
  </si>
  <si>
    <t>Montáž kliky a štítku NDU DLE ČSN EN 179</t>
  </si>
  <si>
    <t>NOUZOVÝM DVEŘNÍ UZÁVĚR  - PANIKOVÉ KOVÁNÍ PRO POUŽÍVÁNÍ NA</t>
  </si>
  <si>
    <t>ÚNIKOVÝCH CESTÁCH</t>
  </si>
  <si>
    <t>P1 : 1</t>
  </si>
  <si>
    <t>T1 : 1</t>
  </si>
  <si>
    <t>T2 : 1</t>
  </si>
  <si>
    <t>767670022RZ1</t>
  </si>
  <si>
    <t>Montáž kliky a štítku, včetně dodávky, zámek dozický</t>
  </si>
  <si>
    <t>767670023RZ1</t>
  </si>
  <si>
    <t>Montáž zapuštěných madel pro posuvné dvoukřídlové dveře</t>
  </si>
  <si>
    <t xml:space="preserve">sada  </t>
  </si>
  <si>
    <t>767671102RZ1</t>
  </si>
  <si>
    <t>Značení dveří a místností, dodávka + montáž</t>
  </si>
  <si>
    <t>767700001RZ1</t>
  </si>
  <si>
    <t>Dveřní zarážka, nerez provedení, D+M, Z4</t>
  </si>
  <si>
    <t>podlahová zarážka v nerez provedení, gumový kroužek proti oděru</t>
  </si>
  <si>
    <t>998767201R00</t>
  </si>
  <si>
    <t>Přesun hmot pro kovové stavební doplňk. konstrukce v objektech výšky do 6 m</t>
  </si>
  <si>
    <t>768000010RZ1</t>
  </si>
  <si>
    <t>Montáž hliníkových stěn a oken, včetně materiálů</t>
  </si>
  <si>
    <t>T1 : 2*2,18</t>
  </si>
  <si>
    <t>P1 : 1,1*2,18</t>
  </si>
  <si>
    <t>P2 : 0,9*1,8</t>
  </si>
  <si>
    <t>T2 : 1,78*2,18</t>
  </si>
  <si>
    <t>76850001RZ1</t>
  </si>
  <si>
    <t>Hliníková stěna 2000x2180 mm s 2křídl., dveřmi 1800x2100 mm, T1</t>
  </si>
  <si>
    <t xml:space="preserve"> specifikace viz. výkres  Výplně otvorů</t>
  </si>
  <si>
    <t>76850002RZ1</t>
  </si>
  <si>
    <t>Hliníková stěna 1800x2180 mm s 2křídl., dveřmi 1600x2100 mm, T2</t>
  </si>
  <si>
    <t>76900011RZ1</t>
  </si>
  <si>
    <t>HLINÍKOVÁ STĚNA 1100/2180 mm, POŽÁRNÍ 1křídl., 900/2100 mm, EI 15 DP1, P1</t>
  </si>
  <si>
    <t>specifikace viz. výkres Výplně otvorů a technické podmínky</t>
  </si>
  <si>
    <t>76900012RZ1</t>
  </si>
  <si>
    <t>OKNO HLINÍKOVÉ POŽÁRNÍ 1 KŘÍDLOVÉ</t>
  </si>
  <si>
    <t>998768203RZ1</t>
  </si>
  <si>
    <t>Přesun hmot pro hlinikové konstr., výšky do 6 m</t>
  </si>
  <si>
    <t>POL7_2</t>
  </si>
  <si>
    <t>76900001RZ1</t>
  </si>
  <si>
    <t>OKNO PLASTOVÉ 2 KŘÍDLOVÉ, 1500/1800 mm, O1</t>
  </si>
  <si>
    <t>998769201R00</t>
  </si>
  <si>
    <t>Přesun hmot pro plastové konstr., výšky do 6 m</t>
  </si>
  <si>
    <t>POL7_1002</t>
  </si>
  <si>
    <t>771101101R00</t>
  </si>
  <si>
    <t xml:space="preserve">Příprava podkladu pod dlažby vysávání podkladů pod keramickou dlažbu průmyslovým vysavačem </t>
  </si>
  <si>
    <t>3,25+1,53</t>
  </si>
  <si>
    <t>771575109R00</t>
  </si>
  <si>
    <t>Montáž podlah z dlaždic keramických 300 x 300 mm, režných nebo glazovaných, hladkých, kladených do flexibilního tmele</t>
  </si>
  <si>
    <t>771578011R00</t>
  </si>
  <si>
    <t>Zvláštní úpravy spár spára podlaha-stěna silikonem</t>
  </si>
  <si>
    <t>9,2+5,3</t>
  </si>
  <si>
    <t>771579791R00</t>
  </si>
  <si>
    <t>Příplatky k položkám montáže podlah keramických příplatek za plochu podlah keramických do 5 m2 jednotlivě</t>
  </si>
  <si>
    <t>771579792R00</t>
  </si>
  <si>
    <t>Příplatky k položkám montáže podlah keramických příplatek za podlahy keramické v omezeném prostoru</t>
  </si>
  <si>
    <t>771579795R00</t>
  </si>
  <si>
    <t>Příplatky k položkám montáže podlah keramických příplatek za spárování voduodpuzující hmotou - plošně</t>
  </si>
  <si>
    <t>RTS 19/ II</t>
  </si>
  <si>
    <t>771590150R00</t>
  </si>
  <si>
    <t>Penetrování nášlap ploch podlahy</t>
  </si>
  <si>
    <t>776491115RZ1</t>
  </si>
  <si>
    <t>Podlaha přechod lišty z elox. hliníku, šířka lišty 35mm včetně montáže</t>
  </si>
  <si>
    <t>přechod dlažba/PVC</t>
  </si>
  <si>
    <t>0,7*2</t>
  </si>
  <si>
    <t>597642030RZZ</t>
  </si>
  <si>
    <t>Dlažba matná 300x300x9 mm</t>
  </si>
  <si>
    <t>protiskluz R10</t>
  </si>
  <si>
    <t>(3,25+1,53)*1,15</t>
  </si>
  <si>
    <t>998771201R00</t>
  </si>
  <si>
    <t>Přesun hmot pro podlahy z dlaždic v objektech výšky do 6 m</t>
  </si>
  <si>
    <t>776401800R00</t>
  </si>
  <si>
    <t>Demontáž soklíků nebo lišt pryžových nebo PVC odstranění a uložení na hromady</t>
  </si>
  <si>
    <t>2,8*2+2,4*2</t>
  </si>
  <si>
    <t>776421100R00</t>
  </si>
  <si>
    <t>Lepení soklíků PVC a napojení krytiny na stěnu lepení podlahových soklíků z PVC a vinylu</t>
  </si>
  <si>
    <t>6+13,34+16,36+10,36</t>
  </si>
  <si>
    <t>776511820R00</t>
  </si>
  <si>
    <t>Odstranění povlakových podlah z nášlapné plochy lepených, s podložkou, z ploch přes 20 m2</t>
  </si>
  <si>
    <t>106 : 6,66</t>
  </si>
  <si>
    <t>101 : 5</t>
  </si>
  <si>
    <t>776521110R00</t>
  </si>
  <si>
    <t xml:space="preserve">Lepení povlakových podlah z plastů  ve formě pásů z PVC, montáž,  </t>
  </si>
  <si>
    <t>2,13+9,08+14,86+6,66</t>
  </si>
  <si>
    <t>776994111R00</t>
  </si>
  <si>
    <t>Ostatní práce svařování povlakových podlah  z pásů nebo čtverců</t>
  </si>
  <si>
    <t>PVC</t>
  </si>
  <si>
    <t>(2,13+9,08+14,86+6,66)*0,7</t>
  </si>
  <si>
    <t>776996110R00</t>
  </si>
  <si>
    <t>Ostatní práce napuštění povlakových podlah pastou</t>
  </si>
  <si>
    <t>775592005R00</t>
  </si>
  <si>
    <t>Přebroušení stěrky nebo betoonov. podkladu strojní</t>
  </si>
  <si>
    <t>pod PVC : 2,13+8,9+15,13+6,66</t>
  </si>
  <si>
    <t>pod stěrku : 25,74+97,45+22,48+92,95</t>
  </si>
  <si>
    <t>0,8*2+0,7*2</t>
  </si>
  <si>
    <t>776590100RZ1</t>
  </si>
  <si>
    <t>Vysátí podkladu nášlap ploch podlah</t>
  </si>
  <si>
    <t>284123097</t>
  </si>
  <si>
    <t>podlahovina PVC v rolích; š = 2 000,0 mm; l = 20 000 mm; tl. 2,00 mm; homogenní; povrch. úprava PUR; protiskluzná; elektrostaticky vodivá; oblast ...</t>
  </si>
  <si>
    <t>RTS 24/ I</t>
  </si>
  <si>
    <t>lisovaná podlahovina s ochranou PUR a chipsovým vzorem, antibakteriální ochrana.</t>
  </si>
  <si>
    <t>Užitková vrstva 2,0 mm</t>
  </si>
  <si>
    <t>Celková tloušťka 2,0 mm</t>
  </si>
  <si>
    <t>oblast použití: 34-43</t>
  </si>
  <si>
    <t>(2,13+9,08+14,86+6,66)*1,15</t>
  </si>
  <si>
    <t>998776201R00</t>
  </si>
  <si>
    <t>Přesun hmot pro podlahy povlakové v objektech výšky do 6 m</t>
  </si>
  <si>
    <t>777101101R00</t>
  </si>
  <si>
    <t>Příprava podkladu vysávání podlah průmyslovým vysavačem</t>
  </si>
  <si>
    <t>- před penetrací podkladní mazaniny</t>
  </si>
  <si>
    <t>- vysátí písku před samonivelační stěrkou</t>
  </si>
  <si>
    <t>- před penetrací</t>
  </si>
  <si>
    <t>- před podlahovou stěrkou</t>
  </si>
  <si>
    <t>pod PVC : (2,13+8,9+15,13+6,66)*2</t>
  </si>
  <si>
    <t>pod stěrku : (25,74+97,45+22,48+92,95)*4</t>
  </si>
  <si>
    <t>777217610R00</t>
  </si>
  <si>
    <t>Podlahy z epoxidového plastbetonu Doplňkové práce k podlahám z epoxidového plastbetonu soklík s požlábkem, výšky do 100 mm</t>
  </si>
  <si>
    <t>49,33+19,81+57,94+21,4</t>
  </si>
  <si>
    <t>777511112R00</t>
  </si>
  <si>
    <t>Podlahy epoxidocementové dekorativní v interiéru, tloušťky 3 mm, včetně penetrace, a uzvíracího nátěru, Hmota nátěrová</t>
  </si>
  <si>
    <t>Povrchová úprava bude na epoxidové popř. na polyuretanové bázi.</t>
  </si>
  <si>
    <t>- výborná chemická a mechanická odolnost</t>
  </si>
  <si>
    <t>- půjde o paropropustný systém</t>
  </si>
  <si>
    <t>- prostiskluznost min. R 10</t>
  </si>
  <si>
    <t>- odolnost proti obrusu</t>
  </si>
  <si>
    <t>- třída reakce na oheň Cfl – S1</t>
  </si>
  <si>
    <t>Podlahová stěrka obsahuje systémovou penetraci, třísložková skladba z epoxidové pryskyřice, jemného křemičitého písku, uzavírací nátěr.</t>
  </si>
  <si>
    <t>Barva podlahy dle výběru objednatele.</t>
  </si>
  <si>
    <t>92,95+22,48+97,45+25,74</t>
  </si>
  <si>
    <t>777553010R00</t>
  </si>
  <si>
    <t>Podlahy ze stěrky silikátové s disperzí Doplňující práce pro podlahy ze stěrek silikátových penetrace savého podkladu podlah disperzí, Hmota nátěrová akrylátová; typ: penetrace; funkce: úprava savosti; barva: bezbarvá</t>
  </si>
  <si>
    <t>777553210R00</t>
  </si>
  <si>
    <t>Podlahy ze stěrky silikátové s disperzí Doplňující práce pro podlahy ze stěrek silikátových vyrovnání podlah samonivelační hmotou na bázi cementu  tl. 2mm</t>
  </si>
  <si>
    <t>777553219R00</t>
  </si>
  <si>
    <t>Podlahy ze stěrky silikátové s disperzí Doplňující práce pro podlahy ze stěrek silikátových příplatek za každé 2 mm vyrovnání podlah samoniveleační hmotou na bázi cementu</t>
  </si>
  <si>
    <t>pod PVC : (2,13+8,9+15,13+6,66)*3</t>
  </si>
  <si>
    <t>pod stěrku : (25,74+97,45+22,48+92,95)*3</t>
  </si>
  <si>
    <t>777553015RZ1</t>
  </si>
  <si>
    <t>Dvojitá uzavírací epoxidová penetrace, savého podkladu pod stěrku, samonivelační hmotu</t>
  </si>
  <si>
    <t>Po provedení opravy podkladní mazaniny bude provedena epoxidová utěsňovací dvouvrstvová penetrace proti vlhkosti.  Bude použita epoxidová pryskyřice s velmi malým pachem, která se používá k uzavření vlhkosti do 5 CM-% na cementových potěrech nebo betonu - např. UZIN PE 460 + křemičitý písek UZIN</t>
  </si>
  <si>
    <t>Podklad musí být nosný, pevný v tahu a tlaku, čistý a zbavený látek, které omezují přilnavost (nečistoty, olej, mastnota). Nepřidržné nebo labilní vrstvy, např. separační prostředky, volné zbytky lepidel, stěrkovacích hmot, krytiny nebo nátěrů aj. musí být odstraněny např. odkartáčováním, odbroušením, odfrézováním nebo otryskáním. Volné části a prach musí být důkladně vysáty.</t>
  </si>
  <si>
    <t>včetně materiálu: penetrace, křemičitý oísek, barevný tónovač</t>
  </si>
  <si>
    <t>stěrka : 92,95+22,48+97,45+25,74</t>
  </si>
  <si>
    <t>998777201R00</t>
  </si>
  <si>
    <t>Přesun hmot pro podlahy syntetické v objektech výšky do 6 m</t>
  </si>
  <si>
    <t>781101210R00</t>
  </si>
  <si>
    <t>Příprava podkladu pod obklady penetrace podkladu pod obklady</t>
  </si>
  <si>
    <t>2*(9,2+5,3)</t>
  </si>
  <si>
    <t>-2*2*0,7</t>
  </si>
  <si>
    <t>0,8*(1,2)+1,2*(0,6+0,4)</t>
  </si>
  <si>
    <t>781111115R00</t>
  </si>
  <si>
    <t>Doplňkové práce při provádění obkladů vyřezání otvoru v obkladačce korunkou prům. do 30 mm</t>
  </si>
  <si>
    <t>781111116R00</t>
  </si>
  <si>
    <t>Doplňkové práce při provádění obkladů vyřezání otvoru v obkladačce korunkou prům. do 90 mm</t>
  </si>
  <si>
    <t>781415016R00</t>
  </si>
  <si>
    <t>Montáž obkladů vnitřních z obkládaček pórovinových nad 200 x 250 mm , lepených do flexibilního tmele</t>
  </si>
  <si>
    <t>2,16</t>
  </si>
  <si>
    <t>781419705R00</t>
  </si>
  <si>
    <t>Montáž obkladů vnitřních z obkládaček pórovinových příplatky k položkám montáže obkladů vnitřních z obkladaček pórovinových příplatek za spárovací hmotu - plošně</t>
  </si>
  <si>
    <t>barva dle výběru</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</si>
  <si>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</si>
  <si>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</si>
  <si>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</si>
  <si>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</si>
  <si>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781491001RT1</t>
  </si>
  <si>
    <t>Lišty k obkladům bez dodávky materiálu</t>
  </si>
  <si>
    <t>svislé vnější hrany</t>
  </si>
  <si>
    <t>2*9+0,9</t>
  </si>
  <si>
    <t>1,2*2</t>
  </si>
  <si>
    <t>59760102RZ1</t>
  </si>
  <si>
    <t>Lišta rohová hliník. na obklad ukončovací 8 mm</t>
  </si>
  <si>
    <t>20</t>
  </si>
  <si>
    <t>1,2*2+0,6</t>
  </si>
  <si>
    <t>597813722</t>
  </si>
  <si>
    <t>Obkládačka 20x40 lesk</t>
  </si>
  <si>
    <t>3 barvy dle výběru objednatele</t>
  </si>
  <si>
    <t>26,2*1,2</t>
  </si>
  <si>
    <t>2,16*1,2</t>
  </si>
  <si>
    <t>998781201R00</t>
  </si>
  <si>
    <t>Přesun hmot pro obklady keramické v objektech výšky do 6 m</t>
  </si>
  <si>
    <t>783212100R00</t>
  </si>
  <si>
    <t>Nátěry kov. stavebních doplňk. konstrukcí olejové dvojnásobné, Hmota nátěrová</t>
  </si>
  <si>
    <t>zárubně</t>
  </si>
  <si>
    <t>80 : 0,25*(0,9+2,05*2)*2</t>
  </si>
  <si>
    <t>180 : 0,25*(1,8+2,2*2)*3</t>
  </si>
  <si>
    <t>783226100R00</t>
  </si>
  <si>
    <t>Nátěry kov.stavebních doplňk.konstrukcí syntetické základní,  , Hmota nátěrová funkce: protikorozní; barva: šedá</t>
  </si>
  <si>
    <t>- ocelové profily</t>
  </si>
  <si>
    <t>14 : 0,56*(1,2*3+1,4*3+2,3)</t>
  </si>
  <si>
    <t>16 : 0,64*(1,8*3+1,8*3+2,3*3+2*1,9)</t>
  </si>
  <si>
    <t>12 : 0,48*(3*1,4)</t>
  </si>
  <si>
    <t>784402801R00</t>
  </si>
  <si>
    <t>Odstranění maleb oškrabáním, v místnostech do 3,8 m</t>
  </si>
  <si>
    <t>stěny : 0,7*(9,2+5,3)</t>
  </si>
  <si>
    <t>3*(6+13,34)</t>
  </si>
  <si>
    <t>3,5*(16,36+49,33+19,81)</t>
  </si>
  <si>
    <t>2,8*(10,36)</t>
  </si>
  <si>
    <t>2,9*(57,94)</t>
  </si>
  <si>
    <t>107 : 2,95*(3,9*2+2,8*2)+3,9*2,8</t>
  </si>
  <si>
    <t>r : 100</t>
  </si>
  <si>
    <t>784111701R00</t>
  </si>
  <si>
    <t>Příprava povrchu Penetrace (napouštění) podkladu disperzní, jednonásobná, Hmota nátěrová typ: malířská; funkce: dekorační, biocidní; barva: bílá</t>
  </si>
  <si>
    <t>stropy SDK : 25,74+97,45+22,48+92,95</t>
  </si>
  <si>
    <t>784115722R00</t>
  </si>
  <si>
    <t>Malby z malířských směsí omyvatelných, pro sádrokarton,  , barevné, dvojnásobné, Hmota nátěrová typ: malířská; funkce: dekorační, biocidní; barva: bílá</t>
  </si>
  <si>
    <t>barevný odstín dle výběru objednatele</t>
  </si>
  <si>
    <t>786621112R00</t>
  </si>
  <si>
    <t>Zastiňující zařízení lamelové žaluzie do oken zdvojených otevíravých, sklápěcích nebo vyklápěcích, pro okna dřevěná</t>
  </si>
  <si>
    <t>RTS 22/ II</t>
  </si>
  <si>
    <t>1,5*1,8*2+0,9*1,8</t>
  </si>
  <si>
    <t>979087112R00</t>
  </si>
  <si>
    <t xml:space="preserve">Vodorovná doprava suti a vybouraných hmot nakládání suti na dopravní prostředky,  </t>
  </si>
  <si>
    <t>Přesun suti</t>
  </si>
  <si>
    <t>POL8_</t>
  </si>
  <si>
    <t>.</t>
  </si>
  <si>
    <t>979017112R00</t>
  </si>
  <si>
    <t>Svislé přemístění suti k místu nakládky svislé přemístění vybouraných hmot nošením nebo přehazováním k místu nakládky, na výšku do 3,5 m</t>
  </si>
  <si>
    <t>979081111R00</t>
  </si>
  <si>
    <t>Odvoz suti a vybouraných hmot na skládku do 1 km</t>
  </si>
  <si>
    <t>979081121R00</t>
  </si>
  <si>
    <t>Příplatek k odvozu za každý další 1 km</t>
  </si>
  <si>
    <t>979082111R00</t>
  </si>
  <si>
    <t>Vnitrostaveništní doprava suti a vybouraných hmot do 10 m</t>
  </si>
  <si>
    <t>979082121R00</t>
  </si>
  <si>
    <t>Vnitrostaveništní doprava suti a vybouraných hmot příplatek k ceně za každých dalších 5 m</t>
  </si>
  <si>
    <t>979999999R00</t>
  </si>
  <si>
    <t>Poplatek za recyklaci, suti s 10 % příměsi dřeva, plastu apod.,  , skupina 17 01 07 z Katalogu odpadů</t>
  </si>
  <si>
    <t>Výška rohože:  22 mm</t>
  </si>
  <si>
    <t>- povrchová úprava žározinek</t>
  </si>
  <si>
    <t>Jako uzavírací vrstva je dle pravidel nutná dvojnásobná vrstva. Druhá vrstva se aplikuje po dosáhnutí pochůznosti první vrstvy, nejpozději po 48 hodinách. Pro optické rozlišení přimíchat do druhé vrstvy cca 1 % barevného tónovače. Při následné pokládce cementové stěrky nebo lepicí malty je nutné do ještě čerstvé poslední vrstvy ihned celoplošně a s přebytkem vsypat křemičitý písek. Před realizací samonivelační stěrky se musí podklad s křemičitým pískem důsledně vysát.</t>
  </si>
  <si>
    <t>113106241R00</t>
  </si>
  <si>
    <t>Rozebrání vozovek a ploch s jakoukoliv výplní spár   v jakékoliv ploše, ze silničních panelů jakýchkoliv rozměrů, kladených do jakéhokoliv lože a se spárami zalitými živicí nebo cementovou maltou</t>
  </si>
  <si>
    <t>4*3*1,5</t>
  </si>
  <si>
    <t>113107620R00</t>
  </si>
  <si>
    <t>Odstranění podkladů nebo krytů z kameniva hrubého drceného, v ploše jednotlivě nad 50 m2, tloušťka vrstvy 200 mm</t>
  </si>
  <si>
    <t>2,7*3,3</t>
  </si>
  <si>
    <t>2*2,1</t>
  </si>
  <si>
    <t>122202509R00</t>
  </si>
  <si>
    <t>Odkopávky a prokopávky pro železnice v hornině 3 příplatek k cenám za lepivost horniny</t>
  </si>
  <si>
    <t>0,3*1*(3,05*2+2,2+1,85*2+1,5)</t>
  </si>
  <si>
    <t>130901123RT1</t>
  </si>
  <si>
    <t>Bourání konstrukcí v hloubených vykopávkách z betonu, železového nebo z předpjatého, pneumatickým kladivem</t>
  </si>
  <si>
    <t>0,5</t>
  </si>
  <si>
    <t>139601102R00</t>
  </si>
  <si>
    <t>Ruční výkop jam, rýh a šachet v hornině 3</t>
  </si>
  <si>
    <t>162607111R00</t>
  </si>
  <si>
    <t>Vodorov prem vykop horn 1-4 6000m</t>
  </si>
  <si>
    <t>0,15*1*(3,05*2+2,2+1,85*2+1,5)</t>
  </si>
  <si>
    <t>162607119R00</t>
  </si>
  <si>
    <t>Pripl zkd 1000m</t>
  </si>
  <si>
    <t>0,15*1*(3,05*2+2,2+1,85*2+1,5)*14</t>
  </si>
  <si>
    <t>162201102R00</t>
  </si>
  <si>
    <t>Vodorovné přemístění výkopku z horniny 1 až 4, na vzdálenost přes 20  do 50 m</t>
  </si>
  <si>
    <t>167101101R00</t>
  </si>
  <si>
    <t>Nakládání, skládání, překládání neulehlého výkopku nakládání výkopku  do 100 m3, z horniny 1 až 4</t>
  </si>
  <si>
    <t>zpětné použití zeminy</t>
  </si>
  <si>
    <t>171204113RZ1</t>
  </si>
  <si>
    <t>Poplatek za skládku, složení a  likvidace výkopku</t>
  </si>
  <si>
    <t>2,2*3,05*0,15</t>
  </si>
  <si>
    <t>1,5*1,85*0,15</t>
  </si>
  <si>
    <t>273313511R00</t>
  </si>
  <si>
    <t>Beton základových desek prostý třídy C 12/15</t>
  </si>
  <si>
    <t>podkladní</t>
  </si>
  <si>
    <t>273313621R00</t>
  </si>
  <si>
    <t>Beton základových desek prostý třídy C 20/25</t>
  </si>
  <si>
    <t>dobetonování mezer mezi rampami a silničními panely</t>
  </si>
  <si>
    <t>0,5*0,25*(3,05*2+2,2+1,5+1,85*2)</t>
  </si>
  <si>
    <t>273316131RT3</t>
  </si>
  <si>
    <t>Základové desky z betonu prostého vodostavebního třídy C25/30, stupeň vlivu prostředí XF3 - odolnost proti střídavému působení mrazu</t>
  </si>
  <si>
    <t>- horní desky ramp</t>
  </si>
  <si>
    <t>- doplnění zpevněné plochy</t>
  </si>
  <si>
    <t>D1 : 2,2*3,05*0,1</t>
  </si>
  <si>
    <t>D2 : 1,5*1,85*0,1</t>
  </si>
  <si>
    <t>0,25*0,2*(3,05*2+2,2+1,5+1,85*2)</t>
  </si>
  <si>
    <t>273356021R00</t>
  </si>
  <si>
    <t>Bednění základových desek z betonu vodostavebního pro plochy rovné, zřízení</t>
  </si>
  <si>
    <t>(2,2+2*3,05)*0,15</t>
  </si>
  <si>
    <t>(1,5+2*1,85)*0,15</t>
  </si>
  <si>
    <t>273356022R00</t>
  </si>
  <si>
    <t>Bednění základových desek z betonu vodostavebního pro plochy rovné, odbednění</t>
  </si>
  <si>
    <t>274272110RT3</t>
  </si>
  <si>
    <t>Zdivo základové z bednicích tvárnic tloušťky 150 mm, výplň betonem C 16/20</t>
  </si>
  <si>
    <t>rampy</t>
  </si>
  <si>
    <t>1*(3,05*2+2,2)</t>
  </si>
  <si>
    <t>1*(1,85*2+1,5)</t>
  </si>
  <si>
    <t>274361214R00</t>
  </si>
  <si>
    <t xml:space="preserve">Výztuž a svařované sítě základových pasů výztuž průměru do 12 mm, z oceli 10505,  ,  </t>
  </si>
  <si>
    <t>prury R10</t>
  </si>
  <si>
    <t>(3,05*2+2,2)*4*0,000617*1,2</t>
  </si>
  <si>
    <t>(1,85*2+1,5)*4*0,000617*1,2</t>
  </si>
  <si>
    <t>1*60*0,000617</t>
  </si>
  <si>
    <t>r : 0,035</t>
  </si>
  <si>
    <t>289970111R00</t>
  </si>
  <si>
    <t>Geotextílie separační, filtrační, zpevňující polypropylén, 300 g/m2</t>
  </si>
  <si>
    <t>(2,2*3,05+1,5*1,85)*1,5</t>
  </si>
  <si>
    <t>564681111R00</t>
  </si>
  <si>
    <t>Podklad z kameniva hrubého drceného vel. 63-125 mm tloušťka po zhutnění 300 mm, Kamenivo přírodní drcené; frakce 4,0 až 8,0 mm</t>
  </si>
  <si>
    <t>0,5*(3,05*2+2,2+1,85*2+1,5)</t>
  </si>
  <si>
    <t>1,4227</t>
  </si>
  <si>
    <t>1,6235</t>
  </si>
  <si>
    <t>636903121RZ1</t>
  </si>
  <si>
    <t>Protiskluzná úprava betonu</t>
  </si>
  <si>
    <t>3,05*2,2</t>
  </si>
  <si>
    <t>1,5*1,85</t>
  </si>
  <si>
    <t>970251200R00</t>
  </si>
  <si>
    <t>Řezání železobetonu hloubka řezu 200 mm</t>
  </si>
  <si>
    <t>1,85*2+1,5</t>
  </si>
  <si>
    <t>3,05*2+2,2</t>
  </si>
  <si>
    <t>971042122R00</t>
  </si>
  <si>
    <t>Vyvrtání otvorů v betonových příčkách a zdech průměru do 30 mm, do hloubky 300 mm</t>
  </si>
  <si>
    <t>4*4</t>
  </si>
  <si>
    <t>2,2*3,05</t>
  </si>
  <si>
    <t>2,2*3,05*1,2</t>
  </si>
  <si>
    <t>1,5*1,85*1,2</t>
  </si>
  <si>
    <t>62836115</t>
  </si>
  <si>
    <t>Parozábrana asfaltová tl = 4,00 mm; funkce: hydroizolační, protiradonová, parotěsná; asfalt: oxidovaný; nosná vložka: Al fólie se skelnou rohoží</t>
  </si>
  <si>
    <t>612403385R00</t>
  </si>
  <si>
    <t>Hrubá výplň rýh ve stěnách, jakoukoliv maltou maltou ze suchých směsí  100 x 50 mm, Malta zdicí obyčejná (G); pojivo: vápenocementové; zrnitost do 4,0 mm; M 5 N/mm2</t>
  </si>
  <si>
    <t>24</t>
  </si>
  <si>
    <t>899102111RT2</t>
  </si>
  <si>
    <t>Osazení poklopů litinových a ocelových včetně dodávky poklopu litinového s rámem   čtyřhranného 600 x 600 mm</t>
  </si>
  <si>
    <t>pachotěsný poklop na teplovod</t>
  </si>
  <si>
    <t>15</t>
  </si>
  <si>
    <t>974031133R00</t>
  </si>
  <si>
    <t>Vysekání rýh v jakémkoliv zdivu cihelném v ploše  do hloubky 50 mm, šířky do 100 mm</t>
  </si>
  <si>
    <t>722181212R00</t>
  </si>
  <si>
    <t>Izolace vodovodního potrubí návleková z trubic z pěnového polyetylenu, tloušťka stěny 9 mm, d 6 mm, Výrobek izolační pro instalace z polyethylenové pěny (PEF) tvar: pouzdro; s podélným nářezem; vnitřní d = 6 mm; tl = 9 mm; provozní teplota -40 až ...</t>
  </si>
  <si>
    <t>Termoizolační trubice z pěnového polyetylenu s uzavřenou buněčnou strukturou.</t>
  </si>
  <si>
    <t>56</t>
  </si>
  <si>
    <t>722181213R00</t>
  </si>
  <si>
    <t>Izolace vodovodního potrubí návleková z trubic z pěnového polyetylenu, tloušťka stěny 13 mm,  , Výrobek izolační pro instalace z polyethylenové pěny (PEF) tvar: pouzdro; s podélným nářezem; vnitřní d = 12 mm; tl = 13 mm; provozní teplota -40 a...</t>
  </si>
  <si>
    <t>722181214R00</t>
  </si>
  <si>
    <t>Izolace vodovodního potrubí návleková z trubic z pěnového polyetylenu, tloušťka stěny 20 mm,  , Výrobek izolační pro instalace z polyethylenové pěny (PEF) tvar: pouzdro; s podélným nářezem; vnitřní d = 15 mm; tl = 20 mm; provozní teplota -40 a...</t>
  </si>
  <si>
    <t>28377670.RZZ</t>
  </si>
  <si>
    <t>Páska samolepicí š. 38 mm, dl. 20m</t>
  </si>
  <si>
    <t>28377691.RZ3</t>
  </si>
  <si>
    <t>Lepidlo na polyet.návl.izolaci 500 ml</t>
  </si>
  <si>
    <t>Pro lepení příčných i podélných spojů trubic</t>
  </si>
  <si>
    <t>733110806R00</t>
  </si>
  <si>
    <t>Demontáž potrubí z ocelových trubek závitových přes 15 do DN 32</t>
  </si>
  <si>
    <t>2*3*2+2*8</t>
  </si>
  <si>
    <t>733163102R00</t>
  </si>
  <si>
    <t>Potrubí pro vytápění a chlazení z trubek měděných spojovaných svařováním nebo lepením pájení pomocí kapilárních pájecích tvarovek, D 15 mm, s 1,0 mm, Spojka měděná typ: se zarážkou, jednoznačná; značka: Cu-DHP (CW024A); ds = 15,0 mm; PN 16; teplota média -30 až 110 °C</t>
  </si>
  <si>
    <t>2*(3,5*8)</t>
  </si>
  <si>
    <t>733163103R00</t>
  </si>
  <si>
    <t>Potrubí pro vytápění a chlazení z trubek měděných spojovaných svařováním nebo lepením pájení pomocí kapilárních pájecích tvarovek, D 18 mm, s 1,0 mm, Spojka měděná typ: se zarážkou, jednoznačná; značka: Cu-DHP (CW024A); ds = 18,0 mm; PN 16; teplota média -30 až 110 °C</t>
  </si>
  <si>
    <t>2*5</t>
  </si>
  <si>
    <t>733163104R00</t>
  </si>
  <si>
    <t>Potrubí pro vytápění a chlazení z trubek měděných spojovaných svařováním nebo lepením pájení pomocí kapilárních pájecích tvarovek, D 22 mm, s 1,0 mm, Spojka měděná typ: se zarážkou, jednoznačná; značka: Cu-DHP (CW024A); ds = 22,0 mm; PN 16; teplota média -30 až 110 °C</t>
  </si>
  <si>
    <t>733165002R00</t>
  </si>
  <si>
    <t>Montáž tvarovky měděné pájené pájením na měkko, D 15-22 mm, jeden spoj</t>
  </si>
  <si>
    <t>Přechod závitový ocel/CU</t>
  </si>
  <si>
    <t>2*8</t>
  </si>
  <si>
    <t>733191910RZ3</t>
  </si>
  <si>
    <t>Oprava-montáž potrubí závit.DN 20</t>
  </si>
  <si>
    <t>Odřezání ocelové trubky pro připojení přechodu ocel/CU</t>
  </si>
  <si>
    <t>904      R02</t>
  </si>
  <si>
    <t>Hzs-zkousky v ramci montaz.praci, Topná zkouška</t>
  </si>
  <si>
    <t>hod</t>
  </si>
  <si>
    <t>Prav.M</t>
  </si>
  <si>
    <t>HZS</t>
  </si>
  <si>
    <t>POL10_0</t>
  </si>
  <si>
    <t>31945749</t>
  </si>
  <si>
    <t>Spojka bronzová typ: přechodová; značka: CC499K; ds = 22,0 mm; Rp; 1"; PN 16; teplota média -30 až 110 °C</t>
  </si>
  <si>
    <t>998733201R00</t>
  </si>
  <si>
    <t>Přesun hmot pro rozvody potrubí v objektech výšky do 6 m</t>
  </si>
  <si>
    <t>734100811R00</t>
  </si>
  <si>
    <t>Demontáž přírubových armatur se dvěma přírubami, do DN 50</t>
  </si>
  <si>
    <t>734209113R00</t>
  </si>
  <si>
    <t>Montáž závitové armatury se dvěma závity, G 1/2", bez dodávky materiálu</t>
  </si>
  <si>
    <t>12</t>
  </si>
  <si>
    <t>734291973R00</t>
  </si>
  <si>
    <t>Opravy závitových armatur zpětná montáž hlavic  ovládání termostatických ventilů termostatické V 4260</t>
  </si>
  <si>
    <t>734261401RZ3</t>
  </si>
  <si>
    <t>Arm roh,přím, G1/2x15 EK přípoj radiátoru VK, vč.montáže</t>
  </si>
  <si>
    <t>734261409T00</t>
  </si>
  <si>
    <t>Mtž - spoj eurokonus 15, vč.materiálu</t>
  </si>
  <si>
    <t>551200075</t>
  </si>
  <si>
    <t>ventil radiátorový s přednastavením omezení průtoku; rohový; eurokonus x 1/2; pracovní tlak do 1,00 MPa; ovládání manuální; pracovní teplota do 12 ...</t>
  </si>
  <si>
    <t>551200110</t>
  </si>
  <si>
    <t>šroubení regulační; mosaz; povrch nikl; eurokonus x 1/2"; PN do 10 bar; teplota do 120 °C; tvar rohové</t>
  </si>
  <si>
    <t>Šroubení k regulaci nebo uzavření.</t>
  </si>
  <si>
    <t>998734201R00</t>
  </si>
  <si>
    <t>Přesun hmot pro armatury v objektech výšky do 6 m</t>
  </si>
  <si>
    <t>735000912R00</t>
  </si>
  <si>
    <t>Regulace otopného systému při opravách vyregulování dvojregulačních ventilů a kohoutů s termostatickým ovládáním</t>
  </si>
  <si>
    <t>735149006R00</t>
  </si>
  <si>
    <t>Otopné těleso designové montáž dvouřadých, do délky 3000 mm, bez dodávky materiálu</t>
  </si>
  <si>
    <t>735151821R00</t>
  </si>
  <si>
    <t>Demontáž otopných těles panelových dvouřadých, stavební délky do 1500 mm</t>
  </si>
  <si>
    <t>uložení pro zpětné použití</t>
  </si>
  <si>
    <t>735151822R00</t>
  </si>
  <si>
    <t>Demontáž otopných těles panelových dvouřadých, stavební délky přes 1500 do 2820  mm</t>
  </si>
  <si>
    <t>735191905R00</t>
  </si>
  <si>
    <t>Ostatní opravy otopných těles odvzdušnění   otopných těles</t>
  </si>
  <si>
    <t>735191910R00</t>
  </si>
  <si>
    <t>Ostatní opravy otopných těles napuštění vody do otopného systému včetně potrubí (bez kotle a ohříváků)  otopných těles</t>
  </si>
  <si>
    <t>soubor</t>
  </si>
  <si>
    <t>735211821R00</t>
  </si>
  <si>
    <t>Demontáž registrů z ocelových žebrových trubek bez rozřezání  z trubek průměru 76/3/156, stavební délky přes 3 do 6 m, o počtu pramenů registru 1</t>
  </si>
  <si>
    <t>735291800R00</t>
  </si>
  <si>
    <t>Demontáž konzol nebo držáků otopných těles, registrů, konvektorů do odpadu</t>
  </si>
  <si>
    <t>38</t>
  </si>
  <si>
    <t>735494811R00</t>
  </si>
  <si>
    <t>Vypuštění vody z otopných soustav bez kotlů, ohříváků, zásobníků a nádrží</t>
  </si>
  <si>
    <t>0,6*(1,8*6+1,5*2+0,8*2)</t>
  </si>
  <si>
    <t>3*1</t>
  </si>
  <si>
    <t>735149001RZ1</t>
  </si>
  <si>
    <t>Montáž těles 1 řadých do délky 1600 mm</t>
  </si>
  <si>
    <t>735149005RZ1</t>
  </si>
  <si>
    <t>Montáž těles 2 řadých do délky 1600 mm</t>
  </si>
  <si>
    <t>48441503R</t>
  </si>
  <si>
    <t>příslušenství k radiátorům konzola navrtávací univerzální; 15/120</t>
  </si>
  <si>
    <t>sada</t>
  </si>
  <si>
    <t>54</t>
  </si>
  <si>
    <t>484416014RZZ</t>
  </si>
  <si>
    <t>Upevňovací sada pr. 24 /40</t>
  </si>
  <si>
    <t>484573721.A</t>
  </si>
  <si>
    <t>Těleso otopné des. Radik typ 10 VKL v. 600 dl. 800</t>
  </si>
  <si>
    <t>48457579.A</t>
  </si>
  <si>
    <t>Těleso otopné s přirozeným prouděním - deskové; materiál: uhlíková ocel; typ: 22; H = 600 mm; B = 100 mm; L = 800 mm; l = 50 mm; tepelný výkon (50)...</t>
  </si>
  <si>
    <t>48457581.A</t>
  </si>
  <si>
    <t>Těleso otopné s přirozeným prouděním - deskové; materiál: uhlíková ocel; typ: 22; H = 600 mm; B = 100 mm; L = 1 000 mm; l = 50 mm; tepelný výkon (5...</t>
  </si>
  <si>
    <t>48457583.A</t>
  </si>
  <si>
    <t>Těleso otopné s přirozeným prouděním - deskové; materiál: uhlíková ocel; typ: 22; H = 600 mm; B = 100 mm; L = 1 200 mm; l = 50 mm; tepelný výkon (5...</t>
  </si>
  <si>
    <t>těleso otopné typ Radik Ventil Kompakt je otopné ocelové deskové těleso se zabudovaným vnitřním propojovacím rozvodem a ventilovou vložkou, s možností levého spodního připojení na otopnou soustavu, je určeno pro otopné soustavy s nuceným oběhem.</t>
  </si>
  <si>
    <t>48457585.A</t>
  </si>
  <si>
    <t>Těleso otopné s přirozeným prouděním - deskové; materiál: uhlíková ocel; typ: 22; H = 600 mm; B = 100 mm; L = 1 600 mm; l = 50 mm; tepelný výkon (5...</t>
  </si>
  <si>
    <t>998735201R00</t>
  </si>
  <si>
    <t>Přesun hmot pro otopná tělesa v objektech výšky do 6 m</t>
  </si>
  <si>
    <t>783424240R00</t>
  </si>
  <si>
    <t>Nátěry potrubí a armatur syntetické potrubí, do DN 50 mm, jednonásobné s 1x emailováním a základním nátěrem, Hmota nátěrová funkce: protikorozní; barva: šedá</t>
  </si>
  <si>
    <t>potrubí topení - stávající</t>
  </si>
  <si>
    <t>2*2+2*30+2*5+3*14</t>
  </si>
  <si>
    <t>979999997R00</t>
  </si>
  <si>
    <t>Poplatek za recyklaci, směsi suti betonu, cihel, tašek a keramiky, kusovost do 1600 cm2, skupina 17 01 07 z Katalogu odpadů</t>
  </si>
  <si>
    <t>včetně likvidace nebezpečného odpadu</t>
  </si>
  <si>
    <t>240080854RZ1</t>
  </si>
  <si>
    <t>Izolace tepelná potrubí kruhového do d=250</t>
  </si>
  <si>
    <t>Montáž tepelné izolace z min.vlny tl.30mm s povrchem z Al na šestihranném pletivu.</t>
  </si>
  <si>
    <t>941955003R00</t>
  </si>
  <si>
    <t>Lešení lehké pracovní pomocné pomocné, o výšce lešeňové podlahy přes 1,9 do 2,5 m</t>
  </si>
  <si>
    <t>972011311R00</t>
  </si>
  <si>
    <t>Vybourání otvorů  z lehkých betonů v prefabrikovaných stropech tloušťky do 120 mm, plochy do 0,25 m2</t>
  </si>
  <si>
    <t>prostup střechou</t>
  </si>
  <si>
    <t>728115411R00</t>
  </si>
  <si>
    <t>Montáž potrubí ohebného kruhového z hliníkového laminátu nebo hliníkové fólie, se zvukovou nebo tepelnou izolací, o průměru do d 100 mm</t>
  </si>
  <si>
    <t>3*0,5</t>
  </si>
  <si>
    <t>4298150140.RZ3</t>
  </si>
  <si>
    <t>Hadice ohebná tepel.izolovaná - 25,102mm</t>
  </si>
  <si>
    <t>POL3_9</t>
  </si>
  <si>
    <t>767995101R00</t>
  </si>
  <si>
    <t>Výroba a montáž atypických kovovových doplňků staveb hmotnosti do 5 kg</t>
  </si>
  <si>
    <t>240070148R00</t>
  </si>
  <si>
    <t>Hlavice samotahová CAGI velikost 125</t>
  </si>
  <si>
    <t>RTS 13/ I</t>
  </si>
  <si>
    <t>POL1_9</t>
  </si>
  <si>
    <t>240071102R00</t>
  </si>
  <si>
    <t>Ventil talířový z termoplastů vel. 100,160,250</t>
  </si>
  <si>
    <t>240080001R00</t>
  </si>
  <si>
    <t>Potrubí kruhové sk. I. PK 120311 do d 100</t>
  </si>
  <si>
    <t>2+2+1,5+0,5</t>
  </si>
  <si>
    <t>240010331RZ3</t>
  </si>
  <si>
    <t>Montáž ventilítoru</t>
  </si>
  <si>
    <t>240010332RZ3</t>
  </si>
  <si>
    <t>Montáž tlumiče hluku</t>
  </si>
  <si>
    <t>240071362RZ2</t>
  </si>
  <si>
    <t>Montáž dveřních mřížek - všechny typy</t>
  </si>
  <si>
    <t>240080799RZ5</t>
  </si>
  <si>
    <t>Kotvení, těsnění, spojovací materiál</t>
  </si>
  <si>
    <t>904      R01</t>
  </si>
  <si>
    <t>Hzs-zkousky v ramci montaz.praci, Komplexni vyzkouseni</t>
  </si>
  <si>
    <t>h</t>
  </si>
  <si>
    <t>283550243.RZ3</t>
  </si>
  <si>
    <t>Páska samolepicí a těsnící ALU š=50mm/33m</t>
  </si>
  <si>
    <t>42911707.RZ1</t>
  </si>
  <si>
    <t>Ventilátor 1 dle specifikace</t>
  </si>
  <si>
    <t>POTRUBNÍ TICHÝ DIAGONÁLNÍ VENTILÁTOR</t>
  </si>
  <si>
    <t>např. TD 160/100 NT SILENT S DOBĚHEM</t>
  </si>
  <si>
    <t>maximální průtok vzduchu 160 m3/h</t>
  </si>
  <si>
    <t>příkon 29 W</t>
  </si>
  <si>
    <t>hlučnost 24 dB</t>
  </si>
  <si>
    <t>krytí IP 54</t>
  </si>
  <si>
    <t>proud 0,17 A</t>
  </si>
  <si>
    <t>napětí 230 V</t>
  </si>
  <si>
    <t>42911710.RZ1</t>
  </si>
  <si>
    <t>Tlumič hluku 500/100</t>
  </si>
  <si>
    <t>42971073.RZ3</t>
  </si>
  <si>
    <t>Klapka zpětná kruh.dvoukřídlá - d=100</t>
  </si>
  <si>
    <t>4297311041</t>
  </si>
  <si>
    <t>Mřížka dveřní hliníková oboustranná   400x100</t>
  </si>
  <si>
    <t>4297311042</t>
  </si>
  <si>
    <t>Mřížka dveřní hliníková oboustranná   300x100</t>
  </si>
  <si>
    <t>42981270</t>
  </si>
  <si>
    <t>trouba do potrubí vzduchotechniky; kruhová; ocelová; povrch pozink; rozměr d = 100, délka 1000 mm; rozsah teplot -40 až 70 °C</t>
  </si>
  <si>
    <t>429822002R</t>
  </si>
  <si>
    <t>tvarovka do potrubí kruhová; oblouk segmentový 90°; d = 100 mm; materiál ocel; povrch pozink; se 3-mi segmenty</t>
  </si>
  <si>
    <t>429823002R</t>
  </si>
  <si>
    <t>tvarovka do potrubí kruhová; rozbočka jednostranná T 90°; d = 100 mm, d1=100 mm; materiál ocel; povrch pozink</t>
  </si>
  <si>
    <t>63153564.RZ2</t>
  </si>
  <si>
    <t>Rohož izolační 65kg/m3 3000x1000x 30 mm</t>
  </si>
  <si>
    <t>Rohož našitá na drátěném pletivu</t>
  </si>
  <si>
    <t>Součinitel tepelné vodivosti: 0,042 W/m . K</t>
  </si>
  <si>
    <t>2*0,4</t>
  </si>
  <si>
    <t>113231113R00</t>
  </si>
  <si>
    <t>Bourání liniových odvodňovacích žabů zatížení A15, šířka žlabu 130 mm</t>
  </si>
  <si>
    <t>2*2+3,5</t>
  </si>
  <si>
    <t>122201109R00</t>
  </si>
  <si>
    <t>Odkopávky a  prokopávky nezapažené v hornině 3  příplatek k cenám za lepivost horniny</t>
  </si>
  <si>
    <t>7*0,3*0,8</t>
  </si>
  <si>
    <t>139711101RT3</t>
  </si>
  <si>
    <t>Vykopávka v uzavřených prostorách v hornině 3</t>
  </si>
  <si>
    <t>161101101R00</t>
  </si>
  <si>
    <t>Svislé přemístění výkopku z horniny 1 až 4, při hloubce výkopu přes 1 do 2,5 m</t>
  </si>
  <si>
    <t>162701105R00</t>
  </si>
  <si>
    <t>Vodorovné přemístění výkopku z horniny 1 až 4, na vzdálenost přes 9 000  do 10 000 m</t>
  </si>
  <si>
    <t>175101101R00</t>
  </si>
  <si>
    <t>Obsyp potrubí bez prohození sypaniny, bez dodávky obsypového materiálu</t>
  </si>
  <si>
    <t>Veškeré náklady zhotovitele spojené s odvozem a, likvidací výkopku</t>
  </si>
  <si>
    <t>v souladu se zákonem č. 541/2020 Sb. v platném znění.</t>
  </si>
  <si>
    <t>V položce je zahrnuto naložení, svislý a vodorovný přesun včetně likvidace výkopku v souladu se zákonem o odpadech dle technologie a místa určených zhotovitem, včetně poplatků za uložení.</t>
  </si>
  <si>
    <t>583315024R</t>
  </si>
  <si>
    <t>kamenivo přírodní těžené frakce 8,0 až 16,0 mm; třída B; Moravskoslezský kraj</t>
  </si>
  <si>
    <t>0,3*0,3*7*2,8</t>
  </si>
  <si>
    <t>451572211R00</t>
  </si>
  <si>
    <t>Lože pod potrubí, stoky a drobné objekty z kameniva těženého 4÷8 mm, Kamenivo přírodní těžené; frakce 4,0 až 8,0 mm</t>
  </si>
  <si>
    <t>0,3*0,15*7</t>
  </si>
  <si>
    <t>612403386R00</t>
  </si>
  <si>
    <t>Hrubá výplň rýh ve stěnách, jakoukoliv maltou maltou ze suchých směsí  100 x 100 mm, Malta zdicí obyčejná (G); pojivo: vápenocementové; zrnitost do 4,0 mm; M 5 N/mm2</t>
  </si>
  <si>
    <t>612403399RT2</t>
  </si>
  <si>
    <t>Hrubá výplň rýh ve stěnách, jakoukoliv maltou maltou ze suchých směsí  jakékoliv šířky, Omítka s anorganickým pojivem obyčejná (GP), jádrová; pojivo: vápenocementové; zrnitost do 4,0 mm; nanášení: ručně</t>
  </si>
  <si>
    <t>899623151R00</t>
  </si>
  <si>
    <t>Obetonování potrubí nebo zdiva stok betonem prostým třídy C 16/20</t>
  </si>
  <si>
    <t>napojení na stávající kanalizaci</t>
  </si>
  <si>
    <t>0,5*0,5*0,5*2</t>
  </si>
  <si>
    <t>969021131R00</t>
  </si>
  <si>
    <t>Vybourání kanalizačního potrubí do DN 300</t>
  </si>
  <si>
    <t>971035131R00</t>
  </si>
  <si>
    <t>Vybourání otvorů ve zdivu cihelném z jakýchkoliv cihel pálených  na maltu cementovou, průměr profilu do 60 mm, tloušťky do 150 mm</t>
  </si>
  <si>
    <t>973031324R00</t>
  </si>
  <si>
    <t>Vysekání v cihelném zdivu výklenků a kapes kapes na jakoukoliv maltu vápennou nebo vápenocementovou, plochy do 0,1 m2, hloubky do 150 mm</t>
  </si>
  <si>
    <t>974031143R00</t>
  </si>
  <si>
    <t>Vysekání rýh v jakémkoliv zdivu cihelném v ploše  do hloubky 70 mm, šířky do 100 mm</t>
  </si>
  <si>
    <t>974031153R00</t>
  </si>
  <si>
    <t>Vysekání rýh v jakémkoliv zdivu cihelném v ploše  do hloubky 100 mm, šířky do 100 mm</t>
  </si>
  <si>
    <t>722181212RT8</t>
  </si>
  <si>
    <t>Izolace vodovodního potrubí návleková z trubic z pěnového polyetylenu, tloušťka stěny 9 mm, d 25 mm, Výrobek izolační pro instalace z polyethylenové pěny (PEF) tvar: pouzdro; s podélným nářezem; vnitřní d = 25 mm; tl = 9 mm; provozní teplota -40 až...</t>
  </si>
  <si>
    <t>722181213RT7</t>
  </si>
  <si>
    <t>Izolace vodovodního potrubí návleková z trubic z pěnového polyetylenu, tloušťka stěny 13 mm, d 22 mm, Výrobek izolační pro instalace z polyethylenové pěny (PEF) tvar: pouzdro; s podélným nářezem; vnitřní d = 22 mm; tl = 13 mm; provozní teplota -40 a...</t>
  </si>
  <si>
    <t>722181213RT8</t>
  </si>
  <si>
    <t>Izolace vodovodního potrubí návleková z trubic z pěnového polyetylenu, tloušťka stěny 13 mm, d 25 mm, Výrobek izolační pro instalace z polyethylenové pěny (PEF) tvar: pouzdro; s podélným nářezem; vnitřní d = 25 mm; tl = 13 mm; provozní teplota -40 a...</t>
  </si>
  <si>
    <t>721171219R00</t>
  </si>
  <si>
    <t>Trubka pro připojení WC potrubí polypropylenové, vnější průměr D 110 mm</t>
  </si>
  <si>
    <t>721171808R00</t>
  </si>
  <si>
    <t>Demontáž potrubí z novodurových trub přes D 75 mm do D 114 mm</t>
  </si>
  <si>
    <t>721176102R00</t>
  </si>
  <si>
    <t>Potrubí HT připojovací vnější průměr D 40 mm, tloušťka stěny 1,8 mm, DN 40, Trubka plastová kanalizační materiál: PP; povrch: hladký; de = 40,0 mm; tl. stěny = 1,8 mm</t>
  </si>
  <si>
    <t>721176105R00</t>
  </si>
  <si>
    <t>Potrubí HT připojovací vnější průměr D 110 mm, tloušťka stěny 2,7 mm, DN 100, Trubka plastová kanalizační materiál: PP; povrch: hladký; de = 110,0 mm; tl. stěny = 2,7 mm</t>
  </si>
  <si>
    <t>721176125R00</t>
  </si>
  <si>
    <t>Potrubí HT svodné (ležaté) v zemi vnější průměr D 110 mm, tloušťka stěny 2,7 mm, DN 100, Trubka plastová kanalizační materiál: PP; povrch: hladký; de = 110,0 mm; tl. stěny = 2,7 mm</t>
  </si>
  <si>
    <t>721176127R00</t>
  </si>
  <si>
    <t>Potrubí HT svodné (ležaté) v zemi vnější průměr D 160 mm, tloušťka stěny 3,9 mm, DN 150, Trubka plastová kanalizační materiál: PP; povrch: hladký; de = 160,0 mm; tl. stěny = 3,9 mm</t>
  </si>
  <si>
    <t>721194104R00</t>
  </si>
  <si>
    <t>Zřízení přípojek na potrubí D 40 mm</t>
  </si>
  <si>
    <t>721194109R00</t>
  </si>
  <si>
    <t>Zřízení přípojek na potrubí D 110  mm</t>
  </si>
  <si>
    <t>721273150RT1</t>
  </si>
  <si>
    <t>Ventilační hlavice D 50, 75, 110 mm, přivzdušňovací ventil D 50/75/110 mm s dvojitou izolační stěnou, s masivní pryžovou membránou, s odnímatelnou mřížkou proti hmyzu...</t>
  </si>
  <si>
    <t>721290111R00</t>
  </si>
  <si>
    <t>Zkouška těsnosti kanalizace v objektech vodou, DN 125</t>
  </si>
  <si>
    <t>13</t>
  </si>
  <si>
    <t>721170910RZ1</t>
  </si>
  <si>
    <t>Oprava potrubí PVC odpadní, vsazení odbočky D 110</t>
  </si>
  <si>
    <t>721300829RZ3</t>
  </si>
  <si>
    <t>Plstěná izolační omotávka odpadního potrubí</t>
  </si>
  <si>
    <t>998721201R00</t>
  </si>
  <si>
    <t>Přesun hmot pro vnitřní kanalizaci v objektech výšky do 6 m</t>
  </si>
  <si>
    <t>722130801R00</t>
  </si>
  <si>
    <t>Demontáž potrubí z ocelových trubek závitových do DN 25</t>
  </si>
  <si>
    <t>40</t>
  </si>
  <si>
    <t>722170801R00</t>
  </si>
  <si>
    <t>Demontáž potrubí z trubek z PH tlakových do D 32 mm</t>
  </si>
  <si>
    <t>722171912R00</t>
  </si>
  <si>
    <t>Opravy vodovodního potrubí z plastových trubek ostatní práce mimo spojové svary s přidáním materiálu  odříznutí plastové trubky, přes D 16 do D 20 mm</t>
  </si>
  <si>
    <t>722171913R00</t>
  </si>
  <si>
    <t>Opravy vodovodního potrubí z plastových trubek ostatní práce mimo spojové svary s přidáním materiálu  odříznutí plastové trubky, přes D 20 do D 25 mm</t>
  </si>
  <si>
    <t>722172312R00</t>
  </si>
  <si>
    <t>Potrubí z plastických hmot polypropylenové potrubí PP-R, D 25 mm, s 3,5 mm, PN 16, polyfúzně svařované, včetně zednických výpomocí, Trubka plastová materiál: PP-R; ohebná; de = 25,0 mm; tl. stěny = 3,5 mm; PN 16; SDR 7,4; teplota média do 60 °C</t>
  </si>
  <si>
    <t>722172331R00</t>
  </si>
  <si>
    <t>Potrubí z plastických hmot polypropylenové potrubí PP-R, D 20 mm, s 3,4 mm, PN 20, polyfúzně svařované, včetně zednických výpomocí, Trubka plastová materiál: PP-R; ohebná; de = 20,0 mm; tl. stěny = 3,4 mm; PN 20; SDR 6,0; teplota média do 70 °C</t>
  </si>
  <si>
    <t>Pro vodovod bude vždy použito potrubí PN 20 (teplá)</t>
  </si>
  <si>
    <t>722172332R00</t>
  </si>
  <si>
    <t>Potrubí z plastických hmot polypropylenové potrubí PP-R, D 25 mm, s 4,2 mm, PN 20, polyfúzně svařované, včetně zednických výpomocí, Trubka plastová materiál: PP-R; ohebná; de = 25,0 mm; tl. stěny = 4,2 mm; PN 20; SDR 6,0; teplota média do 70 °C</t>
  </si>
  <si>
    <t>722190401R00</t>
  </si>
  <si>
    <t>Vyvedení a upevnění výpustek DN 15</t>
  </si>
  <si>
    <t>722190901R00</t>
  </si>
  <si>
    <t>Uzavření nebo otevření vodovodního potrubí při opravě</t>
  </si>
  <si>
    <t>722280106R00</t>
  </si>
  <si>
    <t>Tlaková zkouška vodovodního potrubí do DN 32</t>
  </si>
  <si>
    <t>26</t>
  </si>
  <si>
    <t>722290231RZ3</t>
  </si>
  <si>
    <t>Proplach a dezinfekce vodovod.potrubí do DN 40</t>
  </si>
  <si>
    <t>55110061.RZZ</t>
  </si>
  <si>
    <t>Hadice FLEXI sanitární (9x13) 40 cm</t>
  </si>
  <si>
    <t>998722201R00</t>
  </si>
  <si>
    <t>Přesun hmot pro vnitřní vodovod v objektech výšky do 6 m</t>
  </si>
  <si>
    <t>724211820RZ1</t>
  </si>
  <si>
    <t>Demontáž automatické čističky</t>
  </si>
  <si>
    <t>kompletní demontáž vybavení a technoclogie automatické čističky</t>
  </si>
  <si>
    <t>725119306R00</t>
  </si>
  <si>
    <t>Klozetové mísy montáž  závěsné</t>
  </si>
  <si>
    <t>725119401R00</t>
  </si>
  <si>
    <t>Doplňky Montáž doplňků zařízení záchodů předstěnový systém</t>
  </si>
  <si>
    <t>725210821R00</t>
  </si>
  <si>
    <t>Demontáž umyvadel umyvadel bez výtokových armatur</t>
  </si>
  <si>
    <t>725219401R00</t>
  </si>
  <si>
    <t>Umyvadlo montáž na šrouby do zdiva</t>
  </si>
  <si>
    <t>725814101R00</t>
  </si>
  <si>
    <t>Ventil  rohový, mosazný, s filtrem, bez matky, DN 15 x DN 10, včetně dodávky materiálu</t>
  </si>
  <si>
    <t>725820801R00</t>
  </si>
  <si>
    <t>Demontáž baterií nástěnných do G 3/4"</t>
  </si>
  <si>
    <t>725829301R00</t>
  </si>
  <si>
    <t>Montáž baterií umyvadlových a dřezových umyvadlové a dřezové stojánkové</t>
  </si>
  <si>
    <t>725829501R00</t>
  </si>
  <si>
    <t>Montáž baterií umyvadlových a dřezových nástěnné bidetových souprav</t>
  </si>
  <si>
    <t>725860213R00</t>
  </si>
  <si>
    <t>Zápachová uzávěrka (sifon) pro zařizovací předměty D 32, 40 mm x 5/4"; pro umyvadla; PP; příslušenství krycí růžice odtoku, zpětný uzávěr, včetně dodávky materiálu, Uzávěrka zápachová ZTI</t>
  </si>
  <si>
    <t>U : 1</t>
  </si>
  <si>
    <t>D : 1</t>
  </si>
  <si>
    <t>725860811R00</t>
  </si>
  <si>
    <t>Demontáž zápachových uzávěrek pro zařiz. předměty jednoduchých</t>
  </si>
  <si>
    <t>725869204R00</t>
  </si>
  <si>
    <t>Montáž zápachové uzávěrky dřezovýé jednoduché, D 40</t>
  </si>
  <si>
    <t>725339102RZ1</t>
  </si>
  <si>
    <t>Montáž výlevky diturvitové, s nádržkou</t>
  </si>
  <si>
    <t>28696706R</t>
  </si>
  <si>
    <t>příslušenství zvukoizolační souprava mezi klozet a stěnu</t>
  </si>
  <si>
    <t>RTS 14/ I</t>
  </si>
  <si>
    <t>28696752</t>
  </si>
  <si>
    <t>Příslušenství ZTI armatury - ovládací tlačítko splachovacího systému; mechanické spouštění; pochromovaný plast; rozměr: 246 x 164 x 12,0 mm</t>
  </si>
  <si>
    <t>286967581</t>
  </si>
  <si>
    <t>Systém předstěnový použití: záchodová mísa; pro suchou instalaci; v = 1 120 mm; š = 500 mm; hl = 120 mm; připojení vody: zezadu, shora; R; 1/2"; př...</t>
  </si>
  <si>
    <t>5514500700</t>
  </si>
  <si>
    <t>Ventil výtokový použití: dřez; typ: stojánkový; materiál: mosaz; spouštění: manuální; povrchová úprava: chrom</t>
  </si>
  <si>
    <t>55145017</t>
  </si>
  <si>
    <t>baterie dřezová na jednu vodu; stojánková; ovládání pákové; povrch chrom; ramínko otočné; 200 mm</t>
  </si>
  <si>
    <t>RTS 12/ I</t>
  </si>
  <si>
    <t>55145031.RZZ</t>
  </si>
  <si>
    <t>Baterie umyvadlová směš stojánková bez ot odp</t>
  </si>
  <si>
    <t>55167409R</t>
  </si>
  <si>
    <t>sedátko klozetové s poklopem; duroplast; bílé; úchyty chrom</t>
  </si>
  <si>
    <t>softclose</t>
  </si>
  <si>
    <t>64214718.RZZ</t>
  </si>
  <si>
    <t>Umyvadlo 55x44 cm s otv. pro baterii</t>
  </si>
  <si>
    <t>64238826R</t>
  </si>
  <si>
    <t>mísa klozetová diturvit závěsná; h = 400 mm; š = 355 mm; hl. 550 mm; splach. hluboké; bílá</t>
  </si>
  <si>
    <t>RTS 15/ II</t>
  </si>
  <si>
    <t>64271109.RZ3</t>
  </si>
  <si>
    <t>Výlevka  keramická s mřížkou, horní splach nádrž, odtok d 40</t>
  </si>
  <si>
    <t>64286106</t>
  </si>
  <si>
    <t>šroub instalační sada pro montáž klozetu a bidetu s bílou krytkou</t>
  </si>
  <si>
    <t>pár</t>
  </si>
  <si>
    <t>64291118.RZ3</t>
  </si>
  <si>
    <t>Polosloup pro umyvadlo 50,55,60,65,75 cm</t>
  </si>
  <si>
    <t>998725201R00</t>
  </si>
  <si>
    <t>Přesun hmot pro zařizovací předměty v objektech výšky do 6 m</t>
  </si>
  <si>
    <t>734209114R00</t>
  </si>
  <si>
    <t>Montáž závitové armatury se dvěma závity, G 3/4", bez dodávky materiálu</t>
  </si>
  <si>
    <t>28654336</t>
  </si>
  <si>
    <t>kohout kulový pro topení, pro vodovod; L = 63 mm; ovládání jednoramennou pákou</t>
  </si>
  <si>
    <t>28654337</t>
  </si>
  <si>
    <t>kohout kulový pro topení, pro vodovod; L = 71 mm; ovládání jednoramennou pákou</t>
  </si>
  <si>
    <t>612403381R00</t>
  </si>
  <si>
    <t>Hrubá výplň rýh ve stěnách, jakoukoliv maltou maltou ze suchých směsí  50 x 30 mm, Malta zdicí obyčejná (G); pojivo: vápenocementové; zrnitost do 4,0 mm; M 5 N/mm2</t>
  </si>
  <si>
    <t>65</t>
  </si>
  <si>
    <t>21</t>
  </si>
  <si>
    <t>612403390R00</t>
  </si>
  <si>
    <t>Hrubá výplň rýh ve stěnách, jakoukoliv maltou maltou ze suchých směsí  200 x 100 mm, Malta zdicí obyčejná (G); pojivo: vápenocementové; zrnitost do 4,0 mm; M 5 N/mm2</t>
  </si>
  <si>
    <t>16</t>
  </si>
  <si>
    <t>276,21*0,5</t>
  </si>
  <si>
    <t>971033451R00</t>
  </si>
  <si>
    <t>Vybourání otvorů ve zdivu cihelném z jakýchkoliv cihel pálených  na jakoukoliv maltu vápenou nebo vápenocementovou, plochy do 0,25 m2, tloušťky do 450 mm</t>
  </si>
  <si>
    <t>přechody mezi místnostmi</t>
  </si>
  <si>
    <t>974031121R00</t>
  </si>
  <si>
    <t>Vysekání rýh v jakémkoliv zdivu cihelném v ploše  do hloubky 30 mm, šířky do 30 mm</t>
  </si>
  <si>
    <t>menší výseky ke spotřebičům spínače, světla</t>
  </si>
  <si>
    <t>ze stropu z podhledu k přístrojům</t>
  </si>
  <si>
    <t>974031122R00</t>
  </si>
  <si>
    <t>Vysekání rýh v jakémkoliv zdivu cihelném v ploše  do hloubky 30 mm, šířky do 70 mm</t>
  </si>
  <si>
    <t>Větší výseky ve zdi, + přívody</t>
  </si>
  <si>
    <t>974031165R00</t>
  </si>
  <si>
    <t>Vysekání rýh v jakémkoliv zdivu cihelném v ploše  do hloubky 150 mm, šířky do 200 mm</t>
  </si>
  <si>
    <t>páteřový rozvod</t>
  </si>
  <si>
    <t>973031200U00</t>
  </si>
  <si>
    <t>Sekání kapes zdi cih krabic 10x10x8</t>
  </si>
  <si>
    <t>krabice</t>
  </si>
  <si>
    <t>210010002RU2</t>
  </si>
  <si>
    <t>Montáž trubky ohebné, z PVC, uložené pod omítku, vnější průměr 20 mm, mech. pevnost 320 N/5 cm, včetně dodávky materiálu</t>
  </si>
  <si>
    <t>ochrana vývodů : 30</t>
  </si>
  <si>
    <t>EZS rozvod : 115</t>
  </si>
  <si>
    <t>prořez : 20</t>
  </si>
  <si>
    <t>210010321R00</t>
  </si>
  <si>
    <t xml:space="preserve">Montáž krabice plastové univerzální, kruhové,  ,  ,  , do zdiva, se zapojením,  </t>
  </si>
  <si>
    <t>krabice do  stěn pro zásuvky, spínače , včetně demontáže</t>
  </si>
  <si>
    <t>část NN : 52</t>
  </si>
  <si>
    <t>část EZS : 13</t>
  </si>
  <si>
    <t>demontáž : 12</t>
  </si>
  <si>
    <t>rezerva : 10</t>
  </si>
  <si>
    <t>210010351RT1</t>
  </si>
  <si>
    <t>Montáž krabice plastové rozvodné z lisovaného izolantu do 4 mm2 včetně dodávky, kruhové, o rozměru 124 x 124 mm, hloubky 50 mm, s víčkem,  ,  , včetně dodávky</t>
  </si>
  <si>
    <t>v krytí IP44/</t>
  </si>
  <si>
    <t>Pro nutná propojení v podhledu</t>
  </si>
  <si>
    <t>210100001R00</t>
  </si>
  <si>
    <t>Ukončení vodičů  v rozvaděči včetně zapojení a vodičové koncovky,  , průřez do 2,5 mm2</t>
  </si>
  <si>
    <t>RS : 82</t>
  </si>
  <si>
    <t>demontáž RJ51 : 16</t>
  </si>
  <si>
    <t>demontáž RD : 20</t>
  </si>
  <si>
    <t>demontáž plošina : 10</t>
  </si>
  <si>
    <t>210100002R00</t>
  </si>
  <si>
    <t>Ukončení vodičů  v rozvaděči včetně zapojení a vodičové koncovky,  , průřez do 6 mm2</t>
  </si>
  <si>
    <t>přívody, odvody  SEBT RS</t>
  </si>
  <si>
    <t>210100003R00</t>
  </si>
  <si>
    <t>Ukončení vodičů  v rozvaděči včetně zapojení a vodičové koncovky,  , průřez do 16 mm2</t>
  </si>
  <si>
    <t>RS : 6</t>
  </si>
  <si>
    <t>SP4/6 : 6</t>
  </si>
  <si>
    <t>demontáž SP4/6 : 5</t>
  </si>
  <si>
    <t>demontáž RJ51 : 4</t>
  </si>
  <si>
    <t>SEBT : 5</t>
  </si>
  <si>
    <t>210110062R00</t>
  </si>
  <si>
    <t>Montáž infrapasivního spínače osvětlení</t>
  </si>
  <si>
    <t>Releový výstup, ovládání VZT</t>
  </si>
  <si>
    <t>210110001RT2</t>
  </si>
  <si>
    <t>Montáž spínače nástěnného pro prostředí obyčejné nebo vlhké včetně zapojení a dodávky spínače, jednopólového,  , řazení 1</t>
  </si>
  <si>
    <t>část TZ : 3</t>
  </si>
  <si>
    <t>část ZM : 4</t>
  </si>
  <si>
    <t>demontáž : 11</t>
  </si>
  <si>
    <t>210110003RT1</t>
  </si>
  <si>
    <t>Montáž spínače nástěnného pro prostředí obyčejné nebo vlhké včetně zapojení a dodávky spínače, sériového,  , řazení 5</t>
  </si>
  <si>
    <t>část TZ : 1</t>
  </si>
  <si>
    <t>210110004RT1</t>
  </si>
  <si>
    <t>Montáž spínače nástěnného pro prostředí obyčejné nebo vlhké včetně zapojení a dodávky spínače, střídavého,  , řazení 6</t>
  </si>
  <si>
    <t>část TZ : 2</t>
  </si>
  <si>
    <t>část ZM : 2</t>
  </si>
  <si>
    <t>210111014RT2</t>
  </si>
  <si>
    <t xml:space="preserve">Montáž zásuvky domovní zapuštěné včetně zapojení, včetně dodávky zásuvky dvojnásobné s ochrannými kolíky 16A/250VAC,  , provedení 2x (2P+PE),  </t>
  </si>
  <si>
    <t xml:space="preserve"> dvouzásuvky</t>
  </si>
  <si>
    <t>část TZ : 6</t>
  </si>
  <si>
    <t>část ZM : 8</t>
  </si>
  <si>
    <t>210111021RT1</t>
  </si>
  <si>
    <t xml:space="preserve">Montáž zásuvky domovní v krabici včetně zapojení, včetně dodávky zásuvky jednonásobné, s ochranným kolíkem, s víčkem,  , provedení 2x (2P+PE),  </t>
  </si>
  <si>
    <t>část ZM : 7</t>
  </si>
  <si>
    <t>210111062R00</t>
  </si>
  <si>
    <t>Montáž zásuvky domovní nástěnné včetně zapojení, 380 V, provedení 3P+N+PE, 16 A</t>
  </si>
  <si>
    <t>210201001R00</t>
  </si>
  <si>
    <t>Svítidla a osvětlovací zařízení svítidlo zářivkové, 2x40 W, stropní</t>
  </si>
  <si>
    <t>RTS 18/ I</t>
  </si>
  <si>
    <t>Stávající osvětlení. V ceně odvoz do sběrny.</t>
  </si>
  <si>
    <t>část TZ : 9</t>
  </si>
  <si>
    <t>část ZM : 14</t>
  </si>
  <si>
    <t>210201214R00</t>
  </si>
  <si>
    <t>Svítidla a osvětlovací zařízení Montáž svítidla zářivkového do bytových nebo společenských místností, přisazeného, se čtyřmi světelnými zdroji</t>
  </si>
  <si>
    <t>část TZ : 18</t>
  </si>
  <si>
    <t>část ZM : 29</t>
  </si>
  <si>
    <t>G-galérka : 1</t>
  </si>
  <si>
    <t>210220003RT3</t>
  </si>
  <si>
    <t>Montáž uzemňovacího vedení na povrchu, včetně svorek upevnění a připojení, z profilů měděných  (Cu),  , včetně dodávky vodiče průřezu 6 mm2</t>
  </si>
  <si>
    <t>sociálka VZT : 56</t>
  </si>
  <si>
    <t>plošina : 25</t>
  </si>
  <si>
    <t>jiné : 15</t>
  </si>
  <si>
    <t>210220003RT4</t>
  </si>
  <si>
    <t>Montáž uzemňovacího vedení na povrchu, včetně svorek upevnění a připojení, z profilů měděných  (Cu),  , včetně dodávky vodiče průřezu 25 mm2</t>
  </si>
  <si>
    <t>přívod do RS z SP4/6</t>
  </si>
  <si>
    <t>210220321RT1</t>
  </si>
  <si>
    <t>Montáž svorky hromosvodové "Bernard" na potrubí, včetně dodávky svorky a Cu pásku (bez vodiče a připoj. vod.)</t>
  </si>
  <si>
    <t>SEBT, MET</t>
  </si>
  <si>
    <t>210800106RT3</t>
  </si>
  <si>
    <t>Kabel CYKY 750 V 3x2,5 mm2 uložený pod omítkou, včetně dodávky kabelu 3Cx2,5</t>
  </si>
  <si>
    <t>RTS 13/ II</t>
  </si>
  <si>
    <t>rozvod z RS</t>
  </si>
  <si>
    <t>J3-J17 : 240</t>
  </si>
  <si>
    <t>210800116RT1</t>
  </si>
  <si>
    <t>Montáž kabelu CYKY 750 V, 5 x 2,5 mm2, uloženého pod omítkou, včetně dodávky kabelu</t>
  </si>
  <si>
    <t>J1 : 5</t>
  </si>
  <si>
    <t>J2 : 10</t>
  </si>
  <si>
    <t>prořez : 2</t>
  </si>
  <si>
    <t>210810017RT3</t>
  </si>
  <si>
    <t>Montáž kabelu CYKY 750 V, 5 žilového, volně uloženého, včetně dodávky kabelu CYKY 5 x 10 mm2</t>
  </si>
  <si>
    <t>210110008U00</t>
  </si>
  <si>
    <t>Mtž vypínač nástěnný 3pól -16A zákl, montáž + demontáž</t>
  </si>
  <si>
    <t>210110010U00</t>
  </si>
  <si>
    <t>Mtž vypínač nástěnný 1pól+reg zákl</t>
  </si>
  <si>
    <t>Pro VZT Regul2</t>
  </si>
  <si>
    <t>210111014RZ1</t>
  </si>
  <si>
    <t>Zásuvka domovní zapuštěná - provedení s SPD</t>
  </si>
  <si>
    <t>dvouzásuvka s SPD 3</t>
  </si>
  <si>
    <t>210190001RZ1</t>
  </si>
  <si>
    <t>Montáž celoplechových rozvodnic do váhy 20 kg</t>
  </si>
  <si>
    <t>RJ51</t>
  </si>
  <si>
    <t>210190002RZ1</t>
  </si>
  <si>
    <t>Montáž celoplechových rozvodnic do váhy 50 kg</t>
  </si>
  <si>
    <t>Kompletní dodávka a montáž RS</t>
  </si>
  <si>
    <t>RS - hlavní jistič bude mít funkci TOTAL STOP dle ČSN 73 0848 - viz. PBŘ</t>
  </si>
  <si>
    <t>210190003RZ1</t>
  </si>
  <si>
    <t>Montáž celoplechových rozvodnic do váhy 100 kg</t>
  </si>
  <si>
    <t>Úprava SP4/6 dle PD včetně dodávky jištění</t>
  </si>
  <si>
    <t>210290741RZ1</t>
  </si>
  <si>
    <t>Montáž elmotoru do 1 kW s přenesením do 5 m</t>
  </si>
  <si>
    <t>VZT</t>
  </si>
  <si>
    <t>210290742RZ1</t>
  </si>
  <si>
    <t>Montáž regulátoru</t>
  </si>
  <si>
    <t>Regulace VZT, kompletní propojení</t>
  </si>
  <si>
    <t>210860002RZ1</t>
  </si>
  <si>
    <t>Jiný</t>
  </si>
  <si>
    <t>Jiné montáže nepředvítatelné + jiný spotřební materiál sádra, hřeby, vruty, nehořlavé podložky , kabelové oka aj.</t>
  </si>
  <si>
    <t>211900024RZ1</t>
  </si>
  <si>
    <t>Příplatek za manipulaci s kabelem</t>
  </si>
  <si>
    <t>Veškeré manipulace s kabelem, rozvinutí protahování aj. práce navýšení</t>
  </si>
  <si>
    <t>NN kabely : 640</t>
  </si>
  <si>
    <t>slaboproud UTP : 352</t>
  </si>
  <si>
    <t>slaboproud EZS : 65</t>
  </si>
  <si>
    <t>EZS čidla : 68</t>
  </si>
  <si>
    <t>34111032R</t>
  </si>
  <si>
    <t>kabel CYKY; instalační; pro pevné uložení ve vnitřních a venk.prostorách v zemi, betonu; Cu plné holé jádro, tvar jádra RE-kulatý jednodrát; počet...</t>
  </si>
  <si>
    <t>J18-25 : 320</t>
  </si>
  <si>
    <t>34111090R</t>
  </si>
  <si>
    <t>kabel CYKY; instalační; pro pevné uložení ve vnitřních a venk.prostorách v zemi, betonu; Cu plné holé jádro, tvar jádra RE-kulatý jednodrát; počet ...</t>
  </si>
  <si>
    <t>Pro rozvod VZT propojení</t>
  </si>
  <si>
    <t>34111101R</t>
  </si>
  <si>
    <t>34561401</t>
  </si>
  <si>
    <t xml:space="preserve">svorka spojovací krabicová řady 273 se zásuvným svorkovým spojem pro plné vodiče, barva šedá, 5 svěrných míst </t>
  </si>
  <si>
    <t>34561412</t>
  </si>
  <si>
    <t>svorka spojovací kompaktní 3 vodičová s páčkou</t>
  </si>
  <si>
    <t>345717RZ1</t>
  </si>
  <si>
    <t>Protipožární tmel</t>
  </si>
  <si>
    <t>na plochu 1m2, požární přechody</t>
  </si>
  <si>
    <t>34823722RZ1</t>
  </si>
  <si>
    <t>Svítidlo LB</t>
  </si>
  <si>
    <t>Světlo dle PD</t>
  </si>
  <si>
    <t>V ceně recyklační poplatky + veškerý úchytný materiál.</t>
  </si>
  <si>
    <t>část ZM : 1</t>
  </si>
  <si>
    <t>34823723RZ1</t>
  </si>
  <si>
    <t>Svítidlo LB+SM</t>
  </si>
  <si>
    <t>část ZM : 3</t>
  </si>
  <si>
    <t>34823724RZ1</t>
  </si>
  <si>
    <t>Svítidlo LC</t>
  </si>
  <si>
    <t>34823725RZ1</t>
  </si>
  <si>
    <t>G-galérka</t>
  </si>
  <si>
    <t>Galérka s atestem nad umyvadlo s výbavou dle PD</t>
  </si>
  <si>
    <t>34833151RZ1</t>
  </si>
  <si>
    <t>Svítidlo LA</t>
  </si>
  <si>
    <t>část TZ : 17</t>
  </si>
  <si>
    <t>část ZM : 23</t>
  </si>
  <si>
    <t>35813402RZ1</t>
  </si>
  <si>
    <t>Ovladač pro VZT</t>
  </si>
  <si>
    <t>Regul 2 pro VZT</t>
  </si>
  <si>
    <t>3581340RZ1</t>
  </si>
  <si>
    <t>Infrapasivní stropní pohybové čidlo</t>
  </si>
  <si>
    <t>Releový výstup</t>
  </si>
  <si>
    <t>220270242R00</t>
  </si>
  <si>
    <t>Zatažení vodiče Up 3x0,5 do stávajících trubek/liš</t>
  </si>
  <si>
    <t>UTP pro RJ45+EZS, čidla</t>
  </si>
  <si>
    <t>220711101R00</t>
  </si>
  <si>
    <t>Montáž poplachové ústředny 6 smyček, kat.III</t>
  </si>
  <si>
    <t>JA-103K s LAN komunikátorem + zálohová baterie, komplet</t>
  </si>
  <si>
    <t>220711111R00</t>
  </si>
  <si>
    <t>Montáž klávesnice s LCD displejem</t>
  </si>
  <si>
    <t>JA-110E s displejem a RFID</t>
  </si>
  <si>
    <t>220711301R00</t>
  </si>
  <si>
    <t>Montáž detektoru</t>
  </si>
  <si>
    <t>část ZM : 10</t>
  </si>
  <si>
    <t>demontáž : 4</t>
  </si>
  <si>
    <t>220890202R00</t>
  </si>
  <si>
    <t>Revize</t>
  </si>
  <si>
    <t>kompletní VRZ elektro, včetně předání provozovateli</t>
  </si>
  <si>
    <t>měření : 14</t>
  </si>
  <si>
    <t>zpracování : 16</t>
  </si>
  <si>
    <t>předání : 2</t>
  </si>
  <si>
    <t>222290003R00</t>
  </si>
  <si>
    <t>Dvojzásuvka 2xRJ45 UTP kat.5e pod omítku</t>
  </si>
  <si>
    <t>222293011R00</t>
  </si>
  <si>
    <t>Kontrolní měření kabelu</t>
  </si>
  <si>
    <t>UTP, EZS</t>
  </si>
  <si>
    <t>UTP : 13</t>
  </si>
  <si>
    <t>EZS : 12</t>
  </si>
  <si>
    <t>222293012R00</t>
  </si>
  <si>
    <t>Měření do protokolu</t>
  </si>
  <si>
    <t>222330138R00</t>
  </si>
  <si>
    <t>Označení hlásiče štítkem</t>
  </si>
  <si>
    <t>EZS</t>
  </si>
  <si>
    <t>222330192R00</t>
  </si>
  <si>
    <t>Měření smyčky</t>
  </si>
  <si>
    <t>34121005RZ1</t>
  </si>
  <si>
    <t>Kabel sdělovací UTP datový</t>
  </si>
  <si>
    <t>včetně prořezu</t>
  </si>
  <si>
    <t>rozvod : 352</t>
  </si>
  <si>
    <t>prořez : 30</t>
  </si>
  <si>
    <t>371202013</t>
  </si>
  <si>
    <t>zásuvka datová 2xRJ45, bílá, montáž do instalačních krabic</t>
  </si>
  <si>
    <t>37501143RZ1</t>
  </si>
  <si>
    <t>Pohybové čidlo PIR sběrnicové</t>
  </si>
  <si>
    <t>JA-110R s paticí</t>
  </si>
  <si>
    <t>37501144RZ1</t>
  </si>
  <si>
    <t>Čidlo kombinované kouř, teplota</t>
  </si>
  <si>
    <t>JA-110ST</t>
  </si>
  <si>
    <t>37501145RZ1</t>
  </si>
  <si>
    <t>Kabel pro systém.... EZS</t>
  </si>
  <si>
    <t>CC-O1, včetně prořezu</t>
  </si>
  <si>
    <t>37501146RZ1</t>
  </si>
  <si>
    <t>Venkovní siréna EZS</t>
  </si>
  <si>
    <t>JA-111A BASERB s krytem</t>
  </si>
  <si>
    <t>79001RZ1</t>
  </si>
  <si>
    <t>1 DÁVKOVAČ TEKUTÉHO MÝDLA</t>
  </si>
  <si>
    <t>objem cca 0,5 l, materiál: NEREZ, montáž na stěnu</t>
  </si>
  <si>
    <t>79002RZ1</t>
  </si>
  <si>
    <t>2 ZÁSOBNÍK NA PAPÍROVÉ RUČNÍKY</t>
  </si>
  <si>
    <t>obsah cca 500 ks, materiál: NEREZ, montáž na stěnu</t>
  </si>
  <si>
    <t>79003RZ1</t>
  </si>
  <si>
    <t>3 DVOJVĚŠÁK NA STĚNU</t>
  </si>
  <si>
    <t>Nástěnný věšák z nerezové oceli. Věšák se dvěma úchyty</t>
  </si>
  <si>
    <t>79004RZ1</t>
  </si>
  <si>
    <t>4 WC ŠTĚTKA NEREZ</t>
  </si>
  <si>
    <t>WC štětka - WC souprava miska sklo nerez ocel, satén,  montáž na stěnu</t>
  </si>
  <si>
    <t>79005RZ1</t>
  </si>
  <si>
    <t>5 KOŠ UZAVÍRATELNÝ 10l NEREZ</t>
  </si>
  <si>
    <t>Koš s víkem, nášlapný mechanismus otevírání, objem 10l, průměr cca 20 cm, materiál: nerez s vyjímatelnou plastovou vložkou s uchem z elastické umělé hmoty proti poškození stěny</t>
  </si>
  <si>
    <t>79006RZ1</t>
  </si>
  <si>
    <t>6 ZÁSOBNÍK HYGIENICKÝCH SÁČKŮ</t>
  </si>
  <si>
    <t>Plastový zásobník hygienických sáčku, provrchová úprava chorm, rozměry cca 98*137*25 mm, montáž na stěnu</t>
  </si>
  <si>
    <t>79007RZ1</t>
  </si>
  <si>
    <t>7 ZÁSOBNÍK TOALETNÍHO PAPÍRU NEREZ</t>
  </si>
  <si>
    <t>zásobník na stěnu, obsah 1 role, velikost střední, materiál: nerez, rozměry: cca 120*220*220 mm (š*h*v), montáž na stěnu</t>
  </si>
  <si>
    <t>79008RZ1</t>
  </si>
  <si>
    <t>8 ZRCADLO PEVNÉ 400x800 mm</t>
  </si>
  <si>
    <t>včetně montáže, nástěnné zrcadlo spákou</t>
  </si>
  <si>
    <t>79101</t>
  </si>
  <si>
    <t>MONTÁŽ VYBAVENÍ, vč. dopravy a seřízení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</si>
</sst>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16" fillId="4" borderId="0" xfId="0" applyNumberFormat="1" applyFont="1" applyFill="1" applyAlignment="1" applyProtection="1">
      <alignment vertical="top" shrinkToFit="1"/>
      <protection locked="0"/>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Alignment="1" applyProtection="1">
      <alignment vertical="top" shrinkToFit="1"/>
      <protection locked="0"/>
    </xf>
    <xf numFmtId="49" fontId="16" fillId="0" borderId="43" xfId="0" applyNumberFormat="1" applyFont="1" applyBorder="1" applyAlignment="1">
      <alignment horizontal="left" vertical="top" wrapText="1"/>
    </xf>
    <xf numFmtId="49" fontId="16" fillId="0" borderId="0" xfId="0" applyNumberFormat="1" applyFont="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BUumwbkGM+vOkZ8gTV1idslMxC/OtDWjGe6bplsOzZrdncIWJzsEiyCm6YhaF6Ngg3nYKFtHaHPNIMbQanedtQ==" saltValue="ttT0FhGA81BEFg7yxfKP0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9"/>
  <sheetViews>
    <sheetView showGridLines="0" topLeftCell="B29" zoomScaleNormal="100" zoomScaleSheetLayoutView="75" workbookViewId="0">
      <selection activeCell="N27" sqref="N27"/>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3" t="s">
        <v>41</v>
      </c>
      <c r="C1" s="234"/>
      <c r="D1" s="234"/>
      <c r="E1" s="234"/>
      <c r="F1" s="234"/>
      <c r="G1" s="234"/>
      <c r="H1" s="234"/>
      <c r="I1" s="234"/>
      <c r="J1" s="235"/>
    </row>
    <row r="2" spans="1:15" ht="36" customHeight="1" x14ac:dyDescent="0.2">
      <c r="A2" s="2"/>
      <c r="B2" s="76" t="s">
        <v>22</v>
      </c>
      <c r="C2" s="77"/>
      <c r="D2" s="78" t="s">
        <v>43</v>
      </c>
      <c r="E2" s="239" t="s">
        <v>44</v>
      </c>
      <c r="F2" s="240"/>
      <c r="G2" s="240"/>
      <c r="H2" s="240"/>
      <c r="I2" s="240"/>
      <c r="J2" s="241"/>
      <c r="O2" s="1"/>
    </row>
    <row r="3" spans="1:15" ht="27" hidden="1" customHeight="1" x14ac:dyDescent="0.2">
      <c r="A3" s="2"/>
      <c r="B3" s="79"/>
      <c r="C3" s="77"/>
      <c r="D3" s="80"/>
      <c r="E3" s="242"/>
      <c r="F3" s="243"/>
      <c r="G3" s="243"/>
      <c r="H3" s="243"/>
      <c r="I3" s="243"/>
      <c r="J3" s="244"/>
    </row>
    <row r="4" spans="1:15" ht="23.25" customHeight="1" x14ac:dyDescent="0.2">
      <c r="A4" s="2"/>
      <c r="B4" s="81"/>
      <c r="C4" s="82"/>
      <c r="D4" s="83"/>
      <c r="E4" s="223"/>
      <c r="F4" s="223"/>
      <c r="G4" s="223"/>
      <c r="H4" s="223"/>
      <c r="I4" s="223"/>
      <c r="J4" s="224"/>
    </row>
    <row r="5" spans="1:15" ht="24" customHeight="1" x14ac:dyDescent="0.2">
      <c r="A5" s="2"/>
      <c r="B5" s="31" t="s">
        <v>42</v>
      </c>
      <c r="D5" s="227"/>
      <c r="E5" s="228"/>
      <c r="F5" s="228"/>
      <c r="G5" s="228"/>
      <c r="H5" s="18" t="s">
        <v>40</v>
      </c>
      <c r="I5" s="22"/>
      <c r="J5" s="8"/>
    </row>
    <row r="6" spans="1:15" ht="15.75" customHeight="1" x14ac:dyDescent="0.2">
      <c r="A6" s="2"/>
      <c r="B6" s="28"/>
      <c r="C6" s="55"/>
      <c r="D6" s="229"/>
      <c r="E6" s="230"/>
      <c r="F6" s="230"/>
      <c r="G6" s="230"/>
      <c r="H6" s="18" t="s">
        <v>34</v>
      </c>
      <c r="I6" s="22"/>
      <c r="J6" s="8"/>
    </row>
    <row r="7" spans="1:15" ht="15.75" customHeight="1" x14ac:dyDescent="0.2">
      <c r="A7" s="2"/>
      <c r="B7" s="29"/>
      <c r="C7" s="56"/>
      <c r="D7" s="53"/>
      <c r="E7" s="231"/>
      <c r="F7" s="232"/>
      <c r="G7" s="23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6"/>
      <c r="E11" s="246"/>
      <c r="F11" s="246"/>
      <c r="G11" s="246"/>
      <c r="H11" s="18" t="s">
        <v>40</v>
      </c>
      <c r="I11" s="84"/>
      <c r="J11" s="8"/>
    </row>
    <row r="12" spans="1:15" ht="15.75" customHeight="1" x14ac:dyDescent="0.2">
      <c r="A12" s="2"/>
      <c r="B12" s="28"/>
      <c r="C12" s="55"/>
      <c r="D12" s="222"/>
      <c r="E12" s="222"/>
      <c r="F12" s="222"/>
      <c r="G12" s="222"/>
      <c r="H12" s="18" t="s">
        <v>34</v>
      </c>
      <c r="I12" s="84"/>
      <c r="J12" s="8"/>
    </row>
    <row r="13" spans="1:15" ht="15.75" customHeight="1" x14ac:dyDescent="0.2">
      <c r="A13" s="2"/>
      <c r="B13" s="29"/>
      <c r="C13" s="56"/>
      <c r="D13" s="85"/>
      <c r="E13" s="225"/>
      <c r="F13" s="226"/>
      <c r="G13" s="22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5"/>
      <c r="F15" s="245"/>
      <c r="G15" s="247"/>
      <c r="H15" s="247"/>
      <c r="I15" s="247" t="s">
        <v>29</v>
      </c>
      <c r="J15" s="248"/>
    </row>
    <row r="16" spans="1:15" ht="23.25" customHeight="1" x14ac:dyDescent="0.2">
      <c r="A16" s="138" t="s">
        <v>24</v>
      </c>
      <c r="B16" s="38" t="s">
        <v>24</v>
      </c>
      <c r="C16" s="62"/>
      <c r="D16" s="63"/>
      <c r="E16" s="211"/>
      <c r="F16" s="212"/>
      <c r="G16" s="211"/>
      <c r="H16" s="212"/>
      <c r="I16" s="211">
        <f>SUMIF(F69:F115,A16,I69:I115)+SUMIF(F69:F115,"PSU",I69:I115)</f>
        <v>0</v>
      </c>
      <c r="J16" s="213"/>
    </row>
    <row r="17" spans="1:10" ht="23.25" customHeight="1" x14ac:dyDescent="0.2">
      <c r="A17" s="138" t="s">
        <v>25</v>
      </c>
      <c r="B17" s="38" t="s">
        <v>25</v>
      </c>
      <c r="C17" s="62"/>
      <c r="D17" s="63"/>
      <c r="E17" s="211"/>
      <c r="F17" s="212"/>
      <c r="G17" s="211"/>
      <c r="H17" s="212"/>
      <c r="I17" s="211">
        <f>SUMIF(F69:F115,A17,I69:I115)</f>
        <v>0</v>
      </c>
      <c r="J17" s="213"/>
    </row>
    <row r="18" spans="1:10" ht="23.25" customHeight="1" x14ac:dyDescent="0.2">
      <c r="A18" s="138" t="s">
        <v>26</v>
      </c>
      <c r="B18" s="38" t="s">
        <v>26</v>
      </c>
      <c r="C18" s="62"/>
      <c r="D18" s="63"/>
      <c r="E18" s="211"/>
      <c r="F18" s="212"/>
      <c r="G18" s="211"/>
      <c r="H18" s="212"/>
      <c r="I18" s="211">
        <f>SUMIF(F69:F115,A18,I69:I115)</f>
        <v>0</v>
      </c>
      <c r="J18" s="213"/>
    </row>
    <row r="19" spans="1:10" ht="23.25" customHeight="1" x14ac:dyDescent="0.2">
      <c r="A19" s="138" t="s">
        <v>172</v>
      </c>
      <c r="B19" s="38" t="s">
        <v>27</v>
      </c>
      <c r="C19" s="62"/>
      <c r="D19" s="63"/>
      <c r="E19" s="211"/>
      <c r="F19" s="212"/>
      <c r="G19" s="211"/>
      <c r="H19" s="212"/>
      <c r="I19" s="211">
        <f>SUMIF(F69:F115,A19,I69:I115)</f>
        <v>0</v>
      </c>
      <c r="J19" s="213"/>
    </row>
    <row r="20" spans="1:10" ht="23.25" customHeight="1" x14ac:dyDescent="0.2">
      <c r="A20" s="138" t="s">
        <v>173</v>
      </c>
      <c r="B20" s="38" t="s">
        <v>28</v>
      </c>
      <c r="C20" s="62"/>
      <c r="D20" s="63"/>
      <c r="E20" s="211"/>
      <c r="F20" s="212"/>
      <c r="G20" s="211"/>
      <c r="H20" s="212"/>
      <c r="I20" s="211">
        <f>SUMIF(F69:F115,A20,I69:I115)</f>
        <v>0</v>
      </c>
      <c r="J20" s="213"/>
    </row>
    <row r="21" spans="1:10" ht="23.25" customHeight="1" x14ac:dyDescent="0.2">
      <c r="A21" s="2"/>
      <c r="B21" s="48" t="s">
        <v>29</v>
      </c>
      <c r="C21" s="64"/>
      <c r="D21" s="65"/>
      <c r="E21" s="214"/>
      <c r="F21" s="249"/>
      <c r="G21" s="214"/>
      <c r="H21" s="249"/>
      <c r="I21" s="214">
        <f>SUM(I16:J20)</f>
        <v>0</v>
      </c>
      <c r="J21" s="21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09">
        <f>ZakladDPHSniVypocet</f>
        <v>0</v>
      </c>
      <c r="H23" s="210"/>
      <c r="I23" s="210"/>
      <c r="J23" s="40" t="str">
        <f t="shared" ref="J23:J28" si="0">Mena</f>
        <v>CZK</v>
      </c>
    </row>
    <row r="24" spans="1:10" ht="23.25" customHeight="1" x14ac:dyDescent="0.2">
      <c r="A24" s="2">
        <f>(A23-INT(A23))*100</f>
        <v>0</v>
      </c>
      <c r="B24" s="38" t="s">
        <v>13</v>
      </c>
      <c r="C24" s="62"/>
      <c r="D24" s="63"/>
      <c r="E24" s="67">
        <f>SazbaDPH1</f>
        <v>12</v>
      </c>
      <c r="F24" s="39" t="s">
        <v>0</v>
      </c>
      <c r="G24" s="207">
        <f>A23</f>
        <v>0</v>
      </c>
      <c r="H24" s="208"/>
      <c r="I24" s="208"/>
      <c r="J24" s="40" t="str">
        <f t="shared" si="0"/>
        <v>CZK</v>
      </c>
    </row>
    <row r="25" spans="1:10" ht="23.25" customHeight="1" x14ac:dyDescent="0.2">
      <c r="A25" s="2">
        <f>ZakladDPHZakl*SazbaDPH2/100</f>
        <v>0</v>
      </c>
      <c r="B25" s="38" t="s">
        <v>14</v>
      </c>
      <c r="C25" s="62"/>
      <c r="D25" s="63"/>
      <c r="E25" s="67">
        <v>21</v>
      </c>
      <c r="F25" s="39" t="s">
        <v>0</v>
      </c>
      <c r="G25" s="209">
        <f>ZakladDPHZaklVypocet</f>
        <v>0</v>
      </c>
      <c r="H25" s="210"/>
      <c r="I25" s="210"/>
      <c r="J25" s="40" t="str">
        <f t="shared" si="0"/>
        <v>CZK</v>
      </c>
    </row>
    <row r="26" spans="1:10" ht="23.25" customHeight="1" x14ac:dyDescent="0.2">
      <c r="A26" s="2">
        <f>(A25-INT(A25))*100</f>
        <v>0</v>
      </c>
      <c r="B26" s="32" t="s">
        <v>15</v>
      </c>
      <c r="C26" s="68"/>
      <c r="D26" s="54"/>
      <c r="E26" s="69">
        <f>SazbaDPH2</f>
        <v>21</v>
      </c>
      <c r="F26" s="30" t="s">
        <v>0</v>
      </c>
      <c r="G26" s="236">
        <f>A25</f>
        <v>0</v>
      </c>
      <c r="H26" s="237"/>
      <c r="I26" s="237"/>
      <c r="J26" s="37" t="str">
        <f t="shared" si="0"/>
        <v>CZK</v>
      </c>
    </row>
    <row r="27" spans="1:10" ht="23.25" customHeight="1" thickBot="1" x14ac:dyDescent="0.25">
      <c r="A27" s="2">
        <f>ZakladDPHSni+DPHSni+ZakladDPHZakl+DPHZakl</f>
        <v>0</v>
      </c>
      <c r="B27" s="31" t="s">
        <v>4</v>
      </c>
      <c r="C27" s="70"/>
      <c r="D27" s="71"/>
      <c r="E27" s="70"/>
      <c r="F27" s="16"/>
      <c r="G27" s="238">
        <f>CenaCelkem-(ZakladDPHSni+DPHSni+ZakladDPHZakl+DPHZakl)</f>
        <v>0</v>
      </c>
      <c r="H27" s="238"/>
      <c r="I27" s="238"/>
      <c r="J27" s="41" t="str">
        <f t="shared" si="0"/>
        <v>CZK</v>
      </c>
    </row>
    <row r="28" spans="1:10" ht="27.75" hidden="1" customHeight="1" thickBot="1" x14ac:dyDescent="0.25">
      <c r="A28" s="2"/>
      <c r="B28" s="111" t="s">
        <v>23</v>
      </c>
      <c r="C28" s="112"/>
      <c r="D28" s="112"/>
      <c r="E28" s="113"/>
      <c r="F28" s="114"/>
      <c r="G28" s="217">
        <f>ZakladDPHSniVypocet+ZakladDPHZaklVypocet</f>
        <v>0</v>
      </c>
      <c r="H28" s="217"/>
      <c r="I28" s="217"/>
      <c r="J28" s="115" t="str">
        <f t="shared" si="0"/>
        <v>CZK</v>
      </c>
    </row>
    <row r="29" spans="1:10" ht="27.75" customHeight="1" thickBot="1" x14ac:dyDescent="0.25">
      <c r="A29" s="2">
        <f>(A27-INT(A27))*100</f>
        <v>0</v>
      </c>
      <c r="B29" s="111" t="s">
        <v>35</v>
      </c>
      <c r="C29" s="116"/>
      <c r="D29" s="116"/>
      <c r="E29" s="116"/>
      <c r="F29" s="117"/>
      <c r="G29" s="216">
        <f>A27</f>
        <v>0</v>
      </c>
      <c r="H29" s="216"/>
      <c r="I29" s="216"/>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8"/>
      <c r="E34" s="219"/>
      <c r="G34" s="220"/>
      <c r="H34" s="221"/>
      <c r="I34" s="221"/>
      <c r="J34" s="25"/>
    </row>
    <row r="35" spans="1:10" ht="12.75" customHeight="1" x14ac:dyDescent="0.2">
      <c r="A35" s="2"/>
      <c r="B35" s="2"/>
      <c r="D35" s="206" t="s">
        <v>2</v>
      </c>
      <c r="E35" s="206"/>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201"/>
      <c r="D39" s="201"/>
      <c r="E39" s="201"/>
      <c r="F39" s="98">
        <f>'01 01 Pol'!AE45+'01 02 Pol'!AE36+'01 03 Pol'!AE795+'01 04 Pol'!AE117+'01 05 Pol'!AE140+'01 06 Pol'!AE92+'01 07 Pol'!AE239+'01 08 Pol'!AE226+'01 09 Pol'!AE36</f>
        <v>0</v>
      </c>
      <c r="G39" s="99">
        <f>'01 01 Pol'!AF45+'01 02 Pol'!AF36+'01 03 Pol'!AF795+'01 04 Pol'!AF117+'01 05 Pol'!AF140+'01 06 Pol'!AF92+'01 07 Pol'!AF239+'01 08 Pol'!AF226+'01 09 Pol'!AF36</f>
        <v>0</v>
      </c>
      <c r="H39" s="100">
        <f t="shared" ref="H39:H50" si="1">(F39*SazbaDPH1/100)+(G39*SazbaDPH2/100)</f>
        <v>0</v>
      </c>
      <c r="I39" s="100">
        <f>F39+G39+H39</f>
        <v>0</v>
      </c>
      <c r="J39" s="101" t="str">
        <f>IF(CenaCelkemVypocet=0,"",I39/CenaCelkemVypocet*100)</f>
        <v/>
      </c>
    </row>
    <row r="40" spans="1:10" ht="25.5" customHeight="1" x14ac:dyDescent="0.2">
      <c r="A40" s="87">
        <v>2</v>
      </c>
      <c r="B40" s="102"/>
      <c r="C40" s="205" t="s">
        <v>46</v>
      </c>
      <c r="D40" s="205"/>
      <c r="E40" s="205"/>
      <c r="F40" s="103"/>
      <c r="G40" s="104"/>
      <c r="H40" s="104">
        <f t="shared" si="1"/>
        <v>0</v>
      </c>
      <c r="I40" s="104"/>
      <c r="J40" s="105"/>
    </row>
    <row r="41" spans="1:10" ht="25.5" customHeight="1" x14ac:dyDescent="0.2">
      <c r="A41" s="87">
        <v>2</v>
      </c>
      <c r="B41" s="102" t="s">
        <v>47</v>
      </c>
      <c r="C41" s="205" t="s">
        <v>44</v>
      </c>
      <c r="D41" s="205"/>
      <c r="E41" s="205"/>
      <c r="F41" s="103">
        <f>'01 01 Pol'!AE45+'01 02 Pol'!AE36+'01 03 Pol'!AE795+'01 04 Pol'!AE117+'01 05 Pol'!AE140+'01 06 Pol'!AE92+'01 07 Pol'!AE239+'01 08 Pol'!AE226+'01 09 Pol'!AE36</f>
        <v>0</v>
      </c>
      <c r="G41" s="104">
        <f>'01 01 Pol'!AF45+'01 02 Pol'!AF36+'01 03 Pol'!AF795+'01 04 Pol'!AF117+'01 05 Pol'!AF140+'01 06 Pol'!AF92+'01 07 Pol'!AF239+'01 08 Pol'!AF226+'01 09 Pol'!AF36</f>
        <v>0</v>
      </c>
      <c r="H41" s="104">
        <f t="shared" si="1"/>
        <v>0</v>
      </c>
      <c r="I41" s="104">
        <f t="shared" ref="I41:I50" si="2">F41+G41+H41</f>
        <v>0</v>
      </c>
      <c r="J41" s="105" t="str">
        <f t="shared" ref="J41:J50" si="3">IF(CenaCelkemVypocet=0,"",I41/CenaCelkemVypocet*100)</f>
        <v/>
      </c>
    </row>
    <row r="42" spans="1:10" ht="25.5" customHeight="1" x14ac:dyDescent="0.2">
      <c r="A42" s="87">
        <v>3</v>
      </c>
      <c r="B42" s="106" t="s">
        <v>47</v>
      </c>
      <c r="C42" s="201" t="s">
        <v>27</v>
      </c>
      <c r="D42" s="201"/>
      <c r="E42" s="201"/>
      <c r="F42" s="107">
        <f>'01 01 Pol'!AE45</f>
        <v>0</v>
      </c>
      <c r="G42" s="100">
        <f>'01 01 Pol'!AF45</f>
        <v>0</v>
      </c>
      <c r="H42" s="100">
        <f t="shared" si="1"/>
        <v>0</v>
      </c>
      <c r="I42" s="100">
        <f t="shared" si="2"/>
        <v>0</v>
      </c>
      <c r="J42" s="101" t="str">
        <f t="shared" si="3"/>
        <v/>
      </c>
    </row>
    <row r="43" spans="1:10" ht="25.5" customHeight="1" x14ac:dyDescent="0.2">
      <c r="A43" s="87">
        <v>3</v>
      </c>
      <c r="B43" s="106" t="s">
        <v>48</v>
      </c>
      <c r="C43" s="201" t="s">
        <v>28</v>
      </c>
      <c r="D43" s="201"/>
      <c r="E43" s="201"/>
      <c r="F43" s="107">
        <f>'01 02 Pol'!AE36</f>
        <v>0</v>
      </c>
      <c r="G43" s="100">
        <f>'01 02 Pol'!AF36</f>
        <v>0</v>
      </c>
      <c r="H43" s="100">
        <f t="shared" si="1"/>
        <v>0</v>
      </c>
      <c r="I43" s="100">
        <f t="shared" si="2"/>
        <v>0</v>
      </c>
      <c r="J43" s="101" t="str">
        <f t="shared" si="3"/>
        <v/>
      </c>
    </row>
    <row r="44" spans="1:10" ht="25.5" customHeight="1" x14ac:dyDescent="0.2">
      <c r="A44" s="87">
        <v>3</v>
      </c>
      <c r="B44" s="106" t="s">
        <v>49</v>
      </c>
      <c r="C44" s="201" t="s">
        <v>50</v>
      </c>
      <c r="D44" s="201"/>
      <c r="E44" s="201"/>
      <c r="F44" s="107">
        <f>'01 03 Pol'!AE795</f>
        <v>0</v>
      </c>
      <c r="G44" s="100">
        <f>'01 03 Pol'!AF795</f>
        <v>0</v>
      </c>
      <c r="H44" s="100">
        <f t="shared" si="1"/>
        <v>0</v>
      </c>
      <c r="I44" s="100">
        <f t="shared" si="2"/>
        <v>0</v>
      </c>
      <c r="J44" s="101" t="str">
        <f t="shared" si="3"/>
        <v/>
      </c>
    </row>
    <row r="45" spans="1:10" ht="25.5" customHeight="1" x14ac:dyDescent="0.2">
      <c r="A45" s="87">
        <v>3</v>
      </c>
      <c r="B45" s="106" t="s">
        <v>51</v>
      </c>
      <c r="C45" s="201" t="s">
        <v>52</v>
      </c>
      <c r="D45" s="201"/>
      <c r="E45" s="201"/>
      <c r="F45" s="107">
        <f>'01 04 Pol'!AE117</f>
        <v>0</v>
      </c>
      <c r="G45" s="100">
        <f>'01 04 Pol'!AF117</f>
        <v>0</v>
      </c>
      <c r="H45" s="100">
        <f t="shared" si="1"/>
        <v>0</v>
      </c>
      <c r="I45" s="100">
        <f t="shared" si="2"/>
        <v>0</v>
      </c>
      <c r="J45" s="101" t="str">
        <f t="shared" si="3"/>
        <v/>
      </c>
    </row>
    <row r="46" spans="1:10" ht="25.5" customHeight="1" x14ac:dyDescent="0.2">
      <c r="A46" s="87">
        <v>3</v>
      </c>
      <c r="B46" s="106" t="s">
        <v>53</v>
      </c>
      <c r="C46" s="201" t="s">
        <v>54</v>
      </c>
      <c r="D46" s="201"/>
      <c r="E46" s="201"/>
      <c r="F46" s="107">
        <f>'01 05 Pol'!AE140</f>
        <v>0</v>
      </c>
      <c r="G46" s="100">
        <f>'01 05 Pol'!AF140</f>
        <v>0</v>
      </c>
      <c r="H46" s="100">
        <f t="shared" si="1"/>
        <v>0</v>
      </c>
      <c r="I46" s="100">
        <f t="shared" si="2"/>
        <v>0</v>
      </c>
      <c r="J46" s="101" t="str">
        <f t="shared" si="3"/>
        <v/>
      </c>
    </row>
    <row r="47" spans="1:10" ht="25.5" customHeight="1" x14ac:dyDescent="0.2">
      <c r="A47" s="87">
        <v>3</v>
      </c>
      <c r="B47" s="106" t="s">
        <v>55</v>
      </c>
      <c r="C47" s="201" t="s">
        <v>56</v>
      </c>
      <c r="D47" s="201"/>
      <c r="E47" s="201"/>
      <c r="F47" s="107">
        <f>'01 06 Pol'!AE92</f>
        <v>0</v>
      </c>
      <c r="G47" s="100">
        <f>'01 06 Pol'!AF92</f>
        <v>0</v>
      </c>
      <c r="H47" s="100">
        <f t="shared" si="1"/>
        <v>0</v>
      </c>
      <c r="I47" s="100">
        <f t="shared" si="2"/>
        <v>0</v>
      </c>
      <c r="J47" s="101" t="str">
        <f t="shared" si="3"/>
        <v/>
      </c>
    </row>
    <row r="48" spans="1:10" ht="25.5" customHeight="1" x14ac:dyDescent="0.2">
      <c r="A48" s="87">
        <v>3</v>
      </c>
      <c r="B48" s="106" t="s">
        <v>57</v>
      </c>
      <c r="C48" s="201" t="s">
        <v>58</v>
      </c>
      <c r="D48" s="201"/>
      <c r="E48" s="201"/>
      <c r="F48" s="107">
        <f>'01 07 Pol'!AE239</f>
        <v>0</v>
      </c>
      <c r="G48" s="100">
        <f>'01 07 Pol'!AF239</f>
        <v>0</v>
      </c>
      <c r="H48" s="100">
        <f t="shared" si="1"/>
        <v>0</v>
      </c>
      <c r="I48" s="100">
        <f t="shared" si="2"/>
        <v>0</v>
      </c>
      <c r="J48" s="101" t="str">
        <f t="shared" si="3"/>
        <v/>
      </c>
    </row>
    <row r="49" spans="1:10" ht="25.5" customHeight="1" x14ac:dyDescent="0.2">
      <c r="A49" s="87">
        <v>3</v>
      </c>
      <c r="B49" s="106" t="s">
        <v>59</v>
      </c>
      <c r="C49" s="201" t="s">
        <v>60</v>
      </c>
      <c r="D49" s="201"/>
      <c r="E49" s="201"/>
      <c r="F49" s="107">
        <f>'01 08 Pol'!AE226</f>
        <v>0</v>
      </c>
      <c r="G49" s="100">
        <f>'01 08 Pol'!AF226</f>
        <v>0</v>
      </c>
      <c r="H49" s="100">
        <f t="shared" si="1"/>
        <v>0</v>
      </c>
      <c r="I49" s="100">
        <f t="shared" si="2"/>
        <v>0</v>
      </c>
      <c r="J49" s="101" t="str">
        <f t="shared" si="3"/>
        <v/>
      </c>
    </row>
    <row r="50" spans="1:10" ht="25.5" customHeight="1" x14ac:dyDescent="0.2">
      <c r="A50" s="87">
        <v>3</v>
      </c>
      <c r="B50" s="106" t="s">
        <v>61</v>
      </c>
      <c r="C50" s="201" t="s">
        <v>62</v>
      </c>
      <c r="D50" s="201"/>
      <c r="E50" s="201"/>
      <c r="F50" s="107">
        <f>'01 09 Pol'!AE36</f>
        <v>0</v>
      </c>
      <c r="G50" s="100">
        <f>'01 09 Pol'!AF36</f>
        <v>0</v>
      </c>
      <c r="H50" s="100">
        <f t="shared" si="1"/>
        <v>0</v>
      </c>
      <c r="I50" s="100">
        <f t="shared" si="2"/>
        <v>0</v>
      </c>
      <c r="J50" s="101" t="str">
        <f t="shared" si="3"/>
        <v/>
      </c>
    </row>
    <row r="51" spans="1:10" ht="25.5" customHeight="1" x14ac:dyDescent="0.2">
      <c r="A51" s="87"/>
      <c r="B51" s="202" t="s">
        <v>63</v>
      </c>
      <c r="C51" s="203"/>
      <c r="D51" s="203"/>
      <c r="E51" s="204"/>
      <c r="F51" s="108">
        <f>SUMIF(A39:A50,"=1",F39:F50)</f>
        <v>0</v>
      </c>
      <c r="G51" s="109">
        <f>SUMIF(A39:A50,"=1",G39:G50)</f>
        <v>0</v>
      </c>
      <c r="H51" s="109">
        <f>SUMIF(A39:A50,"=1",H39:H50)</f>
        <v>0</v>
      </c>
      <c r="I51" s="109">
        <f>SUMIF(A39:A50,"=1",I39:I50)</f>
        <v>0</v>
      </c>
      <c r="J51" s="110">
        <f>SUMIF(A39:A50,"=1",J39:J50)</f>
        <v>0</v>
      </c>
    </row>
    <row r="53" spans="1:10" x14ac:dyDescent="0.2">
      <c r="A53" t="s">
        <v>65</v>
      </c>
      <c r="B53" t="s">
        <v>66</v>
      </c>
    </row>
    <row r="54" spans="1:10" x14ac:dyDescent="0.2">
      <c r="A54" t="s">
        <v>67</v>
      </c>
      <c r="B54" t="s">
        <v>68</v>
      </c>
    </row>
    <row r="55" spans="1:10" x14ac:dyDescent="0.2">
      <c r="A55" t="s">
        <v>69</v>
      </c>
      <c r="B55" t="s">
        <v>70</v>
      </c>
    </row>
    <row r="56" spans="1:10" x14ac:dyDescent="0.2">
      <c r="A56" t="s">
        <v>69</v>
      </c>
      <c r="B56" t="s">
        <v>71</v>
      </c>
    </row>
    <row r="57" spans="1:10" x14ac:dyDescent="0.2">
      <c r="A57" t="s">
        <v>69</v>
      </c>
      <c r="B57" t="s">
        <v>72</v>
      </c>
    </row>
    <row r="58" spans="1:10" x14ac:dyDescent="0.2">
      <c r="A58" t="s">
        <v>69</v>
      </c>
      <c r="B58" t="s">
        <v>73</v>
      </c>
    </row>
    <row r="59" spans="1:10" x14ac:dyDescent="0.2">
      <c r="A59" t="s">
        <v>69</v>
      </c>
      <c r="B59" t="s">
        <v>74</v>
      </c>
    </row>
    <row r="60" spans="1:10" x14ac:dyDescent="0.2">
      <c r="A60" t="s">
        <v>69</v>
      </c>
      <c r="B60" t="s">
        <v>75</v>
      </c>
    </row>
    <row r="61" spans="1:10" x14ac:dyDescent="0.2">
      <c r="A61" t="s">
        <v>69</v>
      </c>
      <c r="B61" t="s">
        <v>76</v>
      </c>
    </row>
    <row r="62" spans="1:10" x14ac:dyDescent="0.2">
      <c r="A62" t="s">
        <v>69</v>
      </c>
      <c r="B62" t="s">
        <v>77</v>
      </c>
    </row>
    <row r="63" spans="1:10" x14ac:dyDescent="0.2">
      <c r="A63" t="s">
        <v>69</v>
      </c>
      <c r="B63" t="s">
        <v>78</v>
      </c>
    </row>
    <row r="66" spans="1:10" ht="15.75" x14ac:dyDescent="0.25">
      <c r="B66" s="119" t="s">
        <v>79</v>
      </c>
    </row>
    <row r="68" spans="1:10" ht="25.5" customHeight="1" x14ac:dyDescent="0.2">
      <c r="A68" s="121"/>
      <c r="B68" s="124" t="s">
        <v>17</v>
      </c>
      <c r="C68" s="124" t="s">
        <v>5</v>
      </c>
      <c r="D68" s="125"/>
      <c r="E68" s="125"/>
      <c r="F68" s="126" t="s">
        <v>80</v>
      </c>
      <c r="G68" s="126"/>
      <c r="H68" s="126"/>
      <c r="I68" s="126" t="s">
        <v>29</v>
      </c>
      <c r="J68" s="126" t="s">
        <v>0</v>
      </c>
    </row>
    <row r="69" spans="1:10" ht="36.75" customHeight="1" x14ac:dyDescent="0.2">
      <c r="A69" s="122"/>
      <c r="B69" s="127" t="s">
        <v>81</v>
      </c>
      <c r="C69" s="199" t="s">
        <v>82</v>
      </c>
      <c r="D69" s="200"/>
      <c r="E69" s="200"/>
      <c r="F69" s="134" t="s">
        <v>24</v>
      </c>
      <c r="G69" s="135"/>
      <c r="H69" s="135"/>
      <c r="I69" s="135">
        <f>'01 03 Pol'!G8+'01 04 Pol'!G8+'01 07 Pol'!G8</f>
        <v>0</v>
      </c>
      <c r="J69" s="131" t="str">
        <f>IF(I116=0,"",I69/I116*100)</f>
        <v/>
      </c>
    </row>
    <row r="70" spans="1:10" ht="36.75" customHeight="1" x14ac:dyDescent="0.2">
      <c r="A70" s="122"/>
      <c r="B70" s="127" t="s">
        <v>83</v>
      </c>
      <c r="C70" s="199" t="s">
        <v>84</v>
      </c>
      <c r="D70" s="200"/>
      <c r="E70" s="200"/>
      <c r="F70" s="134" t="s">
        <v>24</v>
      </c>
      <c r="G70" s="135"/>
      <c r="H70" s="135"/>
      <c r="I70" s="135">
        <f>'01 03 Pol'!G14+'01 04 Pol'!G33+'01 06 Pol'!G8</f>
        <v>0</v>
      </c>
      <c r="J70" s="131" t="str">
        <f>IF(I116=0,"",I70/I116*100)</f>
        <v/>
      </c>
    </row>
    <row r="71" spans="1:10" ht="36.75" customHeight="1" x14ac:dyDescent="0.2">
      <c r="A71" s="122"/>
      <c r="B71" s="127" t="s">
        <v>85</v>
      </c>
      <c r="C71" s="199" t="s">
        <v>86</v>
      </c>
      <c r="D71" s="200"/>
      <c r="E71" s="200"/>
      <c r="F71" s="134" t="s">
        <v>24</v>
      </c>
      <c r="G71" s="135"/>
      <c r="H71" s="135"/>
      <c r="I71" s="135">
        <f>'01 03 Pol'!G18</f>
        <v>0</v>
      </c>
      <c r="J71" s="131" t="str">
        <f>IF(I116=0,"",I71/I116*100)</f>
        <v/>
      </c>
    </row>
    <row r="72" spans="1:10" ht="36.75" customHeight="1" x14ac:dyDescent="0.2">
      <c r="A72" s="122"/>
      <c r="B72" s="127" t="s">
        <v>87</v>
      </c>
      <c r="C72" s="199" t="s">
        <v>88</v>
      </c>
      <c r="D72" s="200"/>
      <c r="E72" s="200"/>
      <c r="F72" s="134" t="s">
        <v>24</v>
      </c>
      <c r="G72" s="135"/>
      <c r="H72" s="135"/>
      <c r="I72" s="135">
        <f>'01 03 Pol'!G78+'01 07 Pol'!G31</f>
        <v>0</v>
      </c>
      <c r="J72" s="131" t="str">
        <f>IF(I116=0,"",I72/I116*100)</f>
        <v/>
      </c>
    </row>
    <row r="73" spans="1:10" ht="36.75" customHeight="1" x14ac:dyDescent="0.2">
      <c r="A73" s="122"/>
      <c r="B73" s="127" t="s">
        <v>89</v>
      </c>
      <c r="C73" s="199" t="s">
        <v>90</v>
      </c>
      <c r="D73" s="200"/>
      <c r="E73" s="200"/>
      <c r="F73" s="134" t="s">
        <v>24</v>
      </c>
      <c r="G73" s="135"/>
      <c r="H73" s="135"/>
      <c r="I73" s="135">
        <f>'01 04 Pol'!G69</f>
        <v>0</v>
      </c>
      <c r="J73" s="131" t="str">
        <f>IF(I116=0,"",I73/I116*100)</f>
        <v/>
      </c>
    </row>
    <row r="74" spans="1:10" ht="36.75" customHeight="1" x14ac:dyDescent="0.2">
      <c r="A74" s="122"/>
      <c r="B74" s="127" t="s">
        <v>91</v>
      </c>
      <c r="C74" s="199" t="s">
        <v>92</v>
      </c>
      <c r="D74" s="200"/>
      <c r="E74" s="200"/>
      <c r="F74" s="134" t="s">
        <v>24</v>
      </c>
      <c r="G74" s="135"/>
      <c r="H74" s="135"/>
      <c r="I74" s="135">
        <f>'01 03 Pol'!G133</f>
        <v>0</v>
      </c>
      <c r="J74" s="131" t="str">
        <f>IF(I116=0,"",I74/I116*100)</f>
        <v/>
      </c>
    </row>
    <row r="75" spans="1:10" ht="36.75" customHeight="1" x14ac:dyDescent="0.2">
      <c r="A75" s="122"/>
      <c r="B75" s="127" t="s">
        <v>93</v>
      </c>
      <c r="C75" s="199" t="s">
        <v>94</v>
      </c>
      <c r="D75" s="200"/>
      <c r="E75" s="200"/>
      <c r="F75" s="134" t="s">
        <v>24</v>
      </c>
      <c r="G75" s="135"/>
      <c r="H75" s="135"/>
      <c r="I75" s="135">
        <f>'01 05 Pol'!G8+'01 07 Pol'!G34+'01 08 Pol'!G8</f>
        <v>0</v>
      </c>
      <c r="J75" s="131" t="str">
        <f>IF(I116=0,"",I75/I116*100)</f>
        <v/>
      </c>
    </row>
    <row r="76" spans="1:10" ht="36.75" customHeight="1" x14ac:dyDescent="0.2">
      <c r="A76" s="122"/>
      <c r="B76" s="127" t="s">
        <v>93</v>
      </c>
      <c r="C76" s="199" t="s">
        <v>95</v>
      </c>
      <c r="D76" s="200"/>
      <c r="E76" s="200"/>
      <c r="F76" s="134" t="s">
        <v>24</v>
      </c>
      <c r="G76" s="135"/>
      <c r="H76" s="135"/>
      <c r="I76" s="135">
        <f>'01 03 Pol'!G107+'01 03 Pol'!G146</f>
        <v>0</v>
      </c>
      <c r="J76" s="131" t="str">
        <f>IF(I116=0,"",I76/I116*100)</f>
        <v/>
      </c>
    </row>
    <row r="77" spans="1:10" ht="36.75" customHeight="1" x14ac:dyDescent="0.2">
      <c r="A77" s="122"/>
      <c r="B77" s="127" t="s">
        <v>96</v>
      </c>
      <c r="C77" s="199" t="s">
        <v>97</v>
      </c>
      <c r="D77" s="200"/>
      <c r="E77" s="200"/>
      <c r="F77" s="134" t="s">
        <v>24</v>
      </c>
      <c r="G77" s="135"/>
      <c r="H77" s="135"/>
      <c r="I77" s="135">
        <f>'01 03 Pol'!G189</f>
        <v>0</v>
      </c>
      <c r="J77" s="131" t="str">
        <f>IF(I116=0,"",I77/I116*100)</f>
        <v/>
      </c>
    </row>
    <row r="78" spans="1:10" ht="36.75" customHeight="1" x14ac:dyDescent="0.2">
      <c r="A78" s="122"/>
      <c r="B78" s="127" t="s">
        <v>98</v>
      </c>
      <c r="C78" s="199" t="s">
        <v>99</v>
      </c>
      <c r="D78" s="200"/>
      <c r="E78" s="200"/>
      <c r="F78" s="134" t="s">
        <v>24</v>
      </c>
      <c r="G78" s="135"/>
      <c r="H78" s="135"/>
      <c r="I78" s="135">
        <f>'01 03 Pol'!G233+'01 04 Pol'!G72</f>
        <v>0</v>
      </c>
      <c r="J78" s="131" t="str">
        <f>IF(I116=0,"",I78/I116*100)</f>
        <v/>
      </c>
    </row>
    <row r="79" spans="1:10" ht="36.75" customHeight="1" x14ac:dyDescent="0.2">
      <c r="A79" s="122"/>
      <c r="B79" s="127" t="s">
        <v>100</v>
      </c>
      <c r="C79" s="199" t="s">
        <v>101</v>
      </c>
      <c r="D79" s="200"/>
      <c r="E79" s="200"/>
      <c r="F79" s="134" t="s">
        <v>24</v>
      </c>
      <c r="G79" s="135"/>
      <c r="H79" s="135"/>
      <c r="I79" s="135">
        <f>'01 03 Pol'!G255</f>
        <v>0</v>
      </c>
      <c r="J79" s="131" t="str">
        <f>IF(I116=0,"",I79/I116*100)</f>
        <v/>
      </c>
    </row>
    <row r="80" spans="1:10" ht="36.75" customHeight="1" x14ac:dyDescent="0.2">
      <c r="A80" s="122"/>
      <c r="B80" s="127" t="s">
        <v>102</v>
      </c>
      <c r="C80" s="199" t="s">
        <v>103</v>
      </c>
      <c r="D80" s="200"/>
      <c r="E80" s="200"/>
      <c r="F80" s="134" t="s">
        <v>24</v>
      </c>
      <c r="G80" s="135"/>
      <c r="H80" s="135"/>
      <c r="I80" s="135">
        <f>'01 05 Pol'!G11+'01 07 Pol'!G41</f>
        <v>0</v>
      </c>
      <c r="J80" s="131" t="str">
        <f>IF(I116=0,"",I80/I116*100)</f>
        <v/>
      </c>
    </row>
    <row r="81" spans="1:10" ht="36.75" customHeight="1" x14ac:dyDescent="0.2">
      <c r="A81" s="122"/>
      <c r="B81" s="127" t="s">
        <v>104</v>
      </c>
      <c r="C81" s="199" t="s">
        <v>105</v>
      </c>
      <c r="D81" s="200"/>
      <c r="E81" s="200"/>
      <c r="F81" s="134" t="s">
        <v>24</v>
      </c>
      <c r="G81" s="135"/>
      <c r="H81" s="135"/>
      <c r="I81" s="135">
        <f>'01 03 Pol'!G273+'01 05 Pol'!G15+'01 06 Pol'!G12+'01 08 Pol'!G20</f>
        <v>0</v>
      </c>
      <c r="J81" s="131" t="str">
        <f>IF(I116=0,"",I81/I116*100)</f>
        <v/>
      </c>
    </row>
    <row r="82" spans="1:10" ht="36.75" customHeight="1" x14ac:dyDescent="0.2">
      <c r="A82" s="122"/>
      <c r="B82" s="127" t="s">
        <v>106</v>
      </c>
      <c r="C82" s="199" t="s">
        <v>107</v>
      </c>
      <c r="D82" s="200"/>
      <c r="E82" s="200"/>
      <c r="F82" s="134" t="s">
        <v>24</v>
      </c>
      <c r="G82" s="135"/>
      <c r="H82" s="135"/>
      <c r="I82" s="135">
        <f>'01 03 Pol'!G291</f>
        <v>0</v>
      </c>
      <c r="J82" s="131" t="str">
        <f>IF(I116=0,"",I82/I116*100)</f>
        <v/>
      </c>
    </row>
    <row r="83" spans="1:10" ht="36.75" customHeight="1" x14ac:dyDescent="0.2">
      <c r="A83" s="122"/>
      <c r="B83" s="127" t="s">
        <v>108</v>
      </c>
      <c r="C83" s="199" t="s">
        <v>109</v>
      </c>
      <c r="D83" s="200"/>
      <c r="E83" s="200"/>
      <c r="F83" s="134" t="s">
        <v>24</v>
      </c>
      <c r="G83" s="135"/>
      <c r="H83" s="135"/>
      <c r="I83" s="135">
        <f>'01 03 Pol'!G301+'01 07 Pol'!G45</f>
        <v>0</v>
      </c>
      <c r="J83" s="131" t="str">
        <f>IF(I116=0,"",I83/I116*100)</f>
        <v/>
      </c>
    </row>
    <row r="84" spans="1:10" ht="36.75" customHeight="1" x14ac:dyDescent="0.2">
      <c r="A84" s="122"/>
      <c r="B84" s="127" t="s">
        <v>110</v>
      </c>
      <c r="C84" s="199" t="s">
        <v>111</v>
      </c>
      <c r="D84" s="200"/>
      <c r="E84" s="200"/>
      <c r="F84" s="134" t="s">
        <v>24</v>
      </c>
      <c r="G84" s="135"/>
      <c r="H84" s="135"/>
      <c r="I84" s="135">
        <f>'01 04 Pol'!G83+'01 05 Pol'!G18+'01 07 Pol'!G50+'01 08 Pol'!G23</f>
        <v>0</v>
      </c>
      <c r="J84" s="131" t="str">
        <f>IF(I116=0,"",I84/I116*100)</f>
        <v/>
      </c>
    </row>
    <row r="85" spans="1:10" ht="36.75" customHeight="1" x14ac:dyDescent="0.2">
      <c r="A85" s="122"/>
      <c r="B85" s="127" t="s">
        <v>110</v>
      </c>
      <c r="C85" s="199" t="s">
        <v>112</v>
      </c>
      <c r="D85" s="200"/>
      <c r="E85" s="200"/>
      <c r="F85" s="134" t="s">
        <v>24</v>
      </c>
      <c r="G85" s="135"/>
      <c r="H85" s="135"/>
      <c r="I85" s="135">
        <f>'01 03 Pol'!G338+'01 06 Pol'!G15</f>
        <v>0</v>
      </c>
      <c r="J85" s="131" t="str">
        <f>IF(I116=0,"",I85/I116*100)</f>
        <v/>
      </c>
    </row>
    <row r="86" spans="1:10" ht="36.75" customHeight="1" x14ac:dyDescent="0.2">
      <c r="A86" s="122"/>
      <c r="B86" s="127" t="s">
        <v>113</v>
      </c>
      <c r="C86" s="199" t="s">
        <v>114</v>
      </c>
      <c r="D86" s="200"/>
      <c r="E86" s="200"/>
      <c r="F86" s="134" t="s">
        <v>24</v>
      </c>
      <c r="G86" s="135"/>
      <c r="H86" s="135"/>
      <c r="I86" s="135">
        <f>'01 03 Pol'!G378+'01 04 Pol'!G90+'01 05 Pol'!G21+'01 06 Pol'!G21+'01 07 Pol'!G61+'01 08 Pol'!G35</f>
        <v>0</v>
      </c>
      <c r="J86" s="131" t="str">
        <f>IF(I116=0,"",I86/I116*100)</f>
        <v/>
      </c>
    </row>
    <row r="87" spans="1:10" ht="36.75" customHeight="1" x14ac:dyDescent="0.2">
      <c r="A87" s="122"/>
      <c r="B87" s="127" t="s">
        <v>115</v>
      </c>
      <c r="C87" s="199" t="s">
        <v>116</v>
      </c>
      <c r="D87" s="200"/>
      <c r="E87" s="200"/>
      <c r="F87" s="134" t="s">
        <v>24</v>
      </c>
      <c r="G87" s="135"/>
      <c r="H87" s="135"/>
      <c r="I87" s="135">
        <f>'01 01 Pol'!G8+'01 03 Pol'!G380</f>
        <v>0</v>
      </c>
      <c r="J87" s="131" t="str">
        <f>IF(I116=0,"",I87/I116*100)</f>
        <v/>
      </c>
    </row>
    <row r="88" spans="1:10" ht="36.75" customHeight="1" x14ac:dyDescent="0.2">
      <c r="A88" s="122"/>
      <c r="B88" s="127" t="s">
        <v>117</v>
      </c>
      <c r="C88" s="199" t="s">
        <v>118</v>
      </c>
      <c r="D88" s="200"/>
      <c r="E88" s="200"/>
      <c r="F88" s="134" t="s">
        <v>25</v>
      </c>
      <c r="G88" s="135"/>
      <c r="H88" s="135"/>
      <c r="I88" s="135">
        <f>'01 03 Pol'!G383+'01 04 Pol'!G92</f>
        <v>0</v>
      </c>
      <c r="J88" s="131" t="str">
        <f>IF(I116=0,"",I88/I116*100)</f>
        <v/>
      </c>
    </row>
    <row r="89" spans="1:10" ht="36.75" customHeight="1" x14ac:dyDescent="0.2">
      <c r="A89" s="122"/>
      <c r="B89" s="127" t="s">
        <v>119</v>
      </c>
      <c r="C89" s="199" t="s">
        <v>120</v>
      </c>
      <c r="D89" s="200"/>
      <c r="E89" s="200"/>
      <c r="F89" s="134" t="s">
        <v>25</v>
      </c>
      <c r="G89" s="135"/>
      <c r="H89" s="135"/>
      <c r="I89" s="135">
        <f>'01 03 Pol'!G432+'01 05 Pol'!G23+'01 07 Pol'!G63</f>
        <v>0</v>
      </c>
      <c r="J89" s="131" t="str">
        <f>IF(I116=0,"",I89/I116*100)</f>
        <v/>
      </c>
    </row>
    <row r="90" spans="1:10" ht="36.75" customHeight="1" x14ac:dyDescent="0.2">
      <c r="A90" s="122"/>
      <c r="B90" s="127" t="s">
        <v>121</v>
      </c>
      <c r="C90" s="199" t="s">
        <v>122</v>
      </c>
      <c r="D90" s="200"/>
      <c r="E90" s="200"/>
      <c r="F90" s="134" t="s">
        <v>25</v>
      </c>
      <c r="G90" s="135"/>
      <c r="H90" s="135"/>
      <c r="I90" s="135">
        <f>'01 07 Pol'!G79</f>
        <v>0</v>
      </c>
      <c r="J90" s="131" t="str">
        <f>IF(I116=0,"",I90/I116*100)</f>
        <v/>
      </c>
    </row>
    <row r="91" spans="1:10" ht="36.75" customHeight="1" x14ac:dyDescent="0.2">
      <c r="A91" s="122"/>
      <c r="B91" s="127" t="s">
        <v>123</v>
      </c>
      <c r="C91" s="199" t="s">
        <v>124</v>
      </c>
      <c r="D91" s="200"/>
      <c r="E91" s="200"/>
      <c r="F91" s="134" t="s">
        <v>25</v>
      </c>
      <c r="G91" s="135"/>
      <c r="H91" s="135"/>
      <c r="I91" s="135">
        <f>'01 07 Pol'!G110</f>
        <v>0</v>
      </c>
      <c r="J91" s="131" t="str">
        <f>IF(I116=0,"",I91/I116*100)</f>
        <v/>
      </c>
    </row>
    <row r="92" spans="1:10" ht="36.75" customHeight="1" x14ac:dyDescent="0.2">
      <c r="A92" s="122"/>
      <c r="B92" s="127" t="s">
        <v>125</v>
      </c>
      <c r="C92" s="199" t="s">
        <v>126</v>
      </c>
      <c r="D92" s="200"/>
      <c r="E92" s="200"/>
      <c r="F92" s="134" t="s">
        <v>25</v>
      </c>
      <c r="G92" s="135"/>
      <c r="H92" s="135"/>
      <c r="I92" s="135">
        <f>'01 07 Pol'!G145</f>
        <v>0</v>
      </c>
      <c r="J92" s="131" t="str">
        <f>IF(I116=0,"",I92/I116*100)</f>
        <v/>
      </c>
    </row>
    <row r="93" spans="1:10" ht="36.75" customHeight="1" x14ac:dyDescent="0.2">
      <c r="A93" s="122"/>
      <c r="B93" s="127" t="s">
        <v>127</v>
      </c>
      <c r="C93" s="199" t="s">
        <v>128</v>
      </c>
      <c r="D93" s="200"/>
      <c r="E93" s="200"/>
      <c r="F93" s="134" t="s">
        <v>25</v>
      </c>
      <c r="G93" s="135"/>
      <c r="H93" s="135"/>
      <c r="I93" s="135">
        <f>'01 07 Pol'!G149</f>
        <v>0</v>
      </c>
      <c r="J93" s="131" t="str">
        <f>IF(I116=0,"",I93/I116*100)</f>
        <v/>
      </c>
    </row>
    <row r="94" spans="1:10" ht="36.75" customHeight="1" x14ac:dyDescent="0.2">
      <c r="A94" s="122"/>
      <c r="B94" s="127" t="s">
        <v>129</v>
      </c>
      <c r="C94" s="199" t="s">
        <v>130</v>
      </c>
      <c r="D94" s="200"/>
      <c r="E94" s="200"/>
      <c r="F94" s="134" t="s">
        <v>25</v>
      </c>
      <c r="G94" s="135"/>
      <c r="H94" s="135"/>
      <c r="I94" s="135">
        <f>'01 05 Pol'!G37+'01 06 Pol'!G23</f>
        <v>0</v>
      </c>
      <c r="J94" s="131" t="str">
        <f>IF(I116=0,"",I94/I116*100)</f>
        <v/>
      </c>
    </row>
    <row r="95" spans="1:10" ht="36.75" customHeight="1" x14ac:dyDescent="0.2">
      <c r="A95" s="122"/>
      <c r="B95" s="127" t="s">
        <v>131</v>
      </c>
      <c r="C95" s="199" t="s">
        <v>132</v>
      </c>
      <c r="D95" s="200"/>
      <c r="E95" s="200"/>
      <c r="F95" s="134" t="s">
        <v>25</v>
      </c>
      <c r="G95" s="135"/>
      <c r="H95" s="135"/>
      <c r="I95" s="135">
        <f>'01 05 Pol'!G58+'01 07 Pol'!G213</f>
        <v>0</v>
      </c>
      <c r="J95" s="131" t="str">
        <f>IF(I116=0,"",I95/I116*100)</f>
        <v/>
      </c>
    </row>
    <row r="96" spans="1:10" ht="36.75" customHeight="1" x14ac:dyDescent="0.2">
      <c r="A96" s="122"/>
      <c r="B96" s="127" t="s">
        <v>133</v>
      </c>
      <c r="C96" s="199" t="s">
        <v>134</v>
      </c>
      <c r="D96" s="200"/>
      <c r="E96" s="200"/>
      <c r="F96" s="134" t="s">
        <v>25</v>
      </c>
      <c r="G96" s="135"/>
      <c r="H96" s="135"/>
      <c r="I96" s="135">
        <f>'01 05 Pol'!G78</f>
        <v>0</v>
      </c>
      <c r="J96" s="131" t="str">
        <f>IF(I116=0,"",I96/I116*100)</f>
        <v/>
      </c>
    </row>
    <row r="97" spans="1:10" ht="36.75" customHeight="1" x14ac:dyDescent="0.2">
      <c r="A97" s="122"/>
      <c r="B97" s="127" t="s">
        <v>135</v>
      </c>
      <c r="C97" s="199" t="s">
        <v>136</v>
      </c>
      <c r="D97" s="200"/>
      <c r="E97" s="200"/>
      <c r="F97" s="134" t="s">
        <v>25</v>
      </c>
      <c r="G97" s="135"/>
      <c r="H97" s="135"/>
      <c r="I97" s="135">
        <f>'01 03 Pol'!G457</f>
        <v>0</v>
      </c>
      <c r="J97" s="131" t="str">
        <f>IF(I116=0,"",I97/I116*100)</f>
        <v/>
      </c>
    </row>
    <row r="98" spans="1:10" ht="36.75" customHeight="1" x14ac:dyDescent="0.2">
      <c r="A98" s="122"/>
      <c r="B98" s="127" t="s">
        <v>137</v>
      </c>
      <c r="C98" s="199" t="s">
        <v>138</v>
      </c>
      <c r="D98" s="200"/>
      <c r="E98" s="200"/>
      <c r="F98" s="134" t="s">
        <v>25</v>
      </c>
      <c r="G98" s="135"/>
      <c r="H98" s="135"/>
      <c r="I98" s="135">
        <f>'01 03 Pol'!G463</f>
        <v>0</v>
      </c>
      <c r="J98" s="131" t="str">
        <f>IF(I116=0,"",I98/I116*100)</f>
        <v/>
      </c>
    </row>
    <row r="99" spans="1:10" ht="36.75" customHeight="1" x14ac:dyDescent="0.2">
      <c r="A99" s="122"/>
      <c r="B99" s="127" t="s">
        <v>139</v>
      </c>
      <c r="C99" s="199" t="s">
        <v>140</v>
      </c>
      <c r="D99" s="200"/>
      <c r="E99" s="200"/>
      <c r="F99" s="134" t="s">
        <v>25</v>
      </c>
      <c r="G99" s="135"/>
      <c r="H99" s="135"/>
      <c r="I99" s="135">
        <f>'01 03 Pol'!G468</f>
        <v>0</v>
      </c>
      <c r="J99" s="131" t="str">
        <f>IF(I116=0,"",I99/I116*100)</f>
        <v/>
      </c>
    </row>
    <row r="100" spans="1:10" ht="36.75" customHeight="1" x14ac:dyDescent="0.2">
      <c r="A100" s="122"/>
      <c r="B100" s="127" t="s">
        <v>141</v>
      </c>
      <c r="C100" s="199" t="s">
        <v>142</v>
      </c>
      <c r="D100" s="200"/>
      <c r="E100" s="200"/>
      <c r="F100" s="134" t="s">
        <v>25</v>
      </c>
      <c r="G100" s="135"/>
      <c r="H100" s="135"/>
      <c r="I100" s="135">
        <f>'01 03 Pol'!G498+'01 06 Pol'!G31</f>
        <v>0</v>
      </c>
      <c r="J100" s="131" t="str">
        <f>IF(I116=0,"",I100/I116*100)</f>
        <v/>
      </c>
    </row>
    <row r="101" spans="1:10" ht="36.75" customHeight="1" x14ac:dyDescent="0.2">
      <c r="A101" s="122"/>
      <c r="B101" s="127" t="s">
        <v>143</v>
      </c>
      <c r="C101" s="199" t="s">
        <v>144</v>
      </c>
      <c r="D101" s="200"/>
      <c r="E101" s="200"/>
      <c r="F101" s="134" t="s">
        <v>25</v>
      </c>
      <c r="G101" s="135"/>
      <c r="H101" s="135"/>
      <c r="I101" s="135">
        <f>'01 03 Pol'!G587</f>
        <v>0</v>
      </c>
      <c r="J101" s="131" t="str">
        <f>IF(I116=0,"",I101/I116*100)</f>
        <v/>
      </c>
    </row>
    <row r="102" spans="1:10" ht="36.75" customHeight="1" x14ac:dyDescent="0.2">
      <c r="A102" s="122"/>
      <c r="B102" s="127" t="s">
        <v>145</v>
      </c>
      <c r="C102" s="199" t="s">
        <v>146</v>
      </c>
      <c r="D102" s="200"/>
      <c r="E102" s="200"/>
      <c r="F102" s="134" t="s">
        <v>25</v>
      </c>
      <c r="G102" s="135"/>
      <c r="H102" s="135"/>
      <c r="I102" s="135">
        <f>'01 03 Pol'!G606</f>
        <v>0</v>
      </c>
      <c r="J102" s="131" t="str">
        <f>IF(I116=0,"",I102/I116*100)</f>
        <v/>
      </c>
    </row>
    <row r="103" spans="1:10" ht="36.75" customHeight="1" x14ac:dyDescent="0.2">
      <c r="A103" s="122"/>
      <c r="B103" s="127" t="s">
        <v>147</v>
      </c>
      <c r="C103" s="199" t="s">
        <v>148</v>
      </c>
      <c r="D103" s="200"/>
      <c r="E103" s="200"/>
      <c r="F103" s="134" t="s">
        <v>25</v>
      </c>
      <c r="G103" s="135"/>
      <c r="H103" s="135"/>
      <c r="I103" s="135">
        <f>'01 03 Pol'!G611</f>
        <v>0</v>
      </c>
      <c r="J103" s="131" t="str">
        <f>IF(I116=0,"",I103/I116*100)</f>
        <v/>
      </c>
    </row>
    <row r="104" spans="1:10" ht="36.75" customHeight="1" x14ac:dyDescent="0.2">
      <c r="A104" s="122"/>
      <c r="B104" s="127" t="s">
        <v>149</v>
      </c>
      <c r="C104" s="199" t="s">
        <v>150</v>
      </c>
      <c r="D104" s="200"/>
      <c r="E104" s="200"/>
      <c r="F104" s="134" t="s">
        <v>25</v>
      </c>
      <c r="G104" s="135"/>
      <c r="H104" s="135"/>
      <c r="I104" s="135">
        <f>'01 03 Pol'!G633</f>
        <v>0</v>
      </c>
      <c r="J104" s="131" t="str">
        <f>IF(I116=0,"",I104/I116*100)</f>
        <v/>
      </c>
    </row>
    <row r="105" spans="1:10" ht="36.75" customHeight="1" x14ac:dyDescent="0.2">
      <c r="A105" s="122"/>
      <c r="B105" s="127" t="s">
        <v>151</v>
      </c>
      <c r="C105" s="199" t="s">
        <v>152</v>
      </c>
      <c r="D105" s="200"/>
      <c r="E105" s="200"/>
      <c r="F105" s="134" t="s">
        <v>25</v>
      </c>
      <c r="G105" s="135"/>
      <c r="H105" s="135"/>
      <c r="I105" s="135">
        <f>'01 03 Pol'!G662</f>
        <v>0</v>
      </c>
      <c r="J105" s="131" t="str">
        <f>IF(I116=0,"",I105/I116*100)</f>
        <v/>
      </c>
    </row>
    <row r="106" spans="1:10" ht="36.75" customHeight="1" x14ac:dyDescent="0.2">
      <c r="A106" s="122"/>
      <c r="B106" s="127" t="s">
        <v>153</v>
      </c>
      <c r="C106" s="199" t="s">
        <v>154</v>
      </c>
      <c r="D106" s="200"/>
      <c r="E106" s="200"/>
      <c r="F106" s="134" t="s">
        <v>25</v>
      </c>
      <c r="G106" s="135"/>
      <c r="H106" s="135"/>
      <c r="I106" s="135">
        <f>'01 03 Pol'!G705</f>
        <v>0</v>
      </c>
      <c r="J106" s="131" t="str">
        <f>IF(I116=0,"",I106/I116*100)</f>
        <v/>
      </c>
    </row>
    <row r="107" spans="1:10" ht="36.75" customHeight="1" x14ac:dyDescent="0.2">
      <c r="A107" s="122"/>
      <c r="B107" s="127" t="s">
        <v>155</v>
      </c>
      <c r="C107" s="199" t="s">
        <v>156</v>
      </c>
      <c r="D107" s="200"/>
      <c r="E107" s="200"/>
      <c r="F107" s="134" t="s">
        <v>25</v>
      </c>
      <c r="G107" s="135"/>
      <c r="H107" s="135"/>
      <c r="I107" s="135">
        <f>'01 03 Pol'!G743+'01 05 Pol'!G121</f>
        <v>0</v>
      </c>
      <c r="J107" s="131" t="str">
        <f>IF(I116=0,"",I107/I116*100)</f>
        <v/>
      </c>
    </row>
    <row r="108" spans="1:10" ht="36.75" customHeight="1" x14ac:dyDescent="0.2">
      <c r="A108" s="122"/>
      <c r="B108" s="127" t="s">
        <v>157</v>
      </c>
      <c r="C108" s="199" t="s">
        <v>158</v>
      </c>
      <c r="D108" s="200"/>
      <c r="E108" s="200"/>
      <c r="F108" s="134" t="s">
        <v>25</v>
      </c>
      <c r="G108" s="135"/>
      <c r="H108" s="135"/>
      <c r="I108" s="135">
        <f>'01 03 Pol'!G753</f>
        <v>0</v>
      </c>
      <c r="J108" s="131" t="str">
        <f>IF(I116=0,"",I108/I116*100)</f>
        <v/>
      </c>
    </row>
    <row r="109" spans="1:10" ht="36.75" customHeight="1" x14ac:dyDescent="0.2">
      <c r="A109" s="122"/>
      <c r="B109" s="127" t="s">
        <v>159</v>
      </c>
      <c r="C109" s="199" t="s">
        <v>160</v>
      </c>
      <c r="D109" s="200"/>
      <c r="E109" s="200"/>
      <c r="F109" s="134" t="s">
        <v>25</v>
      </c>
      <c r="G109" s="135"/>
      <c r="H109" s="135"/>
      <c r="I109" s="135">
        <f>'01 03 Pol'!G781</f>
        <v>0</v>
      </c>
      <c r="J109" s="131" t="str">
        <f>IF(I116=0,"",I109/I116*100)</f>
        <v/>
      </c>
    </row>
    <row r="110" spans="1:10" ht="36.75" customHeight="1" x14ac:dyDescent="0.2">
      <c r="A110" s="122"/>
      <c r="B110" s="127" t="s">
        <v>161</v>
      </c>
      <c r="C110" s="199" t="s">
        <v>116</v>
      </c>
      <c r="D110" s="200"/>
      <c r="E110" s="200"/>
      <c r="F110" s="134" t="s">
        <v>25</v>
      </c>
      <c r="G110" s="135"/>
      <c r="H110" s="135"/>
      <c r="I110" s="135">
        <f>'01 09 Pol'!G8</f>
        <v>0</v>
      </c>
      <c r="J110" s="131" t="str">
        <f>IF(I116=0,"",I110/I116*100)</f>
        <v/>
      </c>
    </row>
    <row r="111" spans="1:10" ht="36.75" customHeight="1" x14ac:dyDescent="0.2">
      <c r="A111" s="122"/>
      <c r="B111" s="127" t="s">
        <v>162</v>
      </c>
      <c r="C111" s="199" t="s">
        <v>163</v>
      </c>
      <c r="D111" s="200"/>
      <c r="E111" s="200"/>
      <c r="F111" s="134" t="s">
        <v>26</v>
      </c>
      <c r="G111" s="135"/>
      <c r="H111" s="135"/>
      <c r="I111" s="135">
        <f>'01 08 Pol'!G37</f>
        <v>0</v>
      </c>
      <c r="J111" s="131" t="str">
        <f>IF(I116=0,"",I111/I116*100)</f>
        <v/>
      </c>
    </row>
    <row r="112" spans="1:10" ht="36.75" customHeight="1" x14ac:dyDescent="0.2">
      <c r="A112" s="122"/>
      <c r="B112" s="127" t="s">
        <v>164</v>
      </c>
      <c r="C112" s="199" t="s">
        <v>165</v>
      </c>
      <c r="D112" s="200"/>
      <c r="E112" s="200"/>
      <c r="F112" s="134" t="s">
        <v>26</v>
      </c>
      <c r="G112" s="135"/>
      <c r="H112" s="135"/>
      <c r="I112" s="135">
        <f>'01 08 Pol'!G172</f>
        <v>0</v>
      </c>
      <c r="J112" s="131" t="str">
        <f>IF(I116=0,"",I112/I116*100)</f>
        <v/>
      </c>
    </row>
    <row r="113" spans="1:10" ht="36.75" customHeight="1" x14ac:dyDescent="0.2">
      <c r="A113" s="122"/>
      <c r="B113" s="127" t="s">
        <v>166</v>
      </c>
      <c r="C113" s="199" t="s">
        <v>167</v>
      </c>
      <c r="D113" s="200"/>
      <c r="E113" s="200"/>
      <c r="F113" s="134" t="s">
        <v>26</v>
      </c>
      <c r="G113" s="135"/>
      <c r="H113" s="135"/>
      <c r="I113" s="135">
        <f>'01 06 Pol'!G35</f>
        <v>0</v>
      </c>
      <c r="J113" s="131" t="str">
        <f>IF(I116=0,"",I113/I116*100)</f>
        <v/>
      </c>
    </row>
    <row r="114" spans="1:10" ht="36.75" customHeight="1" x14ac:dyDescent="0.2">
      <c r="A114" s="122"/>
      <c r="B114" s="127" t="s">
        <v>168</v>
      </c>
      <c r="C114" s="199" t="s">
        <v>169</v>
      </c>
      <c r="D114" s="200"/>
      <c r="E114" s="200"/>
      <c r="F114" s="134" t="s">
        <v>26</v>
      </c>
      <c r="G114" s="135"/>
      <c r="H114" s="135"/>
      <c r="I114" s="135">
        <f>'01 02 Pol'!G8</f>
        <v>0</v>
      </c>
      <c r="J114" s="131" t="str">
        <f>IF(I116=0,"",I114/I116*100)</f>
        <v/>
      </c>
    </row>
    <row r="115" spans="1:10" ht="36.75" customHeight="1" x14ac:dyDescent="0.2">
      <c r="A115" s="122"/>
      <c r="B115" s="127" t="s">
        <v>170</v>
      </c>
      <c r="C115" s="199" t="s">
        <v>112</v>
      </c>
      <c r="D115" s="200"/>
      <c r="E115" s="200"/>
      <c r="F115" s="134" t="s">
        <v>171</v>
      </c>
      <c r="G115" s="135"/>
      <c r="H115" s="135"/>
      <c r="I115" s="135">
        <f>'01 03 Pol'!G784+'01 04 Pol'!G106+'01 05 Pol'!G125+'01 06 Pol'!G82+'01 07 Pol'!G224+'01 08 Pol'!G211</f>
        <v>0</v>
      </c>
      <c r="J115" s="131" t="str">
        <f>IF(I116=0,"",I115/I116*100)</f>
        <v/>
      </c>
    </row>
    <row r="116" spans="1:10" ht="25.5" customHeight="1" x14ac:dyDescent="0.2">
      <c r="A116" s="123"/>
      <c r="B116" s="128" t="s">
        <v>1</v>
      </c>
      <c r="C116" s="129"/>
      <c r="D116" s="130"/>
      <c r="E116" s="130"/>
      <c r="F116" s="136"/>
      <c r="G116" s="137"/>
      <c r="H116" s="137"/>
      <c r="I116" s="137">
        <f>SUM(I69:I115)</f>
        <v>0</v>
      </c>
      <c r="J116" s="132">
        <f>SUM(J69:J115)</f>
        <v>0</v>
      </c>
    </row>
    <row r="117" spans="1:10" x14ac:dyDescent="0.2">
      <c r="F117" s="86"/>
      <c r="G117" s="86"/>
      <c r="H117" s="86"/>
      <c r="I117" s="86"/>
      <c r="J117" s="133"/>
    </row>
    <row r="118" spans="1:10" x14ac:dyDescent="0.2">
      <c r="F118" s="86"/>
      <c r="G118" s="86"/>
      <c r="H118" s="86"/>
      <c r="I118" s="86"/>
      <c r="J118" s="133"/>
    </row>
    <row r="119" spans="1:10" x14ac:dyDescent="0.2">
      <c r="F119" s="86"/>
      <c r="G119" s="86"/>
      <c r="H119" s="86"/>
      <c r="I119" s="86"/>
      <c r="J119" s="133"/>
    </row>
  </sheetData>
  <sheetProtection algorithmName="SHA-512" hashValue="bxPWcD+Oav0OkmjXjJVAwFSw3gXdR+QLmoeH66Rrg8a/Zx6XB6tMqJtwCmmMW9BnAB+TezyqKmW+/9SgrXzXIg==" saltValue="tlz7rVbfEnHILedqjHzHc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71:E71"/>
    <mergeCell ref="C72:E72"/>
    <mergeCell ref="C73:E73"/>
    <mergeCell ref="C74:E74"/>
    <mergeCell ref="C75:E75"/>
    <mergeCell ref="C49:E49"/>
    <mergeCell ref="C50:E50"/>
    <mergeCell ref="B51:E51"/>
    <mergeCell ref="C69:E69"/>
    <mergeCell ref="C70:E70"/>
    <mergeCell ref="C81:E81"/>
    <mergeCell ref="C82:E82"/>
    <mergeCell ref="C83:E83"/>
    <mergeCell ref="C84:E84"/>
    <mergeCell ref="C85:E85"/>
    <mergeCell ref="C76:E76"/>
    <mergeCell ref="C77:E77"/>
    <mergeCell ref="C78:E78"/>
    <mergeCell ref="C79:E79"/>
    <mergeCell ref="C80:E80"/>
    <mergeCell ref="C91:E91"/>
    <mergeCell ref="C92:E92"/>
    <mergeCell ref="C93:E93"/>
    <mergeCell ref="C94:E94"/>
    <mergeCell ref="C95:E95"/>
    <mergeCell ref="C86:E86"/>
    <mergeCell ref="C87:E87"/>
    <mergeCell ref="C88:E88"/>
    <mergeCell ref="C89:E89"/>
    <mergeCell ref="C90:E90"/>
    <mergeCell ref="C101:E101"/>
    <mergeCell ref="C102:E102"/>
    <mergeCell ref="C103:E103"/>
    <mergeCell ref="C104:E104"/>
    <mergeCell ref="C105:E105"/>
    <mergeCell ref="C96:E96"/>
    <mergeCell ref="C97:E97"/>
    <mergeCell ref="C98:E98"/>
    <mergeCell ref="C99:E99"/>
    <mergeCell ref="C100:E100"/>
    <mergeCell ref="C111:E111"/>
    <mergeCell ref="C112:E112"/>
    <mergeCell ref="C113:E113"/>
    <mergeCell ref="C114:E114"/>
    <mergeCell ref="C115:E115"/>
    <mergeCell ref="C106:E106"/>
    <mergeCell ref="C107:E107"/>
    <mergeCell ref="C108:E108"/>
    <mergeCell ref="C109:E109"/>
    <mergeCell ref="C110:E11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50" t="s">
        <v>7</v>
      </c>
      <c r="B2" s="49"/>
      <c r="C2" s="252"/>
      <c r="D2" s="252"/>
      <c r="E2" s="252"/>
      <c r="F2" s="252"/>
      <c r="G2" s="253"/>
    </row>
    <row r="3" spans="1:7" ht="24.95" customHeight="1" x14ac:dyDescent="0.2">
      <c r="A3" s="50" t="s">
        <v>8</v>
      </c>
      <c r="B3" s="49"/>
      <c r="C3" s="252"/>
      <c r="D3" s="252"/>
      <c r="E3" s="252"/>
      <c r="F3" s="252"/>
      <c r="G3" s="253"/>
    </row>
    <row r="4" spans="1:7" ht="24.95" customHeight="1" x14ac:dyDescent="0.2">
      <c r="A4" s="50" t="s">
        <v>9</v>
      </c>
      <c r="B4" s="49"/>
      <c r="C4" s="252"/>
      <c r="D4" s="252"/>
      <c r="E4" s="252"/>
      <c r="F4" s="252"/>
      <c r="G4" s="253"/>
    </row>
    <row r="5" spans="1:7" x14ac:dyDescent="0.2">
      <c r="B5" s="4"/>
      <c r="C5" s="5"/>
      <c r="D5" s="6"/>
    </row>
  </sheetData>
  <sheetProtection algorithmName="SHA-512" hashValue="pZpNTNTleHuJYX2gfxUutD+9SKq8PfovEEs8a4BhK158/4vJPz35aAelk+h1f/TqSGKq9gMowy5KXMuy/7Js3Q==" saltValue="Y6HtNVNdZ3qTtODAdrk7U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3246-4398-4DFD-8CEC-31E8F6C570A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47</v>
      </c>
      <c r="C4" s="262" t="s">
        <v>27</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115</v>
      </c>
      <c r="C8" s="181" t="s">
        <v>116</v>
      </c>
      <c r="D8" s="168"/>
      <c r="E8" s="169"/>
      <c r="F8" s="170"/>
      <c r="G8" s="170">
        <f>SUMIF(AG9:AG43,"&lt;&gt;NOR",G9:G43)</f>
        <v>0</v>
      </c>
      <c r="H8" s="170"/>
      <c r="I8" s="170">
        <f>SUM(I9:I43)</f>
        <v>0</v>
      </c>
      <c r="J8" s="170"/>
      <c r="K8" s="170">
        <f>SUM(K9:K43)</f>
        <v>0</v>
      </c>
      <c r="L8" s="170"/>
      <c r="M8" s="170">
        <f>SUM(M9:M43)</f>
        <v>0</v>
      </c>
      <c r="N8" s="169"/>
      <c r="O8" s="169">
        <f>SUM(O9:O43)</f>
        <v>0</v>
      </c>
      <c r="P8" s="169"/>
      <c r="Q8" s="169">
        <f>SUM(Q9:Q43)</f>
        <v>0</v>
      </c>
      <c r="R8" s="170"/>
      <c r="S8" s="170"/>
      <c r="T8" s="171"/>
      <c r="U8" s="165"/>
      <c r="V8" s="165">
        <f>SUM(V9:V43)</f>
        <v>0</v>
      </c>
      <c r="W8" s="165"/>
      <c r="X8" s="165"/>
      <c r="Y8" s="165"/>
      <c r="AG8" t="s">
        <v>202</v>
      </c>
    </row>
    <row r="9" spans="1:60" outlineLevel="1" x14ac:dyDescent="0.2">
      <c r="A9" s="173">
        <v>1</v>
      </c>
      <c r="B9" s="174" t="s">
        <v>203</v>
      </c>
      <c r="C9" s="182" t="s">
        <v>204</v>
      </c>
      <c r="D9" s="175" t="s">
        <v>205</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206</v>
      </c>
      <c r="T9" s="179" t="s">
        <v>207</v>
      </c>
      <c r="U9" s="158">
        <v>0</v>
      </c>
      <c r="V9" s="158">
        <f>ROUND(E9*U9,2)</f>
        <v>0</v>
      </c>
      <c r="W9" s="158"/>
      <c r="X9" s="158" t="s">
        <v>208</v>
      </c>
      <c r="Y9" s="158" t="s">
        <v>209</v>
      </c>
      <c r="Z9" s="147"/>
      <c r="AA9" s="147"/>
      <c r="AB9" s="147"/>
      <c r="AC9" s="147"/>
      <c r="AD9" s="147"/>
      <c r="AE9" s="147"/>
      <c r="AF9" s="147"/>
      <c r="AG9" s="147" t="s">
        <v>210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6" t="s">
        <v>211</v>
      </c>
      <c r="D10" s="257"/>
      <c r="E10" s="257"/>
      <c r="F10" s="257"/>
      <c r="G10" s="257"/>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4" t="s">
        <v>213</v>
      </c>
      <c r="D11" s="255"/>
      <c r="E11" s="255"/>
      <c r="F11" s="255"/>
      <c r="G11" s="255"/>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254" t="s">
        <v>214</v>
      </c>
      <c r="D12" s="255"/>
      <c r="E12" s="255"/>
      <c r="F12" s="255"/>
      <c r="G12" s="255"/>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254" t="s">
        <v>215</v>
      </c>
      <c r="D13" s="255"/>
      <c r="E13" s="255"/>
      <c r="F13" s="255"/>
      <c r="G13" s="255"/>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254" t="s">
        <v>216</v>
      </c>
      <c r="D14" s="255"/>
      <c r="E14" s="255"/>
      <c r="F14" s="255"/>
      <c r="G14" s="255"/>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83" t="s">
        <v>81</v>
      </c>
      <c r="D15" s="163"/>
      <c r="E15" s="164">
        <v>1</v>
      </c>
      <c r="F15" s="158"/>
      <c r="G15" s="1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217</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2</v>
      </c>
      <c r="B16" s="174" t="s">
        <v>218</v>
      </c>
      <c r="C16" s="182" t="s">
        <v>219</v>
      </c>
      <c r="D16" s="175" t="s">
        <v>205</v>
      </c>
      <c r="E16" s="176">
        <v>1</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c r="S16" s="178" t="s">
        <v>206</v>
      </c>
      <c r="T16" s="179" t="s">
        <v>207</v>
      </c>
      <c r="U16" s="158">
        <v>0</v>
      </c>
      <c r="V16" s="158">
        <f>ROUND(E16*U16,2)</f>
        <v>0</v>
      </c>
      <c r="W16" s="158"/>
      <c r="X16" s="158" t="s">
        <v>208</v>
      </c>
      <c r="Y16" s="158" t="s">
        <v>209</v>
      </c>
      <c r="Z16" s="147"/>
      <c r="AA16" s="147"/>
      <c r="AB16" s="147"/>
      <c r="AC16" s="147"/>
      <c r="AD16" s="147"/>
      <c r="AE16" s="147"/>
      <c r="AF16" s="147"/>
      <c r="AG16" s="147" t="s">
        <v>210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56" t="s">
        <v>220</v>
      </c>
      <c r="D17" s="257"/>
      <c r="E17" s="257"/>
      <c r="F17" s="257"/>
      <c r="G17" s="257"/>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54" t="s">
        <v>247</v>
      </c>
      <c r="D18" s="255"/>
      <c r="E18" s="255"/>
      <c r="F18" s="255"/>
      <c r="G18" s="255"/>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54" t="s">
        <v>221</v>
      </c>
      <c r="D19" s="255"/>
      <c r="E19" s="255"/>
      <c r="F19" s="255"/>
      <c r="G19" s="255"/>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254" t="s">
        <v>222</v>
      </c>
      <c r="D20" s="255"/>
      <c r="E20" s="255"/>
      <c r="F20" s="255"/>
      <c r="G20" s="255"/>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254" t="s">
        <v>223</v>
      </c>
      <c r="D21" s="255"/>
      <c r="E21" s="255"/>
      <c r="F21" s="255"/>
      <c r="G21" s="255"/>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212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3" t="s">
        <v>81</v>
      </c>
      <c r="D22" s="163"/>
      <c r="E22" s="164">
        <v>1</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217</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3">
        <v>3</v>
      </c>
      <c r="B23" s="174" t="s">
        <v>224</v>
      </c>
      <c r="C23" s="182" t="s">
        <v>225</v>
      </c>
      <c r="D23" s="175" t="s">
        <v>205</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206</v>
      </c>
      <c r="T23" s="179" t="s">
        <v>207</v>
      </c>
      <c r="U23" s="158">
        <v>0</v>
      </c>
      <c r="V23" s="158">
        <f>ROUND(E23*U23,2)</f>
        <v>0</v>
      </c>
      <c r="W23" s="158"/>
      <c r="X23" s="158" t="s">
        <v>208</v>
      </c>
      <c r="Y23" s="158" t="s">
        <v>209</v>
      </c>
      <c r="Z23" s="147"/>
      <c r="AA23" s="147"/>
      <c r="AB23" s="147"/>
      <c r="AC23" s="147"/>
      <c r="AD23" s="147"/>
      <c r="AE23" s="147"/>
      <c r="AF23" s="147"/>
      <c r="AG23" s="147" t="s">
        <v>210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56" t="s">
        <v>226</v>
      </c>
      <c r="D24" s="257"/>
      <c r="E24" s="257"/>
      <c r="F24" s="257"/>
      <c r="G24" s="257"/>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212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3" t="s">
        <v>81</v>
      </c>
      <c r="D25" s="163"/>
      <c r="E25" s="164">
        <v>1</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4</v>
      </c>
      <c r="B26" s="174" t="s">
        <v>227</v>
      </c>
      <c r="C26" s="182" t="s">
        <v>228</v>
      </c>
      <c r="D26" s="175" t="s">
        <v>205</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229</v>
      </c>
      <c r="T26" s="179" t="s">
        <v>207</v>
      </c>
      <c r="U26" s="158">
        <v>0</v>
      </c>
      <c r="V26" s="158">
        <f>ROUND(E26*U26,2)</f>
        <v>0</v>
      </c>
      <c r="W26" s="158"/>
      <c r="X26" s="158" t="s">
        <v>230</v>
      </c>
      <c r="Y26" s="158" t="s">
        <v>209</v>
      </c>
      <c r="Z26" s="147"/>
      <c r="AA26" s="147"/>
      <c r="AB26" s="147"/>
      <c r="AC26" s="147"/>
      <c r="AD26" s="147"/>
      <c r="AE26" s="147"/>
      <c r="AF26" s="147"/>
      <c r="AG26" s="147" t="s">
        <v>231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6" t="s">
        <v>232</v>
      </c>
      <c r="D27" s="257"/>
      <c r="E27" s="257"/>
      <c r="F27" s="257"/>
      <c r="G27" s="257"/>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54" t="s">
        <v>233</v>
      </c>
      <c r="D28" s="255"/>
      <c r="E28" s="255"/>
      <c r="F28" s="255"/>
      <c r="G28" s="255"/>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54" t="s">
        <v>234</v>
      </c>
      <c r="D29" s="255"/>
      <c r="E29" s="255"/>
      <c r="F29" s="255"/>
      <c r="G29" s="255"/>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212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54" t="s">
        <v>235</v>
      </c>
      <c r="D30" s="255"/>
      <c r="E30" s="255"/>
      <c r="F30" s="255"/>
      <c r="G30" s="255"/>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212</v>
      </c>
      <c r="AH30" s="147"/>
      <c r="AI30" s="147"/>
      <c r="AJ30" s="147"/>
      <c r="AK30" s="147"/>
      <c r="AL30" s="147"/>
      <c r="AM30" s="147"/>
      <c r="AN30" s="147"/>
      <c r="AO30" s="147"/>
      <c r="AP30" s="147"/>
      <c r="AQ30" s="147"/>
      <c r="AR30" s="147"/>
      <c r="AS30" s="147"/>
      <c r="AT30" s="147"/>
      <c r="AU30" s="147"/>
      <c r="AV30" s="147"/>
      <c r="AW30" s="147"/>
      <c r="AX30" s="147"/>
      <c r="AY30" s="147"/>
      <c r="AZ30" s="147"/>
      <c r="BA30" s="180" t="str">
        <f>C30</f>
        <v>Opatření k zabránění nadměrného zatěžování staveniště a jeho okolí prachem (např. používání krycích plachet, kropení sutě vodou).</v>
      </c>
      <c r="BB30" s="147"/>
      <c r="BC30" s="147"/>
      <c r="BD30" s="147"/>
      <c r="BE30" s="147"/>
      <c r="BF30" s="147"/>
      <c r="BG30" s="147"/>
      <c r="BH30" s="147"/>
    </row>
    <row r="31" spans="1:60" outlineLevel="3" x14ac:dyDescent="0.2">
      <c r="A31" s="154"/>
      <c r="B31" s="155"/>
      <c r="C31" s="254" t="s">
        <v>236</v>
      </c>
      <c r="D31" s="255"/>
      <c r="E31" s="255"/>
      <c r="F31" s="255"/>
      <c r="G31" s="255"/>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3" t="s">
        <v>81</v>
      </c>
      <c r="D32" s="163"/>
      <c r="E32" s="164">
        <v>1</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5</v>
      </c>
      <c r="B33" s="174" t="s">
        <v>237</v>
      </c>
      <c r="C33" s="182" t="s">
        <v>238</v>
      </c>
      <c r="D33" s="175" t="s">
        <v>205</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229</v>
      </c>
      <c r="T33" s="179" t="s">
        <v>207</v>
      </c>
      <c r="U33" s="158">
        <v>0</v>
      </c>
      <c r="V33" s="158">
        <f>ROUND(E33*U33,2)</f>
        <v>0</v>
      </c>
      <c r="W33" s="158"/>
      <c r="X33" s="158" t="s">
        <v>230</v>
      </c>
      <c r="Y33" s="158" t="s">
        <v>209</v>
      </c>
      <c r="Z33" s="147"/>
      <c r="AA33" s="147"/>
      <c r="AB33" s="147"/>
      <c r="AC33" s="147"/>
      <c r="AD33" s="147"/>
      <c r="AE33" s="147"/>
      <c r="AF33" s="147"/>
      <c r="AG33" s="147" t="s">
        <v>231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56" t="s">
        <v>239</v>
      </c>
      <c r="D34" s="257"/>
      <c r="E34" s="257"/>
      <c r="F34" s="257"/>
      <c r="G34" s="257"/>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212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54" t="s">
        <v>240</v>
      </c>
      <c r="D35" s="255"/>
      <c r="E35" s="255"/>
      <c r="F35" s="255"/>
      <c r="G35" s="255"/>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54" t="s">
        <v>234</v>
      </c>
      <c r="D36" s="255"/>
      <c r="E36" s="255"/>
      <c r="F36" s="255"/>
      <c r="G36" s="255"/>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83" t="s">
        <v>81</v>
      </c>
      <c r="D37" s="163"/>
      <c r="E37" s="164">
        <v>1</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217</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6</v>
      </c>
      <c r="B38" s="174" t="s">
        <v>241</v>
      </c>
      <c r="C38" s="182" t="s">
        <v>242</v>
      </c>
      <c r="D38" s="175" t="s">
        <v>205</v>
      </c>
      <c r="E38" s="176">
        <v>1</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229</v>
      </c>
      <c r="T38" s="179" t="s">
        <v>207</v>
      </c>
      <c r="U38" s="158">
        <v>0</v>
      </c>
      <c r="V38" s="158">
        <f>ROUND(E38*U38,2)</f>
        <v>0</v>
      </c>
      <c r="W38" s="158"/>
      <c r="X38" s="158" t="s">
        <v>230</v>
      </c>
      <c r="Y38" s="158" t="s">
        <v>209</v>
      </c>
      <c r="Z38" s="147"/>
      <c r="AA38" s="147"/>
      <c r="AB38" s="147"/>
      <c r="AC38" s="147"/>
      <c r="AD38" s="147"/>
      <c r="AE38" s="147"/>
      <c r="AF38" s="147"/>
      <c r="AG38" s="147" t="s">
        <v>231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6" t="s">
        <v>243</v>
      </c>
      <c r="D39" s="257"/>
      <c r="E39" s="257"/>
      <c r="F39" s="257"/>
      <c r="G39" s="257"/>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54" t="s">
        <v>248</v>
      </c>
      <c r="D40" s="255"/>
      <c r="E40" s="255"/>
      <c r="F40" s="255"/>
      <c r="G40" s="255"/>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4" t="s">
        <v>244</v>
      </c>
      <c r="D41" s="160"/>
      <c r="E41" s="161"/>
      <c r="F41" s="162"/>
      <c r="G41" s="162"/>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254" t="s">
        <v>245</v>
      </c>
      <c r="D42" s="255"/>
      <c r="E42" s="255"/>
      <c r="F42" s="255"/>
      <c r="G42" s="255"/>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83" t="s">
        <v>81</v>
      </c>
      <c r="D43" s="163"/>
      <c r="E43" s="164">
        <v>1</v>
      </c>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217</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3"/>
      <c r="B44" s="4"/>
      <c r="C44" s="185"/>
      <c r="D44" s="6"/>
      <c r="E44" s="3"/>
      <c r="F44" s="3"/>
      <c r="G44" s="3"/>
      <c r="H44" s="3"/>
      <c r="I44" s="3"/>
      <c r="J44" s="3"/>
      <c r="K44" s="3"/>
      <c r="L44" s="3"/>
      <c r="M44" s="3"/>
      <c r="N44" s="3"/>
      <c r="O44" s="3"/>
      <c r="P44" s="3"/>
      <c r="Q44" s="3"/>
      <c r="R44" s="3"/>
      <c r="S44" s="3"/>
      <c r="T44" s="3"/>
      <c r="U44" s="3"/>
      <c r="V44" s="3"/>
      <c r="W44" s="3"/>
      <c r="X44" s="3"/>
      <c r="Y44" s="3"/>
      <c r="AE44">
        <v>12</v>
      </c>
      <c r="AF44">
        <v>21</v>
      </c>
      <c r="AG44" t="s">
        <v>187</v>
      </c>
    </row>
    <row r="45" spans="1:60" x14ac:dyDescent="0.2">
      <c r="A45" s="150"/>
      <c r="B45" s="151" t="s">
        <v>29</v>
      </c>
      <c r="C45" s="186"/>
      <c r="D45" s="152"/>
      <c r="E45" s="153"/>
      <c r="F45" s="153"/>
      <c r="G45" s="172">
        <f>G8</f>
        <v>0</v>
      </c>
      <c r="H45" s="3"/>
      <c r="I45" s="3"/>
      <c r="J45" s="3"/>
      <c r="K45" s="3"/>
      <c r="L45" s="3"/>
      <c r="M45" s="3"/>
      <c r="N45" s="3"/>
      <c r="O45" s="3"/>
      <c r="P45" s="3"/>
      <c r="Q45" s="3"/>
      <c r="R45" s="3"/>
      <c r="S45" s="3"/>
      <c r="T45" s="3"/>
      <c r="U45" s="3"/>
      <c r="V45" s="3"/>
      <c r="W45" s="3"/>
      <c r="X45" s="3"/>
      <c r="Y45" s="3"/>
      <c r="AE45">
        <f>SUMIF(L7:L43,AE44,G7:G43)</f>
        <v>0</v>
      </c>
      <c r="AF45">
        <f>SUMIF(L7:L43,AF44,G7:G43)</f>
        <v>0</v>
      </c>
      <c r="AG45" t="s">
        <v>246</v>
      </c>
    </row>
    <row r="46" spans="1:60" x14ac:dyDescent="0.2">
      <c r="C46" s="187"/>
      <c r="D46" s="10"/>
      <c r="AG46" t="s">
        <v>249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zOqXQ3+0vfNuki22u5QUucAHdmBsiRjWDMx1JiJMp71mPCuGaHwBzVJzhUWGOzJC/qgXm9OWOYxQunp8DE3w==" saltValue="jaAgdmBsGqsxAtx0TB57Vg==" spinCount="100000" sheet="1" formatRows="0"/>
  <mergeCells count="26">
    <mergeCell ref="C11:G11"/>
    <mergeCell ref="A1:G1"/>
    <mergeCell ref="C2:G2"/>
    <mergeCell ref="C3:G3"/>
    <mergeCell ref="C4:G4"/>
    <mergeCell ref="C10:G10"/>
    <mergeCell ref="C29:G29"/>
    <mergeCell ref="C12:G12"/>
    <mergeCell ref="C13:G13"/>
    <mergeCell ref="C14:G14"/>
    <mergeCell ref="C17:G17"/>
    <mergeCell ref="C18:G18"/>
    <mergeCell ref="C19:G19"/>
    <mergeCell ref="C20:G20"/>
    <mergeCell ref="C21:G21"/>
    <mergeCell ref="C24:G24"/>
    <mergeCell ref="C27:G27"/>
    <mergeCell ref="C28:G28"/>
    <mergeCell ref="C40:G40"/>
    <mergeCell ref="C42:G42"/>
    <mergeCell ref="C30:G30"/>
    <mergeCell ref="C31:G31"/>
    <mergeCell ref="C34:G34"/>
    <mergeCell ref="C35:G35"/>
    <mergeCell ref="C36:G36"/>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89FA1-D1C6-4E32-85C8-927F5158966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48</v>
      </c>
      <c r="C4" s="262" t="s">
        <v>28</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168</v>
      </c>
      <c r="C8" s="181" t="s">
        <v>169</v>
      </c>
      <c r="D8" s="168"/>
      <c r="E8" s="169"/>
      <c r="F8" s="170"/>
      <c r="G8" s="170">
        <f>SUMIF(AG9:AG34,"&lt;&gt;NOR",G9:G34)</f>
        <v>0</v>
      </c>
      <c r="H8" s="170"/>
      <c r="I8" s="170">
        <f>SUM(I9:I34)</f>
        <v>0</v>
      </c>
      <c r="J8" s="170"/>
      <c r="K8" s="170">
        <f>SUM(K9:K34)</f>
        <v>0</v>
      </c>
      <c r="L8" s="170"/>
      <c r="M8" s="170">
        <f>SUM(M9:M34)</f>
        <v>0</v>
      </c>
      <c r="N8" s="169"/>
      <c r="O8" s="169">
        <f>SUM(O9:O34)</f>
        <v>0</v>
      </c>
      <c r="P8" s="169"/>
      <c r="Q8" s="169">
        <f>SUM(Q9:Q34)</f>
        <v>0</v>
      </c>
      <c r="R8" s="170"/>
      <c r="S8" s="170"/>
      <c r="T8" s="171"/>
      <c r="U8" s="165"/>
      <c r="V8" s="165">
        <f>SUM(V9:V34)</f>
        <v>0</v>
      </c>
      <c r="W8" s="165"/>
      <c r="X8" s="165"/>
      <c r="Y8" s="165"/>
      <c r="AG8" t="s">
        <v>202</v>
      </c>
    </row>
    <row r="9" spans="1:60" outlineLevel="1" x14ac:dyDescent="0.2">
      <c r="A9" s="173">
        <v>1</v>
      </c>
      <c r="B9" s="174" t="s">
        <v>250</v>
      </c>
      <c r="C9" s="182" t="s">
        <v>251</v>
      </c>
      <c r="D9" s="175" t="s">
        <v>252</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206</v>
      </c>
      <c r="T9" s="179" t="s">
        <v>207</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6" t="s">
        <v>254</v>
      </c>
      <c r="D10" s="257"/>
      <c r="E10" s="257"/>
      <c r="F10" s="257"/>
      <c r="G10" s="257"/>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54" t="s">
        <v>255</v>
      </c>
      <c r="D11" s="255"/>
      <c r="E11" s="255"/>
      <c r="F11" s="255"/>
      <c r="G11" s="255"/>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3" t="s">
        <v>81</v>
      </c>
      <c r="D12" s="163"/>
      <c r="E12" s="164">
        <v>1</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217</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2</v>
      </c>
      <c r="B13" s="174" t="s">
        <v>256</v>
      </c>
      <c r="C13" s="182" t="s">
        <v>257</v>
      </c>
      <c r="D13" s="175" t="s">
        <v>252</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206</v>
      </c>
      <c r="T13" s="179" t="s">
        <v>207</v>
      </c>
      <c r="U13" s="158">
        <v>0</v>
      </c>
      <c r="V13" s="158">
        <f>ROUND(E13*U13,2)</f>
        <v>0</v>
      </c>
      <c r="W13" s="158"/>
      <c r="X13" s="158" t="s">
        <v>208</v>
      </c>
      <c r="Y13" s="158" t="s">
        <v>209</v>
      </c>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56" t="s">
        <v>258</v>
      </c>
      <c r="D14" s="257"/>
      <c r="E14" s="257"/>
      <c r="F14" s="257"/>
      <c r="G14" s="257"/>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212</v>
      </c>
      <c r="AH14" s="147"/>
      <c r="AI14" s="147"/>
      <c r="AJ14" s="147"/>
      <c r="AK14" s="147"/>
      <c r="AL14" s="147"/>
      <c r="AM14" s="147"/>
      <c r="AN14" s="147"/>
      <c r="AO14" s="147"/>
      <c r="AP14" s="147"/>
      <c r="AQ14" s="147"/>
      <c r="AR14" s="147"/>
      <c r="AS14" s="147"/>
      <c r="AT14" s="147"/>
      <c r="AU14" s="147"/>
      <c r="AV14" s="147"/>
      <c r="AW14" s="147"/>
      <c r="AX14" s="147"/>
      <c r="AY14" s="147"/>
      <c r="AZ14" s="147"/>
      <c r="BA14" s="180" t="str">
        <f>C14</f>
        <v>kompletní dokladová část dle SoD (revize, atesty, certifikáty, prohlášení o shodě) pro předání a převzetí dokončeného díla</v>
      </c>
      <c r="BB14" s="147"/>
      <c r="BC14" s="147"/>
      <c r="BD14" s="147"/>
      <c r="BE14" s="147"/>
      <c r="BF14" s="147"/>
      <c r="BG14" s="147"/>
      <c r="BH14" s="147"/>
    </row>
    <row r="15" spans="1:60" ht="22.5" outlineLevel="3" x14ac:dyDescent="0.2">
      <c r="A15" s="154"/>
      <c r="B15" s="155"/>
      <c r="C15" s="254" t="s">
        <v>259</v>
      </c>
      <c r="D15" s="255"/>
      <c r="E15" s="255"/>
      <c r="F15" s="255"/>
      <c r="G15" s="255"/>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212</v>
      </c>
      <c r="AH15" s="147"/>
      <c r="AI15" s="147"/>
      <c r="AJ15" s="147"/>
      <c r="AK15" s="147"/>
      <c r="AL15" s="147"/>
      <c r="AM15" s="147"/>
      <c r="AN15" s="147"/>
      <c r="AO15" s="147"/>
      <c r="AP15" s="147"/>
      <c r="AQ15" s="147"/>
      <c r="AR15" s="147"/>
      <c r="AS15" s="147"/>
      <c r="AT15" s="147"/>
      <c r="AU15" s="147"/>
      <c r="AV15" s="147"/>
      <c r="AW15" s="147"/>
      <c r="AX15" s="147"/>
      <c r="AY15" s="147"/>
      <c r="AZ15" s="147"/>
      <c r="BA15" s="180" t="str">
        <f>C15</f>
        <v>náklady zhotovitele, související s prováděním zkoušek a REVIZÍ předepsaných technickými normami a vyjádřeními dotčených orgánů pro řádné provedení a předání díla.</v>
      </c>
      <c r="BB15" s="147"/>
      <c r="BC15" s="147"/>
      <c r="BD15" s="147"/>
      <c r="BE15" s="147"/>
      <c r="BF15" s="147"/>
      <c r="BG15" s="147"/>
      <c r="BH15" s="147"/>
    </row>
    <row r="16" spans="1:60" outlineLevel="3" x14ac:dyDescent="0.2">
      <c r="A16" s="154"/>
      <c r="B16" s="155"/>
      <c r="C16" s="254" t="s">
        <v>260</v>
      </c>
      <c r="D16" s="255"/>
      <c r="E16" s="255"/>
      <c r="F16" s="255"/>
      <c r="G16" s="255"/>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80" t="str">
        <f>C16</f>
        <v>náklady na individuální zkoušky dodaných a smontovaných technologických zařízení včetně komplexního vyzkoušení.</v>
      </c>
      <c r="BB16" s="147"/>
      <c r="BC16" s="147"/>
      <c r="BD16" s="147"/>
      <c r="BE16" s="147"/>
      <c r="BF16" s="147"/>
      <c r="BG16" s="147"/>
      <c r="BH16" s="147"/>
    </row>
    <row r="17" spans="1:60" outlineLevel="3" x14ac:dyDescent="0.2">
      <c r="A17" s="154"/>
      <c r="B17" s="155"/>
      <c r="C17" s="254" t="s">
        <v>261</v>
      </c>
      <c r="D17" s="255"/>
      <c r="E17" s="255"/>
      <c r="F17" s="255"/>
      <c r="G17" s="255"/>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54" t="s">
        <v>262</v>
      </c>
      <c r="D18" s="255"/>
      <c r="E18" s="255"/>
      <c r="F18" s="255"/>
      <c r="G18" s="255"/>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212</v>
      </c>
      <c r="AH18" s="147"/>
      <c r="AI18" s="147"/>
      <c r="AJ18" s="147"/>
      <c r="AK18" s="147"/>
      <c r="AL18" s="147"/>
      <c r="AM18" s="147"/>
      <c r="AN18" s="147"/>
      <c r="AO18" s="147"/>
      <c r="AP18" s="147"/>
      <c r="AQ18" s="147"/>
      <c r="AR18" s="147"/>
      <c r="AS18" s="147"/>
      <c r="AT18" s="147"/>
      <c r="AU18" s="147"/>
      <c r="AV18" s="147"/>
      <c r="AW18" s="147"/>
      <c r="AX18" s="147"/>
      <c r="AY18" s="147"/>
      <c r="AZ18" s="147"/>
      <c r="BA18" s="180" t="str">
        <f>C18</f>
        <v>náklady na předání všech návodů k obsluze a údržbě pro technologická zařízení a  náklady na zaškolení obsluhy objednatele</v>
      </c>
      <c r="BB18" s="147"/>
      <c r="BC18" s="147"/>
      <c r="BD18" s="147"/>
      <c r="BE18" s="147"/>
      <c r="BF18" s="147"/>
      <c r="BG18" s="147"/>
      <c r="BH18" s="147"/>
    </row>
    <row r="19" spans="1:60" outlineLevel="2" x14ac:dyDescent="0.2">
      <c r="A19" s="154"/>
      <c r="B19" s="155"/>
      <c r="C19" s="183" t="s">
        <v>81</v>
      </c>
      <c r="D19" s="163"/>
      <c r="E19" s="164">
        <v>1</v>
      </c>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217</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3">
        <v>3</v>
      </c>
      <c r="B20" s="174" t="s">
        <v>263</v>
      </c>
      <c r="C20" s="182" t="s">
        <v>264</v>
      </c>
      <c r="D20" s="175" t="s">
        <v>252</v>
      </c>
      <c r="E20" s="176">
        <v>1</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206</v>
      </c>
      <c r="T20" s="179" t="s">
        <v>207</v>
      </c>
      <c r="U20" s="158">
        <v>0</v>
      </c>
      <c r="V20" s="158">
        <f>ROUND(E20*U20,2)</f>
        <v>0</v>
      </c>
      <c r="W20" s="158"/>
      <c r="X20" s="158" t="s">
        <v>208</v>
      </c>
      <c r="Y20" s="158" t="s">
        <v>209</v>
      </c>
      <c r="Z20" s="147"/>
      <c r="AA20" s="147"/>
      <c r="AB20" s="147"/>
      <c r="AC20" s="147"/>
      <c r="AD20" s="147"/>
      <c r="AE20" s="147"/>
      <c r="AF20" s="147"/>
      <c r="AG20" s="147" t="s">
        <v>253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6" t="s">
        <v>265</v>
      </c>
      <c r="D21" s="257"/>
      <c r="E21" s="257"/>
      <c r="F21" s="257"/>
      <c r="G21" s="257"/>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212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3" t="s">
        <v>81</v>
      </c>
      <c r="D22" s="163"/>
      <c r="E22" s="164">
        <v>1</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217</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3">
        <v>4</v>
      </c>
      <c r="B23" s="174" t="s">
        <v>266</v>
      </c>
      <c r="C23" s="182" t="s">
        <v>267</v>
      </c>
      <c r="D23" s="175" t="s">
        <v>252</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206</v>
      </c>
      <c r="T23" s="179" t="s">
        <v>207</v>
      </c>
      <c r="U23" s="158">
        <v>0</v>
      </c>
      <c r="V23" s="158">
        <f>ROUND(E23*U23,2)</f>
        <v>0</v>
      </c>
      <c r="W23" s="158"/>
      <c r="X23" s="158" t="s">
        <v>208</v>
      </c>
      <c r="Y23" s="158" t="s">
        <v>209</v>
      </c>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56" t="s">
        <v>268</v>
      </c>
      <c r="D24" s="257"/>
      <c r="E24" s="257"/>
      <c r="F24" s="257"/>
      <c r="G24" s="257"/>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212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3" t="s">
        <v>81</v>
      </c>
      <c r="D25" s="163"/>
      <c r="E25" s="164">
        <v>1</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5</v>
      </c>
      <c r="B26" s="174" t="s">
        <v>269</v>
      </c>
      <c r="C26" s="182" t="s">
        <v>270</v>
      </c>
      <c r="D26" s="175" t="s">
        <v>252</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206</v>
      </c>
      <c r="T26" s="179" t="s">
        <v>207</v>
      </c>
      <c r="U26" s="158">
        <v>0</v>
      </c>
      <c r="V26" s="158">
        <f>ROUND(E26*U26,2)</f>
        <v>0</v>
      </c>
      <c r="W26" s="158"/>
      <c r="X26" s="158" t="s">
        <v>208</v>
      </c>
      <c r="Y26" s="158" t="s">
        <v>209</v>
      </c>
      <c r="Z26" s="147"/>
      <c r="AA26" s="147"/>
      <c r="AB26" s="147"/>
      <c r="AC26" s="147"/>
      <c r="AD26" s="147"/>
      <c r="AE26" s="147"/>
      <c r="AF26" s="147"/>
      <c r="AG26" s="147" t="s">
        <v>253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6" t="s">
        <v>265</v>
      </c>
      <c r="D27" s="257"/>
      <c r="E27" s="257"/>
      <c r="F27" s="257"/>
      <c r="G27" s="257"/>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183" t="s">
        <v>81</v>
      </c>
      <c r="D28" s="163"/>
      <c r="E28" s="164">
        <v>1</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6</v>
      </c>
      <c r="B29" s="174" t="s">
        <v>271</v>
      </c>
      <c r="C29" s="182" t="s">
        <v>272</v>
      </c>
      <c r="D29" s="175" t="s">
        <v>252</v>
      </c>
      <c r="E29" s="176">
        <v>1</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206</v>
      </c>
      <c r="T29" s="179" t="s">
        <v>207</v>
      </c>
      <c r="U29" s="158">
        <v>0</v>
      </c>
      <c r="V29" s="158">
        <f>ROUND(E29*U29,2)</f>
        <v>0</v>
      </c>
      <c r="W29" s="158"/>
      <c r="X29" s="158" t="s">
        <v>208</v>
      </c>
      <c r="Y29" s="158" t="s">
        <v>209</v>
      </c>
      <c r="Z29" s="147"/>
      <c r="AA29" s="147"/>
      <c r="AB29" s="147"/>
      <c r="AC29" s="147"/>
      <c r="AD29" s="147"/>
      <c r="AE29" s="147"/>
      <c r="AF29" s="147"/>
      <c r="AG29" s="147" t="s">
        <v>253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6" t="s">
        <v>273</v>
      </c>
      <c r="D30" s="257"/>
      <c r="E30" s="257"/>
      <c r="F30" s="257"/>
      <c r="G30" s="257"/>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83" t="s">
        <v>81</v>
      </c>
      <c r="D31" s="163"/>
      <c r="E31" s="164">
        <v>1</v>
      </c>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217</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7</v>
      </c>
      <c r="B32" s="174" t="s">
        <v>274</v>
      </c>
      <c r="C32" s="182" t="s">
        <v>275</v>
      </c>
      <c r="D32" s="175" t="s">
        <v>252</v>
      </c>
      <c r="E32" s="176">
        <v>1</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206</v>
      </c>
      <c r="T32" s="179" t="s">
        <v>207</v>
      </c>
      <c r="U32" s="158">
        <v>0</v>
      </c>
      <c r="V32" s="158">
        <f>ROUND(E32*U32,2)</f>
        <v>0</v>
      </c>
      <c r="W32" s="158"/>
      <c r="X32" s="158" t="s">
        <v>208</v>
      </c>
      <c r="Y32" s="158" t="s">
        <v>209</v>
      </c>
      <c r="Z32" s="147"/>
      <c r="AA32" s="147"/>
      <c r="AB32" s="147"/>
      <c r="AC32" s="147"/>
      <c r="AD32" s="147"/>
      <c r="AE32" s="147"/>
      <c r="AF32" s="147"/>
      <c r="AG32" s="147" t="s">
        <v>253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56" t="s">
        <v>276</v>
      </c>
      <c r="D33" s="257"/>
      <c r="E33" s="257"/>
      <c r="F33" s="257"/>
      <c r="G33" s="257"/>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212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183" t="s">
        <v>81</v>
      </c>
      <c r="D34" s="163"/>
      <c r="E34" s="164">
        <v>1</v>
      </c>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217</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3"/>
      <c r="B35" s="4"/>
      <c r="C35" s="185"/>
      <c r="D35" s="6"/>
      <c r="E35" s="3"/>
      <c r="F35" s="3"/>
      <c r="G35" s="3"/>
      <c r="H35" s="3"/>
      <c r="I35" s="3"/>
      <c r="J35" s="3"/>
      <c r="K35" s="3"/>
      <c r="L35" s="3"/>
      <c r="M35" s="3"/>
      <c r="N35" s="3"/>
      <c r="O35" s="3"/>
      <c r="P35" s="3"/>
      <c r="Q35" s="3"/>
      <c r="R35" s="3"/>
      <c r="S35" s="3"/>
      <c r="T35" s="3"/>
      <c r="U35" s="3"/>
      <c r="V35" s="3"/>
      <c r="W35" s="3"/>
      <c r="X35" s="3"/>
      <c r="Y35" s="3"/>
      <c r="AE35">
        <v>12</v>
      </c>
      <c r="AF35">
        <v>21</v>
      </c>
      <c r="AG35" t="s">
        <v>187</v>
      </c>
    </row>
    <row r="36" spans="1:60" x14ac:dyDescent="0.2">
      <c r="A36" s="150"/>
      <c r="B36" s="151" t="s">
        <v>29</v>
      </c>
      <c r="C36" s="186"/>
      <c r="D36" s="152"/>
      <c r="E36" s="153"/>
      <c r="F36" s="153"/>
      <c r="G36" s="172">
        <f>G8</f>
        <v>0</v>
      </c>
      <c r="H36" s="3"/>
      <c r="I36" s="3"/>
      <c r="J36" s="3"/>
      <c r="K36" s="3"/>
      <c r="L36" s="3"/>
      <c r="M36" s="3"/>
      <c r="N36" s="3"/>
      <c r="O36" s="3"/>
      <c r="P36" s="3"/>
      <c r="Q36" s="3"/>
      <c r="R36" s="3"/>
      <c r="S36" s="3"/>
      <c r="T36" s="3"/>
      <c r="U36" s="3"/>
      <c r="V36" s="3"/>
      <c r="W36" s="3"/>
      <c r="X36" s="3"/>
      <c r="Y36" s="3"/>
      <c r="AE36">
        <f>SUMIF(L7:L34,AE35,G7:G34)</f>
        <v>0</v>
      </c>
      <c r="AF36">
        <f>SUMIF(L7:L34,AF35,G7:G34)</f>
        <v>0</v>
      </c>
      <c r="AG36" t="s">
        <v>246</v>
      </c>
    </row>
    <row r="37" spans="1:60" x14ac:dyDescent="0.2">
      <c r="C37" s="187"/>
      <c r="D37" s="10"/>
      <c r="AG37" t="s">
        <v>249</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6FfZwve8WFU3RiFF45ZoLpK0y8MnYHV9cTJjEl0e0lkyb9Fx37eaazS42dxM3qcbJxTE1RQ/oniRrvxHo2hJg==" saltValue="jHrb12uV/Ev/HNl9L+TBrA==" spinCount="100000" sheet="1" formatRows="0"/>
  <mergeCells count="16">
    <mergeCell ref="C11:G11"/>
    <mergeCell ref="A1:G1"/>
    <mergeCell ref="C2:G2"/>
    <mergeCell ref="C3:G3"/>
    <mergeCell ref="C4:G4"/>
    <mergeCell ref="C10:G10"/>
    <mergeCell ref="C24:G24"/>
    <mergeCell ref="C27:G27"/>
    <mergeCell ref="C30:G30"/>
    <mergeCell ref="C33:G33"/>
    <mergeCell ref="C14:G14"/>
    <mergeCell ref="C15:G15"/>
    <mergeCell ref="C16:G16"/>
    <mergeCell ref="C17:G17"/>
    <mergeCell ref="C18:G18"/>
    <mergeCell ref="C21:G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10F0-4C01-46BC-AFF3-3CE6B4866C1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49</v>
      </c>
      <c r="C4" s="262" t="s">
        <v>50</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81</v>
      </c>
      <c r="C8" s="181" t="s">
        <v>82</v>
      </c>
      <c r="D8" s="168"/>
      <c r="E8" s="169"/>
      <c r="F8" s="170"/>
      <c r="G8" s="170">
        <f>SUMIF(AG9:AG13,"&lt;&gt;NOR",G9:G13)</f>
        <v>0</v>
      </c>
      <c r="H8" s="170"/>
      <c r="I8" s="170">
        <f>SUM(I9:I13)</f>
        <v>0</v>
      </c>
      <c r="J8" s="170"/>
      <c r="K8" s="170">
        <f>SUM(K9:K13)</f>
        <v>0</v>
      </c>
      <c r="L8" s="170"/>
      <c r="M8" s="170">
        <f>SUM(M9:M13)</f>
        <v>0</v>
      </c>
      <c r="N8" s="169"/>
      <c r="O8" s="169">
        <f>SUM(O9:O13)</f>
        <v>31.19</v>
      </c>
      <c r="P8" s="169"/>
      <c r="Q8" s="169">
        <f>SUM(Q9:Q13)</f>
        <v>0</v>
      </c>
      <c r="R8" s="170"/>
      <c r="S8" s="170"/>
      <c r="T8" s="171"/>
      <c r="U8" s="165"/>
      <c r="V8" s="165">
        <f>SUM(V9:V13)</f>
        <v>0</v>
      </c>
      <c r="W8" s="165"/>
      <c r="X8" s="165"/>
      <c r="Y8" s="165"/>
      <c r="AG8" t="s">
        <v>202</v>
      </c>
    </row>
    <row r="9" spans="1:60" ht="22.5" outlineLevel="1" x14ac:dyDescent="0.2">
      <c r="A9" s="173">
        <v>1</v>
      </c>
      <c r="B9" s="174" t="s">
        <v>277</v>
      </c>
      <c r="C9" s="182" t="s">
        <v>278</v>
      </c>
      <c r="D9" s="175" t="s">
        <v>279</v>
      </c>
      <c r="E9" s="176">
        <v>11.137499999999999</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229</v>
      </c>
      <c r="T9" s="179" t="s">
        <v>229</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280</v>
      </c>
      <c r="D10" s="163"/>
      <c r="E10" s="164">
        <v>11.14</v>
      </c>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3">
        <v>2</v>
      </c>
      <c r="B11" s="174" t="s">
        <v>281</v>
      </c>
      <c r="C11" s="182" t="s">
        <v>282</v>
      </c>
      <c r="D11" s="175" t="s">
        <v>283</v>
      </c>
      <c r="E11" s="176">
        <v>31.184999999999999</v>
      </c>
      <c r="F11" s="177"/>
      <c r="G11" s="178">
        <f>ROUND(E11*F11,2)</f>
        <v>0</v>
      </c>
      <c r="H11" s="177"/>
      <c r="I11" s="178">
        <f>ROUND(E11*H11,2)</f>
        <v>0</v>
      </c>
      <c r="J11" s="177"/>
      <c r="K11" s="178">
        <f>ROUND(E11*J11,2)</f>
        <v>0</v>
      </c>
      <c r="L11" s="178">
        <v>21</v>
      </c>
      <c r="M11" s="178">
        <f>G11*(1+L11/100)</f>
        <v>0</v>
      </c>
      <c r="N11" s="176">
        <v>1</v>
      </c>
      <c r="O11" s="176">
        <f>ROUND(E11*N11,2)</f>
        <v>31.19</v>
      </c>
      <c r="P11" s="176">
        <v>0</v>
      </c>
      <c r="Q11" s="176">
        <f>ROUND(E11*P11,2)</f>
        <v>0</v>
      </c>
      <c r="R11" s="178" t="s">
        <v>284</v>
      </c>
      <c r="S11" s="178" t="s">
        <v>229</v>
      </c>
      <c r="T11" s="179" t="s">
        <v>285</v>
      </c>
      <c r="U11" s="158">
        <v>0</v>
      </c>
      <c r="V11" s="158">
        <f>ROUND(E11*U11,2)</f>
        <v>0</v>
      </c>
      <c r="W11" s="158"/>
      <c r="X11" s="158" t="s">
        <v>286</v>
      </c>
      <c r="Y11" s="158" t="s">
        <v>209</v>
      </c>
      <c r="Z11" s="147"/>
      <c r="AA11" s="147"/>
      <c r="AB11" s="147"/>
      <c r="AC11" s="147"/>
      <c r="AD11" s="147"/>
      <c r="AE11" s="147"/>
      <c r="AF11" s="147"/>
      <c r="AG11" s="147" t="s">
        <v>287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256" t="s">
        <v>288</v>
      </c>
      <c r="D12" s="257"/>
      <c r="E12" s="257"/>
      <c r="F12" s="257"/>
      <c r="G12" s="257"/>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83" t="s">
        <v>289</v>
      </c>
      <c r="D13" s="163"/>
      <c r="E13" s="164">
        <v>31.18</v>
      </c>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217</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6" t="s">
        <v>201</v>
      </c>
      <c r="B14" s="167" t="s">
        <v>83</v>
      </c>
      <c r="C14" s="181" t="s">
        <v>84</v>
      </c>
      <c r="D14" s="168"/>
      <c r="E14" s="169"/>
      <c r="F14" s="170"/>
      <c r="G14" s="170">
        <f>SUMIF(AG15:AG17,"&lt;&gt;NOR",G15:G17)</f>
        <v>0</v>
      </c>
      <c r="H14" s="170"/>
      <c r="I14" s="170">
        <f>SUM(I15:I17)</f>
        <v>0</v>
      </c>
      <c r="J14" s="170"/>
      <c r="K14" s="170">
        <f>SUM(K15:K17)</f>
        <v>0</v>
      </c>
      <c r="L14" s="170"/>
      <c r="M14" s="170">
        <f>SUM(M15:M17)</f>
        <v>0</v>
      </c>
      <c r="N14" s="169"/>
      <c r="O14" s="169">
        <f>SUM(O15:O17)</f>
        <v>1.96</v>
      </c>
      <c r="P14" s="169"/>
      <c r="Q14" s="169">
        <f>SUM(Q15:Q17)</f>
        <v>0</v>
      </c>
      <c r="R14" s="170"/>
      <c r="S14" s="170"/>
      <c r="T14" s="171"/>
      <c r="U14" s="165"/>
      <c r="V14" s="165">
        <f>SUM(V15:V17)</f>
        <v>0</v>
      </c>
      <c r="W14" s="165"/>
      <c r="X14" s="165"/>
      <c r="Y14" s="165"/>
      <c r="AG14" t="s">
        <v>202</v>
      </c>
    </row>
    <row r="15" spans="1:60" ht="22.5" outlineLevel="1" x14ac:dyDescent="0.2">
      <c r="A15" s="173">
        <v>3</v>
      </c>
      <c r="B15" s="174" t="s">
        <v>290</v>
      </c>
      <c r="C15" s="182" t="s">
        <v>291</v>
      </c>
      <c r="D15" s="175" t="s">
        <v>279</v>
      </c>
      <c r="E15" s="176">
        <v>1.0125</v>
      </c>
      <c r="F15" s="177"/>
      <c r="G15" s="178">
        <f>ROUND(E15*F15,2)</f>
        <v>0</v>
      </c>
      <c r="H15" s="177"/>
      <c r="I15" s="178">
        <f>ROUND(E15*H15,2)</f>
        <v>0</v>
      </c>
      <c r="J15" s="177"/>
      <c r="K15" s="178">
        <f>ROUND(E15*J15,2)</f>
        <v>0</v>
      </c>
      <c r="L15" s="178">
        <v>21</v>
      </c>
      <c r="M15" s="178">
        <f>G15*(1+L15/100)</f>
        <v>0</v>
      </c>
      <c r="N15" s="176">
        <v>1.93971</v>
      </c>
      <c r="O15" s="176">
        <f>ROUND(E15*N15,2)</f>
        <v>1.96</v>
      </c>
      <c r="P15" s="176">
        <v>0</v>
      </c>
      <c r="Q15" s="176">
        <f>ROUND(E15*P15,2)</f>
        <v>0</v>
      </c>
      <c r="R15" s="178"/>
      <c r="S15" s="178" t="s">
        <v>229</v>
      </c>
      <c r="T15" s="179" t="s">
        <v>229</v>
      </c>
      <c r="U15" s="158">
        <v>0</v>
      </c>
      <c r="V15" s="158">
        <f>ROUND(E15*U15,2)</f>
        <v>0</v>
      </c>
      <c r="W15" s="158"/>
      <c r="X15" s="158" t="s">
        <v>208</v>
      </c>
      <c r="Y15" s="158" t="s">
        <v>209</v>
      </c>
      <c r="Z15" s="147"/>
      <c r="AA15" s="147"/>
      <c r="AB15" s="147"/>
      <c r="AC15" s="147"/>
      <c r="AD15" s="147"/>
      <c r="AE15" s="147"/>
      <c r="AF15" s="147"/>
      <c r="AG15" s="147" t="s">
        <v>253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6" t="s">
        <v>292</v>
      </c>
      <c r="D16" s="257"/>
      <c r="E16" s="257"/>
      <c r="F16" s="257"/>
      <c r="G16" s="257"/>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3" t="s">
        <v>293</v>
      </c>
      <c r="D17" s="163"/>
      <c r="E17" s="164">
        <v>1.01</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6" t="s">
        <v>201</v>
      </c>
      <c r="B18" s="167" t="s">
        <v>85</v>
      </c>
      <c r="C18" s="181" t="s">
        <v>86</v>
      </c>
      <c r="D18" s="168"/>
      <c r="E18" s="169"/>
      <c r="F18" s="170"/>
      <c r="G18" s="170">
        <f>SUMIF(AG19:AG77,"&lt;&gt;NOR",G19:G77)</f>
        <v>0</v>
      </c>
      <c r="H18" s="170"/>
      <c r="I18" s="170">
        <f>SUM(I19:I77)</f>
        <v>0</v>
      </c>
      <c r="J18" s="170"/>
      <c r="K18" s="170">
        <f>SUM(K19:K77)</f>
        <v>0</v>
      </c>
      <c r="L18" s="170"/>
      <c r="M18" s="170">
        <f>SUM(M19:M77)</f>
        <v>0</v>
      </c>
      <c r="N18" s="169"/>
      <c r="O18" s="169">
        <f>SUM(O19:O77)</f>
        <v>31.390000000000008</v>
      </c>
      <c r="P18" s="169"/>
      <c r="Q18" s="169">
        <f>SUM(Q19:Q77)</f>
        <v>0</v>
      </c>
      <c r="R18" s="170"/>
      <c r="S18" s="170"/>
      <c r="T18" s="171"/>
      <c r="U18" s="165"/>
      <c r="V18" s="165">
        <f>SUM(V19:V77)</f>
        <v>0</v>
      </c>
      <c r="W18" s="165"/>
      <c r="X18" s="165"/>
      <c r="Y18" s="165"/>
      <c r="AG18" t="s">
        <v>202</v>
      </c>
    </row>
    <row r="19" spans="1:60" ht="33.75" outlineLevel="1" x14ac:dyDescent="0.2">
      <c r="A19" s="173">
        <v>4</v>
      </c>
      <c r="B19" s="174" t="s">
        <v>294</v>
      </c>
      <c r="C19" s="182" t="s">
        <v>295</v>
      </c>
      <c r="D19" s="175" t="s">
        <v>296</v>
      </c>
      <c r="E19" s="176">
        <v>10</v>
      </c>
      <c r="F19" s="177"/>
      <c r="G19" s="178">
        <f>ROUND(E19*F19,2)</f>
        <v>0</v>
      </c>
      <c r="H19" s="177"/>
      <c r="I19" s="178">
        <f>ROUND(E19*H19,2)</f>
        <v>0</v>
      </c>
      <c r="J19" s="177"/>
      <c r="K19" s="178">
        <f>ROUND(E19*J19,2)</f>
        <v>0</v>
      </c>
      <c r="L19" s="178">
        <v>21</v>
      </c>
      <c r="M19" s="178">
        <f>G19*(1+L19/100)</f>
        <v>0</v>
      </c>
      <c r="N19" s="176">
        <v>2.2069999999999999E-2</v>
      </c>
      <c r="O19" s="176">
        <f>ROUND(E19*N19,2)</f>
        <v>0.22</v>
      </c>
      <c r="P19" s="176">
        <v>0</v>
      </c>
      <c r="Q19" s="176">
        <f>ROUND(E19*P19,2)</f>
        <v>0</v>
      </c>
      <c r="R19" s="178"/>
      <c r="S19" s="178" t="s">
        <v>229</v>
      </c>
      <c r="T19" s="179" t="s">
        <v>229</v>
      </c>
      <c r="U19" s="158">
        <v>0</v>
      </c>
      <c r="V19" s="158">
        <f>ROUND(E19*U19,2)</f>
        <v>0</v>
      </c>
      <c r="W19" s="158"/>
      <c r="X19" s="158" t="s">
        <v>208</v>
      </c>
      <c r="Y19" s="158" t="s">
        <v>209</v>
      </c>
      <c r="Z19" s="147"/>
      <c r="AA19" s="147"/>
      <c r="AB19" s="147"/>
      <c r="AC19" s="147"/>
      <c r="AD19" s="147"/>
      <c r="AE19" s="147"/>
      <c r="AF19" s="147"/>
      <c r="AG19" s="147" t="s">
        <v>297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56" t="s">
        <v>298</v>
      </c>
      <c r="D20" s="257"/>
      <c r="E20" s="257"/>
      <c r="F20" s="257"/>
      <c r="G20" s="257"/>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83" t="s">
        <v>299</v>
      </c>
      <c r="D21" s="163"/>
      <c r="E21" s="164">
        <v>10</v>
      </c>
      <c r="F21" s="158"/>
      <c r="G21" s="1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217</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1" x14ac:dyDescent="0.2">
      <c r="A22" s="173">
        <v>5</v>
      </c>
      <c r="B22" s="174" t="s">
        <v>300</v>
      </c>
      <c r="C22" s="182" t="s">
        <v>301</v>
      </c>
      <c r="D22" s="175" t="s">
        <v>296</v>
      </c>
      <c r="E22" s="176">
        <v>5</v>
      </c>
      <c r="F22" s="177"/>
      <c r="G22" s="178">
        <f>ROUND(E22*F22,2)</f>
        <v>0</v>
      </c>
      <c r="H22" s="177"/>
      <c r="I22" s="178">
        <f>ROUND(E22*H22,2)</f>
        <v>0</v>
      </c>
      <c r="J22" s="177"/>
      <c r="K22" s="178">
        <f>ROUND(E22*J22,2)</f>
        <v>0</v>
      </c>
      <c r="L22" s="178">
        <v>21</v>
      </c>
      <c r="M22" s="178">
        <f>G22*(1+L22/100)</f>
        <v>0</v>
      </c>
      <c r="N22" s="176">
        <v>8.2059999999999994E-2</v>
      </c>
      <c r="O22" s="176">
        <f>ROUND(E22*N22,2)</f>
        <v>0.41</v>
      </c>
      <c r="P22" s="176">
        <v>0</v>
      </c>
      <c r="Q22" s="176">
        <f>ROUND(E22*P22,2)</f>
        <v>0</v>
      </c>
      <c r="R22" s="178"/>
      <c r="S22" s="178" t="s">
        <v>229</v>
      </c>
      <c r="T22" s="179" t="s">
        <v>229</v>
      </c>
      <c r="U22" s="158">
        <v>0</v>
      </c>
      <c r="V22" s="158">
        <f>ROUND(E22*U22,2)</f>
        <v>0</v>
      </c>
      <c r="W22" s="158"/>
      <c r="X22" s="158" t="s">
        <v>208</v>
      </c>
      <c r="Y22" s="158" t="s">
        <v>209</v>
      </c>
      <c r="Z22" s="147"/>
      <c r="AA22" s="147"/>
      <c r="AB22" s="147"/>
      <c r="AC22" s="147"/>
      <c r="AD22" s="147"/>
      <c r="AE22" s="147"/>
      <c r="AF22" s="147"/>
      <c r="AG22" s="147" t="s">
        <v>297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183" t="s">
        <v>89</v>
      </c>
      <c r="D23" s="163"/>
      <c r="E23" s="164">
        <v>5</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217</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73">
        <v>6</v>
      </c>
      <c r="B24" s="174" t="s">
        <v>302</v>
      </c>
      <c r="C24" s="182" t="s">
        <v>303</v>
      </c>
      <c r="D24" s="175" t="s">
        <v>296</v>
      </c>
      <c r="E24" s="176">
        <v>5</v>
      </c>
      <c r="F24" s="177"/>
      <c r="G24" s="178">
        <f>ROUND(E24*F24,2)</f>
        <v>0</v>
      </c>
      <c r="H24" s="177"/>
      <c r="I24" s="178">
        <f>ROUND(E24*H24,2)</f>
        <v>0</v>
      </c>
      <c r="J24" s="177"/>
      <c r="K24" s="178">
        <f>ROUND(E24*J24,2)</f>
        <v>0</v>
      </c>
      <c r="L24" s="178">
        <v>21</v>
      </c>
      <c r="M24" s="178">
        <f>G24*(1+L24/100)</f>
        <v>0</v>
      </c>
      <c r="N24" s="176">
        <v>0.20047999999999999</v>
      </c>
      <c r="O24" s="176">
        <f>ROUND(E24*N24,2)</f>
        <v>1</v>
      </c>
      <c r="P24" s="176">
        <v>0</v>
      </c>
      <c r="Q24" s="176">
        <f>ROUND(E24*P24,2)</f>
        <v>0</v>
      </c>
      <c r="R24" s="178"/>
      <c r="S24" s="178" t="s">
        <v>229</v>
      </c>
      <c r="T24" s="179" t="s">
        <v>229</v>
      </c>
      <c r="U24" s="158">
        <v>0</v>
      </c>
      <c r="V24" s="158">
        <f>ROUND(E24*U24,2)</f>
        <v>0</v>
      </c>
      <c r="W24" s="158"/>
      <c r="X24" s="158" t="s">
        <v>208</v>
      </c>
      <c r="Y24" s="158" t="s">
        <v>209</v>
      </c>
      <c r="Z24" s="147"/>
      <c r="AA24" s="147"/>
      <c r="AB24" s="147"/>
      <c r="AC24" s="147"/>
      <c r="AD24" s="147"/>
      <c r="AE24" s="147"/>
      <c r="AF24" s="147"/>
      <c r="AG24" s="147" t="s">
        <v>297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3" t="s">
        <v>89</v>
      </c>
      <c r="D25" s="163"/>
      <c r="E25" s="164">
        <v>5</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1" x14ac:dyDescent="0.2">
      <c r="A26" s="173">
        <v>7</v>
      </c>
      <c r="B26" s="174" t="s">
        <v>304</v>
      </c>
      <c r="C26" s="182" t="s">
        <v>305</v>
      </c>
      <c r="D26" s="175" t="s">
        <v>279</v>
      </c>
      <c r="E26" s="176">
        <v>0.2767</v>
      </c>
      <c r="F26" s="177"/>
      <c r="G26" s="178">
        <f>ROUND(E26*F26,2)</f>
        <v>0</v>
      </c>
      <c r="H26" s="177"/>
      <c r="I26" s="178">
        <f>ROUND(E26*H26,2)</f>
        <v>0</v>
      </c>
      <c r="J26" s="177"/>
      <c r="K26" s="178">
        <f>ROUND(E26*J26,2)</f>
        <v>0</v>
      </c>
      <c r="L26" s="178">
        <v>21</v>
      </c>
      <c r="M26" s="178">
        <f>G26*(1+L26/100)</f>
        <v>0</v>
      </c>
      <c r="N26" s="176">
        <v>1.9245399999999999</v>
      </c>
      <c r="O26" s="176">
        <f>ROUND(E26*N26,2)</f>
        <v>0.53</v>
      </c>
      <c r="P26" s="176">
        <v>0</v>
      </c>
      <c r="Q26" s="176">
        <f>ROUND(E26*P26,2)</f>
        <v>0</v>
      </c>
      <c r="R26" s="178"/>
      <c r="S26" s="178" t="s">
        <v>229</v>
      </c>
      <c r="T26" s="179" t="s">
        <v>229</v>
      </c>
      <c r="U26" s="158">
        <v>0</v>
      </c>
      <c r="V26" s="158">
        <f>ROUND(E26*U26,2)</f>
        <v>0</v>
      </c>
      <c r="W26" s="158"/>
      <c r="X26" s="158" t="s">
        <v>208</v>
      </c>
      <c r="Y26" s="158" t="s">
        <v>209</v>
      </c>
      <c r="Z26" s="147"/>
      <c r="AA26" s="147"/>
      <c r="AB26" s="147"/>
      <c r="AC26" s="147"/>
      <c r="AD26" s="147"/>
      <c r="AE26" s="147"/>
      <c r="AF26" s="147"/>
      <c r="AG26" s="147" t="s">
        <v>253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3" t="s">
        <v>306</v>
      </c>
      <c r="D27" s="163"/>
      <c r="E27" s="164">
        <v>0.28000000000000003</v>
      </c>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33.75" outlineLevel="1" x14ac:dyDescent="0.2">
      <c r="A28" s="173">
        <v>8</v>
      </c>
      <c r="B28" s="174" t="s">
        <v>307</v>
      </c>
      <c r="C28" s="182" t="s">
        <v>308</v>
      </c>
      <c r="D28" s="175" t="s">
        <v>279</v>
      </c>
      <c r="E28" s="176">
        <v>8.2172499999999999</v>
      </c>
      <c r="F28" s="177"/>
      <c r="G28" s="178">
        <f>ROUND(E28*F28,2)</f>
        <v>0</v>
      </c>
      <c r="H28" s="177"/>
      <c r="I28" s="178">
        <f>ROUND(E28*H28,2)</f>
        <v>0</v>
      </c>
      <c r="J28" s="177"/>
      <c r="K28" s="178">
        <f>ROUND(E28*J28,2)</f>
        <v>0</v>
      </c>
      <c r="L28" s="178">
        <v>21</v>
      </c>
      <c r="M28" s="178">
        <f>G28*(1+L28/100)</f>
        <v>0</v>
      </c>
      <c r="N28" s="176">
        <v>2.0727000000000002</v>
      </c>
      <c r="O28" s="176">
        <f>ROUND(E28*N28,2)</f>
        <v>17.03</v>
      </c>
      <c r="P28" s="176">
        <v>0</v>
      </c>
      <c r="Q28" s="176">
        <f>ROUND(E28*P28,2)</f>
        <v>0</v>
      </c>
      <c r="R28" s="178"/>
      <c r="S28" s="178" t="s">
        <v>229</v>
      </c>
      <c r="T28" s="179" t="s">
        <v>229</v>
      </c>
      <c r="U28" s="158">
        <v>0</v>
      </c>
      <c r="V28" s="158">
        <f>ROUND(E28*U28,2)</f>
        <v>0</v>
      </c>
      <c r="W28" s="158"/>
      <c r="X28" s="158" t="s">
        <v>208</v>
      </c>
      <c r="Y28" s="158" t="s">
        <v>209</v>
      </c>
      <c r="Z28" s="147"/>
      <c r="AA28" s="147"/>
      <c r="AB28" s="147"/>
      <c r="AC28" s="147"/>
      <c r="AD28" s="147"/>
      <c r="AE28" s="147"/>
      <c r="AF28" s="147"/>
      <c r="AG28" s="147" t="s">
        <v>253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56" t="s">
        <v>309</v>
      </c>
      <c r="D29" s="257"/>
      <c r="E29" s="257"/>
      <c r="F29" s="257"/>
      <c r="G29" s="257"/>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212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3" t="s">
        <v>310</v>
      </c>
      <c r="D30" s="163"/>
      <c r="E30" s="164">
        <v>1.5</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3" t="s">
        <v>311</v>
      </c>
      <c r="D31" s="163"/>
      <c r="E31" s="164">
        <v>0.24</v>
      </c>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217</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3" t="s">
        <v>312</v>
      </c>
      <c r="D32" s="163"/>
      <c r="E32" s="164">
        <v>5.97</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3" t="s">
        <v>313</v>
      </c>
      <c r="D33" s="163"/>
      <c r="E33" s="164">
        <v>0.5</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217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3">
        <v>9</v>
      </c>
      <c r="B34" s="174" t="s">
        <v>314</v>
      </c>
      <c r="C34" s="182" t="s">
        <v>315</v>
      </c>
      <c r="D34" s="175" t="s">
        <v>279</v>
      </c>
      <c r="E34" s="176">
        <v>1.1040000000000001</v>
      </c>
      <c r="F34" s="177"/>
      <c r="G34" s="178">
        <f>ROUND(E34*F34,2)</f>
        <v>0</v>
      </c>
      <c r="H34" s="177"/>
      <c r="I34" s="178">
        <f>ROUND(E34*H34,2)</f>
        <v>0</v>
      </c>
      <c r="J34" s="177"/>
      <c r="K34" s="178">
        <f>ROUND(E34*J34,2)</f>
        <v>0</v>
      </c>
      <c r="L34" s="178">
        <v>21</v>
      </c>
      <c r="M34" s="178">
        <f>G34*(1+L34/100)</f>
        <v>0</v>
      </c>
      <c r="N34" s="176">
        <v>1.6823999999999999</v>
      </c>
      <c r="O34" s="176">
        <f>ROUND(E34*N34,2)</f>
        <v>1.86</v>
      </c>
      <c r="P34" s="176">
        <v>0</v>
      </c>
      <c r="Q34" s="176">
        <f>ROUND(E34*P34,2)</f>
        <v>0</v>
      </c>
      <c r="R34" s="178"/>
      <c r="S34" s="178" t="s">
        <v>229</v>
      </c>
      <c r="T34" s="179" t="s">
        <v>229</v>
      </c>
      <c r="U34" s="158">
        <v>0</v>
      </c>
      <c r="V34" s="158">
        <f>ROUND(E34*U34,2)</f>
        <v>0</v>
      </c>
      <c r="W34" s="158"/>
      <c r="X34" s="158" t="s">
        <v>208</v>
      </c>
      <c r="Y34" s="158" t="s">
        <v>209</v>
      </c>
      <c r="Z34" s="147"/>
      <c r="AA34" s="147"/>
      <c r="AB34" s="147"/>
      <c r="AC34" s="147"/>
      <c r="AD34" s="147"/>
      <c r="AE34" s="147"/>
      <c r="AF34" s="147"/>
      <c r="AG34" s="147" t="s">
        <v>253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3" t="s">
        <v>316</v>
      </c>
      <c r="D35" s="163"/>
      <c r="E35" s="164">
        <v>0.11</v>
      </c>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217</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3" t="s">
        <v>317</v>
      </c>
      <c r="D36" s="163"/>
      <c r="E36" s="164">
        <v>0.99</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33.75" outlineLevel="1" x14ac:dyDescent="0.2">
      <c r="A37" s="173">
        <v>10</v>
      </c>
      <c r="B37" s="174" t="s">
        <v>318</v>
      </c>
      <c r="C37" s="182" t="s">
        <v>319</v>
      </c>
      <c r="D37" s="175" t="s">
        <v>283</v>
      </c>
      <c r="E37" s="176">
        <v>4.6600000000000003E-2</v>
      </c>
      <c r="F37" s="177"/>
      <c r="G37" s="178">
        <f>ROUND(E37*F37,2)</f>
        <v>0</v>
      </c>
      <c r="H37" s="177"/>
      <c r="I37" s="178">
        <f>ROUND(E37*H37,2)</f>
        <v>0</v>
      </c>
      <c r="J37" s="177"/>
      <c r="K37" s="178">
        <f>ROUND(E37*J37,2)</f>
        <v>0</v>
      </c>
      <c r="L37" s="178">
        <v>21</v>
      </c>
      <c r="M37" s="178">
        <f>G37*(1+L37/100)</f>
        <v>0</v>
      </c>
      <c r="N37" s="176">
        <v>1.09954</v>
      </c>
      <c r="O37" s="176">
        <f>ROUND(E37*N37,2)</f>
        <v>0.05</v>
      </c>
      <c r="P37" s="176">
        <v>0</v>
      </c>
      <c r="Q37" s="176">
        <f>ROUND(E37*P37,2)</f>
        <v>0</v>
      </c>
      <c r="R37" s="178"/>
      <c r="S37" s="178" t="s">
        <v>229</v>
      </c>
      <c r="T37" s="179" t="s">
        <v>229</v>
      </c>
      <c r="U37" s="158">
        <v>0</v>
      </c>
      <c r="V37" s="158">
        <f>ROUND(E37*U37,2)</f>
        <v>0</v>
      </c>
      <c r="W37" s="158"/>
      <c r="X37" s="158" t="s">
        <v>208</v>
      </c>
      <c r="Y37" s="158" t="s">
        <v>209</v>
      </c>
      <c r="Z37" s="147"/>
      <c r="AA37" s="147"/>
      <c r="AB37" s="147"/>
      <c r="AC37" s="147"/>
      <c r="AD37" s="147"/>
      <c r="AE37" s="147"/>
      <c r="AF37" s="147"/>
      <c r="AG37" s="147" t="s">
        <v>253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3" t="s">
        <v>320</v>
      </c>
      <c r="D38" s="163"/>
      <c r="E38" s="164">
        <v>0.05</v>
      </c>
      <c r="F38" s="158"/>
      <c r="G38" s="158"/>
      <c r="H38" s="158"/>
      <c r="I38" s="158"/>
      <c r="J38" s="158"/>
      <c r="K38" s="158"/>
      <c r="L38" s="158"/>
      <c r="M38" s="158"/>
      <c r="N38" s="157"/>
      <c r="O38" s="157"/>
      <c r="P38" s="157"/>
      <c r="Q38" s="157"/>
      <c r="R38" s="158"/>
      <c r="S38" s="158"/>
      <c r="T38" s="158"/>
      <c r="U38" s="158"/>
      <c r="V38" s="158"/>
      <c r="W38" s="158"/>
      <c r="X38" s="158"/>
      <c r="Y38" s="158"/>
      <c r="Z38" s="147"/>
      <c r="AA38" s="147"/>
      <c r="AB38" s="147"/>
      <c r="AC38" s="147"/>
      <c r="AD38" s="147"/>
      <c r="AE38" s="147"/>
      <c r="AF38" s="147"/>
      <c r="AG38" s="147" t="s">
        <v>217</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73">
        <v>11</v>
      </c>
      <c r="B39" s="174" t="s">
        <v>321</v>
      </c>
      <c r="C39" s="182" t="s">
        <v>322</v>
      </c>
      <c r="D39" s="175" t="s">
        <v>283</v>
      </c>
      <c r="E39" s="176">
        <v>0.1444</v>
      </c>
      <c r="F39" s="177"/>
      <c r="G39" s="178">
        <f>ROUND(E39*F39,2)</f>
        <v>0</v>
      </c>
      <c r="H39" s="177"/>
      <c r="I39" s="178">
        <f>ROUND(E39*H39,2)</f>
        <v>0</v>
      </c>
      <c r="J39" s="177"/>
      <c r="K39" s="178">
        <f>ROUND(E39*J39,2)</f>
        <v>0</v>
      </c>
      <c r="L39" s="178">
        <v>21</v>
      </c>
      <c r="M39" s="178">
        <f>G39*(1+L39/100)</f>
        <v>0</v>
      </c>
      <c r="N39" s="176">
        <v>1.0970899999999999</v>
      </c>
      <c r="O39" s="176">
        <f>ROUND(E39*N39,2)</f>
        <v>0.16</v>
      </c>
      <c r="P39" s="176">
        <v>0</v>
      </c>
      <c r="Q39" s="176">
        <f>ROUND(E39*P39,2)</f>
        <v>0</v>
      </c>
      <c r="R39" s="178"/>
      <c r="S39" s="178" t="s">
        <v>229</v>
      </c>
      <c r="T39" s="179" t="s">
        <v>229</v>
      </c>
      <c r="U39" s="158">
        <v>0</v>
      </c>
      <c r="V39" s="158">
        <f>ROUND(E39*U39,2)</f>
        <v>0</v>
      </c>
      <c r="W39" s="158"/>
      <c r="X39" s="158" t="s">
        <v>208</v>
      </c>
      <c r="Y39" s="158" t="s">
        <v>209</v>
      </c>
      <c r="Z39" s="147"/>
      <c r="AA39" s="147"/>
      <c r="AB39" s="147"/>
      <c r="AC39" s="147"/>
      <c r="AD39" s="147"/>
      <c r="AE39" s="147"/>
      <c r="AF39" s="147"/>
      <c r="AG39" s="147" t="s">
        <v>253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3" t="s">
        <v>323</v>
      </c>
      <c r="D40" s="163"/>
      <c r="E40" s="164">
        <v>0.14000000000000001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217</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3.75" outlineLevel="1" x14ac:dyDescent="0.2">
      <c r="A41" s="173">
        <v>12</v>
      </c>
      <c r="B41" s="174" t="s">
        <v>324</v>
      </c>
      <c r="C41" s="182" t="s">
        <v>325</v>
      </c>
      <c r="D41" s="175" t="s">
        <v>283</v>
      </c>
      <c r="E41" s="176">
        <v>0.38479999999999998</v>
      </c>
      <c r="F41" s="177"/>
      <c r="G41" s="178">
        <f>ROUND(E41*F41,2)</f>
        <v>0</v>
      </c>
      <c r="H41" s="177"/>
      <c r="I41" s="178">
        <f>ROUND(E41*H41,2)</f>
        <v>0</v>
      </c>
      <c r="J41" s="177"/>
      <c r="K41" s="178">
        <f>ROUND(E41*J41,2)</f>
        <v>0</v>
      </c>
      <c r="L41" s="178">
        <v>21</v>
      </c>
      <c r="M41" s="178">
        <f>G41*(1+L41/100)</f>
        <v>0</v>
      </c>
      <c r="N41" s="176">
        <v>1.0970899999999999</v>
      </c>
      <c r="O41" s="176">
        <f>ROUND(E41*N41,2)</f>
        <v>0.42</v>
      </c>
      <c r="P41" s="176">
        <v>0</v>
      </c>
      <c r="Q41" s="176">
        <f>ROUND(E41*P41,2)</f>
        <v>0</v>
      </c>
      <c r="R41" s="178"/>
      <c r="S41" s="178" t="s">
        <v>229</v>
      </c>
      <c r="T41" s="179" t="s">
        <v>229</v>
      </c>
      <c r="U41" s="158">
        <v>0</v>
      </c>
      <c r="V41" s="158">
        <f>ROUND(E41*U41,2)</f>
        <v>0</v>
      </c>
      <c r="W41" s="158"/>
      <c r="X41" s="158" t="s">
        <v>208</v>
      </c>
      <c r="Y41" s="158" t="s">
        <v>209</v>
      </c>
      <c r="Z41" s="147"/>
      <c r="AA41" s="147"/>
      <c r="AB41" s="147"/>
      <c r="AC41" s="147"/>
      <c r="AD41" s="147"/>
      <c r="AE41" s="147"/>
      <c r="AF41" s="147"/>
      <c r="AG41" s="147" t="s">
        <v>253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83" t="s">
        <v>326</v>
      </c>
      <c r="D42" s="163"/>
      <c r="E42" s="164">
        <v>0.38</v>
      </c>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217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45" outlineLevel="1" x14ac:dyDescent="0.2">
      <c r="A43" s="173">
        <v>13</v>
      </c>
      <c r="B43" s="174" t="s">
        <v>327</v>
      </c>
      <c r="C43" s="182" t="s">
        <v>328</v>
      </c>
      <c r="D43" s="175" t="s">
        <v>329</v>
      </c>
      <c r="E43" s="176">
        <v>10.92</v>
      </c>
      <c r="F43" s="177"/>
      <c r="G43" s="178">
        <f>ROUND(E43*F43,2)</f>
        <v>0</v>
      </c>
      <c r="H43" s="177"/>
      <c r="I43" s="178">
        <f>ROUND(E43*H43,2)</f>
        <v>0</v>
      </c>
      <c r="J43" s="177"/>
      <c r="K43" s="178">
        <f>ROUND(E43*J43,2)</f>
        <v>0</v>
      </c>
      <c r="L43" s="178">
        <v>21</v>
      </c>
      <c r="M43" s="178">
        <f>G43*(1+L43/100)</f>
        <v>0</v>
      </c>
      <c r="N43" s="176">
        <v>4.5150000000000003E-2</v>
      </c>
      <c r="O43" s="176">
        <f>ROUND(E43*N43,2)</f>
        <v>0.49</v>
      </c>
      <c r="P43" s="176">
        <v>0</v>
      </c>
      <c r="Q43" s="176">
        <f>ROUND(E43*P43,2)</f>
        <v>0</v>
      </c>
      <c r="R43" s="178"/>
      <c r="S43" s="178" t="s">
        <v>229</v>
      </c>
      <c r="T43" s="179" t="s">
        <v>229</v>
      </c>
      <c r="U43" s="158">
        <v>0</v>
      </c>
      <c r="V43" s="158">
        <f>ROUND(E43*U43,2)</f>
        <v>0</v>
      </c>
      <c r="W43" s="158"/>
      <c r="X43" s="158" t="s">
        <v>208</v>
      </c>
      <c r="Y43" s="158" t="s">
        <v>209</v>
      </c>
      <c r="Z43" s="147"/>
      <c r="AA43" s="147"/>
      <c r="AB43" s="147"/>
      <c r="AC43" s="147"/>
      <c r="AD43" s="147"/>
      <c r="AE43" s="147"/>
      <c r="AF43" s="147"/>
      <c r="AG43" s="147" t="s">
        <v>253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3" t="s">
        <v>330</v>
      </c>
      <c r="D44" s="163"/>
      <c r="E44" s="164">
        <v>10.92</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217</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45" outlineLevel="1" x14ac:dyDescent="0.2">
      <c r="A45" s="173">
        <v>14</v>
      </c>
      <c r="B45" s="174" t="s">
        <v>331</v>
      </c>
      <c r="C45" s="182" t="s">
        <v>332</v>
      </c>
      <c r="D45" s="175" t="s">
        <v>329</v>
      </c>
      <c r="E45" s="176">
        <v>24.51</v>
      </c>
      <c r="F45" s="177"/>
      <c r="G45" s="178">
        <f>ROUND(E45*F45,2)</f>
        <v>0</v>
      </c>
      <c r="H45" s="177"/>
      <c r="I45" s="178">
        <f>ROUND(E45*H45,2)</f>
        <v>0</v>
      </c>
      <c r="J45" s="177"/>
      <c r="K45" s="178">
        <f>ROUND(E45*J45,2)</f>
        <v>0</v>
      </c>
      <c r="L45" s="178">
        <v>21</v>
      </c>
      <c r="M45" s="178">
        <f>G45*(1+L45/100)</f>
        <v>0</v>
      </c>
      <c r="N45" s="176">
        <v>4.5569999999999999E-2</v>
      </c>
      <c r="O45" s="176">
        <f>ROUND(E45*N45,2)</f>
        <v>1.1200000000000001</v>
      </c>
      <c r="P45" s="176">
        <v>0</v>
      </c>
      <c r="Q45" s="176">
        <f>ROUND(E45*P45,2)</f>
        <v>0</v>
      </c>
      <c r="R45" s="178"/>
      <c r="S45" s="178" t="s">
        <v>229</v>
      </c>
      <c r="T45" s="179" t="s">
        <v>229</v>
      </c>
      <c r="U45" s="158">
        <v>0</v>
      </c>
      <c r="V45" s="158">
        <f>ROUND(E45*U45,2)</f>
        <v>0</v>
      </c>
      <c r="W45" s="158"/>
      <c r="X45" s="158" t="s">
        <v>208</v>
      </c>
      <c r="Y45" s="158" t="s">
        <v>209</v>
      </c>
      <c r="Z45" s="147"/>
      <c r="AA45" s="147"/>
      <c r="AB45" s="147"/>
      <c r="AC45" s="147"/>
      <c r="AD45" s="147"/>
      <c r="AE45" s="147"/>
      <c r="AF45" s="147"/>
      <c r="AG45" s="147" t="s">
        <v>253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3" t="s">
        <v>333</v>
      </c>
      <c r="D46" s="163"/>
      <c r="E46" s="164">
        <v>11.59</v>
      </c>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217</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3" t="s">
        <v>334</v>
      </c>
      <c r="D47" s="163"/>
      <c r="E47" s="164">
        <v>12.92</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217</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45" outlineLevel="1" x14ac:dyDescent="0.2">
      <c r="A48" s="173">
        <v>15</v>
      </c>
      <c r="B48" s="174" t="s">
        <v>335</v>
      </c>
      <c r="C48" s="182" t="s">
        <v>336</v>
      </c>
      <c r="D48" s="175" t="s">
        <v>329</v>
      </c>
      <c r="E48" s="176">
        <v>91.715000000000003</v>
      </c>
      <c r="F48" s="177"/>
      <c r="G48" s="178">
        <f>ROUND(E48*F48,2)</f>
        <v>0</v>
      </c>
      <c r="H48" s="177"/>
      <c r="I48" s="178">
        <f>ROUND(E48*H48,2)</f>
        <v>0</v>
      </c>
      <c r="J48" s="177"/>
      <c r="K48" s="178">
        <f>ROUND(E48*J48,2)</f>
        <v>0</v>
      </c>
      <c r="L48" s="178">
        <v>21</v>
      </c>
      <c r="M48" s="178">
        <f>G48*(1+L48/100)</f>
        <v>0</v>
      </c>
      <c r="N48" s="176">
        <v>4.768E-2</v>
      </c>
      <c r="O48" s="176">
        <f>ROUND(E48*N48,2)</f>
        <v>4.37</v>
      </c>
      <c r="P48" s="176">
        <v>0</v>
      </c>
      <c r="Q48" s="176">
        <f>ROUND(E48*P48,2)</f>
        <v>0</v>
      </c>
      <c r="R48" s="178"/>
      <c r="S48" s="178" t="s">
        <v>229</v>
      </c>
      <c r="T48" s="179" t="s">
        <v>229</v>
      </c>
      <c r="U48" s="158">
        <v>0</v>
      </c>
      <c r="V48" s="158">
        <f>ROUND(E48*U48,2)</f>
        <v>0</v>
      </c>
      <c r="W48" s="158"/>
      <c r="X48" s="158" t="s">
        <v>208</v>
      </c>
      <c r="Y48" s="158" t="s">
        <v>209</v>
      </c>
      <c r="Z48" s="147"/>
      <c r="AA48" s="147"/>
      <c r="AB48" s="147"/>
      <c r="AC48" s="147"/>
      <c r="AD48" s="147"/>
      <c r="AE48" s="147"/>
      <c r="AF48" s="147"/>
      <c r="AG48" s="147" t="s">
        <v>253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83" t="s">
        <v>337</v>
      </c>
      <c r="D49" s="163"/>
      <c r="E49" s="164">
        <v>13.47</v>
      </c>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83" t="s">
        <v>338</v>
      </c>
      <c r="D50" s="163"/>
      <c r="E50" s="164">
        <v>17.43</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217</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83" t="s">
        <v>339</v>
      </c>
      <c r="D51" s="163"/>
      <c r="E51" s="164">
        <v>19.190000000000001</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3" t="s">
        <v>340</v>
      </c>
      <c r="D52" s="163"/>
      <c r="E52" s="164">
        <v>1.75</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3" t="s">
        <v>341</v>
      </c>
      <c r="D53" s="163"/>
      <c r="E53" s="164">
        <v>18.73</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83" t="s">
        <v>342</v>
      </c>
      <c r="D54" s="163"/>
      <c r="E54" s="164">
        <v>21.14</v>
      </c>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33.75" outlineLevel="1" x14ac:dyDescent="0.2">
      <c r="A55" s="173">
        <v>16</v>
      </c>
      <c r="B55" s="174" t="s">
        <v>343</v>
      </c>
      <c r="C55" s="182" t="s">
        <v>344</v>
      </c>
      <c r="D55" s="175" t="s">
        <v>296</v>
      </c>
      <c r="E55" s="176">
        <v>1</v>
      </c>
      <c r="F55" s="177"/>
      <c r="G55" s="178">
        <f>ROUND(E55*F55,2)</f>
        <v>0</v>
      </c>
      <c r="H55" s="177"/>
      <c r="I55" s="178">
        <f>ROUND(E55*H55,2)</f>
        <v>0</v>
      </c>
      <c r="J55" s="177"/>
      <c r="K55" s="178">
        <f>ROUND(E55*J55,2)</f>
        <v>0</v>
      </c>
      <c r="L55" s="178">
        <v>21</v>
      </c>
      <c r="M55" s="178">
        <f>G55*(1+L55/100)</f>
        <v>0</v>
      </c>
      <c r="N55" s="176">
        <v>6.3200000000000001E-3</v>
      </c>
      <c r="O55" s="176">
        <f>ROUND(E55*N55,2)</f>
        <v>0.01</v>
      </c>
      <c r="P55" s="176">
        <v>0</v>
      </c>
      <c r="Q55" s="176">
        <f>ROUND(E55*P55,2)</f>
        <v>0</v>
      </c>
      <c r="R55" s="178"/>
      <c r="S55" s="178" t="s">
        <v>229</v>
      </c>
      <c r="T55" s="179" t="s">
        <v>229</v>
      </c>
      <c r="U55" s="158">
        <v>0</v>
      </c>
      <c r="V55" s="158">
        <f>ROUND(E55*U55,2)</f>
        <v>0</v>
      </c>
      <c r="W55" s="158"/>
      <c r="X55" s="158" t="s">
        <v>208</v>
      </c>
      <c r="Y55" s="158" t="s">
        <v>209</v>
      </c>
      <c r="Z55" s="147"/>
      <c r="AA55" s="147"/>
      <c r="AB55" s="147"/>
      <c r="AC55" s="147"/>
      <c r="AD55" s="147"/>
      <c r="AE55" s="147"/>
      <c r="AF55" s="147"/>
      <c r="AG55" s="147" t="s">
        <v>253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83" t="s">
        <v>81</v>
      </c>
      <c r="D56" s="163"/>
      <c r="E56" s="164">
        <v>1</v>
      </c>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3.75" outlineLevel="1" x14ac:dyDescent="0.2">
      <c r="A57" s="173">
        <v>17</v>
      </c>
      <c r="B57" s="174" t="s">
        <v>345</v>
      </c>
      <c r="C57" s="182" t="s">
        <v>346</v>
      </c>
      <c r="D57" s="175" t="s">
        <v>296</v>
      </c>
      <c r="E57" s="176">
        <v>4</v>
      </c>
      <c r="F57" s="177"/>
      <c r="G57" s="178">
        <f>ROUND(E57*F57,2)</f>
        <v>0</v>
      </c>
      <c r="H57" s="177"/>
      <c r="I57" s="178">
        <f>ROUND(E57*H57,2)</f>
        <v>0</v>
      </c>
      <c r="J57" s="177"/>
      <c r="K57" s="178">
        <f>ROUND(E57*J57,2)</f>
        <v>0</v>
      </c>
      <c r="L57" s="178">
        <v>21</v>
      </c>
      <c r="M57" s="178">
        <f>G57*(1+L57/100)</f>
        <v>0</v>
      </c>
      <c r="N57" s="176">
        <v>1.37E-2</v>
      </c>
      <c r="O57" s="176">
        <f>ROUND(E57*N57,2)</f>
        <v>0.05</v>
      </c>
      <c r="P57" s="176">
        <v>0</v>
      </c>
      <c r="Q57" s="176">
        <f>ROUND(E57*P57,2)</f>
        <v>0</v>
      </c>
      <c r="R57" s="178"/>
      <c r="S57" s="178" t="s">
        <v>229</v>
      </c>
      <c r="T57" s="179" t="s">
        <v>229</v>
      </c>
      <c r="U57" s="158">
        <v>0</v>
      </c>
      <c r="V57" s="158">
        <f>ROUND(E57*U57,2)</f>
        <v>0</v>
      </c>
      <c r="W57" s="158"/>
      <c r="X57" s="158" t="s">
        <v>208</v>
      </c>
      <c r="Y57" s="158" t="s">
        <v>209</v>
      </c>
      <c r="Z57" s="147"/>
      <c r="AA57" s="147"/>
      <c r="AB57" s="147"/>
      <c r="AC57" s="147"/>
      <c r="AD57" s="147"/>
      <c r="AE57" s="147"/>
      <c r="AF57" s="147"/>
      <c r="AG57" s="147" t="s">
        <v>253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83" t="s">
        <v>87</v>
      </c>
      <c r="D58" s="163"/>
      <c r="E58" s="164">
        <v>4</v>
      </c>
      <c r="F58" s="158"/>
      <c r="G58" s="158"/>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217</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33.75" outlineLevel="1" x14ac:dyDescent="0.2">
      <c r="A59" s="173">
        <v>18</v>
      </c>
      <c r="B59" s="174" t="s">
        <v>347</v>
      </c>
      <c r="C59" s="182" t="s">
        <v>348</v>
      </c>
      <c r="D59" s="175" t="s">
        <v>296</v>
      </c>
      <c r="E59" s="176">
        <v>1</v>
      </c>
      <c r="F59" s="177"/>
      <c r="G59" s="178">
        <f>ROUND(E59*F59,2)</f>
        <v>0</v>
      </c>
      <c r="H59" s="177"/>
      <c r="I59" s="178">
        <f>ROUND(E59*H59,2)</f>
        <v>0</v>
      </c>
      <c r="J59" s="177"/>
      <c r="K59" s="178">
        <f>ROUND(E59*J59,2)</f>
        <v>0</v>
      </c>
      <c r="L59" s="178">
        <v>21</v>
      </c>
      <c r="M59" s="178">
        <f>G59*(1+L59/100)</f>
        <v>0</v>
      </c>
      <c r="N59" s="176">
        <v>2.98E-2</v>
      </c>
      <c r="O59" s="176">
        <f>ROUND(E59*N59,2)</f>
        <v>0.03</v>
      </c>
      <c r="P59" s="176">
        <v>0</v>
      </c>
      <c r="Q59" s="176">
        <f>ROUND(E59*P59,2)</f>
        <v>0</v>
      </c>
      <c r="R59" s="178"/>
      <c r="S59" s="178" t="s">
        <v>229</v>
      </c>
      <c r="T59" s="179" t="s">
        <v>229</v>
      </c>
      <c r="U59" s="158">
        <v>0</v>
      </c>
      <c r="V59" s="158">
        <f>ROUND(E59*U59,2)</f>
        <v>0</v>
      </c>
      <c r="W59" s="158"/>
      <c r="X59" s="158" t="s">
        <v>208</v>
      </c>
      <c r="Y59" s="158" t="s">
        <v>209</v>
      </c>
      <c r="Z59" s="147"/>
      <c r="AA59" s="147"/>
      <c r="AB59" s="147"/>
      <c r="AC59" s="147"/>
      <c r="AD59" s="147"/>
      <c r="AE59" s="147"/>
      <c r="AF59" s="147"/>
      <c r="AG59" s="147" t="s">
        <v>253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3" t="s">
        <v>81</v>
      </c>
      <c r="D60" s="163"/>
      <c r="E60" s="164">
        <v>1</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33.75" outlineLevel="1" x14ac:dyDescent="0.2">
      <c r="A61" s="173">
        <v>19</v>
      </c>
      <c r="B61" s="174" t="s">
        <v>349</v>
      </c>
      <c r="C61" s="182" t="s">
        <v>350</v>
      </c>
      <c r="D61" s="175" t="s">
        <v>329</v>
      </c>
      <c r="E61" s="176">
        <v>0.6</v>
      </c>
      <c r="F61" s="177"/>
      <c r="G61" s="178">
        <f>ROUND(E61*F61,2)</f>
        <v>0</v>
      </c>
      <c r="H61" s="177"/>
      <c r="I61" s="178">
        <f>ROUND(E61*H61,2)</f>
        <v>0</v>
      </c>
      <c r="J61" s="177"/>
      <c r="K61" s="178">
        <f>ROUND(E61*J61,2)</f>
        <v>0</v>
      </c>
      <c r="L61" s="178">
        <v>21</v>
      </c>
      <c r="M61" s="178">
        <f>G61*(1+L61/100)</f>
        <v>0</v>
      </c>
      <c r="N61" s="176">
        <v>0.11650000000000001</v>
      </c>
      <c r="O61" s="176">
        <f>ROUND(E61*N61,2)</f>
        <v>7.0000000000000007E-2</v>
      </c>
      <c r="P61" s="176">
        <v>0</v>
      </c>
      <c r="Q61" s="176">
        <f>ROUND(E61*P61,2)</f>
        <v>0</v>
      </c>
      <c r="R61" s="178"/>
      <c r="S61" s="178" t="s">
        <v>229</v>
      </c>
      <c r="T61" s="179" t="s">
        <v>229</v>
      </c>
      <c r="U61" s="158">
        <v>0</v>
      </c>
      <c r="V61" s="158">
        <f>ROUND(E61*U61,2)</f>
        <v>0</v>
      </c>
      <c r="W61" s="158"/>
      <c r="X61" s="158" t="s">
        <v>208</v>
      </c>
      <c r="Y61" s="158" t="s">
        <v>209</v>
      </c>
      <c r="Z61" s="147"/>
      <c r="AA61" s="147"/>
      <c r="AB61" s="147"/>
      <c r="AC61" s="147"/>
      <c r="AD61" s="147"/>
      <c r="AE61" s="147"/>
      <c r="AF61" s="147"/>
      <c r="AG61" s="147" t="s">
        <v>253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3" t="s">
        <v>351</v>
      </c>
      <c r="D62" s="163"/>
      <c r="E62" s="164">
        <v>0.6</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217</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3">
        <v>20</v>
      </c>
      <c r="B63" s="174" t="s">
        <v>352</v>
      </c>
      <c r="C63" s="182" t="s">
        <v>353</v>
      </c>
      <c r="D63" s="175" t="s">
        <v>329</v>
      </c>
      <c r="E63" s="176">
        <v>2.4</v>
      </c>
      <c r="F63" s="177"/>
      <c r="G63" s="178">
        <f>ROUND(E63*F63,2)</f>
        <v>0</v>
      </c>
      <c r="H63" s="177"/>
      <c r="I63" s="178">
        <f>ROUND(E63*H63,2)</f>
        <v>0</v>
      </c>
      <c r="J63" s="177"/>
      <c r="K63" s="178">
        <f>ROUND(E63*J63,2)</f>
        <v>0</v>
      </c>
      <c r="L63" s="178">
        <v>21</v>
      </c>
      <c r="M63" s="178">
        <f>G63*(1+L63/100)</f>
        <v>0</v>
      </c>
      <c r="N63" s="176">
        <v>0.25492999999999999</v>
      </c>
      <c r="O63" s="176">
        <f>ROUND(E63*N63,2)</f>
        <v>0.61</v>
      </c>
      <c r="P63" s="176">
        <v>0</v>
      </c>
      <c r="Q63" s="176">
        <f>ROUND(E63*P63,2)</f>
        <v>0</v>
      </c>
      <c r="R63" s="178"/>
      <c r="S63" s="178" t="s">
        <v>229</v>
      </c>
      <c r="T63" s="179" t="s">
        <v>229</v>
      </c>
      <c r="U63" s="158">
        <v>0</v>
      </c>
      <c r="V63" s="158">
        <f>ROUND(E63*U63,2)</f>
        <v>0</v>
      </c>
      <c r="W63" s="158"/>
      <c r="X63" s="158" t="s">
        <v>208</v>
      </c>
      <c r="Y63" s="158" t="s">
        <v>209</v>
      </c>
      <c r="Z63" s="147"/>
      <c r="AA63" s="147"/>
      <c r="AB63" s="147"/>
      <c r="AC63" s="147"/>
      <c r="AD63" s="147"/>
      <c r="AE63" s="147"/>
      <c r="AF63" s="147"/>
      <c r="AG63" s="147" t="s">
        <v>253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83" t="s">
        <v>354</v>
      </c>
      <c r="D64" s="163"/>
      <c r="E64" s="164">
        <v>0.6</v>
      </c>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217</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3" t="s">
        <v>355</v>
      </c>
      <c r="D65" s="163"/>
      <c r="E65" s="164">
        <v>1.8</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73">
        <v>21</v>
      </c>
      <c r="B66" s="174" t="s">
        <v>356</v>
      </c>
      <c r="C66" s="182" t="s">
        <v>357</v>
      </c>
      <c r="D66" s="175" t="s">
        <v>329</v>
      </c>
      <c r="E66" s="176">
        <v>1.35</v>
      </c>
      <c r="F66" s="177"/>
      <c r="G66" s="178">
        <f>ROUND(E66*F66,2)</f>
        <v>0</v>
      </c>
      <c r="H66" s="177"/>
      <c r="I66" s="178">
        <f>ROUND(E66*H66,2)</f>
        <v>0</v>
      </c>
      <c r="J66" s="177"/>
      <c r="K66" s="178">
        <f>ROUND(E66*J66,2)</f>
        <v>0</v>
      </c>
      <c r="L66" s="178">
        <v>21</v>
      </c>
      <c r="M66" s="178">
        <f>G66*(1+L66/100)</f>
        <v>0</v>
      </c>
      <c r="N66" s="176">
        <v>9.1350000000000001E-2</v>
      </c>
      <c r="O66" s="176">
        <f>ROUND(E66*N66,2)</f>
        <v>0.12</v>
      </c>
      <c r="P66" s="176">
        <v>0</v>
      </c>
      <c r="Q66" s="176">
        <f>ROUND(E66*P66,2)</f>
        <v>0</v>
      </c>
      <c r="R66" s="178"/>
      <c r="S66" s="178" t="s">
        <v>229</v>
      </c>
      <c r="T66" s="179" t="s">
        <v>229</v>
      </c>
      <c r="U66" s="158">
        <v>0</v>
      </c>
      <c r="V66" s="158">
        <f>ROUND(E66*U66,2)</f>
        <v>0</v>
      </c>
      <c r="W66" s="158"/>
      <c r="X66" s="158" t="s">
        <v>208</v>
      </c>
      <c r="Y66" s="158" t="s">
        <v>209</v>
      </c>
      <c r="Z66" s="147"/>
      <c r="AA66" s="147"/>
      <c r="AB66" s="147"/>
      <c r="AC66" s="147"/>
      <c r="AD66" s="147"/>
      <c r="AE66" s="147"/>
      <c r="AF66" s="147"/>
      <c r="AG66" s="147" t="s">
        <v>253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3" t="s">
        <v>358</v>
      </c>
      <c r="D67" s="163"/>
      <c r="E67" s="164">
        <v>1.35</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73">
        <v>22</v>
      </c>
      <c r="B68" s="174" t="s">
        <v>359</v>
      </c>
      <c r="C68" s="182" t="s">
        <v>360</v>
      </c>
      <c r="D68" s="175" t="s">
        <v>329</v>
      </c>
      <c r="E68" s="176">
        <v>5.64</v>
      </c>
      <c r="F68" s="177"/>
      <c r="G68" s="178">
        <f>ROUND(E68*F68,2)</f>
        <v>0</v>
      </c>
      <c r="H68" s="177"/>
      <c r="I68" s="178">
        <f>ROUND(E68*H68,2)</f>
        <v>0</v>
      </c>
      <c r="J68" s="177"/>
      <c r="K68" s="178">
        <f>ROUND(E68*J68,2)</f>
        <v>0</v>
      </c>
      <c r="L68" s="178">
        <v>21</v>
      </c>
      <c r="M68" s="178">
        <f>G68*(1+L68/100)</f>
        <v>0</v>
      </c>
      <c r="N68" s="176">
        <v>0.17444000000000001</v>
      </c>
      <c r="O68" s="176">
        <f>ROUND(E68*N68,2)</f>
        <v>0.98</v>
      </c>
      <c r="P68" s="176">
        <v>0</v>
      </c>
      <c r="Q68" s="176">
        <f>ROUND(E68*P68,2)</f>
        <v>0</v>
      </c>
      <c r="R68" s="178"/>
      <c r="S68" s="178" t="s">
        <v>229</v>
      </c>
      <c r="T68" s="179" t="s">
        <v>229</v>
      </c>
      <c r="U68" s="158">
        <v>0</v>
      </c>
      <c r="V68" s="158">
        <f>ROUND(E68*U68,2)</f>
        <v>0</v>
      </c>
      <c r="W68" s="158"/>
      <c r="X68" s="158" t="s">
        <v>208</v>
      </c>
      <c r="Y68" s="158" t="s">
        <v>209</v>
      </c>
      <c r="Z68" s="147"/>
      <c r="AA68" s="147"/>
      <c r="AB68" s="147"/>
      <c r="AC68" s="147"/>
      <c r="AD68" s="147"/>
      <c r="AE68" s="147"/>
      <c r="AF68" s="147"/>
      <c r="AG68" s="147" t="s">
        <v>253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56" t="s">
        <v>361</v>
      </c>
      <c r="D69" s="257"/>
      <c r="E69" s="257"/>
      <c r="F69" s="257"/>
      <c r="G69" s="257"/>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83" t="s">
        <v>362</v>
      </c>
      <c r="D70" s="163"/>
      <c r="E70" s="164">
        <v>5.64</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3">
        <v>23</v>
      </c>
      <c r="B71" s="174" t="s">
        <v>363</v>
      </c>
      <c r="C71" s="182" t="s">
        <v>364</v>
      </c>
      <c r="D71" s="175" t="s">
        <v>329</v>
      </c>
      <c r="E71" s="176">
        <v>6.12</v>
      </c>
      <c r="F71" s="177"/>
      <c r="G71" s="178">
        <f>ROUND(E71*F71,2)</f>
        <v>0</v>
      </c>
      <c r="H71" s="177"/>
      <c r="I71" s="178">
        <f>ROUND(E71*H71,2)</f>
        <v>0</v>
      </c>
      <c r="J71" s="177"/>
      <c r="K71" s="178">
        <f>ROUND(E71*J71,2)</f>
        <v>0</v>
      </c>
      <c r="L71" s="178">
        <v>21</v>
      </c>
      <c r="M71" s="178">
        <f>G71*(1+L71/100)</f>
        <v>0</v>
      </c>
      <c r="N71" s="176">
        <v>0.28155999999999998</v>
      </c>
      <c r="O71" s="176">
        <f>ROUND(E71*N71,2)</f>
        <v>1.72</v>
      </c>
      <c r="P71" s="176">
        <v>0</v>
      </c>
      <c r="Q71" s="176">
        <f>ROUND(E71*P71,2)</f>
        <v>0</v>
      </c>
      <c r="R71" s="178"/>
      <c r="S71" s="178" t="s">
        <v>229</v>
      </c>
      <c r="T71" s="179" t="s">
        <v>229</v>
      </c>
      <c r="U71" s="158">
        <v>0</v>
      </c>
      <c r="V71" s="158">
        <f>ROUND(E71*U71,2)</f>
        <v>0</v>
      </c>
      <c r="W71" s="158"/>
      <c r="X71" s="158" t="s">
        <v>208</v>
      </c>
      <c r="Y71" s="158" t="s">
        <v>209</v>
      </c>
      <c r="Z71" s="147"/>
      <c r="AA71" s="147"/>
      <c r="AB71" s="147"/>
      <c r="AC71" s="147"/>
      <c r="AD71" s="147"/>
      <c r="AE71" s="147"/>
      <c r="AF71" s="147"/>
      <c r="AG71" s="147" t="s">
        <v>253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83" t="s">
        <v>365</v>
      </c>
      <c r="D72" s="163"/>
      <c r="E72" s="164">
        <v>1.32</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3" t="s">
        <v>366</v>
      </c>
      <c r="D73" s="163"/>
      <c r="E73" s="164">
        <v>2.7</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217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3" t="s">
        <v>367</v>
      </c>
      <c r="D74" s="163"/>
      <c r="E74" s="164">
        <v>2.1</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3">
        <v>24</v>
      </c>
      <c r="B75" s="174" t="s">
        <v>368</v>
      </c>
      <c r="C75" s="182" t="s">
        <v>369</v>
      </c>
      <c r="D75" s="175" t="s">
        <v>296</v>
      </c>
      <c r="E75" s="176">
        <v>14</v>
      </c>
      <c r="F75" s="177"/>
      <c r="G75" s="178">
        <f>ROUND(E75*F75,2)</f>
        <v>0</v>
      </c>
      <c r="H75" s="177"/>
      <c r="I75" s="178">
        <f>ROUND(E75*H75,2)</f>
        <v>0</v>
      </c>
      <c r="J75" s="177"/>
      <c r="K75" s="178">
        <f>ROUND(E75*J75,2)</f>
        <v>0</v>
      </c>
      <c r="L75" s="178">
        <v>21</v>
      </c>
      <c r="M75" s="178">
        <f>G75*(1+L75/100)</f>
        <v>0</v>
      </c>
      <c r="N75" s="176">
        <v>9.7699999999999992E-3</v>
      </c>
      <c r="O75" s="176">
        <f>ROUND(E75*N75,2)</f>
        <v>0.14000000000000001</v>
      </c>
      <c r="P75" s="176">
        <v>0</v>
      </c>
      <c r="Q75" s="176">
        <f>ROUND(E75*P75,2)</f>
        <v>0</v>
      </c>
      <c r="R75" s="178"/>
      <c r="S75" s="178" t="s">
        <v>206</v>
      </c>
      <c r="T75" s="179" t="s">
        <v>207</v>
      </c>
      <c r="U75" s="158">
        <v>0</v>
      </c>
      <c r="V75" s="158">
        <f>ROUND(E75*U75,2)</f>
        <v>0</v>
      </c>
      <c r="W75" s="158"/>
      <c r="X75" s="158" t="s">
        <v>208</v>
      </c>
      <c r="Y75" s="158" t="s">
        <v>209</v>
      </c>
      <c r="Z75" s="147"/>
      <c r="AA75" s="147"/>
      <c r="AB75" s="147"/>
      <c r="AC75" s="147"/>
      <c r="AD75" s="147"/>
      <c r="AE75" s="147"/>
      <c r="AF75" s="147"/>
      <c r="AG75" s="147" t="s">
        <v>210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256" t="s">
        <v>370</v>
      </c>
      <c r="D76" s="257"/>
      <c r="E76" s="257"/>
      <c r="F76" s="257"/>
      <c r="G76" s="257"/>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3" t="s">
        <v>371</v>
      </c>
      <c r="D77" s="163"/>
      <c r="E77" s="164">
        <v>14</v>
      </c>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217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6" t="s">
        <v>201</v>
      </c>
      <c r="B78" s="167" t="s">
        <v>87</v>
      </c>
      <c r="C78" s="181" t="s">
        <v>88</v>
      </c>
      <c r="D78" s="168"/>
      <c r="E78" s="169"/>
      <c r="F78" s="170"/>
      <c r="G78" s="170">
        <f>SUMIF(AG79:AG106,"&lt;&gt;NOR",G79:G106)</f>
        <v>0</v>
      </c>
      <c r="H78" s="170"/>
      <c r="I78" s="170">
        <f>SUM(I79:I106)</f>
        <v>0</v>
      </c>
      <c r="J78" s="170"/>
      <c r="K78" s="170">
        <f>SUM(K79:K106)</f>
        <v>0</v>
      </c>
      <c r="L78" s="170"/>
      <c r="M78" s="170">
        <f>SUM(M79:M106)</f>
        <v>0</v>
      </c>
      <c r="N78" s="169"/>
      <c r="O78" s="169">
        <f>SUM(O79:O106)</f>
        <v>14.389999999999999</v>
      </c>
      <c r="P78" s="169"/>
      <c r="Q78" s="169">
        <f>SUM(Q79:Q106)</f>
        <v>0</v>
      </c>
      <c r="R78" s="170"/>
      <c r="S78" s="170"/>
      <c r="T78" s="171"/>
      <c r="U78" s="165"/>
      <c r="V78" s="165">
        <f>SUM(V79:V106)</f>
        <v>0</v>
      </c>
      <c r="W78" s="165"/>
      <c r="X78" s="165"/>
      <c r="Y78" s="165"/>
      <c r="AG78" t="s">
        <v>202</v>
      </c>
    </row>
    <row r="79" spans="1:60" ht="22.5" outlineLevel="1" x14ac:dyDescent="0.2">
      <c r="A79" s="173">
        <v>25</v>
      </c>
      <c r="B79" s="174" t="s">
        <v>372</v>
      </c>
      <c r="C79" s="182" t="s">
        <v>373</v>
      </c>
      <c r="D79" s="175" t="s">
        <v>296</v>
      </c>
      <c r="E79" s="176">
        <v>10</v>
      </c>
      <c r="F79" s="177"/>
      <c r="G79" s="178">
        <f>ROUND(E79*F79,2)</f>
        <v>0</v>
      </c>
      <c r="H79" s="177"/>
      <c r="I79" s="178">
        <f>ROUND(E79*H79,2)</f>
        <v>0</v>
      </c>
      <c r="J79" s="177"/>
      <c r="K79" s="178">
        <f>ROUND(E79*J79,2)</f>
        <v>0</v>
      </c>
      <c r="L79" s="178">
        <v>21</v>
      </c>
      <c r="M79" s="178">
        <f>G79*(1+L79/100)</f>
        <v>0</v>
      </c>
      <c r="N79" s="176">
        <v>2.5610000000000001E-2</v>
      </c>
      <c r="O79" s="176">
        <f>ROUND(E79*N79,2)</f>
        <v>0.26</v>
      </c>
      <c r="P79" s="176">
        <v>0</v>
      </c>
      <c r="Q79" s="176">
        <f>ROUND(E79*P79,2)</f>
        <v>0</v>
      </c>
      <c r="R79" s="178"/>
      <c r="S79" s="178" t="s">
        <v>229</v>
      </c>
      <c r="T79" s="179" t="s">
        <v>374</v>
      </c>
      <c r="U79" s="158">
        <v>0</v>
      </c>
      <c r="V79" s="158">
        <f>ROUND(E79*U79,2)</f>
        <v>0</v>
      </c>
      <c r="W79" s="158"/>
      <c r="X79" s="158" t="s">
        <v>208</v>
      </c>
      <c r="Y79" s="158" t="s">
        <v>209</v>
      </c>
      <c r="Z79" s="147"/>
      <c r="AA79" s="147"/>
      <c r="AB79" s="147"/>
      <c r="AC79" s="147"/>
      <c r="AD79" s="147"/>
      <c r="AE79" s="147"/>
      <c r="AF79" s="147"/>
      <c r="AG79" s="147" t="s">
        <v>253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183" t="s">
        <v>375</v>
      </c>
      <c r="D80" s="163"/>
      <c r="E80" s="164">
        <v>10</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217</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3">
        <v>26</v>
      </c>
      <c r="B81" s="174" t="s">
        <v>376</v>
      </c>
      <c r="C81" s="182" t="s">
        <v>377</v>
      </c>
      <c r="D81" s="175" t="s">
        <v>296</v>
      </c>
      <c r="E81" s="176">
        <v>24</v>
      </c>
      <c r="F81" s="177"/>
      <c r="G81" s="178">
        <f>ROUND(E81*F81,2)</f>
        <v>0</v>
      </c>
      <c r="H81" s="177"/>
      <c r="I81" s="178">
        <f>ROUND(E81*H81,2)</f>
        <v>0</v>
      </c>
      <c r="J81" s="177"/>
      <c r="K81" s="178">
        <f>ROUND(E81*J81,2)</f>
        <v>0</v>
      </c>
      <c r="L81" s="178">
        <v>21</v>
      </c>
      <c r="M81" s="178">
        <f>G81*(1+L81/100)</f>
        <v>0</v>
      </c>
      <c r="N81" s="176">
        <v>3.066E-2</v>
      </c>
      <c r="O81" s="176">
        <f>ROUND(E81*N81,2)</f>
        <v>0.74</v>
      </c>
      <c r="P81" s="176">
        <v>0</v>
      </c>
      <c r="Q81" s="176">
        <f>ROUND(E81*P81,2)</f>
        <v>0</v>
      </c>
      <c r="R81" s="178"/>
      <c r="S81" s="178" t="s">
        <v>229</v>
      </c>
      <c r="T81" s="179" t="s">
        <v>374</v>
      </c>
      <c r="U81" s="158">
        <v>0</v>
      </c>
      <c r="V81" s="158">
        <f>ROUND(E81*U81,2)</f>
        <v>0</v>
      </c>
      <c r="W81" s="158"/>
      <c r="X81" s="158" t="s">
        <v>208</v>
      </c>
      <c r="Y81" s="158" t="s">
        <v>209</v>
      </c>
      <c r="Z81" s="147"/>
      <c r="AA81" s="147"/>
      <c r="AB81" s="147"/>
      <c r="AC81" s="147"/>
      <c r="AD81" s="147"/>
      <c r="AE81" s="147"/>
      <c r="AF81" s="147"/>
      <c r="AG81" s="147" t="s">
        <v>253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183" t="s">
        <v>378</v>
      </c>
      <c r="D82" s="163"/>
      <c r="E82" s="164">
        <v>24</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3">
        <v>27</v>
      </c>
      <c r="B83" s="174" t="s">
        <v>379</v>
      </c>
      <c r="C83" s="182" t="s">
        <v>380</v>
      </c>
      <c r="D83" s="175" t="s">
        <v>296</v>
      </c>
      <c r="E83" s="176">
        <v>8</v>
      </c>
      <c r="F83" s="177"/>
      <c r="G83" s="178">
        <f>ROUND(E83*F83,2)</f>
        <v>0</v>
      </c>
      <c r="H83" s="177"/>
      <c r="I83" s="178">
        <f>ROUND(E83*H83,2)</f>
        <v>0</v>
      </c>
      <c r="J83" s="177"/>
      <c r="K83" s="178">
        <f>ROUND(E83*J83,2)</f>
        <v>0</v>
      </c>
      <c r="L83" s="178">
        <v>21</v>
      </c>
      <c r="M83" s="178">
        <f>G83*(1+L83/100)</f>
        <v>0</v>
      </c>
      <c r="N83" s="176">
        <v>3.8739999999999997E-2</v>
      </c>
      <c r="O83" s="176">
        <f>ROUND(E83*N83,2)</f>
        <v>0.31</v>
      </c>
      <c r="P83" s="176">
        <v>0</v>
      </c>
      <c r="Q83" s="176">
        <f>ROUND(E83*P83,2)</f>
        <v>0</v>
      </c>
      <c r="R83" s="178"/>
      <c r="S83" s="178" t="s">
        <v>229</v>
      </c>
      <c r="T83" s="179" t="s">
        <v>374</v>
      </c>
      <c r="U83" s="158">
        <v>0</v>
      </c>
      <c r="V83" s="158">
        <f>ROUND(E83*U83,2)</f>
        <v>0</v>
      </c>
      <c r="W83" s="158"/>
      <c r="X83" s="158" t="s">
        <v>208</v>
      </c>
      <c r="Y83" s="158" t="s">
        <v>209</v>
      </c>
      <c r="Z83" s="147"/>
      <c r="AA83" s="147"/>
      <c r="AB83" s="147"/>
      <c r="AC83" s="147"/>
      <c r="AD83" s="147"/>
      <c r="AE83" s="147"/>
      <c r="AF83" s="147"/>
      <c r="AG83" s="147" t="s">
        <v>253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3" t="s">
        <v>381</v>
      </c>
      <c r="D84" s="163"/>
      <c r="E84" s="164">
        <v>8</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217</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3">
        <v>28</v>
      </c>
      <c r="B85" s="174" t="s">
        <v>382</v>
      </c>
      <c r="C85" s="182" t="s">
        <v>383</v>
      </c>
      <c r="D85" s="175" t="s">
        <v>329</v>
      </c>
      <c r="E85" s="176">
        <v>10</v>
      </c>
      <c r="F85" s="177"/>
      <c r="G85" s="178">
        <f>ROUND(E85*F85,2)</f>
        <v>0</v>
      </c>
      <c r="H85" s="177"/>
      <c r="I85" s="178">
        <f>ROUND(E85*H85,2)</f>
        <v>0</v>
      </c>
      <c r="J85" s="177"/>
      <c r="K85" s="178">
        <f>ROUND(E85*J85,2)</f>
        <v>0</v>
      </c>
      <c r="L85" s="178">
        <v>21</v>
      </c>
      <c r="M85" s="178">
        <f>G85*(1+L85/100)</f>
        <v>0</v>
      </c>
      <c r="N85" s="176">
        <v>2.2699999999999999E-3</v>
      </c>
      <c r="O85" s="176">
        <f>ROUND(E85*N85,2)</f>
        <v>0.02</v>
      </c>
      <c r="P85" s="176">
        <v>0</v>
      </c>
      <c r="Q85" s="176">
        <f>ROUND(E85*P85,2)</f>
        <v>0</v>
      </c>
      <c r="R85" s="178"/>
      <c r="S85" s="178" t="s">
        <v>229</v>
      </c>
      <c r="T85" s="179" t="s">
        <v>229</v>
      </c>
      <c r="U85" s="158">
        <v>0</v>
      </c>
      <c r="V85" s="158">
        <f>ROUND(E85*U85,2)</f>
        <v>0</v>
      </c>
      <c r="W85" s="158"/>
      <c r="X85" s="158" t="s">
        <v>208</v>
      </c>
      <c r="Y85" s="158" t="s">
        <v>209</v>
      </c>
      <c r="Z85" s="147"/>
      <c r="AA85" s="147"/>
      <c r="AB85" s="147"/>
      <c r="AC85" s="147"/>
      <c r="AD85" s="147"/>
      <c r="AE85" s="147"/>
      <c r="AF85" s="147"/>
      <c r="AG85" s="147" t="s">
        <v>210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256" t="s">
        <v>384</v>
      </c>
      <c r="D86" s="257"/>
      <c r="E86" s="257"/>
      <c r="F86" s="257"/>
      <c r="G86" s="257"/>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183" t="s">
        <v>299</v>
      </c>
      <c r="D87" s="163"/>
      <c r="E87" s="164">
        <v>10</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3">
        <v>29</v>
      </c>
      <c r="B88" s="174" t="s">
        <v>385</v>
      </c>
      <c r="C88" s="182" t="s">
        <v>386</v>
      </c>
      <c r="D88" s="175" t="s">
        <v>329</v>
      </c>
      <c r="E88" s="176">
        <v>10</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229</v>
      </c>
      <c r="T88" s="179" t="s">
        <v>229</v>
      </c>
      <c r="U88" s="158">
        <v>0</v>
      </c>
      <c r="V88" s="158">
        <f>ROUND(E88*U88,2)</f>
        <v>0</v>
      </c>
      <c r="W88" s="158"/>
      <c r="X88" s="158" t="s">
        <v>208</v>
      </c>
      <c r="Y88" s="158" t="s">
        <v>209</v>
      </c>
      <c r="Z88" s="147"/>
      <c r="AA88" s="147"/>
      <c r="AB88" s="147"/>
      <c r="AC88" s="147"/>
      <c r="AD88" s="147"/>
      <c r="AE88" s="147"/>
      <c r="AF88" s="147"/>
      <c r="AG88" s="147" t="s">
        <v>253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3" t="s">
        <v>299</v>
      </c>
      <c r="D89" s="163"/>
      <c r="E89" s="164">
        <v>10</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3">
        <v>30</v>
      </c>
      <c r="B90" s="174" t="s">
        <v>387</v>
      </c>
      <c r="C90" s="182" t="s">
        <v>388</v>
      </c>
      <c r="D90" s="175" t="s">
        <v>329</v>
      </c>
      <c r="E90" s="176">
        <v>253.62</v>
      </c>
      <c r="F90" s="177"/>
      <c r="G90" s="178">
        <f>ROUND(E90*F90,2)</f>
        <v>0</v>
      </c>
      <c r="H90" s="177"/>
      <c r="I90" s="178">
        <f>ROUND(E90*H90,2)</f>
        <v>0</v>
      </c>
      <c r="J90" s="177"/>
      <c r="K90" s="178">
        <f>ROUND(E90*J90,2)</f>
        <v>0</v>
      </c>
      <c r="L90" s="178">
        <v>21</v>
      </c>
      <c r="M90" s="178">
        <f>G90*(1+L90/100)</f>
        <v>0</v>
      </c>
      <c r="N90" s="176">
        <v>1.1900000000000001E-2</v>
      </c>
      <c r="O90" s="176">
        <f>ROUND(E90*N90,2)</f>
        <v>3.02</v>
      </c>
      <c r="P90" s="176">
        <v>0</v>
      </c>
      <c r="Q90" s="176">
        <f>ROUND(E90*P90,2)</f>
        <v>0</v>
      </c>
      <c r="R90" s="178"/>
      <c r="S90" s="178" t="s">
        <v>229</v>
      </c>
      <c r="T90" s="179" t="s">
        <v>229</v>
      </c>
      <c r="U90" s="158">
        <v>0</v>
      </c>
      <c r="V90" s="158">
        <f>ROUND(E90*U90,2)</f>
        <v>0</v>
      </c>
      <c r="W90" s="158"/>
      <c r="X90" s="158" t="s">
        <v>208</v>
      </c>
      <c r="Y90" s="158" t="s">
        <v>209</v>
      </c>
      <c r="Z90" s="147"/>
      <c r="AA90" s="147"/>
      <c r="AB90" s="147"/>
      <c r="AC90" s="147"/>
      <c r="AD90" s="147"/>
      <c r="AE90" s="147"/>
      <c r="AF90" s="147"/>
      <c r="AG90" s="147" t="s">
        <v>253</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3" t="s">
        <v>389</v>
      </c>
      <c r="D91" s="163"/>
      <c r="E91" s="164">
        <v>238.62</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217</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3" t="s">
        <v>390</v>
      </c>
      <c r="D92" s="163"/>
      <c r="E92" s="164">
        <v>15</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73">
        <v>31</v>
      </c>
      <c r="B93" s="174" t="s">
        <v>391</v>
      </c>
      <c r="C93" s="182" t="s">
        <v>392</v>
      </c>
      <c r="D93" s="175" t="s">
        <v>329</v>
      </c>
      <c r="E93" s="176">
        <v>113.33499999999999</v>
      </c>
      <c r="F93" s="177"/>
      <c r="G93" s="178">
        <f>ROUND(E93*F93,2)</f>
        <v>0</v>
      </c>
      <c r="H93" s="177"/>
      <c r="I93" s="178">
        <f>ROUND(E93*H93,2)</f>
        <v>0</v>
      </c>
      <c r="J93" s="177"/>
      <c r="K93" s="178">
        <f>ROUND(E93*J93,2)</f>
        <v>0</v>
      </c>
      <c r="L93" s="178">
        <v>21</v>
      </c>
      <c r="M93" s="178">
        <f>G93*(1+L93/100)</f>
        <v>0</v>
      </c>
      <c r="N93" s="176">
        <v>8.523E-2</v>
      </c>
      <c r="O93" s="176">
        <f>ROUND(E93*N93,2)</f>
        <v>9.66</v>
      </c>
      <c r="P93" s="176">
        <v>0</v>
      </c>
      <c r="Q93" s="176">
        <f>ROUND(E93*P93,2)</f>
        <v>0</v>
      </c>
      <c r="R93" s="178"/>
      <c r="S93" s="178" t="s">
        <v>229</v>
      </c>
      <c r="T93" s="179" t="s">
        <v>229</v>
      </c>
      <c r="U93" s="158">
        <v>0</v>
      </c>
      <c r="V93" s="158">
        <f>ROUND(E93*U93,2)</f>
        <v>0</v>
      </c>
      <c r="W93" s="158"/>
      <c r="X93" s="158" t="s">
        <v>208</v>
      </c>
      <c r="Y93" s="158" t="s">
        <v>209</v>
      </c>
      <c r="Z93" s="147"/>
      <c r="AA93" s="147"/>
      <c r="AB93" s="147"/>
      <c r="AC93" s="147"/>
      <c r="AD93" s="147"/>
      <c r="AE93" s="147"/>
      <c r="AF93" s="147"/>
      <c r="AG93" s="147" t="s">
        <v>253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256" t="s">
        <v>393</v>
      </c>
      <c r="D94" s="257"/>
      <c r="E94" s="257"/>
      <c r="F94" s="257"/>
      <c r="G94" s="257"/>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183" t="s">
        <v>394</v>
      </c>
      <c r="D95" s="163"/>
      <c r="E95" s="164">
        <v>56.68</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83" t="s">
        <v>395</v>
      </c>
      <c r="D96" s="163"/>
      <c r="E96" s="164">
        <v>27.3</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217</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3" t="s">
        <v>396</v>
      </c>
      <c r="D97" s="163"/>
      <c r="E97" s="164">
        <v>6.66</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3" t="s">
        <v>397</v>
      </c>
      <c r="D98" s="163"/>
      <c r="E98" s="164">
        <v>22.7</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73">
        <v>32</v>
      </c>
      <c r="B99" s="174" t="s">
        <v>398</v>
      </c>
      <c r="C99" s="182" t="s">
        <v>399</v>
      </c>
      <c r="D99" s="175" t="s">
        <v>329</v>
      </c>
      <c r="E99" s="176">
        <v>37.6</v>
      </c>
      <c r="F99" s="177"/>
      <c r="G99" s="178">
        <f>ROUND(E99*F99,2)</f>
        <v>0</v>
      </c>
      <c r="H99" s="177"/>
      <c r="I99" s="178">
        <f>ROUND(E99*H99,2)</f>
        <v>0</v>
      </c>
      <c r="J99" s="177"/>
      <c r="K99" s="178">
        <f>ROUND(E99*J99,2)</f>
        <v>0</v>
      </c>
      <c r="L99" s="178">
        <v>21</v>
      </c>
      <c r="M99" s="178">
        <f>G99*(1+L99/100)</f>
        <v>0</v>
      </c>
      <c r="N99" s="176">
        <v>9.5399999999999999E-3</v>
      </c>
      <c r="O99" s="176">
        <f>ROUND(E99*N99,2)</f>
        <v>0.36</v>
      </c>
      <c r="P99" s="176">
        <v>0</v>
      </c>
      <c r="Q99" s="176">
        <f>ROUND(E99*P99,2)</f>
        <v>0</v>
      </c>
      <c r="R99" s="178"/>
      <c r="S99" s="178" t="s">
        <v>206</v>
      </c>
      <c r="T99" s="179" t="s">
        <v>207</v>
      </c>
      <c r="U99" s="158">
        <v>0</v>
      </c>
      <c r="V99" s="158">
        <f>ROUND(E99*U99,2)</f>
        <v>0</v>
      </c>
      <c r="W99" s="158"/>
      <c r="X99" s="158" t="s">
        <v>208</v>
      </c>
      <c r="Y99" s="158" t="s">
        <v>209</v>
      </c>
      <c r="Z99" s="147"/>
      <c r="AA99" s="147"/>
      <c r="AB99" s="147"/>
      <c r="AC99" s="147"/>
      <c r="AD99" s="147"/>
      <c r="AE99" s="147"/>
      <c r="AF99" s="147"/>
      <c r="AG99" s="147" t="s">
        <v>210</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256" t="s">
        <v>400</v>
      </c>
      <c r="D100" s="257"/>
      <c r="E100" s="257"/>
      <c r="F100" s="257"/>
      <c r="G100" s="257"/>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183" t="s">
        <v>401</v>
      </c>
      <c r="D101" s="163"/>
      <c r="E101" s="164">
        <v>37.6</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217</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3">
        <v>33</v>
      </c>
      <c r="B102" s="174" t="s">
        <v>402</v>
      </c>
      <c r="C102" s="182" t="s">
        <v>403</v>
      </c>
      <c r="D102" s="175" t="s">
        <v>404</v>
      </c>
      <c r="E102" s="176">
        <v>25</v>
      </c>
      <c r="F102" s="177"/>
      <c r="G102" s="178">
        <f>ROUND(E102*F102,2)</f>
        <v>0</v>
      </c>
      <c r="H102" s="177"/>
      <c r="I102" s="178">
        <f>ROUND(E102*H102,2)</f>
        <v>0</v>
      </c>
      <c r="J102" s="177"/>
      <c r="K102" s="178">
        <f>ROUND(E102*J102,2)</f>
        <v>0</v>
      </c>
      <c r="L102" s="178">
        <v>21</v>
      </c>
      <c r="M102" s="178">
        <f>G102*(1+L102/100)</f>
        <v>0</v>
      </c>
      <c r="N102" s="176">
        <v>5.0000000000000001E-4</v>
      </c>
      <c r="O102" s="176">
        <f>ROUND(E102*N102,2)</f>
        <v>0.01</v>
      </c>
      <c r="P102" s="176">
        <v>0</v>
      </c>
      <c r="Q102" s="176">
        <f>ROUND(E102*P102,2)</f>
        <v>0</v>
      </c>
      <c r="R102" s="178"/>
      <c r="S102" s="178" t="s">
        <v>206</v>
      </c>
      <c r="T102" s="179" t="s">
        <v>207</v>
      </c>
      <c r="U102" s="158">
        <v>0</v>
      </c>
      <c r="V102" s="158">
        <f>ROUND(E102*U102,2)</f>
        <v>0</v>
      </c>
      <c r="W102" s="158"/>
      <c r="X102" s="158" t="s">
        <v>208</v>
      </c>
      <c r="Y102" s="158" t="s">
        <v>209</v>
      </c>
      <c r="Z102" s="147"/>
      <c r="AA102" s="147"/>
      <c r="AB102" s="147"/>
      <c r="AC102" s="147"/>
      <c r="AD102" s="147"/>
      <c r="AE102" s="147"/>
      <c r="AF102" s="147"/>
      <c r="AG102" s="147" t="s">
        <v>253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83" t="s">
        <v>405</v>
      </c>
      <c r="D103" s="163"/>
      <c r="E103" s="164">
        <v>25</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3">
        <v>34</v>
      </c>
      <c r="B104" s="174" t="s">
        <v>406</v>
      </c>
      <c r="C104" s="182" t="s">
        <v>407</v>
      </c>
      <c r="D104" s="175" t="s">
        <v>205</v>
      </c>
      <c r="E104" s="176">
        <v>1</v>
      </c>
      <c r="F104" s="177"/>
      <c r="G104" s="178">
        <f>ROUND(E104*F104,2)</f>
        <v>0</v>
      </c>
      <c r="H104" s="177"/>
      <c r="I104" s="178">
        <f>ROUND(E104*H104,2)</f>
        <v>0</v>
      </c>
      <c r="J104" s="177"/>
      <c r="K104" s="178">
        <f>ROUND(E104*J104,2)</f>
        <v>0</v>
      </c>
      <c r="L104" s="178">
        <v>21</v>
      </c>
      <c r="M104" s="178">
        <f>G104*(1+L104/100)</f>
        <v>0</v>
      </c>
      <c r="N104" s="176">
        <v>0.01</v>
      </c>
      <c r="O104" s="176">
        <f>ROUND(E104*N104,2)</f>
        <v>0.01</v>
      </c>
      <c r="P104" s="176">
        <v>0</v>
      </c>
      <c r="Q104" s="176">
        <f>ROUND(E104*P104,2)</f>
        <v>0</v>
      </c>
      <c r="R104" s="178"/>
      <c r="S104" s="178" t="s">
        <v>206</v>
      </c>
      <c r="T104" s="179" t="s">
        <v>207</v>
      </c>
      <c r="U104" s="158">
        <v>0</v>
      </c>
      <c r="V104" s="158">
        <f>ROUND(E104*U104,2)</f>
        <v>0</v>
      </c>
      <c r="W104" s="158"/>
      <c r="X104" s="158" t="s">
        <v>208</v>
      </c>
      <c r="Y104" s="158" t="s">
        <v>209</v>
      </c>
      <c r="Z104" s="147"/>
      <c r="AA104" s="147"/>
      <c r="AB104" s="147"/>
      <c r="AC104" s="147"/>
      <c r="AD104" s="147"/>
      <c r="AE104" s="147"/>
      <c r="AF104" s="147"/>
      <c r="AG104" s="147" t="s">
        <v>210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6" t="s">
        <v>408</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212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kompletní oprava střešního pláště, doplnění tepelné izolace, souvrství živičných pásů - rozměr 1,0x1,0 m</v>
      </c>
      <c r="BB105" s="147"/>
      <c r="BC105" s="147"/>
      <c r="BD105" s="147"/>
      <c r="BE105" s="147"/>
      <c r="BF105" s="147"/>
      <c r="BG105" s="147"/>
      <c r="BH105" s="147"/>
    </row>
    <row r="106" spans="1:60" outlineLevel="2" x14ac:dyDescent="0.2">
      <c r="A106" s="154"/>
      <c r="B106" s="155"/>
      <c r="C106" s="183" t="s">
        <v>81</v>
      </c>
      <c r="D106" s="163"/>
      <c r="E106" s="164">
        <v>1</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6" t="s">
        <v>201</v>
      </c>
      <c r="B107" s="167" t="s">
        <v>93</v>
      </c>
      <c r="C107" s="181" t="s">
        <v>95</v>
      </c>
      <c r="D107" s="168"/>
      <c r="E107" s="169"/>
      <c r="F107" s="170"/>
      <c r="G107" s="170">
        <f>SUMIF(AG108:AG132,"&lt;&gt;NOR",G108:G132)</f>
        <v>0</v>
      </c>
      <c r="H107" s="170"/>
      <c r="I107" s="170">
        <f>SUM(I108:I132)</f>
        <v>0</v>
      </c>
      <c r="J107" s="170"/>
      <c r="K107" s="170">
        <f>SUM(K108:K132)</f>
        <v>0</v>
      </c>
      <c r="L107" s="170"/>
      <c r="M107" s="170">
        <f>SUM(M108:M132)</f>
        <v>0</v>
      </c>
      <c r="N107" s="169"/>
      <c r="O107" s="169">
        <f>SUM(O108:O132)</f>
        <v>10.76</v>
      </c>
      <c r="P107" s="169"/>
      <c r="Q107" s="169">
        <f>SUM(Q108:Q132)</f>
        <v>0</v>
      </c>
      <c r="R107" s="170"/>
      <c r="S107" s="170"/>
      <c r="T107" s="171"/>
      <c r="U107" s="165"/>
      <c r="V107" s="165">
        <f>SUM(V108:V132)</f>
        <v>122.63</v>
      </c>
      <c r="W107" s="165"/>
      <c r="X107" s="165"/>
      <c r="Y107" s="165"/>
      <c r="AG107" t="s">
        <v>202</v>
      </c>
    </row>
    <row r="108" spans="1:60" ht="33.75" outlineLevel="1" x14ac:dyDescent="0.2">
      <c r="A108" s="173">
        <v>35</v>
      </c>
      <c r="B108" s="174" t="s">
        <v>409</v>
      </c>
      <c r="C108" s="182" t="s">
        <v>410</v>
      </c>
      <c r="D108" s="175" t="s">
        <v>329</v>
      </c>
      <c r="E108" s="176">
        <v>5</v>
      </c>
      <c r="F108" s="177"/>
      <c r="G108" s="178">
        <f>ROUND(E108*F108,2)</f>
        <v>0</v>
      </c>
      <c r="H108" s="177"/>
      <c r="I108" s="178">
        <f>ROUND(E108*H108,2)</f>
        <v>0</v>
      </c>
      <c r="J108" s="177"/>
      <c r="K108" s="178">
        <f>ROUND(E108*J108,2)</f>
        <v>0</v>
      </c>
      <c r="L108" s="178">
        <v>21</v>
      </c>
      <c r="M108" s="178">
        <f>G108*(1+L108/100)</f>
        <v>0</v>
      </c>
      <c r="N108" s="176">
        <v>8.6319999999999994E-2</v>
      </c>
      <c r="O108" s="176">
        <f>ROUND(E108*N108,2)</f>
        <v>0.43</v>
      </c>
      <c r="P108" s="176">
        <v>0</v>
      </c>
      <c r="Q108" s="176">
        <f>ROUND(E108*P108,2)</f>
        <v>0</v>
      </c>
      <c r="R108" s="178"/>
      <c r="S108" s="178" t="s">
        <v>229</v>
      </c>
      <c r="T108" s="179" t="s">
        <v>229</v>
      </c>
      <c r="U108" s="158">
        <v>0</v>
      </c>
      <c r="V108" s="158">
        <f>ROUND(E108*U108,2)</f>
        <v>0</v>
      </c>
      <c r="W108" s="158"/>
      <c r="X108" s="158" t="s">
        <v>208</v>
      </c>
      <c r="Y108" s="158" t="s">
        <v>209</v>
      </c>
      <c r="Z108" s="147"/>
      <c r="AA108" s="147"/>
      <c r="AB108" s="147"/>
      <c r="AC108" s="147"/>
      <c r="AD108" s="147"/>
      <c r="AE108" s="147"/>
      <c r="AF108" s="147"/>
      <c r="AG108" s="147" t="s">
        <v>253</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256" t="s">
        <v>411</v>
      </c>
      <c r="D109" s="257"/>
      <c r="E109" s="257"/>
      <c r="F109" s="257"/>
      <c r="G109" s="257"/>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183" t="s">
        <v>89</v>
      </c>
      <c r="D110" s="163"/>
      <c r="E110" s="164">
        <v>5</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217</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73">
        <v>36</v>
      </c>
      <c r="B111" s="174" t="s">
        <v>412</v>
      </c>
      <c r="C111" s="182" t="s">
        <v>413</v>
      </c>
      <c r="D111" s="175" t="s">
        <v>414</v>
      </c>
      <c r="E111" s="176">
        <v>55.8</v>
      </c>
      <c r="F111" s="177"/>
      <c r="G111" s="178">
        <f>ROUND(E111*F111,2)</f>
        <v>0</v>
      </c>
      <c r="H111" s="177"/>
      <c r="I111" s="178">
        <f>ROUND(E111*H111,2)</f>
        <v>0</v>
      </c>
      <c r="J111" s="177"/>
      <c r="K111" s="178">
        <f>ROUND(E111*J111,2)</f>
        <v>0</v>
      </c>
      <c r="L111" s="178">
        <v>21</v>
      </c>
      <c r="M111" s="178">
        <f>G111*(1+L111/100)</f>
        <v>0</v>
      </c>
      <c r="N111" s="176">
        <v>4.3099999999999996E-3</v>
      </c>
      <c r="O111" s="176">
        <f>ROUND(E111*N111,2)</f>
        <v>0.24</v>
      </c>
      <c r="P111" s="176">
        <v>0</v>
      </c>
      <c r="Q111" s="176">
        <f>ROUND(E111*P111,2)</f>
        <v>0</v>
      </c>
      <c r="R111" s="178"/>
      <c r="S111" s="178" t="s">
        <v>229</v>
      </c>
      <c r="T111" s="179" t="s">
        <v>229</v>
      </c>
      <c r="U111" s="158">
        <v>0</v>
      </c>
      <c r="V111" s="158">
        <f>ROUND(E111*U111,2)</f>
        <v>0</v>
      </c>
      <c r="W111" s="158"/>
      <c r="X111" s="158" t="s">
        <v>208</v>
      </c>
      <c r="Y111" s="158" t="s">
        <v>209</v>
      </c>
      <c r="Z111" s="147"/>
      <c r="AA111" s="147"/>
      <c r="AB111" s="147"/>
      <c r="AC111" s="147"/>
      <c r="AD111" s="147"/>
      <c r="AE111" s="147"/>
      <c r="AF111" s="147"/>
      <c r="AG111" s="147" t="s">
        <v>253</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56" t="s">
        <v>415</v>
      </c>
      <c r="D112" s="257"/>
      <c r="E112" s="257"/>
      <c r="F112" s="257"/>
      <c r="G112" s="257"/>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3" t="s">
        <v>416</v>
      </c>
      <c r="D113" s="163"/>
      <c r="E113" s="164">
        <v>55.8</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217</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33.75" outlineLevel="1" x14ac:dyDescent="0.2">
      <c r="A114" s="173">
        <v>37</v>
      </c>
      <c r="B114" s="174" t="s">
        <v>417</v>
      </c>
      <c r="C114" s="182" t="s">
        <v>418</v>
      </c>
      <c r="D114" s="175" t="s">
        <v>329</v>
      </c>
      <c r="E114" s="176">
        <v>11.1</v>
      </c>
      <c r="F114" s="177"/>
      <c r="G114" s="178">
        <f>ROUND(E114*F114,2)</f>
        <v>0</v>
      </c>
      <c r="H114" s="177"/>
      <c r="I114" s="178">
        <f>ROUND(E114*H114,2)</f>
        <v>0</v>
      </c>
      <c r="J114" s="177"/>
      <c r="K114" s="178">
        <f>ROUND(E114*J114,2)</f>
        <v>0</v>
      </c>
      <c r="L114" s="178">
        <v>21</v>
      </c>
      <c r="M114" s="178">
        <f>G114*(1+L114/100)</f>
        <v>0</v>
      </c>
      <c r="N114" s="176">
        <v>3.9210000000000002E-2</v>
      </c>
      <c r="O114" s="176">
        <f>ROUND(E114*N114,2)</f>
        <v>0.44</v>
      </c>
      <c r="P114" s="176">
        <v>0</v>
      </c>
      <c r="Q114" s="176">
        <f>ROUND(E114*P114,2)</f>
        <v>0</v>
      </c>
      <c r="R114" s="178"/>
      <c r="S114" s="178" t="s">
        <v>229</v>
      </c>
      <c r="T114" s="179" t="s">
        <v>229</v>
      </c>
      <c r="U114" s="158">
        <v>0</v>
      </c>
      <c r="V114" s="158">
        <f>ROUND(E114*U114,2)</f>
        <v>0</v>
      </c>
      <c r="W114" s="158"/>
      <c r="X114" s="158" t="s">
        <v>208</v>
      </c>
      <c r="Y114" s="158" t="s">
        <v>209</v>
      </c>
      <c r="Z114" s="147"/>
      <c r="AA114" s="147"/>
      <c r="AB114" s="147"/>
      <c r="AC114" s="147"/>
      <c r="AD114" s="147"/>
      <c r="AE114" s="147"/>
      <c r="AF114" s="147"/>
      <c r="AG114" s="147" t="s">
        <v>253</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256" t="s">
        <v>419</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3" t="s">
        <v>420</v>
      </c>
      <c r="D116" s="163"/>
      <c r="E116" s="164">
        <v>9.1</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217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3" t="s">
        <v>421</v>
      </c>
      <c r="D117" s="163"/>
      <c r="E117" s="164">
        <v>2</v>
      </c>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217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73">
        <v>38</v>
      </c>
      <c r="B118" s="174" t="s">
        <v>422</v>
      </c>
      <c r="C118" s="182" t="s">
        <v>423</v>
      </c>
      <c r="D118" s="175" t="s">
        <v>329</v>
      </c>
      <c r="E118" s="176">
        <v>32.975000000000001</v>
      </c>
      <c r="F118" s="177"/>
      <c r="G118" s="178">
        <f>ROUND(E118*F118,2)</f>
        <v>0</v>
      </c>
      <c r="H118" s="177"/>
      <c r="I118" s="178">
        <f>ROUND(E118*H118,2)</f>
        <v>0</v>
      </c>
      <c r="J118" s="177"/>
      <c r="K118" s="178">
        <f>ROUND(E118*J118,2)</f>
        <v>0</v>
      </c>
      <c r="L118" s="178">
        <v>21</v>
      </c>
      <c r="M118" s="178">
        <f>G118*(1+L118/100)</f>
        <v>0</v>
      </c>
      <c r="N118" s="176">
        <v>4.7660000000000001E-2</v>
      </c>
      <c r="O118" s="176">
        <f>ROUND(E118*N118,2)</f>
        <v>1.57</v>
      </c>
      <c r="P118" s="176">
        <v>0</v>
      </c>
      <c r="Q118" s="176">
        <f>ROUND(E118*P118,2)</f>
        <v>0</v>
      </c>
      <c r="R118" s="178"/>
      <c r="S118" s="178" t="s">
        <v>229</v>
      </c>
      <c r="T118" s="179" t="s">
        <v>229</v>
      </c>
      <c r="U118" s="158">
        <v>0</v>
      </c>
      <c r="V118" s="158">
        <f>ROUND(E118*U118,2)</f>
        <v>0</v>
      </c>
      <c r="W118" s="158"/>
      <c r="X118" s="158" t="s">
        <v>208</v>
      </c>
      <c r="Y118" s="158" t="s">
        <v>209</v>
      </c>
      <c r="Z118" s="147"/>
      <c r="AA118" s="147"/>
      <c r="AB118" s="147"/>
      <c r="AC118" s="147"/>
      <c r="AD118" s="147"/>
      <c r="AE118" s="147"/>
      <c r="AF118" s="147"/>
      <c r="AG118" s="147" t="s">
        <v>253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256" t="s">
        <v>424</v>
      </c>
      <c r="D119" s="257"/>
      <c r="E119" s="257"/>
      <c r="F119" s="257"/>
      <c r="G119" s="257"/>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212</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3" t="s">
        <v>425</v>
      </c>
      <c r="D120" s="163"/>
      <c r="E120" s="164">
        <v>4.4000000000000004</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3" t="s">
        <v>426</v>
      </c>
      <c r="D121" s="163"/>
      <c r="E121" s="164">
        <v>28.57</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217</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33.75" outlineLevel="1" x14ac:dyDescent="0.2">
      <c r="A122" s="173">
        <v>39</v>
      </c>
      <c r="B122" s="174" t="s">
        <v>427</v>
      </c>
      <c r="C122" s="182" t="s">
        <v>428</v>
      </c>
      <c r="D122" s="175" t="s">
        <v>329</v>
      </c>
      <c r="E122" s="176">
        <v>520.04150000000004</v>
      </c>
      <c r="F122" s="177"/>
      <c r="G122" s="178">
        <f>ROUND(E122*F122,2)</f>
        <v>0</v>
      </c>
      <c r="H122" s="177"/>
      <c r="I122" s="178">
        <f>ROUND(E122*H122,2)</f>
        <v>0</v>
      </c>
      <c r="J122" s="177"/>
      <c r="K122" s="178">
        <f>ROUND(E122*J122,2)</f>
        <v>0</v>
      </c>
      <c r="L122" s="178">
        <v>21</v>
      </c>
      <c r="M122" s="178">
        <f>G122*(1+L122/100)</f>
        <v>0</v>
      </c>
      <c r="N122" s="176">
        <v>1.554E-2</v>
      </c>
      <c r="O122" s="176">
        <f>ROUND(E122*N122,2)</f>
        <v>8.08</v>
      </c>
      <c r="P122" s="176">
        <v>0</v>
      </c>
      <c r="Q122" s="176">
        <f>ROUND(E122*P122,2)</f>
        <v>0</v>
      </c>
      <c r="R122" s="178" t="s">
        <v>429</v>
      </c>
      <c r="S122" s="178" t="s">
        <v>229</v>
      </c>
      <c r="T122" s="179" t="s">
        <v>430</v>
      </c>
      <c r="U122" s="158">
        <v>0.23580000000000001</v>
      </c>
      <c r="V122" s="158">
        <f>ROUND(E122*U122,2)</f>
        <v>122.63</v>
      </c>
      <c r="W122" s="158"/>
      <c r="X122" s="158" t="s">
        <v>208</v>
      </c>
      <c r="Y122" s="158" t="s">
        <v>209</v>
      </c>
      <c r="Z122" s="147"/>
      <c r="AA122" s="147"/>
      <c r="AB122" s="147"/>
      <c r="AC122" s="147"/>
      <c r="AD122" s="147"/>
      <c r="AE122" s="147"/>
      <c r="AF122" s="147"/>
      <c r="AG122" s="147" t="s">
        <v>253</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3" t="s">
        <v>431</v>
      </c>
      <c r="D123" s="163"/>
      <c r="E123" s="164">
        <v>143.98949999999999</v>
      </c>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217</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83" t="s">
        <v>432</v>
      </c>
      <c r="D124" s="163"/>
      <c r="E124" s="164">
        <v>29.007999999999999</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217</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3" t="s">
        <v>433</v>
      </c>
      <c r="D125" s="163"/>
      <c r="E125" s="164">
        <v>38.64</v>
      </c>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3" t="s">
        <v>434</v>
      </c>
      <c r="D126" s="163"/>
      <c r="E126" s="164">
        <v>155.22499999999999</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217</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3" t="s">
        <v>435</v>
      </c>
      <c r="D127" s="163"/>
      <c r="E127" s="164">
        <v>51.87</v>
      </c>
      <c r="F127" s="158"/>
      <c r="G127" s="158"/>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217</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3" t="s">
        <v>436</v>
      </c>
      <c r="D128" s="163"/>
      <c r="E128" s="164">
        <v>32.82</v>
      </c>
      <c r="F128" s="158"/>
      <c r="G128" s="158"/>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217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83" t="s">
        <v>437</v>
      </c>
      <c r="D129" s="163"/>
      <c r="E129" s="164">
        <v>15.81</v>
      </c>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217</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83" t="s">
        <v>438</v>
      </c>
      <c r="D130" s="163"/>
      <c r="E130" s="164">
        <v>2.5649999999999999</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217</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3" t="s">
        <v>439</v>
      </c>
      <c r="D131" s="163"/>
      <c r="E131" s="164">
        <v>10.584</v>
      </c>
      <c r="F131" s="158"/>
      <c r="G131" s="158"/>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217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83" t="s">
        <v>440</v>
      </c>
      <c r="D132" s="163"/>
      <c r="E132" s="164">
        <v>39.53</v>
      </c>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x14ac:dyDescent="0.2">
      <c r="A133" s="166" t="s">
        <v>201</v>
      </c>
      <c r="B133" s="167" t="s">
        <v>91</v>
      </c>
      <c r="C133" s="181" t="s">
        <v>92</v>
      </c>
      <c r="D133" s="168"/>
      <c r="E133" s="169"/>
      <c r="F133" s="170"/>
      <c r="G133" s="170">
        <f>SUMIF(AG134:AG145,"&lt;&gt;NOR",G134:G145)</f>
        <v>0</v>
      </c>
      <c r="H133" s="170"/>
      <c r="I133" s="170">
        <f>SUM(I134:I145)</f>
        <v>0</v>
      </c>
      <c r="J133" s="170"/>
      <c r="K133" s="170">
        <f>SUM(K134:K145)</f>
        <v>0</v>
      </c>
      <c r="L133" s="170"/>
      <c r="M133" s="170">
        <f>SUM(M134:M145)</f>
        <v>0</v>
      </c>
      <c r="N133" s="169"/>
      <c r="O133" s="169">
        <f>SUM(O134:O145)</f>
        <v>1.3</v>
      </c>
      <c r="P133" s="169"/>
      <c r="Q133" s="169">
        <f>SUM(Q134:Q145)</f>
        <v>0</v>
      </c>
      <c r="R133" s="170"/>
      <c r="S133" s="170"/>
      <c r="T133" s="171"/>
      <c r="U133" s="165"/>
      <c r="V133" s="165">
        <f>SUM(V134:V145)</f>
        <v>114.41</v>
      </c>
      <c r="W133" s="165"/>
      <c r="X133" s="165"/>
      <c r="Y133" s="165"/>
      <c r="AG133" t="s">
        <v>202</v>
      </c>
    </row>
    <row r="134" spans="1:60" ht="33.75" outlineLevel="1" x14ac:dyDescent="0.2">
      <c r="A134" s="173">
        <v>40</v>
      </c>
      <c r="B134" s="174" t="s">
        <v>441</v>
      </c>
      <c r="C134" s="182" t="s">
        <v>442</v>
      </c>
      <c r="D134" s="175" t="s">
        <v>329</v>
      </c>
      <c r="E134" s="176">
        <v>520.04150000000004</v>
      </c>
      <c r="F134" s="177"/>
      <c r="G134" s="178">
        <f>ROUND(E134*F134,2)</f>
        <v>0</v>
      </c>
      <c r="H134" s="177"/>
      <c r="I134" s="178">
        <f>ROUND(E134*H134,2)</f>
        <v>0</v>
      </c>
      <c r="J134" s="177"/>
      <c r="K134" s="178">
        <f>ROUND(E134*J134,2)</f>
        <v>0</v>
      </c>
      <c r="L134" s="178">
        <v>21</v>
      </c>
      <c r="M134" s="178">
        <f>G134*(1+L134/100)</f>
        <v>0</v>
      </c>
      <c r="N134" s="176">
        <v>2.5000000000000001E-3</v>
      </c>
      <c r="O134" s="176">
        <f>ROUND(E134*N134,2)</f>
        <v>1.3</v>
      </c>
      <c r="P134" s="176">
        <v>0</v>
      </c>
      <c r="Q134" s="176">
        <f>ROUND(E134*P134,2)</f>
        <v>0</v>
      </c>
      <c r="R134" s="178" t="s">
        <v>443</v>
      </c>
      <c r="S134" s="178" t="s">
        <v>229</v>
      </c>
      <c r="T134" s="179" t="s">
        <v>430</v>
      </c>
      <c r="U134" s="158">
        <v>0.22</v>
      </c>
      <c r="V134" s="158">
        <f>ROUND(E134*U134,2)</f>
        <v>114.41</v>
      </c>
      <c r="W134" s="158"/>
      <c r="X134" s="158" t="s">
        <v>208</v>
      </c>
      <c r="Y134" s="158" t="s">
        <v>209</v>
      </c>
      <c r="Z134" s="147"/>
      <c r="AA134" s="147"/>
      <c r="AB134" s="147"/>
      <c r="AC134" s="147"/>
      <c r="AD134" s="147"/>
      <c r="AE134" s="147"/>
      <c r="AF134" s="147"/>
      <c r="AG134" s="147" t="s">
        <v>297</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265" t="s">
        <v>444</v>
      </c>
      <c r="D135" s="266"/>
      <c r="E135" s="266"/>
      <c r="F135" s="266"/>
      <c r="G135" s="266"/>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445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183" t="s">
        <v>431</v>
      </c>
      <c r="D136" s="163"/>
      <c r="E136" s="164">
        <v>143.98949999999999</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217</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3" t="s">
        <v>432</v>
      </c>
      <c r="D137" s="163"/>
      <c r="E137" s="164">
        <v>29.007999999999999</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217</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3" t="s">
        <v>433</v>
      </c>
      <c r="D138" s="163"/>
      <c r="E138" s="164">
        <v>38.64</v>
      </c>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217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3" t="s">
        <v>434</v>
      </c>
      <c r="D139" s="163"/>
      <c r="E139" s="164">
        <v>155.22499999999999</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3" t="s">
        <v>435</v>
      </c>
      <c r="D140" s="163"/>
      <c r="E140" s="164">
        <v>51.87</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3" t="s">
        <v>436</v>
      </c>
      <c r="D141" s="163"/>
      <c r="E141" s="164">
        <v>32.82</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217</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3" t="s">
        <v>437</v>
      </c>
      <c r="D142" s="163"/>
      <c r="E142" s="164">
        <v>15.81</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217</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3" t="s">
        <v>438</v>
      </c>
      <c r="D143" s="163"/>
      <c r="E143" s="164">
        <v>2.5649999999999999</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217</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3" t="s">
        <v>439</v>
      </c>
      <c r="D144" s="163"/>
      <c r="E144" s="164">
        <v>10.584</v>
      </c>
      <c r="F144" s="158"/>
      <c r="G144" s="158"/>
      <c r="H144" s="158"/>
      <c r="I144" s="158"/>
      <c r="J144" s="158"/>
      <c r="K144" s="158"/>
      <c r="L144" s="158"/>
      <c r="M144" s="158"/>
      <c r="N144" s="157"/>
      <c r="O144" s="157"/>
      <c r="P144" s="157"/>
      <c r="Q144" s="157"/>
      <c r="R144" s="158"/>
      <c r="S144" s="158"/>
      <c r="T144" s="158"/>
      <c r="U144" s="158"/>
      <c r="V144" s="158"/>
      <c r="W144" s="158"/>
      <c r="X144" s="158"/>
      <c r="Y144" s="158"/>
      <c r="Z144" s="147"/>
      <c r="AA144" s="147"/>
      <c r="AB144" s="147"/>
      <c r="AC144" s="147"/>
      <c r="AD144" s="147"/>
      <c r="AE144" s="147"/>
      <c r="AF144" s="147"/>
      <c r="AG144" s="147" t="s">
        <v>217</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3" t="s">
        <v>440</v>
      </c>
      <c r="D145" s="163"/>
      <c r="E145" s="164">
        <v>39.53</v>
      </c>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217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x14ac:dyDescent="0.2">
      <c r="A146" s="166" t="s">
        <v>201</v>
      </c>
      <c r="B146" s="167" t="s">
        <v>93</v>
      </c>
      <c r="C146" s="181" t="s">
        <v>95</v>
      </c>
      <c r="D146" s="168"/>
      <c r="E146" s="169"/>
      <c r="F146" s="170"/>
      <c r="G146" s="170">
        <f>SUMIF(AG147:AG188,"&lt;&gt;NOR",G147:G188)</f>
        <v>0</v>
      </c>
      <c r="H146" s="170"/>
      <c r="I146" s="170">
        <f>SUM(I147:I188)</f>
        <v>0</v>
      </c>
      <c r="J146" s="170"/>
      <c r="K146" s="170">
        <f>SUM(K147:K188)</f>
        <v>0</v>
      </c>
      <c r="L146" s="170"/>
      <c r="M146" s="170">
        <f>SUM(M147:M188)</f>
        <v>0</v>
      </c>
      <c r="N146" s="169"/>
      <c r="O146" s="169">
        <f>SUM(O147:O188)</f>
        <v>2.5500000000000003</v>
      </c>
      <c r="P146" s="169"/>
      <c r="Q146" s="169">
        <f>SUM(Q147:Q188)</f>
        <v>0.04</v>
      </c>
      <c r="R146" s="170"/>
      <c r="S146" s="170"/>
      <c r="T146" s="171"/>
      <c r="U146" s="165"/>
      <c r="V146" s="165">
        <f>SUM(V147:V188)</f>
        <v>0</v>
      </c>
      <c r="W146" s="165"/>
      <c r="X146" s="165"/>
      <c r="Y146" s="165"/>
      <c r="AG146" t="s">
        <v>202</v>
      </c>
    </row>
    <row r="147" spans="1:60" ht="22.5" outlineLevel="1" x14ac:dyDescent="0.2">
      <c r="A147" s="173">
        <v>41</v>
      </c>
      <c r="B147" s="174" t="s">
        <v>446</v>
      </c>
      <c r="C147" s="182" t="s">
        <v>447</v>
      </c>
      <c r="D147" s="175" t="s">
        <v>329</v>
      </c>
      <c r="E147" s="176">
        <v>480.51150000000001</v>
      </c>
      <c r="F147" s="177"/>
      <c r="G147" s="178">
        <f>ROUND(E147*F147,2)</f>
        <v>0</v>
      </c>
      <c r="H147" s="177"/>
      <c r="I147" s="178">
        <f>ROUND(E147*H147,2)</f>
        <v>0</v>
      </c>
      <c r="J147" s="177"/>
      <c r="K147" s="178">
        <f>ROUND(E147*J147,2)</f>
        <v>0</v>
      </c>
      <c r="L147" s="178">
        <v>21</v>
      </c>
      <c r="M147" s="178">
        <f>G147*(1+L147/100)</f>
        <v>0</v>
      </c>
      <c r="N147" s="176">
        <v>3.6700000000000001E-3</v>
      </c>
      <c r="O147" s="176">
        <f>ROUND(E147*N147,2)</f>
        <v>1.76</v>
      </c>
      <c r="P147" s="176">
        <v>0</v>
      </c>
      <c r="Q147" s="176">
        <f>ROUND(E147*P147,2)</f>
        <v>0</v>
      </c>
      <c r="R147" s="178"/>
      <c r="S147" s="178" t="s">
        <v>229</v>
      </c>
      <c r="T147" s="179" t="s">
        <v>229</v>
      </c>
      <c r="U147" s="158">
        <v>0</v>
      </c>
      <c r="V147" s="158">
        <f>ROUND(E147*U147,2)</f>
        <v>0</v>
      </c>
      <c r="W147" s="158"/>
      <c r="X147" s="158" t="s">
        <v>208</v>
      </c>
      <c r="Y147" s="158" t="s">
        <v>209</v>
      </c>
      <c r="Z147" s="147"/>
      <c r="AA147" s="147"/>
      <c r="AB147" s="147"/>
      <c r="AC147" s="147"/>
      <c r="AD147" s="147"/>
      <c r="AE147" s="147"/>
      <c r="AF147" s="147"/>
      <c r="AG147" s="147" t="s">
        <v>253</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83" t="s">
        <v>431</v>
      </c>
      <c r="D148" s="163"/>
      <c r="E148" s="164">
        <v>143.99</v>
      </c>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217</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83" t="s">
        <v>432</v>
      </c>
      <c r="D149" s="163"/>
      <c r="E149" s="164">
        <v>29.01</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217</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83" t="s">
        <v>433</v>
      </c>
      <c r="D150" s="163"/>
      <c r="E150" s="164">
        <v>38.64</v>
      </c>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3" t="s">
        <v>434</v>
      </c>
      <c r="D151" s="163"/>
      <c r="E151" s="164">
        <v>155.22</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217</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3" t="s">
        <v>435</v>
      </c>
      <c r="D152" s="163"/>
      <c r="E152" s="164">
        <v>51.87</v>
      </c>
      <c r="F152" s="158"/>
      <c r="G152" s="1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217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3" t="s">
        <v>436</v>
      </c>
      <c r="D153" s="163"/>
      <c r="E153" s="164">
        <v>32.82</v>
      </c>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217</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3" t="s">
        <v>437</v>
      </c>
      <c r="D154" s="163"/>
      <c r="E154" s="164">
        <v>15.81</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3" t="s">
        <v>438</v>
      </c>
      <c r="D155" s="163"/>
      <c r="E155" s="164">
        <v>2.56</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217</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3" t="s">
        <v>439</v>
      </c>
      <c r="D156" s="163"/>
      <c r="E156" s="164">
        <v>10.58</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217</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3">
        <v>42</v>
      </c>
      <c r="B157" s="174" t="s">
        <v>448</v>
      </c>
      <c r="C157" s="182" t="s">
        <v>449</v>
      </c>
      <c r="D157" s="175" t="s">
        <v>329</v>
      </c>
      <c r="E157" s="176">
        <v>11.58</v>
      </c>
      <c r="F157" s="177"/>
      <c r="G157" s="178">
        <f>ROUND(E157*F157,2)</f>
        <v>0</v>
      </c>
      <c r="H157" s="177"/>
      <c r="I157" s="178">
        <f>ROUND(E157*H157,2)</f>
        <v>0</v>
      </c>
      <c r="J157" s="177"/>
      <c r="K157" s="178">
        <f>ROUND(E157*J157,2)</f>
        <v>0</v>
      </c>
      <c r="L157" s="178">
        <v>21</v>
      </c>
      <c r="M157" s="178">
        <f>G157*(1+L157/100)</f>
        <v>0</v>
      </c>
      <c r="N157" s="176">
        <v>4.777E-2</v>
      </c>
      <c r="O157" s="176">
        <f>ROUND(E157*N157,2)</f>
        <v>0.55000000000000004</v>
      </c>
      <c r="P157" s="176">
        <v>0</v>
      </c>
      <c r="Q157" s="176">
        <f>ROUND(E157*P157,2)</f>
        <v>0</v>
      </c>
      <c r="R157" s="178"/>
      <c r="S157" s="178" t="s">
        <v>229</v>
      </c>
      <c r="T157" s="179" t="s">
        <v>229</v>
      </c>
      <c r="U157" s="158">
        <v>0</v>
      </c>
      <c r="V157" s="158">
        <f>ROUND(E157*U157,2)</f>
        <v>0</v>
      </c>
      <c r="W157" s="158"/>
      <c r="X157" s="158" t="s">
        <v>208</v>
      </c>
      <c r="Y157" s="158" t="s">
        <v>209</v>
      </c>
      <c r="Z157" s="147"/>
      <c r="AA157" s="147"/>
      <c r="AB157" s="147"/>
      <c r="AC157" s="147"/>
      <c r="AD157" s="147"/>
      <c r="AE157" s="147"/>
      <c r="AF157" s="147"/>
      <c r="AG157" s="147" t="s">
        <v>253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183" t="s">
        <v>450</v>
      </c>
      <c r="D158" s="163"/>
      <c r="E158" s="164">
        <v>11.58</v>
      </c>
      <c r="F158" s="158"/>
      <c r="G158" s="158"/>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217</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73">
        <v>43</v>
      </c>
      <c r="B159" s="174" t="s">
        <v>451</v>
      </c>
      <c r="C159" s="182" t="s">
        <v>452</v>
      </c>
      <c r="D159" s="175" t="s">
        <v>329</v>
      </c>
      <c r="E159" s="176">
        <v>42.07</v>
      </c>
      <c r="F159" s="177"/>
      <c r="G159" s="178">
        <f>ROUND(E159*F159,2)</f>
        <v>0</v>
      </c>
      <c r="H159" s="177"/>
      <c r="I159" s="178">
        <f>ROUND(E159*H159,2)</f>
        <v>0</v>
      </c>
      <c r="J159" s="177"/>
      <c r="K159" s="178">
        <f>ROUND(E159*J159,2)</f>
        <v>0</v>
      </c>
      <c r="L159" s="178">
        <v>21</v>
      </c>
      <c r="M159" s="178">
        <f>G159*(1+L159/100)</f>
        <v>0</v>
      </c>
      <c r="N159" s="176">
        <v>1E-4</v>
      </c>
      <c r="O159" s="176">
        <f>ROUND(E159*N159,2)</f>
        <v>0</v>
      </c>
      <c r="P159" s="176">
        <v>1E-4</v>
      </c>
      <c r="Q159" s="176">
        <f>ROUND(E159*P159,2)</f>
        <v>0</v>
      </c>
      <c r="R159" s="178"/>
      <c r="S159" s="178" t="s">
        <v>206</v>
      </c>
      <c r="T159" s="179" t="s">
        <v>207</v>
      </c>
      <c r="U159" s="158">
        <v>0</v>
      </c>
      <c r="V159" s="158">
        <f>ROUND(E159*U159,2)</f>
        <v>0</v>
      </c>
      <c r="W159" s="158"/>
      <c r="X159" s="158" t="s">
        <v>208</v>
      </c>
      <c r="Y159" s="158" t="s">
        <v>209</v>
      </c>
      <c r="Z159" s="147"/>
      <c r="AA159" s="147"/>
      <c r="AB159" s="147"/>
      <c r="AC159" s="147"/>
      <c r="AD159" s="147"/>
      <c r="AE159" s="147"/>
      <c r="AF159" s="147"/>
      <c r="AG159" s="147" t="s">
        <v>210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2" x14ac:dyDescent="0.2">
      <c r="A160" s="154"/>
      <c r="B160" s="155"/>
      <c r="C160" s="256" t="s">
        <v>453</v>
      </c>
      <c r="D160" s="257"/>
      <c r="E160" s="257"/>
      <c r="F160" s="257"/>
      <c r="G160" s="257"/>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212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83" t="s">
        <v>454</v>
      </c>
      <c r="D161" s="163"/>
      <c r="E161" s="164">
        <v>7.2</v>
      </c>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217</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3" t="s">
        <v>455</v>
      </c>
      <c r="D162" s="163"/>
      <c r="E162" s="164">
        <v>3.15</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217</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3" t="s">
        <v>456</v>
      </c>
      <c r="D163" s="163"/>
      <c r="E163" s="164">
        <v>3.24</v>
      </c>
      <c r="F163" s="158"/>
      <c r="G163" s="158"/>
      <c r="H163" s="158"/>
      <c r="I163" s="158"/>
      <c r="J163" s="158"/>
      <c r="K163" s="158"/>
      <c r="L163" s="158"/>
      <c r="M163" s="158"/>
      <c r="N163" s="157"/>
      <c r="O163" s="157"/>
      <c r="P163" s="157"/>
      <c r="Q163" s="157"/>
      <c r="R163" s="158"/>
      <c r="S163" s="158"/>
      <c r="T163" s="158"/>
      <c r="U163" s="158"/>
      <c r="V163" s="158"/>
      <c r="W163" s="158"/>
      <c r="X163" s="158"/>
      <c r="Y163" s="158"/>
      <c r="Z163" s="147"/>
      <c r="AA163" s="147"/>
      <c r="AB163" s="147"/>
      <c r="AC163" s="147"/>
      <c r="AD163" s="147"/>
      <c r="AE163" s="147"/>
      <c r="AF163" s="147"/>
      <c r="AG163" s="147" t="s">
        <v>217</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83" t="s">
        <v>457</v>
      </c>
      <c r="D164" s="163"/>
      <c r="E164" s="164">
        <v>13.5</v>
      </c>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217</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83" t="s">
        <v>458</v>
      </c>
      <c r="D165" s="163"/>
      <c r="E165" s="164">
        <v>3.24</v>
      </c>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217</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3" t="s">
        <v>459</v>
      </c>
      <c r="D166" s="163"/>
      <c r="E166" s="164">
        <v>1.56</v>
      </c>
      <c r="F166" s="158"/>
      <c r="G166" s="158"/>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217</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3" t="s">
        <v>460</v>
      </c>
      <c r="D167" s="163"/>
      <c r="E167" s="164">
        <v>10.18</v>
      </c>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217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3">
        <v>44</v>
      </c>
      <c r="B168" s="174" t="s">
        <v>461</v>
      </c>
      <c r="C168" s="182" t="s">
        <v>462</v>
      </c>
      <c r="D168" s="175" t="s">
        <v>329</v>
      </c>
      <c r="E168" s="176">
        <v>564.11649999999997</v>
      </c>
      <c r="F168" s="177"/>
      <c r="G168" s="178">
        <f>ROUND(E168*F168,2)</f>
        <v>0</v>
      </c>
      <c r="H168" s="177"/>
      <c r="I168" s="178">
        <f>ROUND(E168*H168,2)</f>
        <v>0</v>
      </c>
      <c r="J168" s="177"/>
      <c r="K168" s="178">
        <f>ROUND(E168*J168,2)</f>
        <v>0</v>
      </c>
      <c r="L168" s="178">
        <v>21</v>
      </c>
      <c r="M168" s="178">
        <f>G168*(1+L168/100)</f>
        <v>0</v>
      </c>
      <c r="N168" s="176">
        <v>3.5E-4</v>
      </c>
      <c r="O168" s="176">
        <f>ROUND(E168*N168,2)</f>
        <v>0.2</v>
      </c>
      <c r="P168" s="176">
        <v>0</v>
      </c>
      <c r="Q168" s="176">
        <f>ROUND(E168*P168,2)</f>
        <v>0</v>
      </c>
      <c r="R168" s="178"/>
      <c r="S168" s="178" t="s">
        <v>206</v>
      </c>
      <c r="T168" s="179" t="s">
        <v>207</v>
      </c>
      <c r="U168" s="158">
        <v>0</v>
      </c>
      <c r="V168" s="158">
        <f>ROUND(E168*U168,2)</f>
        <v>0</v>
      </c>
      <c r="W168" s="158"/>
      <c r="X168" s="158" t="s">
        <v>208</v>
      </c>
      <c r="Y168" s="158" t="s">
        <v>209</v>
      </c>
      <c r="Z168" s="147"/>
      <c r="AA168" s="147"/>
      <c r="AB168" s="147"/>
      <c r="AC168" s="147"/>
      <c r="AD168" s="147"/>
      <c r="AE168" s="147"/>
      <c r="AF168" s="147"/>
      <c r="AG168" s="147" t="s">
        <v>210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2" x14ac:dyDescent="0.2">
      <c r="A169" s="154"/>
      <c r="B169" s="155"/>
      <c r="C169" s="256" t="s">
        <v>463</v>
      </c>
      <c r="D169" s="257"/>
      <c r="E169" s="257"/>
      <c r="F169" s="257"/>
      <c r="G169" s="257"/>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2" x14ac:dyDescent="0.2">
      <c r="A170" s="154"/>
      <c r="B170" s="155"/>
      <c r="C170" s="183" t="s">
        <v>431</v>
      </c>
      <c r="D170" s="163"/>
      <c r="E170" s="164">
        <v>143.99</v>
      </c>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217</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3" t="s">
        <v>432</v>
      </c>
      <c r="D171" s="163"/>
      <c r="E171" s="164">
        <v>29.01</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217</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3" t="s">
        <v>433</v>
      </c>
      <c r="D172" s="163"/>
      <c r="E172" s="164">
        <v>38.64</v>
      </c>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217</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3" t="s">
        <v>434</v>
      </c>
      <c r="D173" s="163"/>
      <c r="E173" s="164">
        <v>155.22</v>
      </c>
      <c r="F173" s="158"/>
      <c r="G173" s="158"/>
      <c r="H173" s="158"/>
      <c r="I173" s="158"/>
      <c r="J173" s="158"/>
      <c r="K173" s="158"/>
      <c r="L173" s="158"/>
      <c r="M173" s="158"/>
      <c r="N173" s="157"/>
      <c r="O173" s="157"/>
      <c r="P173" s="157"/>
      <c r="Q173" s="157"/>
      <c r="R173" s="158"/>
      <c r="S173" s="158"/>
      <c r="T173" s="158"/>
      <c r="U173" s="158"/>
      <c r="V173" s="158"/>
      <c r="W173" s="158"/>
      <c r="X173" s="158"/>
      <c r="Y173" s="158"/>
      <c r="Z173" s="147"/>
      <c r="AA173" s="147"/>
      <c r="AB173" s="147"/>
      <c r="AC173" s="147"/>
      <c r="AD173" s="147"/>
      <c r="AE173" s="147"/>
      <c r="AF173" s="147"/>
      <c r="AG173" s="147" t="s">
        <v>217</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3" t="s">
        <v>435</v>
      </c>
      <c r="D174" s="163"/>
      <c r="E174" s="164">
        <v>51.87</v>
      </c>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217</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83" t="s">
        <v>436</v>
      </c>
      <c r="D175" s="163"/>
      <c r="E175" s="164">
        <v>32.82</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217</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83" t="s">
        <v>437</v>
      </c>
      <c r="D176" s="163"/>
      <c r="E176" s="164">
        <v>15.81</v>
      </c>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217</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83" t="s">
        <v>438</v>
      </c>
      <c r="D177" s="163"/>
      <c r="E177" s="164">
        <v>2.56</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217</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83" t="s">
        <v>439</v>
      </c>
      <c r="D178" s="163"/>
      <c r="E178" s="164">
        <v>10.58</v>
      </c>
      <c r="F178" s="158"/>
      <c r="G178" s="158"/>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217</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3" t="s">
        <v>464</v>
      </c>
      <c r="D179" s="163"/>
      <c r="E179" s="164">
        <v>32.979999999999997</v>
      </c>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217</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3" t="s">
        <v>465</v>
      </c>
      <c r="D180" s="163"/>
      <c r="E180" s="164">
        <v>11.1</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3" t="s">
        <v>440</v>
      </c>
      <c r="D181" s="163"/>
      <c r="E181" s="164">
        <v>39.53</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217</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3">
        <v>45</v>
      </c>
      <c r="B182" s="174" t="s">
        <v>466</v>
      </c>
      <c r="C182" s="182" t="s">
        <v>467</v>
      </c>
      <c r="D182" s="175" t="s">
        <v>329</v>
      </c>
      <c r="E182" s="176">
        <v>297.25</v>
      </c>
      <c r="F182" s="177"/>
      <c r="G182" s="178">
        <f>ROUND(E182*F182,2)</f>
        <v>0</v>
      </c>
      <c r="H182" s="177"/>
      <c r="I182" s="178">
        <f>ROUND(E182*H182,2)</f>
        <v>0</v>
      </c>
      <c r="J182" s="177"/>
      <c r="K182" s="178">
        <f>ROUND(E182*J182,2)</f>
        <v>0</v>
      </c>
      <c r="L182" s="178">
        <v>21</v>
      </c>
      <c r="M182" s="178">
        <f>G182*(1+L182/100)</f>
        <v>0</v>
      </c>
      <c r="N182" s="176">
        <v>1.2E-4</v>
      </c>
      <c r="O182" s="176">
        <f>ROUND(E182*N182,2)</f>
        <v>0.04</v>
      </c>
      <c r="P182" s="176">
        <v>1.2E-4</v>
      </c>
      <c r="Q182" s="176">
        <f>ROUND(E182*P182,2)</f>
        <v>0.04</v>
      </c>
      <c r="R182" s="178"/>
      <c r="S182" s="178" t="s">
        <v>206</v>
      </c>
      <c r="T182" s="179" t="s">
        <v>207</v>
      </c>
      <c r="U182" s="158">
        <v>0</v>
      </c>
      <c r="V182" s="158">
        <f>ROUND(E182*U182,2)</f>
        <v>0</v>
      </c>
      <c r="W182" s="158"/>
      <c r="X182" s="158" t="s">
        <v>208</v>
      </c>
      <c r="Y182" s="158" t="s">
        <v>209</v>
      </c>
      <c r="Z182" s="147"/>
      <c r="AA182" s="147"/>
      <c r="AB182" s="147"/>
      <c r="AC182" s="147"/>
      <c r="AD182" s="147"/>
      <c r="AE182" s="147"/>
      <c r="AF182" s="147"/>
      <c r="AG182" s="147" t="s">
        <v>210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256" t="s">
        <v>468</v>
      </c>
      <c r="D183" s="257"/>
      <c r="E183" s="257"/>
      <c r="F183" s="257"/>
      <c r="G183" s="257"/>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183" t="s">
        <v>469</v>
      </c>
      <c r="D184" s="163"/>
      <c r="E184" s="164">
        <v>10.199999999999999</v>
      </c>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217</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3" t="s">
        <v>470</v>
      </c>
      <c r="D185" s="163"/>
      <c r="E185" s="164">
        <v>287.05</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217</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73">
        <v>46</v>
      </c>
      <c r="B186" s="174" t="s">
        <v>471</v>
      </c>
      <c r="C186" s="182" t="s">
        <v>472</v>
      </c>
      <c r="D186" s="175" t="s">
        <v>329</v>
      </c>
      <c r="E186" s="176">
        <v>6.38</v>
      </c>
      <c r="F186" s="177"/>
      <c r="G186" s="178">
        <f>ROUND(E186*F186,2)</f>
        <v>0</v>
      </c>
      <c r="H186" s="177"/>
      <c r="I186" s="178">
        <f>ROUND(E186*H186,2)</f>
        <v>0</v>
      </c>
      <c r="J186" s="177"/>
      <c r="K186" s="178">
        <f>ROUND(E186*J186,2)</f>
        <v>0</v>
      </c>
      <c r="L186" s="178">
        <v>21</v>
      </c>
      <c r="M186" s="178">
        <f>G186*(1+L186/100)</f>
        <v>0</v>
      </c>
      <c r="N186" s="176">
        <v>1.2E-4</v>
      </c>
      <c r="O186" s="176">
        <f>ROUND(E186*N186,2)</f>
        <v>0</v>
      </c>
      <c r="P186" s="176">
        <v>1.2E-4</v>
      </c>
      <c r="Q186" s="176">
        <f>ROUND(E186*P186,2)</f>
        <v>0</v>
      </c>
      <c r="R186" s="178"/>
      <c r="S186" s="178" t="s">
        <v>206</v>
      </c>
      <c r="T186" s="179" t="s">
        <v>207</v>
      </c>
      <c r="U186" s="158">
        <v>0</v>
      </c>
      <c r="V186" s="158">
        <f>ROUND(E186*U186,2)</f>
        <v>0</v>
      </c>
      <c r="W186" s="158"/>
      <c r="X186" s="158" t="s">
        <v>208</v>
      </c>
      <c r="Y186" s="158" t="s">
        <v>209</v>
      </c>
      <c r="Z186" s="147"/>
      <c r="AA186" s="147"/>
      <c r="AB186" s="147"/>
      <c r="AC186" s="147"/>
      <c r="AD186" s="147"/>
      <c r="AE186" s="147"/>
      <c r="AF186" s="147"/>
      <c r="AG186" s="147" t="s">
        <v>210</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256" t="s">
        <v>473</v>
      </c>
      <c r="D187" s="257"/>
      <c r="E187" s="257"/>
      <c r="F187" s="257"/>
      <c r="G187" s="257"/>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212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183" t="s">
        <v>474</v>
      </c>
      <c r="D188" s="163"/>
      <c r="E188" s="164">
        <v>6.38</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217</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x14ac:dyDescent="0.2">
      <c r="A189" s="166" t="s">
        <v>201</v>
      </c>
      <c r="B189" s="167" t="s">
        <v>96</v>
      </c>
      <c r="C189" s="181" t="s">
        <v>97</v>
      </c>
      <c r="D189" s="168"/>
      <c r="E189" s="169"/>
      <c r="F189" s="170"/>
      <c r="G189" s="170">
        <f>SUMIF(AG190:AG232,"&lt;&gt;NOR",G190:G232)</f>
        <v>0</v>
      </c>
      <c r="H189" s="170"/>
      <c r="I189" s="170">
        <f>SUM(I190:I232)</f>
        <v>0</v>
      </c>
      <c r="J189" s="170"/>
      <c r="K189" s="170">
        <f>SUM(K190:K232)</f>
        <v>0</v>
      </c>
      <c r="L189" s="170"/>
      <c r="M189" s="170">
        <f>SUM(M190:M232)</f>
        <v>0</v>
      </c>
      <c r="N189" s="169"/>
      <c r="O189" s="169">
        <f>SUM(O190:O232)</f>
        <v>2.8299999999999996</v>
      </c>
      <c r="P189" s="169"/>
      <c r="Q189" s="169">
        <f>SUM(Q190:Q232)</f>
        <v>0</v>
      </c>
      <c r="R189" s="170"/>
      <c r="S189" s="170"/>
      <c r="T189" s="171"/>
      <c r="U189" s="165"/>
      <c r="V189" s="165">
        <f>SUM(V190:V232)</f>
        <v>0</v>
      </c>
      <c r="W189" s="165"/>
      <c r="X189" s="165"/>
      <c r="Y189" s="165"/>
      <c r="AG189" t="s">
        <v>202</v>
      </c>
    </row>
    <row r="190" spans="1:60" outlineLevel="1" x14ac:dyDescent="0.2">
      <c r="A190" s="173">
        <v>47</v>
      </c>
      <c r="B190" s="174" t="s">
        <v>475</v>
      </c>
      <c r="C190" s="182" t="s">
        <v>476</v>
      </c>
      <c r="D190" s="175" t="s">
        <v>329</v>
      </c>
      <c r="E190" s="176">
        <v>22.46</v>
      </c>
      <c r="F190" s="177"/>
      <c r="G190" s="178">
        <f>ROUND(E190*F190,2)</f>
        <v>0</v>
      </c>
      <c r="H190" s="177"/>
      <c r="I190" s="178">
        <f>ROUND(E190*H190,2)</f>
        <v>0</v>
      </c>
      <c r="J190" s="177"/>
      <c r="K190" s="178">
        <f>ROUND(E190*J190,2)</f>
        <v>0</v>
      </c>
      <c r="L190" s="178">
        <v>21</v>
      </c>
      <c r="M190" s="178">
        <f>G190*(1+L190/100)</f>
        <v>0</v>
      </c>
      <c r="N190" s="176">
        <v>1E-4</v>
      </c>
      <c r="O190" s="176">
        <f>ROUND(E190*N190,2)</f>
        <v>0</v>
      </c>
      <c r="P190" s="176">
        <v>0</v>
      </c>
      <c r="Q190" s="176">
        <f>ROUND(E190*P190,2)</f>
        <v>0</v>
      </c>
      <c r="R190" s="178"/>
      <c r="S190" s="178" t="s">
        <v>229</v>
      </c>
      <c r="T190" s="179" t="s">
        <v>229</v>
      </c>
      <c r="U190" s="158">
        <v>0</v>
      </c>
      <c r="V190" s="158">
        <f>ROUND(E190*U190,2)</f>
        <v>0</v>
      </c>
      <c r="W190" s="158"/>
      <c r="X190" s="158" t="s">
        <v>208</v>
      </c>
      <c r="Y190" s="158" t="s">
        <v>209</v>
      </c>
      <c r="Z190" s="147"/>
      <c r="AA190" s="147"/>
      <c r="AB190" s="147"/>
      <c r="AC190" s="147"/>
      <c r="AD190" s="147"/>
      <c r="AE190" s="147"/>
      <c r="AF190" s="147"/>
      <c r="AG190" s="147" t="s">
        <v>210</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2" x14ac:dyDescent="0.2">
      <c r="A191" s="154"/>
      <c r="B191" s="155"/>
      <c r="C191" s="183" t="s">
        <v>477</v>
      </c>
      <c r="D191" s="163"/>
      <c r="E191" s="164">
        <v>22.46</v>
      </c>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217</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33.75" outlineLevel="1" x14ac:dyDescent="0.2">
      <c r="A192" s="173">
        <v>48</v>
      </c>
      <c r="B192" s="174" t="s">
        <v>478</v>
      </c>
      <c r="C192" s="182" t="s">
        <v>479</v>
      </c>
      <c r="D192" s="175" t="s">
        <v>329</v>
      </c>
      <c r="E192" s="176">
        <v>4.24</v>
      </c>
      <c r="F192" s="177"/>
      <c r="G192" s="178">
        <f>ROUND(E192*F192,2)</f>
        <v>0</v>
      </c>
      <c r="H192" s="177"/>
      <c r="I192" s="178">
        <f>ROUND(E192*H192,2)</f>
        <v>0</v>
      </c>
      <c r="J192" s="177"/>
      <c r="K192" s="178">
        <f>ROUND(E192*J192,2)</f>
        <v>0</v>
      </c>
      <c r="L192" s="178">
        <v>21</v>
      </c>
      <c r="M192" s="178">
        <f>G192*(1+L192/100)</f>
        <v>0</v>
      </c>
      <c r="N192" s="176">
        <v>1.7129999999999999E-2</v>
      </c>
      <c r="O192" s="176">
        <f>ROUND(E192*N192,2)</f>
        <v>7.0000000000000007E-2</v>
      </c>
      <c r="P192" s="176">
        <v>0</v>
      </c>
      <c r="Q192" s="176">
        <f>ROUND(E192*P192,2)</f>
        <v>0</v>
      </c>
      <c r="R192" s="178"/>
      <c r="S192" s="178" t="s">
        <v>229</v>
      </c>
      <c r="T192" s="179" t="s">
        <v>229</v>
      </c>
      <c r="U192" s="158">
        <v>0</v>
      </c>
      <c r="V192" s="158">
        <f>ROUND(E192*U192,2)</f>
        <v>0</v>
      </c>
      <c r="W192" s="158"/>
      <c r="X192" s="158" t="s">
        <v>208</v>
      </c>
      <c r="Y192" s="158" t="s">
        <v>209</v>
      </c>
      <c r="Z192" s="147"/>
      <c r="AA192" s="147"/>
      <c r="AB192" s="147"/>
      <c r="AC192" s="147"/>
      <c r="AD192" s="147"/>
      <c r="AE192" s="147"/>
      <c r="AF192" s="147"/>
      <c r="AG192" s="147" t="s">
        <v>210</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3" t="s">
        <v>480</v>
      </c>
      <c r="D193" s="163"/>
      <c r="E193" s="164">
        <v>4.24</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217</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45" outlineLevel="1" x14ac:dyDescent="0.2">
      <c r="A194" s="173">
        <v>49</v>
      </c>
      <c r="B194" s="174" t="s">
        <v>481</v>
      </c>
      <c r="C194" s="182" t="s">
        <v>482</v>
      </c>
      <c r="D194" s="175" t="s">
        <v>329</v>
      </c>
      <c r="E194" s="176">
        <v>44.75</v>
      </c>
      <c r="F194" s="177"/>
      <c r="G194" s="178">
        <f>ROUND(E194*F194,2)</f>
        <v>0</v>
      </c>
      <c r="H194" s="177"/>
      <c r="I194" s="178">
        <f>ROUND(E194*H194,2)</f>
        <v>0</v>
      </c>
      <c r="J194" s="177"/>
      <c r="K194" s="178">
        <f>ROUND(E194*J194,2)</f>
        <v>0</v>
      </c>
      <c r="L194" s="178">
        <v>21</v>
      </c>
      <c r="M194" s="178">
        <f>G194*(1+L194/100)</f>
        <v>0</v>
      </c>
      <c r="N194" s="176">
        <v>1.3480000000000001E-2</v>
      </c>
      <c r="O194" s="176">
        <f>ROUND(E194*N194,2)</f>
        <v>0.6</v>
      </c>
      <c r="P194" s="176">
        <v>0</v>
      </c>
      <c r="Q194" s="176">
        <f>ROUND(E194*P194,2)</f>
        <v>0</v>
      </c>
      <c r="R194" s="178"/>
      <c r="S194" s="178" t="s">
        <v>229</v>
      </c>
      <c r="T194" s="179" t="s">
        <v>229</v>
      </c>
      <c r="U194" s="158">
        <v>0</v>
      </c>
      <c r="V194" s="158">
        <f>ROUND(E194*U194,2)</f>
        <v>0</v>
      </c>
      <c r="W194" s="158"/>
      <c r="X194" s="158" t="s">
        <v>208</v>
      </c>
      <c r="Y194" s="158" t="s">
        <v>209</v>
      </c>
      <c r="Z194" s="147"/>
      <c r="AA194" s="147"/>
      <c r="AB194" s="147"/>
      <c r="AC194" s="147"/>
      <c r="AD194" s="147"/>
      <c r="AE194" s="147"/>
      <c r="AF194" s="147"/>
      <c r="AG194" s="147" t="s">
        <v>253</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83" t="s">
        <v>483</v>
      </c>
      <c r="D195" s="163"/>
      <c r="E195" s="164">
        <v>39.75</v>
      </c>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217</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3" t="s">
        <v>484</v>
      </c>
      <c r="D196" s="163"/>
      <c r="E196" s="164">
        <v>5</v>
      </c>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217</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33.75" outlineLevel="1" x14ac:dyDescent="0.2">
      <c r="A197" s="173">
        <v>50</v>
      </c>
      <c r="B197" s="174" t="s">
        <v>485</v>
      </c>
      <c r="C197" s="182" t="s">
        <v>486</v>
      </c>
      <c r="D197" s="175" t="s">
        <v>329</v>
      </c>
      <c r="E197" s="176">
        <v>5.58</v>
      </c>
      <c r="F197" s="177"/>
      <c r="G197" s="178">
        <f>ROUND(E197*F197,2)</f>
        <v>0</v>
      </c>
      <c r="H197" s="177"/>
      <c r="I197" s="178">
        <f>ROUND(E197*H197,2)</f>
        <v>0</v>
      </c>
      <c r="J197" s="177"/>
      <c r="K197" s="178">
        <f>ROUND(E197*J197,2)</f>
        <v>0</v>
      </c>
      <c r="L197" s="178">
        <v>21</v>
      </c>
      <c r="M197" s="178">
        <f>G197*(1+L197/100)</f>
        <v>0</v>
      </c>
      <c r="N197" s="176">
        <v>1.2160000000000001E-2</v>
      </c>
      <c r="O197" s="176">
        <f>ROUND(E197*N197,2)</f>
        <v>7.0000000000000007E-2</v>
      </c>
      <c r="P197" s="176">
        <v>0</v>
      </c>
      <c r="Q197" s="176">
        <f>ROUND(E197*P197,2)</f>
        <v>0</v>
      </c>
      <c r="R197" s="178"/>
      <c r="S197" s="178" t="s">
        <v>229</v>
      </c>
      <c r="T197" s="179" t="s">
        <v>229</v>
      </c>
      <c r="U197" s="158">
        <v>0</v>
      </c>
      <c r="V197" s="158">
        <f>ROUND(E197*U197,2)</f>
        <v>0</v>
      </c>
      <c r="W197" s="158"/>
      <c r="X197" s="158" t="s">
        <v>208</v>
      </c>
      <c r="Y197" s="158" t="s">
        <v>209</v>
      </c>
      <c r="Z197" s="147"/>
      <c r="AA197" s="147"/>
      <c r="AB197" s="147"/>
      <c r="AC197" s="147"/>
      <c r="AD197" s="147"/>
      <c r="AE197" s="147"/>
      <c r="AF197" s="147"/>
      <c r="AG197" s="147" t="s">
        <v>253</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2" x14ac:dyDescent="0.2">
      <c r="A198" s="154"/>
      <c r="B198" s="155"/>
      <c r="C198" s="183" t="s">
        <v>487</v>
      </c>
      <c r="D198" s="163"/>
      <c r="E198" s="164">
        <v>5.58</v>
      </c>
      <c r="F198" s="158"/>
      <c r="G198" s="158"/>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217</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33.75" outlineLevel="1" x14ac:dyDescent="0.2">
      <c r="A199" s="173">
        <v>51</v>
      </c>
      <c r="B199" s="174" t="s">
        <v>488</v>
      </c>
      <c r="C199" s="182" t="s">
        <v>489</v>
      </c>
      <c r="D199" s="175" t="s">
        <v>296</v>
      </c>
      <c r="E199" s="176">
        <v>10</v>
      </c>
      <c r="F199" s="177"/>
      <c r="G199" s="178">
        <f>ROUND(E199*F199,2)</f>
        <v>0</v>
      </c>
      <c r="H199" s="177"/>
      <c r="I199" s="178">
        <f>ROUND(E199*H199,2)</f>
        <v>0</v>
      </c>
      <c r="J199" s="177"/>
      <c r="K199" s="178">
        <f>ROUND(E199*J199,2)</f>
        <v>0</v>
      </c>
      <c r="L199" s="178">
        <v>21</v>
      </c>
      <c r="M199" s="178">
        <f>G199*(1+L199/100)</f>
        <v>0</v>
      </c>
      <c r="N199" s="176">
        <v>1.9499999999999999E-3</v>
      </c>
      <c r="O199" s="176">
        <f>ROUND(E199*N199,2)</f>
        <v>0.02</v>
      </c>
      <c r="P199" s="176">
        <v>0</v>
      </c>
      <c r="Q199" s="176">
        <f>ROUND(E199*P199,2)</f>
        <v>0</v>
      </c>
      <c r="R199" s="178"/>
      <c r="S199" s="178" t="s">
        <v>229</v>
      </c>
      <c r="T199" s="179" t="s">
        <v>229</v>
      </c>
      <c r="U199" s="158">
        <v>0</v>
      </c>
      <c r="V199" s="158">
        <f>ROUND(E199*U199,2)</f>
        <v>0</v>
      </c>
      <c r="W199" s="158"/>
      <c r="X199" s="158" t="s">
        <v>208</v>
      </c>
      <c r="Y199" s="158" t="s">
        <v>209</v>
      </c>
      <c r="Z199" s="147"/>
      <c r="AA199" s="147"/>
      <c r="AB199" s="147"/>
      <c r="AC199" s="147"/>
      <c r="AD199" s="147"/>
      <c r="AE199" s="147"/>
      <c r="AF199" s="147"/>
      <c r="AG199" s="147" t="s">
        <v>297</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2" x14ac:dyDescent="0.2">
      <c r="A200" s="154"/>
      <c r="B200" s="155"/>
      <c r="C200" s="256" t="s">
        <v>490</v>
      </c>
      <c r="D200" s="257"/>
      <c r="E200" s="257"/>
      <c r="F200" s="257"/>
      <c r="G200" s="257"/>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212</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2" x14ac:dyDescent="0.2">
      <c r="A201" s="154"/>
      <c r="B201" s="155"/>
      <c r="C201" s="183" t="s">
        <v>299</v>
      </c>
      <c r="D201" s="163"/>
      <c r="E201" s="164">
        <v>10</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217</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45" outlineLevel="1" x14ac:dyDescent="0.2">
      <c r="A202" s="173">
        <v>52</v>
      </c>
      <c r="B202" s="174" t="s">
        <v>491</v>
      </c>
      <c r="C202" s="182" t="s">
        <v>492</v>
      </c>
      <c r="D202" s="175" t="s">
        <v>329</v>
      </c>
      <c r="E202" s="176">
        <v>65.66</v>
      </c>
      <c r="F202" s="177"/>
      <c r="G202" s="178">
        <f>ROUND(E202*F202,2)</f>
        <v>0</v>
      </c>
      <c r="H202" s="177"/>
      <c r="I202" s="178">
        <f>ROUND(E202*H202,2)</f>
        <v>0</v>
      </c>
      <c r="J202" s="177"/>
      <c r="K202" s="178">
        <f>ROUND(E202*J202,2)</f>
        <v>0</v>
      </c>
      <c r="L202" s="178">
        <v>21</v>
      </c>
      <c r="M202" s="178">
        <f>G202*(1+L202/100)</f>
        <v>0</v>
      </c>
      <c r="N202" s="176">
        <v>0</v>
      </c>
      <c r="O202" s="176">
        <f>ROUND(E202*N202,2)</f>
        <v>0</v>
      </c>
      <c r="P202" s="176">
        <v>0</v>
      </c>
      <c r="Q202" s="176">
        <f>ROUND(E202*P202,2)</f>
        <v>0</v>
      </c>
      <c r="R202" s="178"/>
      <c r="S202" s="178" t="s">
        <v>229</v>
      </c>
      <c r="T202" s="179" t="s">
        <v>229</v>
      </c>
      <c r="U202" s="158">
        <v>0</v>
      </c>
      <c r="V202" s="158">
        <f>ROUND(E202*U202,2)</f>
        <v>0</v>
      </c>
      <c r="W202" s="158"/>
      <c r="X202" s="158" t="s">
        <v>208</v>
      </c>
      <c r="Y202" s="158" t="s">
        <v>209</v>
      </c>
      <c r="Z202" s="147"/>
      <c r="AA202" s="147"/>
      <c r="AB202" s="147"/>
      <c r="AC202" s="147"/>
      <c r="AD202" s="147"/>
      <c r="AE202" s="147"/>
      <c r="AF202" s="147"/>
      <c r="AG202" s="147" t="s">
        <v>253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2" x14ac:dyDescent="0.2">
      <c r="A203" s="154"/>
      <c r="B203" s="155"/>
      <c r="C203" s="183" t="s">
        <v>493</v>
      </c>
      <c r="D203" s="163"/>
      <c r="E203" s="164">
        <v>65.66</v>
      </c>
      <c r="F203" s="158"/>
      <c r="G203" s="158"/>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217</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1" x14ac:dyDescent="0.2">
      <c r="A204" s="173">
        <v>53</v>
      </c>
      <c r="B204" s="174" t="s">
        <v>494</v>
      </c>
      <c r="C204" s="182" t="s">
        <v>495</v>
      </c>
      <c r="D204" s="175" t="s">
        <v>329</v>
      </c>
      <c r="E204" s="176">
        <v>39.75</v>
      </c>
      <c r="F204" s="177"/>
      <c r="G204" s="178">
        <f>ROUND(E204*F204,2)</f>
        <v>0</v>
      </c>
      <c r="H204" s="177"/>
      <c r="I204" s="178">
        <f>ROUND(E204*H204,2)</f>
        <v>0</v>
      </c>
      <c r="J204" s="177"/>
      <c r="K204" s="178">
        <f>ROUND(E204*J204,2)</f>
        <v>0</v>
      </c>
      <c r="L204" s="178">
        <v>21</v>
      </c>
      <c r="M204" s="178">
        <f>G204*(1+L204/100)</f>
        <v>0</v>
      </c>
      <c r="N204" s="176">
        <v>4.5929999999999999E-2</v>
      </c>
      <c r="O204" s="176">
        <f>ROUND(E204*N204,2)</f>
        <v>1.83</v>
      </c>
      <c r="P204" s="176">
        <v>0</v>
      </c>
      <c r="Q204" s="176">
        <f>ROUND(E204*P204,2)</f>
        <v>0</v>
      </c>
      <c r="R204" s="178"/>
      <c r="S204" s="178" t="s">
        <v>229</v>
      </c>
      <c r="T204" s="179" t="s">
        <v>229</v>
      </c>
      <c r="U204" s="158">
        <v>0</v>
      </c>
      <c r="V204" s="158">
        <f>ROUND(E204*U204,2)</f>
        <v>0</v>
      </c>
      <c r="W204" s="158"/>
      <c r="X204" s="158" t="s">
        <v>208</v>
      </c>
      <c r="Y204" s="158" t="s">
        <v>209</v>
      </c>
      <c r="Z204" s="147"/>
      <c r="AA204" s="147"/>
      <c r="AB204" s="147"/>
      <c r="AC204" s="147"/>
      <c r="AD204" s="147"/>
      <c r="AE204" s="147"/>
      <c r="AF204" s="147"/>
      <c r="AG204" s="147" t="s">
        <v>253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183" t="s">
        <v>496</v>
      </c>
      <c r="D205" s="163"/>
      <c r="E205" s="164">
        <v>39.75</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217</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ht="22.5" outlineLevel="1" x14ac:dyDescent="0.2">
      <c r="A206" s="173">
        <v>54</v>
      </c>
      <c r="B206" s="174" t="s">
        <v>497</v>
      </c>
      <c r="C206" s="182" t="s">
        <v>498</v>
      </c>
      <c r="D206" s="175" t="s">
        <v>329</v>
      </c>
      <c r="E206" s="176">
        <v>80.849999999999994</v>
      </c>
      <c r="F206" s="177"/>
      <c r="G206" s="178">
        <f>ROUND(E206*F206,2)</f>
        <v>0</v>
      </c>
      <c r="H206" s="177"/>
      <c r="I206" s="178">
        <f>ROUND(E206*H206,2)</f>
        <v>0</v>
      </c>
      <c r="J206" s="177"/>
      <c r="K206" s="178">
        <f>ROUND(E206*J206,2)</f>
        <v>0</v>
      </c>
      <c r="L206" s="178">
        <v>21</v>
      </c>
      <c r="M206" s="178">
        <f>G206*(1+L206/100)</f>
        <v>0</v>
      </c>
      <c r="N206" s="176">
        <v>2E-3</v>
      </c>
      <c r="O206" s="176">
        <f>ROUND(E206*N206,2)</f>
        <v>0.16</v>
      </c>
      <c r="P206" s="176">
        <v>0</v>
      </c>
      <c r="Q206" s="176">
        <f>ROUND(E206*P206,2)</f>
        <v>0</v>
      </c>
      <c r="R206" s="178"/>
      <c r="S206" s="178" t="s">
        <v>229</v>
      </c>
      <c r="T206" s="179" t="s">
        <v>229</v>
      </c>
      <c r="U206" s="158">
        <v>0</v>
      </c>
      <c r="V206" s="158">
        <f>ROUND(E206*U206,2)</f>
        <v>0</v>
      </c>
      <c r="W206" s="158"/>
      <c r="X206" s="158" t="s">
        <v>208</v>
      </c>
      <c r="Y206" s="158" t="s">
        <v>209</v>
      </c>
      <c r="Z206" s="147"/>
      <c r="AA206" s="147"/>
      <c r="AB206" s="147"/>
      <c r="AC206" s="147"/>
      <c r="AD206" s="147"/>
      <c r="AE206" s="147"/>
      <c r="AF206" s="147"/>
      <c r="AG206" s="147" t="s">
        <v>253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3" t="s">
        <v>499</v>
      </c>
      <c r="D207" s="163"/>
      <c r="E207" s="164">
        <v>120.6</v>
      </c>
      <c r="F207" s="158"/>
      <c r="G207" s="158"/>
      <c r="H207" s="158"/>
      <c r="I207" s="158"/>
      <c r="J207" s="158"/>
      <c r="K207" s="158"/>
      <c r="L207" s="158"/>
      <c r="M207" s="158"/>
      <c r="N207" s="157"/>
      <c r="O207" s="157"/>
      <c r="P207" s="157"/>
      <c r="Q207" s="157"/>
      <c r="R207" s="158"/>
      <c r="S207" s="158"/>
      <c r="T207" s="158"/>
      <c r="U207" s="158"/>
      <c r="V207" s="158"/>
      <c r="W207" s="158"/>
      <c r="X207" s="158"/>
      <c r="Y207" s="158"/>
      <c r="Z207" s="147"/>
      <c r="AA207" s="147"/>
      <c r="AB207" s="147"/>
      <c r="AC207" s="147"/>
      <c r="AD207" s="147"/>
      <c r="AE207" s="147"/>
      <c r="AF207" s="147"/>
      <c r="AG207" s="147" t="s">
        <v>217</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3" t="s">
        <v>500</v>
      </c>
      <c r="D208" s="163"/>
      <c r="E208" s="164">
        <v>-39.75</v>
      </c>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217</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73">
        <v>55</v>
      </c>
      <c r="B209" s="174" t="s">
        <v>501</v>
      </c>
      <c r="C209" s="182" t="s">
        <v>502</v>
      </c>
      <c r="D209" s="175" t="s">
        <v>329</v>
      </c>
      <c r="E209" s="176">
        <v>131.32</v>
      </c>
      <c r="F209" s="177"/>
      <c r="G209" s="178">
        <f>ROUND(E209*F209,2)</f>
        <v>0</v>
      </c>
      <c r="H209" s="177"/>
      <c r="I209" s="178">
        <f>ROUND(E209*H209,2)</f>
        <v>0</v>
      </c>
      <c r="J209" s="177"/>
      <c r="K209" s="178">
        <f>ROUND(E209*J209,2)</f>
        <v>0</v>
      </c>
      <c r="L209" s="178">
        <v>21</v>
      </c>
      <c r="M209" s="178">
        <f>G209*(1+L209/100)</f>
        <v>0</v>
      </c>
      <c r="N209" s="176">
        <v>0</v>
      </c>
      <c r="O209" s="176">
        <f>ROUND(E209*N209,2)</f>
        <v>0</v>
      </c>
      <c r="P209" s="176">
        <v>0</v>
      </c>
      <c r="Q209" s="176">
        <f>ROUND(E209*P209,2)</f>
        <v>0</v>
      </c>
      <c r="R209" s="178"/>
      <c r="S209" s="178" t="s">
        <v>229</v>
      </c>
      <c r="T209" s="179" t="s">
        <v>229</v>
      </c>
      <c r="U209" s="158">
        <v>0</v>
      </c>
      <c r="V209" s="158">
        <f>ROUND(E209*U209,2)</f>
        <v>0</v>
      </c>
      <c r="W209" s="158"/>
      <c r="X209" s="158" t="s">
        <v>208</v>
      </c>
      <c r="Y209" s="158" t="s">
        <v>209</v>
      </c>
      <c r="Z209" s="147"/>
      <c r="AA209" s="147"/>
      <c r="AB209" s="147"/>
      <c r="AC209" s="147"/>
      <c r="AD209" s="147"/>
      <c r="AE209" s="147"/>
      <c r="AF209" s="147"/>
      <c r="AG209" s="147" t="s">
        <v>253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83" t="s">
        <v>503</v>
      </c>
      <c r="D210" s="163"/>
      <c r="E210" s="164">
        <v>120.6</v>
      </c>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217</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83" t="s">
        <v>504</v>
      </c>
      <c r="D211" s="163"/>
      <c r="E211" s="164">
        <v>10.72</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217</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73">
        <v>56</v>
      </c>
      <c r="B212" s="174" t="s">
        <v>505</v>
      </c>
      <c r="C212" s="182" t="s">
        <v>506</v>
      </c>
      <c r="D212" s="175" t="s">
        <v>329</v>
      </c>
      <c r="E212" s="176">
        <v>131.32</v>
      </c>
      <c r="F212" s="177"/>
      <c r="G212" s="178">
        <f>ROUND(E212*F212,2)</f>
        <v>0</v>
      </c>
      <c r="H212" s="177"/>
      <c r="I212" s="178">
        <f>ROUND(E212*H212,2)</f>
        <v>0</v>
      </c>
      <c r="J212" s="177"/>
      <c r="K212" s="178">
        <f>ROUND(E212*J212,2)</f>
        <v>0</v>
      </c>
      <c r="L212" s="178">
        <v>21</v>
      </c>
      <c r="M212" s="178">
        <f>G212*(1+L212/100)</f>
        <v>0</v>
      </c>
      <c r="N212" s="176">
        <v>4.6999999999999999E-4</v>
      </c>
      <c r="O212" s="176">
        <f>ROUND(E212*N212,2)</f>
        <v>0.06</v>
      </c>
      <c r="P212" s="176">
        <v>0</v>
      </c>
      <c r="Q212" s="176">
        <f>ROUND(E212*P212,2)</f>
        <v>0</v>
      </c>
      <c r="R212" s="178"/>
      <c r="S212" s="178" t="s">
        <v>206</v>
      </c>
      <c r="T212" s="179" t="s">
        <v>207</v>
      </c>
      <c r="U212" s="158">
        <v>0</v>
      </c>
      <c r="V212" s="158">
        <f>ROUND(E212*U212,2)</f>
        <v>0</v>
      </c>
      <c r="W212" s="158"/>
      <c r="X212" s="158" t="s">
        <v>208</v>
      </c>
      <c r="Y212" s="158" t="s">
        <v>209</v>
      </c>
      <c r="Z212" s="147"/>
      <c r="AA212" s="147"/>
      <c r="AB212" s="147"/>
      <c r="AC212" s="147"/>
      <c r="AD212" s="147"/>
      <c r="AE212" s="147"/>
      <c r="AF212" s="147"/>
      <c r="AG212" s="147" t="s">
        <v>210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6" t="s">
        <v>507</v>
      </c>
      <c r="D213" s="257"/>
      <c r="E213" s="257"/>
      <c r="F213" s="257"/>
      <c r="G213" s="257"/>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83" t="s">
        <v>503</v>
      </c>
      <c r="D214" s="163"/>
      <c r="E214" s="164">
        <v>120.6</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217</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3" t="s">
        <v>504</v>
      </c>
      <c r="D215" s="163"/>
      <c r="E215" s="164">
        <v>10.72</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217</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3">
        <v>57</v>
      </c>
      <c r="B216" s="174" t="s">
        <v>508</v>
      </c>
      <c r="C216" s="182" t="s">
        <v>509</v>
      </c>
      <c r="D216" s="175" t="s">
        <v>414</v>
      </c>
      <c r="E216" s="176">
        <v>7.75</v>
      </c>
      <c r="F216" s="177"/>
      <c r="G216" s="178">
        <f>ROUND(E216*F216,2)</f>
        <v>0</v>
      </c>
      <c r="H216" s="177"/>
      <c r="I216" s="178">
        <f>ROUND(E216*H216,2)</f>
        <v>0</v>
      </c>
      <c r="J216" s="177"/>
      <c r="K216" s="178">
        <f>ROUND(E216*J216,2)</f>
        <v>0</v>
      </c>
      <c r="L216" s="178">
        <v>21</v>
      </c>
      <c r="M216" s="178">
        <f>G216*(1+L216/100)</f>
        <v>0</v>
      </c>
      <c r="N216" s="176">
        <v>2.7999999999999998E-4</v>
      </c>
      <c r="O216" s="176">
        <f>ROUND(E216*N216,2)</f>
        <v>0</v>
      </c>
      <c r="P216" s="176">
        <v>0</v>
      </c>
      <c r="Q216" s="176">
        <f>ROUND(E216*P216,2)</f>
        <v>0</v>
      </c>
      <c r="R216" s="178"/>
      <c r="S216" s="178" t="s">
        <v>206</v>
      </c>
      <c r="T216" s="179" t="s">
        <v>207</v>
      </c>
      <c r="U216" s="158">
        <v>0</v>
      </c>
      <c r="V216" s="158">
        <f>ROUND(E216*U216,2)</f>
        <v>0</v>
      </c>
      <c r="W216" s="158"/>
      <c r="X216" s="158" t="s">
        <v>208</v>
      </c>
      <c r="Y216" s="158" t="s">
        <v>209</v>
      </c>
      <c r="Z216" s="147"/>
      <c r="AA216" s="147"/>
      <c r="AB216" s="147"/>
      <c r="AC216" s="147"/>
      <c r="AD216" s="147"/>
      <c r="AE216" s="147"/>
      <c r="AF216" s="147"/>
      <c r="AG216" s="147" t="s">
        <v>253</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2" x14ac:dyDescent="0.2">
      <c r="A217" s="154"/>
      <c r="B217" s="155"/>
      <c r="C217" s="183" t="s">
        <v>510</v>
      </c>
      <c r="D217" s="163"/>
      <c r="E217" s="164">
        <v>7.75</v>
      </c>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217</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73">
        <v>58</v>
      </c>
      <c r="B218" s="174" t="s">
        <v>511</v>
      </c>
      <c r="C218" s="182" t="s">
        <v>512</v>
      </c>
      <c r="D218" s="175" t="s">
        <v>414</v>
      </c>
      <c r="E218" s="176">
        <v>24</v>
      </c>
      <c r="F218" s="177"/>
      <c r="G218" s="178">
        <f>ROUND(E218*F218,2)</f>
        <v>0</v>
      </c>
      <c r="H218" s="177"/>
      <c r="I218" s="178">
        <f>ROUND(E218*H218,2)</f>
        <v>0</v>
      </c>
      <c r="J218" s="177"/>
      <c r="K218" s="178">
        <f>ROUND(E218*J218,2)</f>
        <v>0</v>
      </c>
      <c r="L218" s="178">
        <v>21</v>
      </c>
      <c r="M218" s="178">
        <f>G218*(1+L218/100)</f>
        <v>0</v>
      </c>
      <c r="N218" s="176">
        <v>3.0000000000000001E-5</v>
      </c>
      <c r="O218" s="176">
        <f>ROUND(E218*N218,2)</f>
        <v>0</v>
      </c>
      <c r="P218" s="176">
        <v>0</v>
      </c>
      <c r="Q218" s="176">
        <f>ROUND(E218*P218,2)</f>
        <v>0</v>
      </c>
      <c r="R218" s="178"/>
      <c r="S218" s="178" t="s">
        <v>206</v>
      </c>
      <c r="T218" s="179" t="s">
        <v>207</v>
      </c>
      <c r="U218" s="158">
        <v>0</v>
      </c>
      <c r="V218" s="158">
        <f>ROUND(E218*U218,2)</f>
        <v>0</v>
      </c>
      <c r="W218" s="158"/>
      <c r="X218" s="158" t="s">
        <v>208</v>
      </c>
      <c r="Y218" s="158" t="s">
        <v>209</v>
      </c>
      <c r="Z218" s="147"/>
      <c r="AA218" s="147"/>
      <c r="AB218" s="147"/>
      <c r="AC218" s="147"/>
      <c r="AD218" s="147"/>
      <c r="AE218" s="147"/>
      <c r="AF218" s="147"/>
      <c r="AG218" s="147" t="s">
        <v>253</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2" x14ac:dyDescent="0.2">
      <c r="A219" s="154"/>
      <c r="B219" s="155"/>
      <c r="C219" s="183" t="s">
        <v>513</v>
      </c>
      <c r="D219" s="163"/>
      <c r="E219" s="164">
        <v>24</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217</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3">
        <v>59</v>
      </c>
      <c r="B220" s="174" t="s">
        <v>514</v>
      </c>
      <c r="C220" s="182" t="s">
        <v>515</v>
      </c>
      <c r="D220" s="175" t="s">
        <v>414</v>
      </c>
      <c r="E220" s="176">
        <v>1.8</v>
      </c>
      <c r="F220" s="177"/>
      <c r="G220" s="178">
        <f>ROUND(E220*F220,2)</f>
        <v>0</v>
      </c>
      <c r="H220" s="177"/>
      <c r="I220" s="178">
        <f>ROUND(E220*H220,2)</f>
        <v>0</v>
      </c>
      <c r="J220" s="177"/>
      <c r="K220" s="178">
        <f>ROUND(E220*J220,2)</f>
        <v>0</v>
      </c>
      <c r="L220" s="178">
        <v>21</v>
      </c>
      <c r="M220" s="178">
        <f>G220*(1+L220/100)</f>
        <v>0</v>
      </c>
      <c r="N220" s="176">
        <v>3.0000000000000001E-5</v>
      </c>
      <c r="O220" s="176">
        <f>ROUND(E220*N220,2)</f>
        <v>0</v>
      </c>
      <c r="P220" s="176">
        <v>0</v>
      </c>
      <c r="Q220" s="176">
        <f>ROUND(E220*P220,2)</f>
        <v>0</v>
      </c>
      <c r="R220" s="178"/>
      <c r="S220" s="178" t="s">
        <v>206</v>
      </c>
      <c r="T220" s="179" t="s">
        <v>207</v>
      </c>
      <c r="U220" s="158">
        <v>0</v>
      </c>
      <c r="V220" s="158">
        <f>ROUND(E220*U220,2)</f>
        <v>0</v>
      </c>
      <c r="W220" s="158"/>
      <c r="X220" s="158" t="s">
        <v>208</v>
      </c>
      <c r="Y220" s="158" t="s">
        <v>209</v>
      </c>
      <c r="Z220" s="147"/>
      <c r="AA220" s="147"/>
      <c r="AB220" s="147"/>
      <c r="AC220" s="147"/>
      <c r="AD220" s="147"/>
      <c r="AE220" s="147"/>
      <c r="AF220" s="147"/>
      <c r="AG220" s="147" t="s">
        <v>210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256" t="s">
        <v>516</v>
      </c>
      <c r="D221" s="257"/>
      <c r="E221" s="257"/>
      <c r="F221" s="257"/>
      <c r="G221" s="257"/>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183" t="s">
        <v>517</v>
      </c>
      <c r="D222" s="163"/>
      <c r="E222" s="164">
        <v>1.8</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217</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73">
        <v>60</v>
      </c>
      <c r="B223" s="174" t="s">
        <v>518</v>
      </c>
      <c r="C223" s="182" t="s">
        <v>519</v>
      </c>
      <c r="D223" s="175" t="s">
        <v>414</v>
      </c>
      <c r="E223" s="176">
        <v>32.700000000000003</v>
      </c>
      <c r="F223" s="177"/>
      <c r="G223" s="178">
        <f>ROUND(E223*F223,2)</f>
        <v>0</v>
      </c>
      <c r="H223" s="177"/>
      <c r="I223" s="178">
        <f>ROUND(E223*H223,2)</f>
        <v>0</v>
      </c>
      <c r="J223" s="177"/>
      <c r="K223" s="178">
        <f>ROUND(E223*J223,2)</f>
        <v>0</v>
      </c>
      <c r="L223" s="178">
        <v>21</v>
      </c>
      <c r="M223" s="178">
        <f>G223*(1+L223/100)</f>
        <v>0</v>
      </c>
      <c r="N223" s="176">
        <v>2.9999999999999997E-4</v>
      </c>
      <c r="O223" s="176">
        <f>ROUND(E223*N223,2)</f>
        <v>0.01</v>
      </c>
      <c r="P223" s="176">
        <v>0</v>
      </c>
      <c r="Q223" s="176">
        <f>ROUND(E223*P223,2)</f>
        <v>0</v>
      </c>
      <c r="R223" s="178"/>
      <c r="S223" s="178" t="s">
        <v>206</v>
      </c>
      <c r="T223" s="179" t="s">
        <v>207</v>
      </c>
      <c r="U223" s="158">
        <v>0</v>
      </c>
      <c r="V223" s="158">
        <f>ROUND(E223*U223,2)</f>
        <v>0</v>
      </c>
      <c r="W223" s="158"/>
      <c r="X223" s="158" t="s">
        <v>208</v>
      </c>
      <c r="Y223" s="158" t="s">
        <v>209</v>
      </c>
      <c r="Z223" s="147"/>
      <c r="AA223" s="147"/>
      <c r="AB223" s="147"/>
      <c r="AC223" s="147"/>
      <c r="AD223" s="147"/>
      <c r="AE223" s="147"/>
      <c r="AF223" s="147"/>
      <c r="AG223" s="147" t="s">
        <v>253</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
      <c r="A224" s="154"/>
      <c r="B224" s="155"/>
      <c r="C224" s="183" t="s">
        <v>520</v>
      </c>
      <c r="D224" s="163"/>
      <c r="E224" s="164">
        <v>32.700000000000003</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217</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3">
        <v>61</v>
      </c>
      <c r="B225" s="174" t="s">
        <v>521</v>
      </c>
      <c r="C225" s="182" t="s">
        <v>522</v>
      </c>
      <c r="D225" s="175" t="s">
        <v>414</v>
      </c>
      <c r="E225" s="176">
        <v>3.9</v>
      </c>
      <c r="F225" s="177"/>
      <c r="G225" s="178">
        <f>ROUND(E225*F225,2)</f>
        <v>0</v>
      </c>
      <c r="H225" s="177"/>
      <c r="I225" s="178">
        <f>ROUND(E225*H225,2)</f>
        <v>0</v>
      </c>
      <c r="J225" s="177"/>
      <c r="K225" s="178">
        <f>ROUND(E225*J225,2)</f>
        <v>0</v>
      </c>
      <c r="L225" s="178">
        <v>21</v>
      </c>
      <c r="M225" s="178">
        <f>G225*(1+L225/100)</f>
        <v>0</v>
      </c>
      <c r="N225" s="176">
        <v>2.0000000000000001E-4</v>
      </c>
      <c r="O225" s="176">
        <f>ROUND(E225*N225,2)</f>
        <v>0</v>
      </c>
      <c r="P225" s="176">
        <v>0</v>
      </c>
      <c r="Q225" s="176">
        <f>ROUND(E225*P225,2)</f>
        <v>0</v>
      </c>
      <c r="R225" s="178"/>
      <c r="S225" s="178" t="s">
        <v>206</v>
      </c>
      <c r="T225" s="179" t="s">
        <v>207</v>
      </c>
      <c r="U225" s="158">
        <v>0</v>
      </c>
      <c r="V225" s="158">
        <f>ROUND(E225*U225,2)</f>
        <v>0</v>
      </c>
      <c r="W225" s="158"/>
      <c r="X225" s="158" t="s">
        <v>208</v>
      </c>
      <c r="Y225" s="158" t="s">
        <v>209</v>
      </c>
      <c r="Z225" s="147"/>
      <c r="AA225" s="147"/>
      <c r="AB225" s="147"/>
      <c r="AC225" s="147"/>
      <c r="AD225" s="147"/>
      <c r="AE225" s="147"/>
      <c r="AF225" s="147"/>
      <c r="AG225" s="147" t="s">
        <v>253</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3" t="s">
        <v>523</v>
      </c>
      <c r="D226" s="163"/>
      <c r="E226" s="164">
        <v>3.9</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217</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73">
        <v>62</v>
      </c>
      <c r="B227" s="174" t="s">
        <v>524</v>
      </c>
      <c r="C227" s="182" t="s">
        <v>525</v>
      </c>
      <c r="D227" s="175" t="s">
        <v>404</v>
      </c>
      <c r="E227" s="176">
        <v>8.9</v>
      </c>
      <c r="F227" s="177"/>
      <c r="G227" s="178">
        <f>ROUND(E227*F227,2)</f>
        <v>0</v>
      </c>
      <c r="H227" s="177"/>
      <c r="I227" s="178">
        <f>ROUND(E227*H227,2)</f>
        <v>0</v>
      </c>
      <c r="J227" s="177"/>
      <c r="K227" s="178">
        <f>ROUND(E227*J227,2)</f>
        <v>0</v>
      </c>
      <c r="L227" s="178">
        <v>21</v>
      </c>
      <c r="M227" s="178">
        <f>G227*(1+L227/100)</f>
        <v>0</v>
      </c>
      <c r="N227" s="176">
        <v>2.9999999999999997E-4</v>
      </c>
      <c r="O227" s="176">
        <f>ROUND(E227*N227,2)</f>
        <v>0</v>
      </c>
      <c r="P227" s="176">
        <v>0</v>
      </c>
      <c r="Q227" s="176">
        <f>ROUND(E227*P227,2)</f>
        <v>0</v>
      </c>
      <c r="R227" s="178"/>
      <c r="S227" s="178" t="s">
        <v>206</v>
      </c>
      <c r="T227" s="179" t="s">
        <v>207</v>
      </c>
      <c r="U227" s="158">
        <v>0</v>
      </c>
      <c r="V227" s="158">
        <f>ROUND(E227*U227,2)</f>
        <v>0</v>
      </c>
      <c r="W227" s="158"/>
      <c r="X227" s="158" t="s">
        <v>208</v>
      </c>
      <c r="Y227" s="158" t="s">
        <v>209</v>
      </c>
      <c r="Z227" s="147"/>
      <c r="AA227" s="147"/>
      <c r="AB227" s="147"/>
      <c r="AC227" s="147"/>
      <c r="AD227" s="147"/>
      <c r="AE227" s="147"/>
      <c r="AF227" s="147"/>
      <c r="AG227" s="147" t="s">
        <v>253</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2" x14ac:dyDescent="0.2">
      <c r="A228" s="154"/>
      <c r="B228" s="155"/>
      <c r="C228" s="183" t="s">
        <v>526</v>
      </c>
      <c r="D228" s="163"/>
      <c r="E228" s="164">
        <v>8.9</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217</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73">
        <v>63</v>
      </c>
      <c r="B229" s="174" t="s">
        <v>527</v>
      </c>
      <c r="C229" s="182" t="s">
        <v>528</v>
      </c>
      <c r="D229" s="175" t="s">
        <v>329</v>
      </c>
      <c r="E229" s="176">
        <v>131.32</v>
      </c>
      <c r="F229" s="177"/>
      <c r="G229" s="178">
        <f>ROUND(E229*F229,2)</f>
        <v>0</v>
      </c>
      <c r="H229" s="177"/>
      <c r="I229" s="178">
        <f>ROUND(E229*H229,2)</f>
        <v>0</v>
      </c>
      <c r="J229" s="177"/>
      <c r="K229" s="178">
        <f>ROUND(E229*J229,2)</f>
        <v>0</v>
      </c>
      <c r="L229" s="178">
        <v>21</v>
      </c>
      <c r="M229" s="178">
        <f>G229*(1+L229/100)</f>
        <v>0</v>
      </c>
      <c r="N229" s="176">
        <v>1E-4</v>
      </c>
      <c r="O229" s="176">
        <f>ROUND(E229*N229,2)</f>
        <v>0.01</v>
      </c>
      <c r="P229" s="176">
        <v>0</v>
      </c>
      <c r="Q229" s="176">
        <f>ROUND(E229*P229,2)</f>
        <v>0</v>
      </c>
      <c r="R229" s="178"/>
      <c r="S229" s="178" t="s">
        <v>206</v>
      </c>
      <c r="T229" s="179" t="s">
        <v>207</v>
      </c>
      <c r="U229" s="158">
        <v>0</v>
      </c>
      <c r="V229" s="158">
        <f>ROUND(E229*U229,2)</f>
        <v>0</v>
      </c>
      <c r="W229" s="158"/>
      <c r="X229" s="158" t="s">
        <v>208</v>
      </c>
      <c r="Y229" s="158" t="s">
        <v>209</v>
      </c>
      <c r="Z229" s="147"/>
      <c r="AA229" s="147"/>
      <c r="AB229" s="147"/>
      <c r="AC229" s="147"/>
      <c r="AD229" s="147"/>
      <c r="AE229" s="147"/>
      <c r="AF229" s="147"/>
      <c r="AG229" s="147" t="s">
        <v>253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
      <c r="A230" s="154"/>
      <c r="B230" s="155"/>
      <c r="C230" s="256" t="s">
        <v>529</v>
      </c>
      <c r="D230" s="257"/>
      <c r="E230" s="257"/>
      <c r="F230" s="257"/>
      <c r="G230" s="257"/>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3" t="s">
        <v>503</v>
      </c>
      <c r="D231" s="163"/>
      <c r="E231" s="164">
        <v>120.6</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217</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3" t="s">
        <v>504</v>
      </c>
      <c r="D232" s="163"/>
      <c r="E232" s="164">
        <v>10.72</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217</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x14ac:dyDescent="0.2">
      <c r="A233" s="166" t="s">
        <v>201</v>
      </c>
      <c r="B233" s="167" t="s">
        <v>98</v>
      </c>
      <c r="C233" s="181" t="s">
        <v>99</v>
      </c>
      <c r="D233" s="168"/>
      <c r="E233" s="169"/>
      <c r="F233" s="170"/>
      <c r="G233" s="170">
        <f>SUMIF(AG234:AG254,"&lt;&gt;NOR",G234:G254)</f>
        <v>0</v>
      </c>
      <c r="H233" s="170"/>
      <c r="I233" s="170">
        <f>SUM(I234:I254)</f>
        <v>0</v>
      </c>
      <c r="J233" s="170"/>
      <c r="K233" s="170">
        <f>SUM(K234:K254)</f>
        <v>0</v>
      </c>
      <c r="L233" s="170"/>
      <c r="M233" s="170">
        <f>SUM(M234:M254)</f>
        <v>0</v>
      </c>
      <c r="N233" s="169"/>
      <c r="O233" s="169">
        <f>SUM(O234:O254)</f>
        <v>17.95</v>
      </c>
      <c r="P233" s="169"/>
      <c r="Q233" s="169">
        <f>SUM(Q234:Q254)</f>
        <v>0</v>
      </c>
      <c r="R233" s="170"/>
      <c r="S233" s="170"/>
      <c r="T233" s="171"/>
      <c r="U233" s="165"/>
      <c r="V233" s="165">
        <f>SUM(V234:V254)</f>
        <v>0</v>
      </c>
      <c r="W233" s="165"/>
      <c r="X233" s="165"/>
      <c r="Y233" s="165"/>
      <c r="AG233" t="s">
        <v>202</v>
      </c>
    </row>
    <row r="234" spans="1:60" outlineLevel="1" x14ac:dyDescent="0.2">
      <c r="A234" s="173">
        <v>64</v>
      </c>
      <c r="B234" s="174" t="s">
        <v>530</v>
      </c>
      <c r="C234" s="182" t="s">
        <v>531</v>
      </c>
      <c r="D234" s="175" t="s">
        <v>279</v>
      </c>
      <c r="E234" s="176">
        <v>1.0125</v>
      </c>
      <c r="F234" s="177"/>
      <c r="G234" s="178">
        <f>ROUND(E234*F234,2)</f>
        <v>0</v>
      </c>
      <c r="H234" s="177"/>
      <c r="I234" s="178">
        <f>ROUND(E234*H234,2)</f>
        <v>0</v>
      </c>
      <c r="J234" s="177"/>
      <c r="K234" s="178">
        <f>ROUND(E234*J234,2)</f>
        <v>0</v>
      </c>
      <c r="L234" s="178">
        <v>21</v>
      </c>
      <c r="M234" s="178">
        <f>G234*(1+L234/100)</f>
        <v>0</v>
      </c>
      <c r="N234" s="176">
        <v>2.5249999999999999</v>
      </c>
      <c r="O234" s="176">
        <f>ROUND(E234*N234,2)</f>
        <v>2.56</v>
      </c>
      <c r="P234" s="176">
        <v>0</v>
      </c>
      <c r="Q234" s="176">
        <f>ROUND(E234*P234,2)</f>
        <v>0</v>
      </c>
      <c r="R234" s="178"/>
      <c r="S234" s="178" t="s">
        <v>229</v>
      </c>
      <c r="T234" s="179" t="s">
        <v>229</v>
      </c>
      <c r="U234" s="158">
        <v>0</v>
      </c>
      <c r="V234" s="158">
        <f>ROUND(E234*U234,2)</f>
        <v>0</v>
      </c>
      <c r="W234" s="158"/>
      <c r="X234" s="158" t="s">
        <v>208</v>
      </c>
      <c r="Y234" s="158" t="s">
        <v>209</v>
      </c>
      <c r="Z234" s="147"/>
      <c r="AA234" s="147"/>
      <c r="AB234" s="147"/>
      <c r="AC234" s="147"/>
      <c r="AD234" s="147"/>
      <c r="AE234" s="147"/>
      <c r="AF234" s="147"/>
      <c r="AG234" s="147" t="s">
        <v>253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256" t="s">
        <v>532</v>
      </c>
      <c r="D235" s="257"/>
      <c r="E235" s="257"/>
      <c r="F235" s="257"/>
      <c r="G235" s="257"/>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212</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2" x14ac:dyDescent="0.2">
      <c r="A236" s="154"/>
      <c r="B236" s="155"/>
      <c r="C236" s="183" t="s">
        <v>293</v>
      </c>
      <c r="D236" s="163"/>
      <c r="E236" s="164">
        <v>1.01</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217</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3">
        <v>65</v>
      </c>
      <c r="B237" s="174" t="s">
        <v>533</v>
      </c>
      <c r="C237" s="182" t="s">
        <v>534</v>
      </c>
      <c r="D237" s="175" t="s">
        <v>279</v>
      </c>
      <c r="E237" s="176">
        <v>1.0125</v>
      </c>
      <c r="F237" s="177"/>
      <c r="G237" s="178">
        <f>ROUND(E237*F237,2)</f>
        <v>0</v>
      </c>
      <c r="H237" s="177"/>
      <c r="I237" s="178">
        <f>ROUND(E237*H237,2)</f>
        <v>0</v>
      </c>
      <c r="J237" s="177"/>
      <c r="K237" s="178">
        <f>ROUND(E237*J237,2)</f>
        <v>0</v>
      </c>
      <c r="L237" s="178">
        <v>21</v>
      </c>
      <c r="M237" s="178">
        <f>G237*(1+L237/100)</f>
        <v>0</v>
      </c>
      <c r="N237" s="176">
        <v>2.5000000000000001E-2</v>
      </c>
      <c r="O237" s="176">
        <f>ROUND(E237*N237,2)</f>
        <v>0.03</v>
      </c>
      <c r="P237" s="176">
        <v>0</v>
      </c>
      <c r="Q237" s="176">
        <f>ROUND(E237*P237,2)</f>
        <v>0</v>
      </c>
      <c r="R237" s="178"/>
      <c r="S237" s="178" t="s">
        <v>229</v>
      </c>
      <c r="T237" s="179" t="s">
        <v>535</v>
      </c>
      <c r="U237" s="158">
        <v>0</v>
      </c>
      <c r="V237" s="158">
        <f>ROUND(E237*U237,2)</f>
        <v>0</v>
      </c>
      <c r="W237" s="158"/>
      <c r="X237" s="158" t="s">
        <v>208</v>
      </c>
      <c r="Y237" s="158" t="s">
        <v>209</v>
      </c>
      <c r="Z237" s="147"/>
      <c r="AA237" s="147"/>
      <c r="AB237" s="147"/>
      <c r="AC237" s="147"/>
      <c r="AD237" s="147"/>
      <c r="AE237" s="147"/>
      <c r="AF237" s="147"/>
      <c r="AG237" s="147" t="s">
        <v>253</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2" x14ac:dyDescent="0.2">
      <c r="A238" s="154"/>
      <c r="B238" s="155"/>
      <c r="C238" s="183" t="s">
        <v>536</v>
      </c>
      <c r="D238" s="163"/>
      <c r="E238" s="164">
        <v>1.01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217</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73">
        <v>66</v>
      </c>
      <c r="B239" s="174" t="s">
        <v>537</v>
      </c>
      <c r="C239" s="182" t="s">
        <v>538</v>
      </c>
      <c r="D239" s="175" t="s">
        <v>279</v>
      </c>
      <c r="E239" s="176">
        <v>1.0125</v>
      </c>
      <c r="F239" s="177"/>
      <c r="G239" s="178">
        <f>ROUND(E239*F239,2)</f>
        <v>0</v>
      </c>
      <c r="H239" s="177"/>
      <c r="I239" s="178">
        <f>ROUND(E239*H239,2)</f>
        <v>0</v>
      </c>
      <c r="J239" s="177"/>
      <c r="K239" s="178">
        <f>ROUND(E239*J239,2)</f>
        <v>0</v>
      </c>
      <c r="L239" s="178">
        <v>21</v>
      </c>
      <c r="M239" s="178">
        <f>G239*(1+L239/100)</f>
        <v>0</v>
      </c>
      <c r="N239" s="176">
        <v>0</v>
      </c>
      <c r="O239" s="176">
        <f>ROUND(E239*N239,2)</f>
        <v>0</v>
      </c>
      <c r="P239" s="176">
        <v>0</v>
      </c>
      <c r="Q239" s="176">
        <f>ROUND(E239*P239,2)</f>
        <v>0</v>
      </c>
      <c r="R239" s="178"/>
      <c r="S239" s="178" t="s">
        <v>229</v>
      </c>
      <c r="T239" s="179" t="s">
        <v>535</v>
      </c>
      <c r="U239" s="158">
        <v>0</v>
      </c>
      <c r="V239" s="158">
        <f>ROUND(E239*U239,2)</f>
        <v>0</v>
      </c>
      <c r="W239" s="158"/>
      <c r="X239" s="158" t="s">
        <v>208</v>
      </c>
      <c r="Y239" s="158" t="s">
        <v>209</v>
      </c>
      <c r="Z239" s="147"/>
      <c r="AA239" s="147"/>
      <c r="AB239" s="147"/>
      <c r="AC239" s="147"/>
      <c r="AD239" s="147"/>
      <c r="AE239" s="147"/>
      <c r="AF239" s="147"/>
      <c r="AG239" s="147" t="s">
        <v>253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183" t="s">
        <v>536</v>
      </c>
      <c r="D240" s="163"/>
      <c r="E240" s="164">
        <v>1.01</v>
      </c>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217</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2.5" outlineLevel="1" x14ac:dyDescent="0.2">
      <c r="A241" s="173">
        <v>67</v>
      </c>
      <c r="B241" s="174" t="s">
        <v>539</v>
      </c>
      <c r="C241" s="182" t="s">
        <v>540</v>
      </c>
      <c r="D241" s="175" t="s">
        <v>283</v>
      </c>
      <c r="E241" s="176">
        <v>0.23799999999999999</v>
      </c>
      <c r="F241" s="177"/>
      <c r="G241" s="178">
        <f>ROUND(E241*F241,2)</f>
        <v>0</v>
      </c>
      <c r="H241" s="177"/>
      <c r="I241" s="178">
        <f>ROUND(E241*H241,2)</f>
        <v>0</v>
      </c>
      <c r="J241" s="177"/>
      <c r="K241" s="178">
        <f>ROUND(E241*J241,2)</f>
        <v>0</v>
      </c>
      <c r="L241" s="178">
        <v>21</v>
      </c>
      <c r="M241" s="178">
        <f>G241*(1+L241/100)</f>
        <v>0</v>
      </c>
      <c r="N241" s="176">
        <v>1.0662499999999999</v>
      </c>
      <c r="O241" s="176">
        <f>ROUND(E241*N241,2)</f>
        <v>0.25</v>
      </c>
      <c r="P241" s="176">
        <v>0</v>
      </c>
      <c r="Q241" s="176">
        <f>ROUND(E241*P241,2)</f>
        <v>0</v>
      </c>
      <c r="R241" s="178"/>
      <c r="S241" s="178" t="s">
        <v>229</v>
      </c>
      <c r="T241" s="179" t="s">
        <v>229</v>
      </c>
      <c r="U241" s="158">
        <v>0</v>
      </c>
      <c r="V241" s="158">
        <f>ROUND(E241*U241,2)</f>
        <v>0</v>
      </c>
      <c r="W241" s="158"/>
      <c r="X241" s="158" t="s">
        <v>208</v>
      </c>
      <c r="Y241" s="158" t="s">
        <v>209</v>
      </c>
      <c r="Z241" s="147"/>
      <c r="AA241" s="147"/>
      <c r="AB241" s="147"/>
      <c r="AC241" s="147"/>
      <c r="AD241" s="147"/>
      <c r="AE241" s="147"/>
      <c r="AF241" s="147"/>
      <c r="AG241" s="147" t="s">
        <v>253</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2" x14ac:dyDescent="0.2">
      <c r="A242" s="154"/>
      <c r="B242" s="155"/>
      <c r="C242" s="256" t="s">
        <v>541</v>
      </c>
      <c r="D242" s="257"/>
      <c r="E242" s="257"/>
      <c r="F242" s="257"/>
      <c r="G242" s="257"/>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212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2" x14ac:dyDescent="0.2">
      <c r="A243" s="154"/>
      <c r="B243" s="155"/>
      <c r="C243" s="183" t="s">
        <v>542</v>
      </c>
      <c r="D243" s="163"/>
      <c r="E243" s="164">
        <v>0.24</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217</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2.5" outlineLevel="1" x14ac:dyDescent="0.2">
      <c r="A244" s="173">
        <v>68</v>
      </c>
      <c r="B244" s="174" t="s">
        <v>543</v>
      </c>
      <c r="C244" s="182" t="s">
        <v>544</v>
      </c>
      <c r="D244" s="175" t="s">
        <v>329</v>
      </c>
      <c r="E244" s="176">
        <v>113.33499999999999</v>
      </c>
      <c r="F244" s="177"/>
      <c r="G244" s="178">
        <f>ROUND(E244*F244,2)</f>
        <v>0</v>
      </c>
      <c r="H244" s="177"/>
      <c r="I244" s="178">
        <f>ROUND(E244*H244,2)</f>
        <v>0</v>
      </c>
      <c r="J244" s="177"/>
      <c r="K244" s="178">
        <f>ROUND(E244*J244,2)</f>
        <v>0</v>
      </c>
      <c r="L244" s="178">
        <v>21</v>
      </c>
      <c r="M244" s="178">
        <f>G244*(1+L244/100)</f>
        <v>0</v>
      </c>
      <c r="N244" s="176">
        <v>0.1111</v>
      </c>
      <c r="O244" s="176">
        <f>ROUND(E244*N244,2)</f>
        <v>12.59</v>
      </c>
      <c r="P244" s="176">
        <v>0</v>
      </c>
      <c r="Q244" s="176">
        <f>ROUND(E244*P244,2)</f>
        <v>0</v>
      </c>
      <c r="R244" s="178"/>
      <c r="S244" s="178" t="s">
        <v>229</v>
      </c>
      <c r="T244" s="179" t="s">
        <v>229</v>
      </c>
      <c r="U244" s="158">
        <v>0</v>
      </c>
      <c r="V244" s="158">
        <f>ROUND(E244*U244,2)</f>
        <v>0</v>
      </c>
      <c r="W244" s="158"/>
      <c r="X244" s="158" t="s">
        <v>208</v>
      </c>
      <c r="Y244" s="158" t="s">
        <v>209</v>
      </c>
      <c r="Z244" s="147"/>
      <c r="AA244" s="147"/>
      <c r="AB244" s="147"/>
      <c r="AC244" s="147"/>
      <c r="AD244" s="147"/>
      <c r="AE244" s="147"/>
      <c r="AF244" s="147"/>
      <c r="AG244" s="147" t="s">
        <v>253</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256" t="s">
        <v>545</v>
      </c>
      <c r="D245" s="257"/>
      <c r="E245" s="257"/>
      <c r="F245" s="257"/>
      <c r="G245" s="257"/>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212</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2" x14ac:dyDescent="0.2">
      <c r="A246" s="154"/>
      <c r="B246" s="155"/>
      <c r="C246" s="183" t="s">
        <v>546</v>
      </c>
      <c r="D246" s="163"/>
      <c r="E246" s="164">
        <v>56.68</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217</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3" t="s">
        <v>395</v>
      </c>
      <c r="D247" s="163"/>
      <c r="E247" s="164">
        <v>27.3</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217</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3" t="s">
        <v>396</v>
      </c>
      <c r="D248" s="163"/>
      <c r="E248" s="164">
        <v>6.66</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217</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3" t="s">
        <v>397</v>
      </c>
      <c r="D249" s="163"/>
      <c r="E249" s="164">
        <v>22.7</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217</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ht="22.5" outlineLevel="1" x14ac:dyDescent="0.2">
      <c r="A250" s="173">
        <v>69</v>
      </c>
      <c r="B250" s="174" t="s">
        <v>547</v>
      </c>
      <c r="C250" s="182" t="s">
        <v>548</v>
      </c>
      <c r="D250" s="175" t="s">
        <v>329</v>
      </c>
      <c r="E250" s="176">
        <v>226.67</v>
      </c>
      <c r="F250" s="177"/>
      <c r="G250" s="178">
        <f>ROUND(E250*F250,2)</f>
        <v>0</v>
      </c>
      <c r="H250" s="177"/>
      <c r="I250" s="178">
        <f>ROUND(E250*H250,2)</f>
        <v>0</v>
      </c>
      <c r="J250" s="177"/>
      <c r="K250" s="178">
        <f>ROUND(E250*J250,2)</f>
        <v>0</v>
      </c>
      <c r="L250" s="178">
        <v>21</v>
      </c>
      <c r="M250" s="178">
        <f>G250*(1+L250/100)</f>
        <v>0</v>
      </c>
      <c r="N250" s="176">
        <v>1.111E-2</v>
      </c>
      <c r="O250" s="176">
        <f>ROUND(E250*N250,2)</f>
        <v>2.52</v>
      </c>
      <c r="P250" s="176">
        <v>0</v>
      </c>
      <c r="Q250" s="176">
        <f>ROUND(E250*P250,2)</f>
        <v>0</v>
      </c>
      <c r="R250" s="178"/>
      <c r="S250" s="178" t="s">
        <v>229</v>
      </c>
      <c r="T250" s="179" t="s">
        <v>229</v>
      </c>
      <c r="U250" s="158">
        <v>0</v>
      </c>
      <c r="V250" s="158">
        <f>ROUND(E250*U250,2)</f>
        <v>0</v>
      </c>
      <c r="W250" s="158"/>
      <c r="X250" s="158" t="s">
        <v>208</v>
      </c>
      <c r="Y250" s="158" t="s">
        <v>209</v>
      </c>
      <c r="Z250" s="147"/>
      <c r="AA250" s="147"/>
      <c r="AB250" s="147"/>
      <c r="AC250" s="147"/>
      <c r="AD250" s="147"/>
      <c r="AE250" s="147"/>
      <c r="AF250" s="147"/>
      <c r="AG250" s="147" t="s">
        <v>253</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2" x14ac:dyDescent="0.2">
      <c r="A251" s="154"/>
      <c r="B251" s="155"/>
      <c r="C251" s="183" t="s">
        <v>549</v>
      </c>
      <c r="D251" s="163"/>
      <c r="E251" s="164">
        <v>113.36</v>
      </c>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217</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83" t="s">
        <v>550</v>
      </c>
      <c r="D252" s="163"/>
      <c r="E252" s="164">
        <v>54.59</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217</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83" t="s">
        <v>551</v>
      </c>
      <c r="D253" s="163"/>
      <c r="E253" s="164">
        <v>13.32</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217</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83" t="s">
        <v>552</v>
      </c>
      <c r="D254" s="163"/>
      <c r="E254" s="164">
        <v>45.4</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217</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
      <c r="A255" s="166" t="s">
        <v>201</v>
      </c>
      <c r="B255" s="167" t="s">
        <v>100</v>
      </c>
      <c r="C255" s="181" t="s">
        <v>101</v>
      </c>
      <c r="D255" s="168"/>
      <c r="E255" s="169"/>
      <c r="F255" s="170"/>
      <c r="G255" s="170">
        <f>SUMIF(AG256:AG272,"&lt;&gt;NOR",G256:G272)</f>
        <v>0</v>
      </c>
      <c r="H255" s="170"/>
      <c r="I255" s="170">
        <f>SUM(I256:I272)</f>
        <v>0</v>
      </c>
      <c r="J255" s="170"/>
      <c r="K255" s="170">
        <f>SUM(K256:K272)</f>
        <v>0</v>
      </c>
      <c r="L255" s="170"/>
      <c r="M255" s="170">
        <f>SUM(M256:M272)</f>
        <v>0</v>
      </c>
      <c r="N255" s="169"/>
      <c r="O255" s="169">
        <f>SUM(O256:O272)</f>
        <v>0.35000000000000003</v>
      </c>
      <c r="P255" s="169"/>
      <c r="Q255" s="169">
        <f>SUM(Q256:Q272)</f>
        <v>0</v>
      </c>
      <c r="R255" s="170"/>
      <c r="S255" s="170"/>
      <c r="T255" s="171"/>
      <c r="U255" s="165"/>
      <c r="V255" s="165">
        <f>SUM(V256:V272)</f>
        <v>0</v>
      </c>
      <c r="W255" s="165"/>
      <c r="X255" s="165"/>
      <c r="Y255" s="165"/>
      <c r="AG255" t="s">
        <v>202</v>
      </c>
    </row>
    <row r="256" spans="1:60" outlineLevel="1" x14ac:dyDescent="0.2">
      <c r="A256" s="173">
        <v>70</v>
      </c>
      <c r="B256" s="174" t="s">
        <v>553</v>
      </c>
      <c r="C256" s="182" t="s">
        <v>554</v>
      </c>
      <c r="D256" s="175" t="s">
        <v>414</v>
      </c>
      <c r="E256" s="176">
        <v>41.6</v>
      </c>
      <c r="F256" s="177"/>
      <c r="G256" s="178">
        <f>ROUND(E256*F256,2)</f>
        <v>0</v>
      </c>
      <c r="H256" s="177"/>
      <c r="I256" s="178">
        <f>ROUND(E256*H256,2)</f>
        <v>0</v>
      </c>
      <c r="J256" s="177"/>
      <c r="K256" s="178">
        <f>ROUND(E256*J256,2)</f>
        <v>0</v>
      </c>
      <c r="L256" s="178">
        <v>21</v>
      </c>
      <c r="M256" s="178">
        <f>G256*(1+L256/100)</f>
        <v>0</v>
      </c>
      <c r="N256" s="176">
        <v>0</v>
      </c>
      <c r="O256" s="176">
        <f>ROUND(E256*N256,2)</f>
        <v>0</v>
      </c>
      <c r="P256" s="176">
        <v>0</v>
      </c>
      <c r="Q256" s="176">
        <f>ROUND(E256*P256,2)</f>
        <v>0</v>
      </c>
      <c r="R256" s="178"/>
      <c r="S256" s="178" t="s">
        <v>229</v>
      </c>
      <c r="T256" s="179" t="s">
        <v>229</v>
      </c>
      <c r="U256" s="158">
        <v>0</v>
      </c>
      <c r="V256" s="158">
        <f>ROUND(E256*U256,2)</f>
        <v>0</v>
      </c>
      <c r="W256" s="158"/>
      <c r="X256" s="158" t="s">
        <v>208</v>
      </c>
      <c r="Y256" s="158" t="s">
        <v>209</v>
      </c>
      <c r="Z256" s="147"/>
      <c r="AA256" s="147"/>
      <c r="AB256" s="147"/>
      <c r="AC256" s="147"/>
      <c r="AD256" s="147"/>
      <c r="AE256" s="147"/>
      <c r="AF256" s="147"/>
      <c r="AG256" s="147" t="s">
        <v>253</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256" t="s">
        <v>555</v>
      </c>
      <c r="D257" s="257"/>
      <c r="E257" s="257"/>
      <c r="F257" s="257"/>
      <c r="G257" s="257"/>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212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80" t="str">
        <f>C257</f>
        <v>včetně osazení okenních a dveřních křídel a seřízení, včetně použití systémové pěny u požárních výrobků a uzávěrů</v>
      </c>
      <c r="BB257" s="147"/>
      <c r="BC257" s="147"/>
      <c r="BD257" s="147"/>
      <c r="BE257" s="147"/>
      <c r="BF257" s="147"/>
      <c r="BG257" s="147"/>
      <c r="BH257" s="147"/>
    </row>
    <row r="258" spans="1:60" outlineLevel="2" x14ac:dyDescent="0.2">
      <c r="A258" s="154"/>
      <c r="B258" s="155"/>
      <c r="C258" s="183" t="s">
        <v>556</v>
      </c>
      <c r="D258" s="163"/>
      <c r="E258" s="164">
        <v>41.6</v>
      </c>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217</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73">
        <v>71</v>
      </c>
      <c r="B259" s="174" t="s">
        <v>557</v>
      </c>
      <c r="C259" s="182" t="s">
        <v>558</v>
      </c>
      <c r="D259" s="175" t="s">
        <v>296</v>
      </c>
      <c r="E259" s="176">
        <v>2</v>
      </c>
      <c r="F259" s="177"/>
      <c r="G259" s="178">
        <f>ROUND(E259*F259,2)</f>
        <v>0</v>
      </c>
      <c r="H259" s="177"/>
      <c r="I259" s="178">
        <f>ROUND(E259*H259,2)</f>
        <v>0</v>
      </c>
      <c r="J259" s="177"/>
      <c r="K259" s="178">
        <f>ROUND(E259*J259,2)</f>
        <v>0</v>
      </c>
      <c r="L259" s="178">
        <v>21</v>
      </c>
      <c r="M259" s="178">
        <f>G259*(1+L259/100)</f>
        <v>0</v>
      </c>
      <c r="N259" s="176">
        <v>0.10029</v>
      </c>
      <c r="O259" s="176">
        <f>ROUND(E259*N259,2)</f>
        <v>0.2</v>
      </c>
      <c r="P259" s="176">
        <v>0</v>
      </c>
      <c r="Q259" s="176">
        <f>ROUND(E259*P259,2)</f>
        <v>0</v>
      </c>
      <c r="R259" s="178"/>
      <c r="S259" s="178" t="s">
        <v>229</v>
      </c>
      <c r="T259" s="179" t="s">
        <v>229</v>
      </c>
      <c r="U259" s="158">
        <v>0</v>
      </c>
      <c r="V259" s="158">
        <f>ROUND(E259*U259,2)</f>
        <v>0</v>
      </c>
      <c r="W259" s="158"/>
      <c r="X259" s="158" t="s">
        <v>208</v>
      </c>
      <c r="Y259" s="158" t="s">
        <v>209</v>
      </c>
      <c r="Z259" s="147"/>
      <c r="AA259" s="147"/>
      <c r="AB259" s="147"/>
      <c r="AC259" s="147"/>
      <c r="AD259" s="147"/>
      <c r="AE259" s="147"/>
      <c r="AF259" s="147"/>
      <c r="AG259" s="147" t="s">
        <v>210</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2" x14ac:dyDescent="0.2">
      <c r="A260" s="154"/>
      <c r="B260" s="155"/>
      <c r="C260" s="183" t="s">
        <v>83</v>
      </c>
      <c r="D260" s="163"/>
      <c r="E260" s="164">
        <v>2</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217</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45" outlineLevel="1" x14ac:dyDescent="0.2">
      <c r="A261" s="173">
        <v>72</v>
      </c>
      <c r="B261" s="174" t="s">
        <v>559</v>
      </c>
      <c r="C261" s="182" t="s">
        <v>560</v>
      </c>
      <c r="D261" s="175" t="s">
        <v>296</v>
      </c>
      <c r="E261" s="176">
        <v>3</v>
      </c>
      <c r="F261" s="177"/>
      <c r="G261" s="178">
        <f>ROUND(E261*F261,2)</f>
        <v>0</v>
      </c>
      <c r="H261" s="177"/>
      <c r="I261" s="178">
        <f>ROUND(E261*H261,2)</f>
        <v>0</v>
      </c>
      <c r="J261" s="177"/>
      <c r="K261" s="178">
        <f>ROUND(E261*J261,2)</f>
        <v>0</v>
      </c>
      <c r="L261" s="178">
        <v>21</v>
      </c>
      <c r="M261" s="178">
        <f>G261*(1+L261/100)</f>
        <v>0</v>
      </c>
      <c r="N261" s="176">
        <v>0.02</v>
      </c>
      <c r="O261" s="176">
        <f>ROUND(E261*N261,2)</f>
        <v>0.06</v>
      </c>
      <c r="P261" s="176">
        <v>0</v>
      </c>
      <c r="Q261" s="176">
        <f>ROUND(E261*P261,2)</f>
        <v>0</v>
      </c>
      <c r="R261" s="178"/>
      <c r="S261" s="178" t="s">
        <v>229</v>
      </c>
      <c r="T261" s="179" t="s">
        <v>229</v>
      </c>
      <c r="U261" s="158">
        <v>0</v>
      </c>
      <c r="V261" s="158">
        <f>ROUND(E261*U261,2)</f>
        <v>0</v>
      </c>
      <c r="W261" s="158"/>
      <c r="X261" s="158" t="s">
        <v>208</v>
      </c>
      <c r="Y261" s="158" t="s">
        <v>209</v>
      </c>
      <c r="Z261" s="147"/>
      <c r="AA261" s="147"/>
      <c r="AB261" s="147"/>
      <c r="AC261" s="147"/>
      <c r="AD261" s="147"/>
      <c r="AE261" s="147"/>
      <c r="AF261" s="147"/>
      <c r="AG261" s="147" t="s">
        <v>253</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
      <c r="A262" s="154"/>
      <c r="B262" s="155"/>
      <c r="C262" s="183" t="s">
        <v>85</v>
      </c>
      <c r="D262" s="163"/>
      <c r="E262" s="164">
        <v>3</v>
      </c>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217</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45" outlineLevel="1" x14ac:dyDescent="0.2">
      <c r="A263" s="173">
        <v>73</v>
      </c>
      <c r="B263" s="174" t="s">
        <v>561</v>
      </c>
      <c r="C263" s="182" t="s">
        <v>562</v>
      </c>
      <c r="D263" s="175" t="s">
        <v>296</v>
      </c>
      <c r="E263" s="176">
        <v>3</v>
      </c>
      <c r="F263" s="177"/>
      <c r="G263" s="178">
        <f>ROUND(E263*F263,2)</f>
        <v>0</v>
      </c>
      <c r="H263" s="177"/>
      <c r="I263" s="178">
        <f>ROUND(E263*H263,2)</f>
        <v>0</v>
      </c>
      <c r="J263" s="177"/>
      <c r="K263" s="178">
        <f>ROUND(E263*J263,2)</f>
        <v>0</v>
      </c>
      <c r="L263" s="178">
        <v>21</v>
      </c>
      <c r="M263" s="178">
        <f>G263*(1+L263/100)</f>
        <v>0</v>
      </c>
      <c r="N263" s="176">
        <v>0.02</v>
      </c>
      <c r="O263" s="176">
        <f>ROUND(E263*N263,2)</f>
        <v>0.06</v>
      </c>
      <c r="P263" s="176">
        <v>0</v>
      </c>
      <c r="Q263" s="176">
        <f>ROUND(E263*P263,2)</f>
        <v>0</v>
      </c>
      <c r="R263" s="178"/>
      <c r="S263" s="178" t="s">
        <v>229</v>
      </c>
      <c r="T263" s="179" t="s">
        <v>229</v>
      </c>
      <c r="U263" s="158">
        <v>0</v>
      </c>
      <c r="V263" s="158">
        <f>ROUND(E263*U263,2)</f>
        <v>0</v>
      </c>
      <c r="W263" s="158"/>
      <c r="X263" s="158" t="s">
        <v>208</v>
      </c>
      <c r="Y263" s="158" t="s">
        <v>209</v>
      </c>
      <c r="Z263" s="147"/>
      <c r="AA263" s="147"/>
      <c r="AB263" s="147"/>
      <c r="AC263" s="147"/>
      <c r="AD263" s="147"/>
      <c r="AE263" s="147"/>
      <c r="AF263" s="147"/>
      <c r="AG263" s="147" t="s">
        <v>253</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2" x14ac:dyDescent="0.2">
      <c r="A264" s="154"/>
      <c r="B264" s="155"/>
      <c r="C264" s="183" t="s">
        <v>85</v>
      </c>
      <c r="D264" s="163"/>
      <c r="E264" s="164">
        <v>3</v>
      </c>
      <c r="F264" s="158"/>
      <c r="G264" s="158"/>
      <c r="H264" s="158"/>
      <c r="I264" s="158"/>
      <c r="J264" s="158"/>
      <c r="K264" s="158"/>
      <c r="L264" s="158"/>
      <c r="M264" s="158"/>
      <c r="N264" s="157"/>
      <c r="O264" s="157"/>
      <c r="P264" s="157"/>
      <c r="Q264" s="157"/>
      <c r="R264" s="158"/>
      <c r="S264" s="158"/>
      <c r="T264" s="158"/>
      <c r="U264" s="158"/>
      <c r="V264" s="158"/>
      <c r="W264" s="158"/>
      <c r="X264" s="158"/>
      <c r="Y264" s="158"/>
      <c r="Z264" s="147"/>
      <c r="AA264" s="147"/>
      <c r="AB264" s="147"/>
      <c r="AC264" s="147"/>
      <c r="AD264" s="147"/>
      <c r="AE264" s="147"/>
      <c r="AF264" s="147"/>
      <c r="AG264" s="147" t="s">
        <v>217</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ht="22.5" outlineLevel="1" x14ac:dyDescent="0.2">
      <c r="A265" s="173">
        <v>74</v>
      </c>
      <c r="B265" s="174" t="s">
        <v>563</v>
      </c>
      <c r="C265" s="182" t="s">
        <v>564</v>
      </c>
      <c r="D265" s="175" t="s">
        <v>414</v>
      </c>
      <c r="E265" s="176">
        <v>3.9</v>
      </c>
      <c r="F265" s="177"/>
      <c r="G265" s="178">
        <f>ROUND(E265*F265,2)</f>
        <v>0</v>
      </c>
      <c r="H265" s="177"/>
      <c r="I265" s="178">
        <f>ROUND(E265*H265,2)</f>
        <v>0</v>
      </c>
      <c r="J265" s="177"/>
      <c r="K265" s="178">
        <f>ROUND(E265*J265,2)</f>
        <v>0</v>
      </c>
      <c r="L265" s="178">
        <v>21</v>
      </c>
      <c r="M265" s="178">
        <f>G265*(1+L265/100)</f>
        <v>0</v>
      </c>
      <c r="N265" s="176">
        <v>6.1599999999999997E-3</v>
      </c>
      <c r="O265" s="176">
        <f>ROUND(E265*N265,2)</f>
        <v>0.02</v>
      </c>
      <c r="P265" s="176">
        <v>0</v>
      </c>
      <c r="Q265" s="176">
        <f>ROUND(E265*P265,2)</f>
        <v>0</v>
      </c>
      <c r="R265" s="178"/>
      <c r="S265" s="178" t="s">
        <v>229</v>
      </c>
      <c r="T265" s="179" t="s">
        <v>229</v>
      </c>
      <c r="U265" s="158">
        <v>0</v>
      </c>
      <c r="V265" s="158">
        <f>ROUND(E265*U265,2)</f>
        <v>0</v>
      </c>
      <c r="W265" s="158"/>
      <c r="X265" s="158" t="s">
        <v>208</v>
      </c>
      <c r="Y265" s="158" t="s">
        <v>209</v>
      </c>
      <c r="Z265" s="147"/>
      <c r="AA265" s="147"/>
      <c r="AB265" s="147"/>
      <c r="AC265" s="147"/>
      <c r="AD265" s="147"/>
      <c r="AE265" s="147"/>
      <c r="AF265" s="147"/>
      <c r="AG265" s="147" t="s">
        <v>253</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83" t="s">
        <v>523</v>
      </c>
      <c r="D266" s="163"/>
      <c r="E266" s="164">
        <v>3.9</v>
      </c>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217</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73">
        <v>75</v>
      </c>
      <c r="B267" s="174" t="s">
        <v>565</v>
      </c>
      <c r="C267" s="182" t="s">
        <v>566</v>
      </c>
      <c r="D267" s="175" t="s">
        <v>414</v>
      </c>
      <c r="E267" s="176">
        <v>41.6</v>
      </c>
      <c r="F267" s="177"/>
      <c r="G267" s="178">
        <f>ROUND(E267*F267,2)</f>
        <v>0</v>
      </c>
      <c r="H267" s="177"/>
      <c r="I267" s="178">
        <f>ROUND(E267*H267,2)</f>
        <v>0</v>
      </c>
      <c r="J267" s="177"/>
      <c r="K267" s="178">
        <f>ROUND(E267*J267,2)</f>
        <v>0</v>
      </c>
      <c r="L267" s="178">
        <v>21</v>
      </c>
      <c r="M267" s="178">
        <f>G267*(1+L267/100)</f>
        <v>0</v>
      </c>
      <c r="N267" s="176">
        <v>1.2999999999999999E-4</v>
      </c>
      <c r="O267" s="176">
        <f>ROUND(E267*N267,2)</f>
        <v>0.01</v>
      </c>
      <c r="P267" s="176">
        <v>0</v>
      </c>
      <c r="Q267" s="176">
        <f>ROUND(E267*P267,2)</f>
        <v>0</v>
      </c>
      <c r="R267" s="178"/>
      <c r="S267" s="178" t="s">
        <v>206</v>
      </c>
      <c r="T267" s="179" t="s">
        <v>207</v>
      </c>
      <c r="U267" s="158">
        <v>0</v>
      </c>
      <c r="V267" s="158">
        <f>ROUND(E267*U267,2)</f>
        <v>0</v>
      </c>
      <c r="W267" s="158"/>
      <c r="X267" s="158" t="s">
        <v>208</v>
      </c>
      <c r="Y267" s="158" t="s">
        <v>209</v>
      </c>
      <c r="Z267" s="147"/>
      <c r="AA267" s="147"/>
      <c r="AB267" s="147"/>
      <c r="AC267" s="147"/>
      <c r="AD267" s="147"/>
      <c r="AE267" s="147"/>
      <c r="AF267" s="147"/>
      <c r="AG267" s="147" t="s">
        <v>210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3" t="s">
        <v>556</v>
      </c>
      <c r="D268" s="163"/>
      <c r="E268" s="164">
        <v>41.6</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217</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73">
        <v>76</v>
      </c>
      <c r="B269" s="174" t="s">
        <v>567</v>
      </c>
      <c r="C269" s="182" t="s">
        <v>568</v>
      </c>
      <c r="D269" s="175" t="s">
        <v>296</v>
      </c>
      <c r="E269" s="176">
        <v>1</v>
      </c>
      <c r="F269" s="177"/>
      <c r="G269" s="178">
        <f>ROUND(E269*F269,2)</f>
        <v>0</v>
      </c>
      <c r="H269" s="177"/>
      <c r="I269" s="178">
        <f>ROUND(E269*H269,2)</f>
        <v>0</v>
      </c>
      <c r="J269" s="177"/>
      <c r="K269" s="178">
        <f>ROUND(E269*J269,2)</f>
        <v>0</v>
      </c>
      <c r="L269" s="178">
        <v>21</v>
      </c>
      <c r="M269" s="178">
        <f>G269*(1+L269/100)</f>
        <v>0</v>
      </c>
      <c r="N269" s="176">
        <v>9.6000000000000002E-4</v>
      </c>
      <c r="O269" s="176">
        <f>ROUND(E269*N269,2)</f>
        <v>0</v>
      </c>
      <c r="P269" s="176">
        <v>0</v>
      </c>
      <c r="Q269" s="176">
        <f>ROUND(E269*P269,2)</f>
        <v>0</v>
      </c>
      <c r="R269" s="178"/>
      <c r="S269" s="178" t="s">
        <v>206</v>
      </c>
      <c r="T269" s="179" t="s">
        <v>207</v>
      </c>
      <c r="U269" s="158">
        <v>0</v>
      </c>
      <c r="V269" s="158">
        <f>ROUND(E269*U269,2)</f>
        <v>0</v>
      </c>
      <c r="W269" s="158"/>
      <c r="X269" s="158" t="s">
        <v>208</v>
      </c>
      <c r="Y269" s="158" t="s">
        <v>209</v>
      </c>
      <c r="Z269" s="147"/>
      <c r="AA269" s="147"/>
      <c r="AB269" s="147"/>
      <c r="AC269" s="147"/>
      <c r="AD269" s="147"/>
      <c r="AE269" s="147"/>
      <c r="AF269" s="147"/>
      <c r="AG269" s="147" t="s">
        <v>210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2" x14ac:dyDescent="0.2">
      <c r="A270" s="154"/>
      <c r="B270" s="155"/>
      <c r="C270" s="183" t="s">
        <v>81</v>
      </c>
      <c r="D270" s="163"/>
      <c r="E270" s="164">
        <v>1</v>
      </c>
      <c r="F270" s="158"/>
      <c r="G270" s="158"/>
      <c r="H270" s="158"/>
      <c r="I270" s="158"/>
      <c r="J270" s="158"/>
      <c r="K270" s="158"/>
      <c r="L270" s="158"/>
      <c r="M270" s="158"/>
      <c r="N270" s="157"/>
      <c r="O270" s="157"/>
      <c r="P270" s="157"/>
      <c r="Q270" s="157"/>
      <c r="R270" s="158"/>
      <c r="S270" s="158"/>
      <c r="T270" s="158"/>
      <c r="U270" s="158"/>
      <c r="V270" s="158"/>
      <c r="W270" s="158"/>
      <c r="X270" s="158"/>
      <c r="Y270" s="158"/>
      <c r="Z270" s="147"/>
      <c r="AA270" s="147"/>
      <c r="AB270" s="147"/>
      <c r="AC270" s="147"/>
      <c r="AD270" s="147"/>
      <c r="AE270" s="147"/>
      <c r="AF270" s="147"/>
      <c r="AG270" s="147" t="s">
        <v>217</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73">
        <v>77</v>
      </c>
      <c r="B271" s="174" t="s">
        <v>569</v>
      </c>
      <c r="C271" s="182" t="s">
        <v>570</v>
      </c>
      <c r="D271" s="175" t="s">
        <v>296</v>
      </c>
      <c r="E271" s="176">
        <v>2</v>
      </c>
      <c r="F271" s="177"/>
      <c r="G271" s="178">
        <f>ROUND(E271*F271,2)</f>
        <v>0</v>
      </c>
      <c r="H271" s="177"/>
      <c r="I271" s="178">
        <f>ROUND(E271*H271,2)</f>
        <v>0</v>
      </c>
      <c r="J271" s="177"/>
      <c r="K271" s="178">
        <f>ROUND(E271*J271,2)</f>
        <v>0</v>
      </c>
      <c r="L271" s="178">
        <v>21</v>
      </c>
      <c r="M271" s="178">
        <f>G271*(1+L271/100)</f>
        <v>0</v>
      </c>
      <c r="N271" s="176">
        <v>9.6000000000000002E-4</v>
      </c>
      <c r="O271" s="176">
        <f>ROUND(E271*N271,2)</f>
        <v>0</v>
      </c>
      <c r="P271" s="176">
        <v>0</v>
      </c>
      <c r="Q271" s="176">
        <f>ROUND(E271*P271,2)</f>
        <v>0</v>
      </c>
      <c r="R271" s="178"/>
      <c r="S271" s="178" t="s">
        <v>206</v>
      </c>
      <c r="T271" s="179" t="s">
        <v>207</v>
      </c>
      <c r="U271" s="158">
        <v>0</v>
      </c>
      <c r="V271" s="158">
        <f>ROUND(E271*U271,2)</f>
        <v>0</v>
      </c>
      <c r="W271" s="158"/>
      <c r="X271" s="158" t="s">
        <v>208</v>
      </c>
      <c r="Y271" s="158" t="s">
        <v>209</v>
      </c>
      <c r="Z271" s="147"/>
      <c r="AA271" s="147"/>
      <c r="AB271" s="147"/>
      <c r="AC271" s="147"/>
      <c r="AD271" s="147"/>
      <c r="AE271" s="147"/>
      <c r="AF271" s="147"/>
      <c r="AG271" s="147" t="s">
        <v>210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83" t="s">
        <v>83</v>
      </c>
      <c r="D272" s="163"/>
      <c r="E272" s="164">
        <v>2</v>
      </c>
      <c r="F272" s="158"/>
      <c r="G272" s="158"/>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217</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x14ac:dyDescent="0.2">
      <c r="A273" s="166" t="s">
        <v>201</v>
      </c>
      <c r="B273" s="167" t="s">
        <v>104</v>
      </c>
      <c r="C273" s="181" t="s">
        <v>105</v>
      </c>
      <c r="D273" s="168"/>
      <c r="E273" s="169"/>
      <c r="F273" s="170"/>
      <c r="G273" s="170">
        <f>SUMIF(AG274:AG290,"&lt;&gt;NOR",G274:G290)</f>
        <v>0</v>
      </c>
      <c r="H273" s="170"/>
      <c r="I273" s="170">
        <f>SUM(I274:I290)</f>
        <v>0</v>
      </c>
      <c r="J273" s="170"/>
      <c r="K273" s="170">
        <f>SUM(K274:K290)</f>
        <v>0</v>
      </c>
      <c r="L273" s="170"/>
      <c r="M273" s="170">
        <f>SUM(M274:M290)</f>
        <v>0</v>
      </c>
      <c r="N273" s="169"/>
      <c r="O273" s="169">
        <f>SUM(O274:O290)</f>
        <v>2.6499999999999995</v>
      </c>
      <c r="P273" s="169"/>
      <c r="Q273" s="169">
        <f>SUM(Q274:Q290)</f>
        <v>0</v>
      </c>
      <c r="R273" s="170"/>
      <c r="S273" s="170"/>
      <c r="T273" s="171"/>
      <c r="U273" s="165"/>
      <c r="V273" s="165">
        <f>SUM(V274:V290)</f>
        <v>0</v>
      </c>
      <c r="W273" s="165"/>
      <c r="X273" s="165"/>
      <c r="Y273" s="165"/>
      <c r="AG273" t="s">
        <v>202</v>
      </c>
    </row>
    <row r="274" spans="1:60" ht="22.5" outlineLevel="1" x14ac:dyDescent="0.2">
      <c r="A274" s="173">
        <v>78</v>
      </c>
      <c r="B274" s="174" t="s">
        <v>571</v>
      </c>
      <c r="C274" s="182" t="s">
        <v>572</v>
      </c>
      <c r="D274" s="175" t="s">
        <v>329</v>
      </c>
      <c r="E274" s="176">
        <v>117</v>
      </c>
      <c r="F274" s="177"/>
      <c r="G274" s="178">
        <f>ROUND(E274*F274,2)</f>
        <v>0</v>
      </c>
      <c r="H274" s="177"/>
      <c r="I274" s="178">
        <f>ROUND(E274*H274,2)</f>
        <v>0</v>
      </c>
      <c r="J274" s="177"/>
      <c r="K274" s="178">
        <f>ROUND(E274*J274,2)</f>
        <v>0</v>
      </c>
      <c r="L274" s="178">
        <v>21</v>
      </c>
      <c r="M274" s="178">
        <f>G274*(1+L274/100)</f>
        <v>0</v>
      </c>
      <c r="N274" s="176">
        <v>1.8380000000000001E-2</v>
      </c>
      <c r="O274" s="176">
        <f>ROUND(E274*N274,2)</f>
        <v>2.15</v>
      </c>
      <c r="P274" s="176">
        <v>0</v>
      </c>
      <c r="Q274" s="176">
        <f>ROUND(E274*P274,2)</f>
        <v>0</v>
      </c>
      <c r="R274" s="178"/>
      <c r="S274" s="178" t="s">
        <v>229</v>
      </c>
      <c r="T274" s="179" t="s">
        <v>229</v>
      </c>
      <c r="U274" s="158">
        <v>0</v>
      </c>
      <c r="V274" s="158">
        <f>ROUND(E274*U274,2)</f>
        <v>0</v>
      </c>
      <c r="W274" s="158"/>
      <c r="X274" s="158" t="s">
        <v>208</v>
      </c>
      <c r="Y274" s="158" t="s">
        <v>209</v>
      </c>
      <c r="Z274" s="147"/>
      <c r="AA274" s="147"/>
      <c r="AB274" s="147"/>
      <c r="AC274" s="147"/>
      <c r="AD274" s="147"/>
      <c r="AE274" s="147"/>
      <c r="AF274" s="147"/>
      <c r="AG274" s="147" t="s">
        <v>253</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183" t="s">
        <v>573</v>
      </c>
      <c r="D275" s="163"/>
      <c r="E275" s="164">
        <v>117</v>
      </c>
      <c r="F275" s="158"/>
      <c r="G275" s="158"/>
      <c r="H275" s="158"/>
      <c r="I275" s="158"/>
      <c r="J275" s="158"/>
      <c r="K275" s="158"/>
      <c r="L275" s="158"/>
      <c r="M275" s="158"/>
      <c r="N275" s="157"/>
      <c r="O275" s="157"/>
      <c r="P275" s="157"/>
      <c r="Q275" s="157"/>
      <c r="R275" s="158"/>
      <c r="S275" s="158"/>
      <c r="T275" s="158"/>
      <c r="U275" s="158"/>
      <c r="V275" s="158"/>
      <c r="W275" s="158"/>
      <c r="X275" s="158"/>
      <c r="Y275" s="158"/>
      <c r="Z275" s="147"/>
      <c r="AA275" s="147"/>
      <c r="AB275" s="147"/>
      <c r="AC275" s="147"/>
      <c r="AD275" s="147"/>
      <c r="AE275" s="147"/>
      <c r="AF275" s="147"/>
      <c r="AG275" s="147" t="s">
        <v>217</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2.5" outlineLevel="1" x14ac:dyDescent="0.2">
      <c r="A276" s="173">
        <v>79</v>
      </c>
      <c r="B276" s="174" t="s">
        <v>574</v>
      </c>
      <c r="C276" s="182" t="s">
        <v>575</v>
      </c>
      <c r="D276" s="175" t="s">
        <v>329</v>
      </c>
      <c r="E276" s="176">
        <v>234</v>
      </c>
      <c r="F276" s="177"/>
      <c r="G276" s="178">
        <f>ROUND(E276*F276,2)</f>
        <v>0</v>
      </c>
      <c r="H276" s="177"/>
      <c r="I276" s="178">
        <f>ROUND(E276*H276,2)</f>
        <v>0</v>
      </c>
      <c r="J276" s="177"/>
      <c r="K276" s="178">
        <f>ROUND(E276*J276,2)</f>
        <v>0</v>
      </c>
      <c r="L276" s="178">
        <v>21</v>
      </c>
      <c r="M276" s="178">
        <f>G276*(1+L276/100)</f>
        <v>0</v>
      </c>
      <c r="N276" s="176">
        <v>0</v>
      </c>
      <c r="O276" s="176">
        <f>ROUND(E276*N276,2)</f>
        <v>0</v>
      </c>
      <c r="P276" s="176">
        <v>0</v>
      </c>
      <c r="Q276" s="176">
        <f>ROUND(E276*P276,2)</f>
        <v>0</v>
      </c>
      <c r="R276" s="178"/>
      <c r="S276" s="178" t="s">
        <v>229</v>
      </c>
      <c r="T276" s="179" t="s">
        <v>576</v>
      </c>
      <c r="U276" s="158">
        <v>0</v>
      </c>
      <c r="V276" s="158">
        <f>ROUND(E276*U276,2)</f>
        <v>0</v>
      </c>
      <c r="W276" s="158"/>
      <c r="X276" s="158" t="s">
        <v>208</v>
      </c>
      <c r="Y276" s="158" t="s">
        <v>209</v>
      </c>
      <c r="Z276" s="147"/>
      <c r="AA276" s="147"/>
      <c r="AB276" s="147"/>
      <c r="AC276" s="147"/>
      <c r="AD276" s="147"/>
      <c r="AE276" s="147"/>
      <c r="AF276" s="147"/>
      <c r="AG276" s="147" t="s">
        <v>253</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2" x14ac:dyDescent="0.2">
      <c r="A277" s="154"/>
      <c r="B277" s="155"/>
      <c r="C277" s="256" t="s">
        <v>577</v>
      </c>
      <c r="D277" s="257"/>
      <c r="E277" s="257"/>
      <c r="F277" s="257"/>
      <c r="G277" s="257"/>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212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2" x14ac:dyDescent="0.2">
      <c r="A278" s="154"/>
      <c r="B278" s="155"/>
      <c r="C278" s="183" t="s">
        <v>578</v>
      </c>
      <c r="D278" s="163"/>
      <c r="E278" s="164">
        <v>234</v>
      </c>
      <c r="F278" s="158"/>
      <c r="G278" s="158"/>
      <c r="H278" s="158"/>
      <c r="I278" s="158"/>
      <c r="J278" s="158"/>
      <c r="K278" s="158"/>
      <c r="L278" s="158"/>
      <c r="M278" s="158"/>
      <c r="N278" s="157"/>
      <c r="O278" s="157"/>
      <c r="P278" s="157"/>
      <c r="Q278" s="157"/>
      <c r="R278" s="158"/>
      <c r="S278" s="158"/>
      <c r="T278" s="158"/>
      <c r="U278" s="158"/>
      <c r="V278" s="158"/>
      <c r="W278" s="158"/>
      <c r="X278" s="158"/>
      <c r="Y278" s="158"/>
      <c r="Z278" s="147"/>
      <c r="AA278" s="147"/>
      <c r="AB278" s="147"/>
      <c r="AC278" s="147"/>
      <c r="AD278" s="147"/>
      <c r="AE278" s="147"/>
      <c r="AF278" s="147"/>
      <c r="AG278" s="147" t="s">
        <v>217</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3">
        <v>80</v>
      </c>
      <c r="B279" s="174" t="s">
        <v>579</v>
      </c>
      <c r="C279" s="182" t="s">
        <v>580</v>
      </c>
      <c r="D279" s="175" t="s">
        <v>329</v>
      </c>
      <c r="E279" s="176">
        <v>117</v>
      </c>
      <c r="F279" s="177"/>
      <c r="G279" s="178">
        <f>ROUND(E279*F279,2)</f>
        <v>0</v>
      </c>
      <c r="H279" s="177"/>
      <c r="I279" s="178">
        <f>ROUND(E279*H279,2)</f>
        <v>0</v>
      </c>
      <c r="J279" s="177"/>
      <c r="K279" s="178">
        <f>ROUND(E279*J279,2)</f>
        <v>0</v>
      </c>
      <c r="L279" s="178">
        <v>21</v>
      </c>
      <c r="M279" s="178">
        <f>G279*(1+L279/100)</f>
        <v>0</v>
      </c>
      <c r="N279" s="176">
        <v>0</v>
      </c>
      <c r="O279" s="176">
        <f>ROUND(E279*N279,2)</f>
        <v>0</v>
      </c>
      <c r="P279" s="176">
        <v>0</v>
      </c>
      <c r="Q279" s="176">
        <f>ROUND(E279*P279,2)</f>
        <v>0</v>
      </c>
      <c r="R279" s="178"/>
      <c r="S279" s="178" t="s">
        <v>229</v>
      </c>
      <c r="T279" s="179" t="s">
        <v>229</v>
      </c>
      <c r="U279" s="158">
        <v>0</v>
      </c>
      <c r="V279" s="158">
        <f>ROUND(E279*U279,2)</f>
        <v>0</v>
      </c>
      <c r="W279" s="158"/>
      <c r="X279" s="158" t="s">
        <v>208</v>
      </c>
      <c r="Y279" s="158" t="s">
        <v>209</v>
      </c>
      <c r="Z279" s="147"/>
      <c r="AA279" s="147"/>
      <c r="AB279" s="147"/>
      <c r="AC279" s="147"/>
      <c r="AD279" s="147"/>
      <c r="AE279" s="147"/>
      <c r="AF279" s="147"/>
      <c r="AG279" s="147" t="s">
        <v>253</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183" t="s">
        <v>573</v>
      </c>
      <c r="D280" s="163"/>
      <c r="E280" s="164">
        <v>117</v>
      </c>
      <c r="F280" s="158"/>
      <c r="G280" s="158"/>
      <c r="H280" s="158"/>
      <c r="I280" s="158"/>
      <c r="J280" s="158"/>
      <c r="K280" s="158"/>
      <c r="L280" s="158"/>
      <c r="M280" s="158"/>
      <c r="N280" s="157"/>
      <c r="O280" s="157"/>
      <c r="P280" s="157"/>
      <c r="Q280" s="157"/>
      <c r="R280" s="158"/>
      <c r="S280" s="158"/>
      <c r="T280" s="158"/>
      <c r="U280" s="158"/>
      <c r="V280" s="158"/>
      <c r="W280" s="158"/>
      <c r="X280" s="158"/>
      <c r="Y280" s="158"/>
      <c r="Z280" s="147"/>
      <c r="AA280" s="147"/>
      <c r="AB280" s="147"/>
      <c r="AC280" s="147"/>
      <c r="AD280" s="147"/>
      <c r="AE280" s="147"/>
      <c r="AF280" s="147"/>
      <c r="AG280" s="147" t="s">
        <v>217</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73">
        <v>81</v>
      </c>
      <c r="B281" s="174" t="s">
        <v>581</v>
      </c>
      <c r="C281" s="182" t="s">
        <v>582</v>
      </c>
      <c r="D281" s="175" t="s">
        <v>329</v>
      </c>
      <c r="E281" s="176">
        <v>276.20999999999998</v>
      </c>
      <c r="F281" s="177"/>
      <c r="G281" s="178">
        <f>ROUND(E281*F281,2)</f>
        <v>0</v>
      </c>
      <c r="H281" s="177"/>
      <c r="I281" s="178">
        <f>ROUND(E281*H281,2)</f>
        <v>0</v>
      </c>
      <c r="J281" s="177"/>
      <c r="K281" s="178">
        <f>ROUND(E281*J281,2)</f>
        <v>0</v>
      </c>
      <c r="L281" s="178">
        <v>21</v>
      </c>
      <c r="M281" s="178">
        <f>G281*(1+L281/100)</f>
        <v>0</v>
      </c>
      <c r="N281" s="176">
        <v>1.58E-3</v>
      </c>
      <c r="O281" s="176">
        <f>ROUND(E281*N281,2)</f>
        <v>0.44</v>
      </c>
      <c r="P281" s="176">
        <v>0</v>
      </c>
      <c r="Q281" s="176">
        <f>ROUND(E281*P281,2)</f>
        <v>0</v>
      </c>
      <c r="R281" s="178"/>
      <c r="S281" s="178" t="s">
        <v>229</v>
      </c>
      <c r="T281" s="179" t="s">
        <v>229</v>
      </c>
      <c r="U281" s="158">
        <v>0</v>
      </c>
      <c r="V281" s="158">
        <f>ROUND(E281*U281,2)</f>
        <v>0</v>
      </c>
      <c r="W281" s="158"/>
      <c r="X281" s="158" t="s">
        <v>208</v>
      </c>
      <c r="Y281" s="158" t="s">
        <v>209</v>
      </c>
      <c r="Z281" s="147"/>
      <c r="AA281" s="147"/>
      <c r="AB281" s="147"/>
      <c r="AC281" s="147"/>
      <c r="AD281" s="147"/>
      <c r="AE281" s="147"/>
      <c r="AF281" s="147"/>
      <c r="AG281" s="147" t="s">
        <v>253</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
      <c r="A282" s="154"/>
      <c r="B282" s="155"/>
      <c r="C282" s="183" t="s">
        <v>583</v>
      </c>
      <c r="D282" s="163"/>
      <c r="E282" s="164">
        <v>276.20999999999998</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217</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3">
        <v>82</v>
      </c>
      <c r="B283" s="174" t="s">
        <v>584</v>
      </c>
      <c r="C283" s="182" t="s">
        <v>585</v>
      </c>
      <c r="D283" s="175" t="s">
        <v>329</v>
      </c>
      <c r="E283" s="176">
        <v>7.5</v>
      </c>
      <c r="F283" s="177"/>
      <c r="G283" s="178">
        <f>ROUND(E283*F283,2)</f>
        <v>0</v>
      </c>
      <c r="H283" s="177"/>
      <c r="I283" s="178">
        <f>ROUND(E283*H283,2)</f>
        <v>0</v>
      </c>
      <c r="J283" s="177"/>
      <c r="K283" s="178">
        <f>ROUND(E283*J283,2)</f>
        <v>0</v>
      </c>
      <c r="L283" s="178">
        <v>21</v>
      </c>
      <c r="M283" s="178">
        <f>G283*(1+L283/100)</f>
        <v>0</v>
      </c>
      <c r="N283" s="176">
        <v>6.3499999999999997E-3</v>
      </c>
      <c r="O283" s="176">
        <f>ROUND(E283*N283,2)</f>
        <v>0.05</v>
      </c>
      <c r="P283" s="176">
        <v>0</v>
      </c>
      <c r="Q283" s="176">
        <f>ROUND(E283*P283,2)</f>
        <v>0</v>
      </c>
      <c r="R283" s="178"/>
      <c r="S283" s="178" t="s">
        <v>229</v>
      </c>
      <c r="T283" s="179" t="s">
        <v>229</v>
      </c>
      <c r="U283" s="158">
        <v>0</v>
      </c>
      <c r="V283" s="158">
        <f>ROUND(E283*U283,2)</f>
        <v>0</v>
      </c>
      <c r="W283" s="158"/>
      <c r="X283" s="158" t="s">
        <v>208</v>
      </c>
      <c r="Y283" s="158" t="s">
        <v>209</v>
      </c>
      <c r="Z283" s="147"/>
      <c r="AA283" s="147"/>
      <c r="AB283" s="147"/>
      <c r="AC283" s="147"/>
      <c r="AD283" s="147"/>
      <c r="AE283" s="147"/>
      <c r="AF283" s="147"/>
      <c r="AG283" s="147" t="s">
        <v>253</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183" t="s">
        <v>586</v>
      </c>
      <c r="D284" s="163"/>
      <c r="E284" s="164">
        <v>7.5</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217</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73">
        <v>83</v>
      </c>
      <c r="B285" s="174" t="s">
        <v>587</v>
      </c>
      <c r="C285" s="182" t="s">
        <v>588</v>
      </c>
      <c r="D285" s="175" t="s">
        <v>329</v>
      </c>
      <c r="E285" s="176">
        <v>117</v>
      </c>
      <c r="F285" s="177"/>
      <c r="G285" s="178">
        <f>ROUND(E285*F285,2)</f>
        <v>0</v>
      </c>
      <c r="H285" s="177"/>
      <c r="I285" s="178">
        <f>ROUND(E285*H285,2)</f>
        <v>0</v>
      </c>
      <c r="J285" s="177"/>
      <c r="K285" s="178">
        <f>ROUND(E285*J285,2)</f>
        <v>0</v>
      </c>
      <c r="L285" s="178">
        <v>21</v>
      </c>
      <c r="M285" s="178">
        <f>G285*(1+L285/100)</f>
        <v>0</v>
      </c>
      <c r="N285" s="176">
        <v>0</v>
      </c>
      <c r="O285" s="176">
        <f>ROUND(E285*N285,2)</f>
        <v>0</v>
      </c>
      <c r="P285" s="176">
        <v>0</v>
      </c>
      <c r="Q285" s="176">
        <f>ROUND(E285*P285,2)</f>
        <v>0</v>
      </c>
      <c r="R285" s="178"/>
      <c r="S285" s="178" t="s">
        <v>229</v>
      </c>
      <c r="T285" s="179" t="s">
        <v>229</v>
      </c>
      <c r="U285" s="158">
        <v>0</v>
      </c>
      <c r="V285" s="158">
        <f>ROUND(E285*U285,2)</f>
        <v>0</v>
      </c>
      <c r="W285" s="158"/>
      <c r="X285" s="158" t="s">
        <v>208</v>
      </c>
      <c r="Y285" s="158" t="s">
        <v>209</v>
      </c>
      <c r="Z285" s="147"/>
      <c r="AA285" s="147"/>
      <c r="AB285" s="147"/>
      <c r="AC285" s="147"/>
      <c r="AD285" s="147"/>
      <c r="AE285" s="147"/>
      <c r="AF285" s="147"/>
      <c r="AG285" s="147" t="s">
        <v>253</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3" t="s">
        <v>573</v>
      </c>
      <c r="D286" s="163"/>
      <c r="E286" s="164">
        <v>117</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217</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ht="22.5" outlineLevel="1" x14ac:dyDescent="0.2">
      <c r="A287" s="173">
        <v>84</v>
      </c>
      <c r="B287" s="174" t="s">
        <v>589</v>
      </c>
      <c r="C287" s="182" t="s">
        <v>590</v>
      </c>
      <c r="D287" s="175" t="s">
        <v>329</v>
      </c>
      <c r="E287" s="176">
        <v>234</v>
      </c>
      <c r="F287" s="177"/>
      <c r="G287" s="178">
        <f>ROUND(E287*F287,2)</f>
        <v>0</v>
      </c>
      <c r="H287" s="177"/>
      <c r="I287" s="178">
        <f>ROUND(E287*H287,2)</f>
        <v>0</v>
      </c>
      <c r="J287" s="177"/>
      <c r="K287" s="178">
        <f>ROUND(E287*J287,2)</f>
        <v>0</v>
      </c>
      <c r="L287" s="178">
        <v>21</v>
      </c>
      <c r="M287" s="178">
        <f>G287*(1+L287/100)</f>
        <v>0</v>
      </c>
      <c r="N287" s="176">
        <v>5.0000000000000002E-5</v>
      </c>
      <c r="O287" s="176">
        <f>ROUND(E287*N287,2)</f>
        <v>0.01</v>
      </c>
      <c r="P287" s="176">
        <v>0</v>
      </c>
      <c r="Q287" s="176">
        <f>ROUND(E287*P287,2)</f>
        <v>0</v>
      </c>
      <c r="R287" s="178"/>
      <c r="S287" s="178" t="s">
        <v>229</v>
      </c>
      <c r="T287" s="179" t="s">
        <v>229</v>
      </c>
      <c r="U287" s="158">
        <v>0</v>
      </c>
      <c r="V287" s="158">
        <f>ROUND(E287*U287,2)</f>
        <v>0</v>
      </c>
      <c r="W287" s="158"/>
      <c r="X287" s="158" t="s">
        <v>208</v>
      </c>
      <c r="Y287" s="158" t="s">
        <v>209</v>
      </c>
      <c r="Z287" s="147"/>
      <c r="AA287" s="147"/>
      <c r="AB287" s="147"/>
      <c r="AC287" s="147"/>
      <c r="AD287" s="147"/>
      <c r="AE287" s="147"/>
      <c r="AF287" s="147"/>
      <c r="AG287" s="147" t="s">
        <v>253</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183" t="s">
        <v>578</v>
      </c>
      <c r="D288" s="163"/>
      <c r="E288" s="164">
        <v>234</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217</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73">
        <v>85</v>
      </c>
      <c r="B289" s="174" t="s">
        <v>591</v>
      </c>
      <c r="C289" s="182" t="s">
        <v>592</v>
      </c>
      <c r="D289" s="175" t="s">
        <v>329</v>
      </c>
      <c r="E289" s="176">
        <v>117</v>
      </c>
      <c r="F289" s="177"/>
      <c r="G289" s="178">
        <f>ROUND(E289*F289,2)</f>
        <v>0</v>
      </c>
      <c r="H289" s="177"/>
      <c r="I289" s="178">
        <f>ROUND(E289*H289,2)</f>
        <v>0</v>
      </c>
      <c r="J289" s="177"/>
      <c r="K289" s="178">
        <f>ROUND(E289*J289,2)</f>
        <v>0</v>
      </c>
      <c r="L289" s="178">
        <v>21</v>
      </c>
      <c r="M289" s="178">
        <f>G289*(1+L289/100)</f>
        <v>0</v>
      </c>
      <c r="N289" s="176">
        <v>0</v>
      </c>
      <c r="O289" s="176">
        <f>ROUND(E289*N289,2)</f>
        <v>0</v>
      </c>
      <c r="P289" s="176">
        <v>0</v>
      </c>
      <c r="Q289" s="176">
        <f>ROUND(E289*P289,2)</f>
        <v>0</v>
      </c>
      <c r="R289" s="178"/>
      <c r="S289" s="178" t="s">
        <v>229</v>
      </c>
      <c r="T289" s="179" t="s">
        <v>229</v>
      </c>
      <c r="U289" s="158">
        <v>0</v>
      </c>
      <c r="V289" s="158">
        <f>ROUND(E289*U289,2)</f>
        <v>0</v>
      </c>
      <c r="W289" s="158"/>
      <c r="X289" s="158" t="s">
        <v>208</v>
      </c>
      <c r="Y289" s="158" t="s">
        <v>209</v>
      </c>
      <c r="Z289" s="147"/>
      <c r="AA289" s="147"/>
      <c r="AB289" s="147"/>
      <c r="AC289" s="147"/>
      <c r="AD289" s="147"/>
      <c r="AE289" s="147"/>
      <c r="AF289" s="147"/>
      <c r="AG289" s="147" t="s">
        <v>253</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2" x14ac:dyDescent="0.2">
      <c r="A290" s="154"/>
      <c r="B290" s="155"/>
      <c r="C290" s="183" t="s">
        <v>573</v>
      </c>
      <c r="D290" s="163"/>
      <c r="E290" s="164">
        <v>117</v>
      </c>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217</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x14ac:dyDescent="0.2">
      <c r="A291" s="166" t="s">
        <v>201</v>
      </c>
      <c r="B291" s="167" t="s">
        <v>106</v>
      </c>
      <c r="C291" s="181" t="s">
        <v>107</v>
      </c>
      <c r="D291" s="168"/>
      <c r="E291" s="169"/>
      <c r="F291" s="170"/>
      <c r="G291" s="170">
        <f>SUMIF(AG292:AG300,"&lt;&gt;NOR",G292:G300)</f>
        <v>0</v>
      </c>
      <c r="H291" s="170"/>
      <c r="I291" s="170">
        <f>SUM(I292:I300)</f>
        <v>0</v>
      </c>
      <c r="J291" s="170"/>
      <c r="K291" s="170">
        <f>SUM(K292:K300)</f>
        <v>0</v>
      </c>
      <c r="L291" s="170"/>
      <c r="M291" s="170">
        <f>SUM(M292:M300)</f>
        <v>0</v>
      </c>
      <c r="N291" s="169"/>
      <c r="O291" s="169">
        <f>SUM(O292:O300)</f>
        <v>0.01</v>
      </c>
      <c r="P291" s="169"/>
      <c r="Q291" s="169">
        <f>SUM(Q292:Q300)</f>
        <v>0</v>
      </c>
      <c r="R291" s="170"/>
      <c r="S291" s="170"/>
      <c r="T291" s="171"/>
      <c r="U291" s="165"/>
      <c r="V291" s="165">
        <f>SUM(V292:V300)</f>
        <v>0</v>
      </c>
      <c r="W291" s="165"/>
      <c r="X291" s="165"/>
      <c r="Y291" s="165"/>
      <c r="AG291" t="s">
        <v>202</v>
      </c>
    </row>
    <row r="292" spans="1:60" ht="56.25" outlineLevel="1" x14ac:dyDescent="0.2">
      <c r="A292" s="173">
        <v>86</v>
      </c>
      <c r="B292" s="174" t="s">
        <v>593</v>
      </c>
      <c r="C292" s="182" t="s">
        <v>594</v>
      </c>
      <c r="D292" s="175" t="s">
        <v>329</v>
      </c>
      <c r="E292" s="176">
        <v>276.20999999999998</v>
      </c>
      <c r="F292" s="177"/>
      <c r="G292" s="178">
        <f>ROUND(E292*F292,2)</f>
        <v>0</v>
      </c>
      <c r="H292" s="177"/>
      <c r="I292" s="178">
        <f>ROUND(E292*H292,2)</f>
        <v>0</v>
      </c>
      <c r="J292" s="177"/>
      <c r="K292" s="178">
        <f>ROUND(E292*J292,2)</f>
        <v>0</v>
      </c>
      <c r="L292" s="178">
        <v>21</v>
      </c>
      <c r="M292" s="178">
        <f>G292*(1+L292/100)</f>
        <v>0</v>
      </c>
      <c r="N292" s="176">
        <v>4.0000000000000003E-5</v>
      </c>
      <c r="O292" s="176">
        <f>ROUND(E292*N292,2)</f>
        <v>0.01</v>
      </c>
      <c r="P292" s="176">
        <v>0</v>
      </c>
      <c r="Q292" s="176">
        <f>ROUND(E292*P292,2)</f>
        <v>0</v>
      </c>
      <c r="R292" s="178"/>
      <c r="S292" s="178" t="s">
        <v>229</v>
      </c>
      <c r="T292" s="179" t="s">
        <v>229</v>
      </c>
      <c r="U292" s="158">
        <v>0</v>
      </c>
      <c r="V292" s="158">
        <f>ROUND(E292*U292,2)</f>
        <v>0</v>
      </c>
      <c r="W292" s="158"/>
      <c r="X292" s="158" t="s">
        <v>208</v>
      </c>
      <c r="Y292" s="158" t="s">
        <v>209</v>
      </c>
      <c r="Z292" s="147"/>
      <c r="AA292" s="147"/>
      <c r="AB292" s="147"/>
      <c r="AC292" s="147"/>
      <c r="AD292" s="147"/>
      <c r="AE292" s="147"/>
      <c r="AF292" s="147"/>
      <c r="AG292" s="147" t="s">
        <v>253</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ht="33.75" outlineLevel="2" x14ac:dyDescent="0.2">
      <c r="A293" s="154"/>
      <c r="B293" s="155"/>
      <c r="C293" s="256" t="s">
        <v>595</v>
      </c>
      <c r="D293" s="257"/>
      <c r="E293" s="257"/>
      <c r="F293" s="257"/>
      <c r="G293" s="257"/>
      <c r="H293" s="158"/>
      <c r="I293" s="158"/>
      <c r="J293" s="158"/>
      <c r="K293" s="158"/>
      <c r="L293" s="158"/>
      <c r="M293" s="158"/>
      <c r="N293" s="157"/>
      <c r="O293" s="157"/>
      <c r="P293" s="157"/>
      <c r="Q293" s="157"/>
      <c r="R293" s="158"/>
      <c r="S293" s="158"/>
      <c r="T293" s="158"/>
      <c r="U293" s="158"/>
      <c r="V293" s="158"/>
      <c r="W293" s="158"/>
      <c r="X293" s="158"/>
      <c r="Y293" s="158"/>
      <c r="Z293" s="147"/>
      <c r="AA293" s="147"/>
      <c r="AB293" s="147"/>
      <c r="AC293" s="147"/>
      <c r="AD293" s="147"/>
      <c r="AE293" s="147"/>
      <c r="AF293" s="147"/>
      <c r="AG293" s="147" t="s">
        <v>212</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80" t="str">
        <f>C293</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293" s="147"/>
      <c r="BC293" s="147"/>
      <c r="BD293" s="147"/>
      <c r="BE293" s="147"/>
      <c r="BF293" s="147"/>
      <c r="BG293" s="147"/>
      <c r="BH293" s="147"/>
    </row>
    <row r="294" spans="1:60" outlineLevel="3" x14ac:dyDescent="0.2">
      <c r="A294" s="154"/>
      <c r="B294" s="155"/>
      <c r="C294" s="184" t="s">
        <v>244</v>
      </c>
      <c r="D294" s="160"/>
      <c r="E294" s="161"/>
      <c r="F294" s="162"/>
      <c r="G294" s="162"/>
      <c r="H294" s="158"/>
      <c r="I294" s="158"/>
      <c r="J294" s="158"/>
      <c r="K294" s="158"/>
      <c r="L294" s="158"/>
      <c r="M294" s="158"/>
      <c r="N294" s="157"/>
      <c r="O294" s="157"/>
      <c r="P294" s="157"/>
      <c r="Q294" s="157"/>
      <c r="R294" s="158"/>
      <c r="S294" s="158"/>
      <c r="T294" s="158"/>
      <c r="U294" s="158"/>
      <c r="V294" s="158"/>
      <c r="W294" s="158"/>
      <c r="X294" s="158"/>
      <c r="Y294" s="158"/>
      <c r="Z294" s="147"/>
      <c r="AA294" s="147"/>
      <c r="AB294" s="147"/>
      <c r="AC294" s="147"/>
      <c r="AD294" s="147"/>
      <c r="AE294" s="147"/>
      <c r="AF294" s="147"/>
      <c r="AG294" s="147" t="s">
        <v>212</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254" t="s">
        <v>596</v>
      </c>
      <c r="D295" s="255"/>
      <c r="E295" s="255"/>
      <c r="F295" s="255"/>
      <c r="G295" s="255"/>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212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
      <c r="A296" s="154"/>
      <c r="B296" s="155"/>
      <c r="C296" s="183" t="s">
        <v>583</v>
      </c>
      <c r="D296" s="163"/>
      <c r="E296" s="164">
        <v>276.20999999999998</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217</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73">
        <v>87</v>
      </c>
      <c r="B297" s="174" t="s">
        <v>597</v>
      </c>
      <c r="C297" s="182" t="s">
        <v>598</v>
      </c>
      <c r="D297" s="175" t="s">
        <v>329</v>
      </c>
      <c r="E297" s="176">
        <v>23.12</v>
      </c>
      <c r="F297" s="177"/>
      <c r="G297" s="178">
        <f>ROUND(E297*F297,2)</f>
        <v>0</v>
      </c>
      <c r="H297" s="177"/>
      <c r="I297" s="178">
        <f>ROUND(E297*H297,2)</f>
        <v>0</v>
      </c>
      <c r="J297" s="177"/>
      <c r="K297" s="178">
        <f>ROUND(E297*J297,2)</f>
        <v>0</v>
      </c>
      <c r="L297" s="178">
        <v>21</v>
      </c>
      <c r="M297" s="178">
        <f>G297*(1+L297/100)</f>
        <v>0</v>
      </c>
      <c r="N297" s="176">
        <v>1.0000000000000001E-5</v>
      </c>
      <c r="O297" s="176">
        <f>ROUND(E297*N297,2)</f>
        <v>0</v>
      </c>
      <c r="P297" s="176">
        <v>0</v>
      </c>
      <c r="Q297" s="176">
        <f>ROUND(E297*P297,2)</f>
        <v>0</v>
      </c>
      <c r="R297" s="178"/>
      <c r="S297" s="178" t="s">
        <v>229</v>
      </c>
      <c r="T297" s="179" t="s">
        <v>229</v>
      </c>
      <c r="U297" s="158">
        <v>0</v>
      </c>
      <c r="V297" s="158">
        <f>ROUND(E297*U297,2)</f>
        <v>0</v>
      </c>
      <c r="W297" s="158"/>
      <c r="X297" s="158" t="s">
        <v>208</v>
      </c>
      <c r="Y297" s="158" t="s">
        <v>209</v>
      </c>
      <c r="Z297" s="147"/>
      <c r="AA297" s="147"/>
      <c r="AB297" s="147"/>
      <c r="AC297" s="147"/>
      <c r="AD297" s="147"/>
      <c r="AE297" s="147"/>
      <c r="AF297" s="147"/>
      <c r="AG297" s="147" t="s">
        <v>253</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83" t="s">
        <v>599</v>
      </c>
      <c r="D298" s="163"/>
      <c r="E298" s="164">
        <v>23.12</v>
      </c>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217</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2.5" outlineLevel="1" x14ac:dyDescent="0.2">
      <c r="A299" s="173">
        <v>88</v>
      </c>
      <c r="B299" s="174" t="s">
        <v>600</v>
      </c>
      <c r="C299" s="182" t="s">
        <v>601</v>
      </c>
      <c r="D299" s="175" t="s">
        <v>296</v>
      </c>
      <c r="E299" s="176">
        <v>2</v>
      </c>
      <c r="F299" s="177"/>
      <c r="G299" s="178">
        <f>ROUND(E299*F299,2)</f>
        <v>0</v>
      </c>
      <c r="H299" s="177"/>
      <c r="I299" s="178">
        <f>ROUND(E299*H299,2)</f>
        <v>0</v>
      </c>
      <c r="J299" s="177"/>
      <c r="K299" s="178">
        <f>ROUND(E299*J299,2)</f>
        <v>0</v>
      </c>
      <c r="L299" s="178">
        <v>21</v>
      </c>
      <c r="M299" s="178">
        <f>G299*(1+L299/100)</f>
        <v>0</v>
      </c>
      <c r="N299" s="176">
        <v>0</v>
      </c>
      <c r="O299" s="176">
        <f>ROUND(E299*N299,2)</f>
        <v>0</v>
      </c>
      <c r="P299" s="176">
        <v>5.0000000000000001E-4</v>
      </c>
      <c r="Q299" s="176">
        <f>ROUND(E299*P299,2)</f>
        <v>0</v>
      </c>
      <c r="R299" s="178"/>
      <c r="S299" s="178" t="s">
        <v>206</v>
      </c>
      <c r="T299" s="179" t="s">
        <v>207</v>
      </c>
      <c r="U299" s="158">
        <v>0</v>
      </c>
      <c r="V299" s="158">
        <f>ROUND(E299*U299,2)</f>
        <v>0</v>
      </c>
      <c r="W299" s="158"/>
      <c r="X299" s="158" t="s">
        <v>208</v>
      </c>
      <c r="Y299" s="158" t="s">
        <v>209</v>
      </c>
      <c r="Z299" s="147"/>
      <c r="AA299" s="147"/>
      <c r="AB299" s="147"/>
      <c r="AC299" s="147"/>
      <c r="AD299" s="147"/>
      <c r="AE299" s="147"/>
      <c r="AF299" s="147"/>
      <c r="AG299" s="147" t="s">
        <v>210</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2" x14ac:dyDescent="0.2">
      <c r="A300" s="154"/>
      <c r="B300" s="155"/>
      <c r="C300" s="183" t="s">
        <v>83</v>
      </c>
      <c r="D300" s="163"/>
      <c r="E300" s="164">
        <v>2</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217</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x14ac:dyDescent="0.2">
      <c r="A301" s="166" t="s">
        <v>201</v>
      </c>
      <c r="B301" s="167" t="s">
        <v>108</v>
      </c>
      <c r="C301" s="181" t="s">
        <v>109</v>
      </c>
      <c r="D301" s="168"/>
      <c r="E301" s="169"/>
      <c r="F301" s="170"/>
      <c r="G301" s="170">
        <f>SUMIF(AG302:AG337,"&lt;&gt;NOR",G302:G337)</f>
        <v>0</v>
      </c>
      <c r="H301" s="170"/>
      <c r="I301" s="170">
        <f>SUM(I302:I337)</f>
        <v>0</v>
      </c>
      <c r="J301" s="170"/>
      <c r="K301" s="170">
        <f>SUM(K302:K337)</f>
        <v>0</v>
      </c>
      <c r="L301" s="170"/>
      <c r="M301" s="170">
        <f>SUM(M302:M337)</f>
        <v>0</v>
      </c>
      <c r="N301" s="169"/>
      <c r="O301" s="169">
        <f>SUM(O302:O337)</f>
        <v>0.05</v>
      </c>
      <c r="P301" s="169"/>
      <c r="Q301" s="169">
        <f>SUM(Q302:Q337)</f>
        <v>55.57</v>
      </c>
      <c r="R301" s="170"/>
      <c r="S301" s="170"/>
      <c r="T301" s="171"/>
      <c r="U301" s="165"/>
      <c r="V301" s="165">
        <f>SUM(V302:V337)</f>
        <v>0</v>
      </c>
      <c r="W301" s="165"/>
      <c r="X301" s="165"/>
      <c r="Y301" s="165"/>
      <c r="AG301" t="s">
        <v>202</v>
      </c>
    </row>
    <row r="302" spans="1:60" outlineLevel="1" x14ac:dyDescent="0.2">
      <c r="A302" s="173">
        <v>89</v>
      </c>
      <c r="B302" s="174" t="s">
        <v>602</v>
      </c>
      <c r="C302" s="182" t="s">
        <v>603</v>
      </c>
      <c r="D302" s="175" t="s">
        <v>279</v>
      </c>
      <c r="E302" s="176">
        <v>2.6549999999999998</v>
      </c>
      <c r="F302" s="177"/>
      <c r="G302" s="178">
        <f>ROUND(E302*F302,2)</f>
        <v>0</v>
      </c>
      <c r="H302" s="177"/>
      <c r="I302" s="178">
        <f>ROUND(E302*H302,2)</f>
        <v>0</v>
      </c>
      <c r="J302" s="177"/>
      <c r="K302" s="178">
        <f>ROUND(E302*J302,2)</f>
        <v>0</v>
      </c>
      <c r="L302" s="178">
        <v>21</v>
      </c>
      <c r="M302" s="178">
        <f>G302*(1+L302/100)</f>
        <v>0</v>
      </c>
      <c r="N302" s="176">
        <v>0</v>
      </c>
      <c r="O302" s="176">
        <f>ROUND(E302*N302,2)</f>
        <v>0</v>
      </c>
      <c r="P302" s="176">
        <v>2</v>
      </c>
      <c r="Q302" s="176">
        <f>ROUND(E302*P302,2)</f>
        <v>5.31</v>
      </c>
      <c r="R302" s="178"/>
      <c r="S302" s="178" t="s">
        <v>229</v>
      </c>
      <c r="T302" s="179" t="s">
        <v>229</v>
      </c>
      <c r="U302" s="158">
        <v>0</v>
      </c>
      <c r="V302" s="158">
        <f>ROUND(E302*U302,2)</f>
        <v>0</v>
      </c>
      <c r="W302" s="158"/>
      <c r="X302" s="158" t="s">
        <v>208</v>
      </c>
      <c r="Y302" s="158" t="s">
        <v>209</v>
      </c>
      <c r="Z302" s="147"/>
      <c r="AA302" s="147"/>
      <c r="AB302" s="147"/>
      <c r="AC302" s="147"/>
      <c r="AD302" s="147"/>
      <c r="AE302" s="147"/>
      <c r="AF302" s="147"/>
      <c r="AG302" s="147" t="s">
        <v>253</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183" t="s">
        <v>604</v>
      </c>
      <c r="D303" s="163"/>
      <c r="E303" s="164">
        <v>1.1599999999999999</v>
      </c>
      <c r="F303" s="158"/>
      <c r="G303" s="1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217</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83" t="s">
        <v>605</v>
      </c>
      <c r="D304" s="163"/>
      <c r="E304" s="164">
        <v>1.5</v>
      </c>
      <c r="F304" s="158"/>
      <c r="G304" s="158"/>
      <c r="H304" s="158"/>
      <c r="I304" s="158"/>
      <c r="J304" s="158"/>
      <c r="K304" s="158"/>
      <c r="L304" s="158"/>
      <c r="M304" s="158"/>
      <c r="N304" s="157"/>
      <c r="O304" s="157"/>
      <c r="P304" s="157"/>
      <c r="Q304" s="157"/>
      <c r="R304" s="158"/>
      <c r="S304" s="158"/>
      <c r="T304" s="158"/>
      <c r="U304" s="158"/>
      <c r="V304" s="158"/>
      <c r="W304" s="158"/>
      <c r="X304" s="158"/>
      <c r="Y304" s="158"/>
      <c r="Z304" s="147"/>
      <c r="AA304" s="147"/>
      <c r="AB304" s="147"/>
      <c r="AC304" s="147"/>
      <c r="AD304" s="147"/>
      <c r="AE304" s="147"/>
      <c r="AF304" s="147"/>
      <c r="AG304" s="147" t="s">
        <v>217</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73">
        <v>90</v>
      </c>
      <c r="B305" s="174" t="s">
        <v>606</v>
      </c>
      <c r="C305" s="182" t="s">
        <v>607</v>
      </c>
      <c r="D305" s="175" t="s">
        <v>329</v>
      </c>
      <c r="E305" s="176">
        <v>38.649000000000001</v>
      </c>
      <c r="F305" s="177"/>
      <c r="G305" s="178">
        <f>ROUND(E305*F305,2)</f>
        <v>0</v>
      </c>
      <c r="H305" s="177"/>
      <c r="I305" s="178">
        <f>ROUND(E305*H305,2)</f>
        <v>0</v>
      </c>
      <c r="J305" s="177"/>
      <c r="K305" s="178">
        <f>ROUND(E305*J305,2)</f>
        <v>0</v>
      </c>
      <c r="L305" s="178">
        <v>21</v>
      </c>
      <c r="M305" s="178">
        <f>G305*(1+L305/100)</f>
        <v>0</v>
      </c>
      <c r="N305" s="176">
        <v>6.7000000000000002E-4</v>
      </c>
      <c r="O305" s="176">
        <f>ROUND(E305*N305,2)</f>
        <v>0.03</v>
      </c>
      <c r="P305" s="176">
        <v>0.26100000000000001</v>
      </c>
      <c r="Q305" s="176">
        <f>ROUND(E305*P305,2)</f>
        <v>10.09</v>
      </c>
      <c r="R305" s="178"/>
      <c r="S305" s="178" t="s">
        <v>229</v>
      </c>
      <c r="T305" s="179" t="s">
        <v>608</v>
      </c>
      <c r="U305" s="158">
        <v>0</v>
      </c>
      <c r="V305" s="158">
        <f>ROUND(E305*U305,2)</f>
        <v>0</v>
      </c>
      <c r="W305" s="158"/>
      <c r="X305" s="158" t="s">
        <v>208</v>
      </c>
      <c r="Y305" s="158" t="s">
        <v>209</v>
      </c>
      <c r="Z305" s="147"/>
      <c r="AA305" s="147"/>
      <c r="AB305" s="147"/>
      <c r="AC305" s="147"/>
      <c r="AD305" s="147"/>
      <c r="AE305" s="147"/>
      <c r="AF305" s="147"/>
      <c r="AG305" s="147" t="s">
        <v>253</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183" t="s">
        <v>609</v>
      </c>
      <c r="D306" s="163"/>
      <c r="E306" s="164">
        <v>19.23</v>
      </c>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217</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3" t="s">
        <v>610</v>
      </c>
      <c r="D307" s="163"/>
      <c r="E307" s="164">
        <v>19.420000000000002</v>
      </c>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217</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73">
        <v>91</v>
      </c>
      <c r="B308" s="174" t="s">
        <v>611</v>
      </c>
      <c r="C308" s="182" t="s">
        <v>612</v>
      </c>
      <c r="D308" s="175" t="s">
        <v>279</v>
      </c>
      <c r="E308" s="176">
        <v>1.5</v>
      </c>
      <c r="F308" s="177"/>
      <c r="G308" s="178">
        <f>ROUND(E308*F308,2)</f>
        <v>0</v>
      </c>
      <c r="H308" s="177"/>
      <c r="I308" s="178">
        <f>ROUND(E308*H308,2)</f>
        <v>0</v>
      </c>
      <c r="J308" s="177"/>
      <c r="K308" s="178">
        <f>ROUND(E308*J308,2)</f>
        <v>0</v>
      </c>
      <c r="L308" s="178">
        <v>21</v>
      </c>
      <c r="M308" s="178">
        <f>G308*(1+L308/100)</f>
        <v>0</v>
      </c>
      <c r="N308" s="176">
        <v>1.2800000000000001E-3</v>
      </c>
      <c r="O308" s="176">
        <f>ROUND(E308*N308,2)</f>
        <v>0</v>
      </c>
      <c r="P308" s="176">
        <v>1.95</v>
      </c>
      <c r="Q308" s="176">
        <f>ROUND(E308*P308,2)</f>
        <v>2.93</v>
      </c>
      <c r="R308" s="178"/>
      <c r="S308" s="178" t="s">
        <v>229</v>
      </c>
      <c r="T308" s="179" t="s">
        <v>229</v>
      </c>
      <c r="U308" s="158">
        <v>0</v>
      </c>
      <c r="V308" s="158">
        <f>ROUND(E308*U308,2)</f>
        <v>0</v>
      </c>
      <c r="W308" s="158"/>
      <c r="X308" s="158" t="s">
        <v>208</v>
      </c>
      <c r="Y308" s="158" t="s">
        <v>209</v>
      </c>
      <c r="Z308" s="147"/>
      <c r="AA308" s="147"/>
      <c r="AB308" s="147"/>
      <c r="AC308" s="147"/>
      <c r="AD308" s="147"/>
      <c r="AE308" s="147"/>
      <c r="AF308" s="147"/>
      <c r="AG308" s="147" t="s">
        <v>253</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
      <c r="A309" s="154"/>
      <c r="B309" s="155"/>
      <c r="C309" s="183" t="s">
        <v>605</v>
      </c>
      <c r="D309" s="163"/>
      <c r="E309" s="164">
        <v>1.5</v>
      </c>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217</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22.5" outlineLevel="1" x14ac:dyDescent="0.2">
      <c r="A310" s="173">
        <v>92</v>
      </c>
      <c r="B310" s="174" t="s">
        <v>613</v>
      </c>
      <c r="C310" s="182" t="s">
        <v>614</v>
      </c>
      <c r="D310" s="175" t="s">
        <v>279</v>
      </c>
      <c r="E310" s="176">
        <v>3.1295999999999999</v>
      </c>
      <c r="F310" s="177"/>
      <c r="G310" s="178">
        <f>ROUND(E310*F310,2)</f>
        <v>0</v>
      </c>
      <c r="H310" s="177"/>
      <c r="I310" s="178">
        <f>ROUND(E310*H310,2)</f>
        <v>0</v>
      </c>
      <c r="J310" s="177"/>
      <c r="K310" s="178">
        <f>ROUND(E310*J310,2)</f>
        <v>0</v>
      </c>
      <c r="L310" s="178">
        <v>21</v>
      </c>
      <c r="M310" s="178">
        <f>G310*(1+L310/100)</f>
        <v>0</v>
      </c>
      <c r="N310" s="176">
        <v>0</v>
      </c>
      <c r="O310" s="176">
        <f>ROUND(E310*N310,2)</f>
        <v>0</v>
      </c>
      <c r="P310" s="176">
        <v>2.2000000000000002</v>
      </c>
      <c r="Q310" s="176">
        <f>ROUND(E310*P310,2)</f>
        <v>6.89</v>
      </c>
      <c r="R310" s="178"/>
      <c r="S310" s="178" t="s">
        <v>229</v>
      </c>
      <c r="T310" s="179" t="s">
        <v>229</v>
      </c>
      <c r="U310" s="158">
        <v>0</v>
      </c>
      <c r="V310" s="158">
        <f>ROUND(E310*U310,2)</f>
        <v>0</v>
      </c>
      <c r="W310" s="158"/>
      <c r="X310" s="158" t="s">
        <v>208</v>
      </c>
      <c r="Y310" s="158" t="s">
        <v>209</v>
      </c>
      <c r="Z310" s="147"/>
      <c r="AA310" s="147"/>
      <c r="AB310" s="147"/>
      <c r="AC310" s="147"/>
      <c r="AD310" s="147"/>
      <c r="AE310" s="147"/>
      <c r="AF310" s="147"/>
      <c r="AG310" s="147" t="s">
        <v>253</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2" x14ac:dyDescent="0.2">
      <c r="A311" s="154"/>
      <c r="B311" s="155"/>
      <c r="C311" s="183" t="s">
        <v>615</v>
      </c>
      <c r="D311" s="163"/>
      <c r="E311" s="164">
        <v>3.13</v>
      </c>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217</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ht="22.5" outlineLevel="1" x14ac:dyDescent="0.2">
      <c r="A312" s="173">
        <v>93</v>
      </c>
      <c r="B312" s="174" t="s">
        <v>616</v>
      </c>
      <c r="C312" s="182" t="s">
        <v>617</v>
      </c>
      <c r="D312" s="175" t="s">
        <v>279</v>
      </c>
      <c r="E312" s="176">
        <v>11.659800000000001</v>
      </c>
      <c r="F312" s="177"/>
      <c r="G312" s="178">
        <f>ROUND(E312*F312,2)</f>
        <v>0</v>
      </c>
      <c r="H312" s="177"/>
      <c r="I312" s="178">
        <f>ROUND(E312*H312,2)</f>
        <v>0</v>
      </c>
      <c r="J312" s="177"/>
      <c r="K312" s="178">
        <f>ROUND(E312*J312,2)</f>
        <v>0</v>
      </c>
      <c r="L312" s="178">
        <v>21</v>
      </c>
      <c r="M312" s="178">
        <f>G312*(1+L312/100)</f>
        <v>0</v>
      </c>
      <c r="N312" s="176">
        <v>0</v>
      </c>
      <c r="O312" s="176">
        <f>ROUND(E312*N312,2)</f>
        <v>0</v>
      </c>
      <c r="P312" s="176">
        <v>2.2000000000000002</v>
      </c>
      <c r="Q312" s="176">
        <f>ROUND(E312*P312,2)</f>
        <v>25.65</v>
      </c>
      <c r="R312" s="178"/>
      <c r="S312" s="178" t="s">
        <v>229</v>
      </c>
      <c r="T312" s="179" t="s">
        <v>229</v>
      </c>
      <c r="U312" s="158">
        <v>0</v>
      </c>
      <c r="V312" s="158">
        <f>ROUND(E312*U312,2)</f>
        <v>0</v>
      </c>
      <c r="W312" s="158"/>
      <c r="X312" s="158" t="s">
        <v>208</v>
      </c>
      <c r="Y312" s="158" t="s">
        <v>209</v>
      </c>
      <c r="Z312" s="147"/>
      <c r="AA312" s="147"/>
      <c r="AB312" s="147"/>
      <c r="AC312" s="147"/>
      <c r="AD312" s="147"/>
      <c r="AE312" s="147"/>
      <c r="AF312" s="147"/>
      <c r="AG312" s="147" t="s">
        <v>253</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2" x14ac:dyDescent="0.2">
      <c r="A313" s="154"/>
      <c r="B313" s="155"/>
      <c r="C313" s="183" t="s">
        <v>618</v>
      </c>
      <c r="D313" s="163"/>
      <c r="E313" s="164">
        <v>2.08</v>
      </c>
      <c r="F313" s="158"/>
      <c r="G313" s="158"/>
      <c r="H313" s="158"/>
      <c r="I313" s="158"/>
      <c r="J313" s="158"/>
      <c r="K313" s="158"/>
      <c r="L313" s="158"/>
      <c r="M313" s="158"/>
      <c r="N313" s="157"/>
      <c r="O313" s="157"/>
      <c r="P313" s="157"/>
      <c r="Q313" s="157"/>
      <c r="R313" s="158"/>
      <c r="S313" s="158"/>
      <c r="T313" s="158"/>
      <c r="U313" s="158"/>
      <c r="V313" s="158"/>
      <c r="W313" s="158"/>
      <c r="X313" s="158"/>
      <c r="Y313" s="158"/>
      <c r="Z313" s="147"/>
      <c r="AA313" s="147"/>
      <c r="AB313" s="147"/>
      <c r="AC313" s="147"/>
      <c r="AD313" s="147"/>
      <c r="AE313" s="147"/>
      <c r="AF313" s="147"/>
      <c r="AG313" s="147" t="s">
        <v>217</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3" t="s">
        <v>619</v>
      </c>
      <c r="D314" s="163"/>
      <c r="E314" s="164">
        <v>5.05</v>
      </c>
      <c r="F314" s="158"/>
      <c r="G314" s="158"/>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217</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3" t="s">
        <v>620</v>
      </c>
      <c r="D315" s="163"/>
      <c r="E315" s="164">
        <v>1</v>
      </c>
      <c r="F315" s="158"/>
      <c r="G315" s="158"/>
      <c r="H315" s="158"/>
      <c r="I315" s="158"/>
      <c r="J315" s="158"/>
      <c r="K315" s="158"/>
      <c r="L315" s="158"/>
      <c r="M315" s="158"/>
      <c r="N315" s="157"/>
      <c r="O315" s="157"/>
      <c r="P315" s="157"/>
      <c r="Q315" s="157"/>
      <c r="R315" s="158"/>
      <c r="S315" s="158"/>
      <c r="T315" s="158"/>
      <c r="U315" s="158"/>
      <c r="V315" s="158"/>
      <c r="W315" s="158"/>
      <c r="X315" s="158"/>
      <c r="Y315" s="158"/>
      <c r="Z315" s="147"/>
      <c r="AA315" s="147"/>
      <c r="AB315" s="147"/>
      <c r="AC315" s="147"/>
      <c r="AD315" s="147"/>
      <c r="AE315" s="147"/>
      <c r="AF315" s="147"/>
      <c r="AG315" s="147" t="s">
        <v>217</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
      <c r="A316" s="154"/>
      <c r="B316" s="155"/>
      <c r="C316" s="183" t="s">
        <v>621</v>
      </c>
      <c r="D316" s="163"/>
      <c r="E316" s="164">
        <v>3.53</v>
      </c>
      <c r="F316" s="158"/>
      <c r="G316" s="158"/>
      <c r="H316" s="158"/>
      <c r="I316" s="158"/>
      <c r="J316" s="158"/>
      <c r="K316" s="158"/>
      <c r="L316" s="158"/>
      <c r="M316" s="158"/>
      <c r="N316" s="157"/>
      <c r="O316" s="157"/>
      <c r="P316" s="157"/>
      <c r="Q316" s="157"/>
      <c r="R316" s="158"/>
      <c r="S316" s="158"/>
      <c r="T316" s="158"/>
      <c r="U316" s="158"/>
      <c r="V316" s="158"/>
      <c r="W316" s="158"/>
      <c r="X316" s="158"/>
      <c r="Y316" s="158"/>
      <c r="Z316" s="147"/>
      <c r="AA316" s="147"/>
      <c r="AB316" s="147"/>
      <c r="AC316" s="147"/>
      <c r="AD316" s="147"/>
      <c r="AE316" s="147"/>
      <c r="AF316" s="147"/>
      <c r="AG316" s="147" t="s">
        <v>217</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1" x14ac:dyDescent="0.2">
      <c r="A317" s="173">
        <v>94</v>
      </c>
      <c r="B317" s="174" t="s">
        <v>622</v>
      </c>
      <c r="C317" s="182" t="s">
        <v>617</v>
      </c>
      <c r="D317" s="175" t="s">
        <v>279</v>
      </c>
      <c r="E317" s="176">
        <v>1.155</v>
      </c>
      <c r="F317" s="177"/>
      <c r="G317" s="178">
        <f>ROUND(E317*F317,2)</f>
        <v>0</v>
      </c>
      <c r="H317" s="177"/>
      <c r="I317" s="178">
        <f>ROUND(E317*H317,2)</f>
        <v>0</v>
      </c>
      <c r="J317" s="177"/>
      <c r="K317" s="178">
        <f>ROUND(E317*J317,2)</f>
        <v>0</v>
      </c>
      <c r="L317" s="178">
        <v>21</v>
      </c>
      <c r="M317" s="178">
        <f>G317*(1+L317/100)</f>
        <v>0</v>
      </c>
      <c r="N317" s="176">
        <v>0</v>
      </c>
      <c r="O317" s="176">
        <f>ROUND(E317*N317,2)</f>
        <v>0</v>
      </c>
      <c r="P317" s="176">
        <v>2.2000000000000002</v>
      </c>
      <c r="Q317" s="176">
        <f>ROUND(E317*P317,2)</f>
        <v>2.54</v>
      </c>
      <c r="R317" s="178"/>
      <c r="S317" s="178" t="s">
        <v>229</v>
      </c>
      <c r="T317" s="179" t="s">
        <v>229</v>
      </c>
      <c r="U317" s="158">
        <v>0</v>
      </c>
      <c r="V317" s="158">
        <f>ROUND(E317*U317,2)</f>
        <v>0</v>
      </c>
      <c r="W317" s="158"/>
      <c r="X317" s="158" t="s">
        <v>208</v>
      </c>
      <c r="Y317" s="158" t="s">
        <v>209</v>
      </c>
      <c r="Z317" s="147"/>
      <c r="AA317" s="147"/>
      <c r="AB317" s="147"/>
      <c r="AC317" s="147"/>
      <c r="AD317" s="147"/>
      <c r="AE317" s="147"/>
      <c r="AF317" s="147"/>
      <c r="AG317" s="147" t="s">
        <v>253</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2" x14ac:dyDescent="0.2">
      <c r="A318" s="154"/>
      <c r="B318" s="155"/>
      <c r="C318" s="183" t="s">
        <v>604</v>
      </c>
      <c r="D318" s="163"/>
      <c r="E318" s="164">
        <v>1.1599999999999999</v>
      </c>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217</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22.5" outlineLevel="1" x14ac:dyDescent="0.2">
      <c r="A319" s="173">
        <v>95</v>
      </c>
      <c r="B319" s="174" t="s">
        <v>623</v>
      </c>
      <c r="C319" s="182" t="s">
        <v>624</v>
      </c>
      <c r="D319" s="175" t="s">
        <v>279</v>
      </c>
      <c r="E319" s="176">
        <v>3.1295999999999999</v>
      </c>
      <c r="F319" s="177"/>
      <c r="G319" s="178">
        <f>ROUND(E319*F319,2)</f>
        <v>0</v>
      </c>
      <c r="H319" s="177"/>
      <c r="I319" s="178">
        <f>ROUND(E319*H319,2)</f>
        <v>0</v>
      </c>
      <c r="J319" s="177"/>
      <c r="K319" s="178">
        <f>ROUND(E319*J319,2)</f>
        <v>0</v>
      </c>
      <c r="L319" s="178">
        <v>21</v>
      </c>
      <c r="M319" s="178">
        <f>G319*(1+L319/100)</f>
        <v>0</v>
      </c>
      <c r="N319" s="176">
        <v>0</v>
      </c>
      <c r="O319" s="176">
        <f>ROUND(E319*N319,2)</f>
        <v>0</v>
      </c>
      <c r="P319" s="176">
        <v>0</v>
      </c>
      <c r="Q319" s="176">
        <f>ROUND(E319*P319,2)</f>
        <v>0</v>
      </c>
      <c r="R319" s="178"/>
      <c r="S319" s="178" t="s">
        <v>229</v>
      </c>
      <c r="T319" s="179" t="s">
        <v>229</v>
      </c>
      <c r="U319" s="158">
        <v>0</v>
      </c>
      <c r="V319" s="158">
        <f>ROUND(E319*U319,2)</f>
        <v>0</v>
      </c>
      <c r="W319" s="158"/>
      <c r="X319" s="158" t="s">
        <v>208</v>
      </c>
      <c r="Y319" s="158" t="s">
        <v>209</v>
      </c>
      <c r="Z319" s="147"/>
      <c r="AA319" s="147"/>
      <c r="AB319" s="147"/>
      <c r="AC319" s="147"/>
      <c r="AD319" s="147"/>
      <c r="AE319" s="147"/>
      <c r="AF319" s="147"/>
      <c r="AG319" s="147" t="s">
        <v>253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3" t="s">
        <v>625</v>
      </c>
      <c r="D320" s="163"/>
      <c r="E320" s="164">
        <v>3.13</v>
      </c>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217</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ht="22.5" outlineLevel="1" x14ac:dyDescent="0.2">
      <c r="A321" s="173">
        <v>96</v>
      </c>
      <c r="B321" s="174" t="s">
        <v>626</v>
      </c>
      <c r="C321" s="182" t="s">
        <v>627</v>
      </c>
      <c r="D321" s="175" t="s">
        <v>279</v>
      </c>
      <c r="E321" s="176">
        <v>12.8148</v>
      </c>
      <c r="F321" s="177"/>
      <c r="G321" s="178">
        <f>ROUND(E321*F321,2)</f>
        <v>0</v>
      </c>
      <c r="H321" s="177"/>
      <c r="I321" s="178">
        <f>ROUND(E321*H321,2)</f>
        <v>0</v>
      </c>
      <c r="J321" s="177"/>
      <c r="K321" s="178">
        <f>ROUND(E321*J321,2)</f>
        <v>0</v>
      </c>
      <c r="L321" s="178">
        <v>21</v>
      </c>
      <c r="M321" s="178">
        <f>G321*(1+L321/100)</f>
        <v>0</v>
      </c>
      <c r="N321" s="176">
        <v>0</v>
      </c>
      <c r="O321" s="176">
        <f>ROUND(E321*N321,2)</f>
        <v>0</v>
      </c>
      <c r="P321" s="176">
        <v>0</v>
      </c>
      <c r="Q321" s="176">
        <f>ROUND(E321*P321,2)</f>
        <v>0</v>
      </c>
      <c r="R321" s="178"/>
      <c r="S321" s="178" t="s">
        <v>229</v>
      </c>
      <c r="T321" s="179" t="s">
        <v>229</v>
      </c>
      <c r="U321" s="158">
        <v>0</v>
      </c>
      <c r="V321" s="158">
        <f>ROUND(E321*U321,2)</f>
        <v>0</v>
      </c>
      <c r="W321" s="158"/>
      <c r="X321" s="158" t="s">
        <v>208</v>
      </c>
      <c r="Y321" s="158" t="s">
        <v>209</v>
      </c>
      <c r="Z321" s="147"/>
      <c r="AA321" s="147"/>
      <c r="AB321" s="147"/>
      <c r="AC321" s="147"/>
      <c r="AD321" s="147"/>
      <c r="AE321" s="147"/>
      <c r="AF321" s="147"/>
      <c r="AG321" s="147" t="s">
        <v>253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3" t="s">
        <v>628</v>
      </c>
      <c r="D322" s="163"/>
      <c r="E322" s="164">
        <v>11.66</v>
      </c>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217</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83" t="s">
        <v>629</v>
      </c>
      <c r="D323" s="163"/>
      <c r="E323" s="164">
        <v>1.1599999999999999</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217</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73">
        <v>97</v>
      </c>
      <c r="B324" s="174" t="s">
        <v>630</v>
      </c>
      <c r="C324" s="182" t="s">
        <v>631</v>
      </c>
      <c r="D324" s="175" t="s">
        <v>296</v>
      </c>
      <c r="E324" s="176">
        <v>2</v>
      </c>
      <c r="F324" s="177"/>
      <c r="G324" s="178">
        <f>ROUND(E324*F324,2)</f>
        <v>0</v>
      </c>
      <c r="H324" s="177"/>
      <c r="I324" s="178">
        <f>ROUND(E324*H324,2)</f>
        <v>0</v>
      </c>
      <c r="J324" s="177"/>
      <c r="K324" s="178">
        <f>ROUND(E324*J324,2)</f>
        <v>0</v>
      </c>
      <c r="L324" s="178">
        <v>21</v>
      </c>
      <c r="M324" s="178">
        <f>G324*(1+L324/100)</f>
        <v>0</v>
      </c>
      <c r="N324" s="176">
        <v>0</v>
      </c>
      <c r="O324" s="176">
        <f>ROUND(E324*N324,2)</f>
        <v>0</v>
      </c>
      <c r="P324" s="176">
        <v>0</v>
      </c>
      <c r="Q324" s="176">
        <f>ROUND(E324*P324,2)</f>
        <v>0</v>
      </c>
      <c r="R324" s="178"/>
      <c r="S324" s="178" t="s">
        <v>229</v>
      </c>
      <c r="T324" s="179" t="s">
        <v>229</v>
      </c>
      <c r="U324" s="158">
        <v>0</v>
      </c>
      <c r="V324" s="158">
        <f>ROUND(E324*U324,2)</f>
        <v>0</v>
      </c>
      <c r="W324" s="158"/>
      <c r="X324" s="158" t="s">
        <v>208</v>
      </c>
      <c r="Y324" s="158" t="s">
        <v>209</v>
      </c>
      <c r="Z324" s="147"/>
      <c r="AA324" s="147"/>
      <c r="AB324" s="147"/>
      <c r="AC324" s="147"/>
      <c r="AD324" s="147"/>
      <c r="AE324" s="147"/>
      <c r="AF324" s="147"/>
      <c r="AG324" s="147" t="s">
        <v>253</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2" x14ac:dyDescent="0.2">
      <c r="A325" s="154"/>
      <c r="B325" s="155"/>
      <c r="C325" s="256" t="s">
        <v>632</v>
      </c>
      <c r="D325" s="257"/>
      <c r="E325" s="257"/>
      <c r="F325" s="257"/>
      <c r="G325" s="257"/>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212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183" t="s">
        <v>83</v>
      </c>
      <c r="D326" s="163"/>
      <c r="E326" s="164">
        <v>2</v>
      </c>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217</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73">
        <v>98</v>
      </c>
      <c r="B327" s="174" t="s">
        <v>633</v>
      </c>
      <c r="C327" s="182" t="s">
        <v>634</v>
      </c>
      <c r="D327" s="175" t="s">
        <v>296</v>
      </c>
      <c r="E327" s="176">
        <v>4</v>
      </c>
      <c r="F327" s="177"/>
      <c r="G327" s="178">
        <f>ROUND(E327*F327,2)</f>
        <v>0</v>
      </c>
      <c r="H327" s="177"/>
      <c r="I327" s="178">
        <f>ROUND(E327*H327,2)</f>
        <v>0</v>
      </c>
      <c r="J327" s="177"/>
      <c r="K327" s="178">
        <f>ROUND(E327*J327,2)</f>
        <v>0</v>
      </c>
      <c r="L327" s="178">
        <v>21</v>
      </c>
      <c r="M327" s="178">
        <f>G327*(1+L327/100)</f>
        <v>0</v>
      </c>
      <c r="N327" s="176">
        <v>0</v>
      </c>
      <c r="O327" s="176">
        <f>ROUND(E327*N327,2)</f>
        <v>0</v>
      </c>
      <c r="P327" s="176">
        <v>0</v>
      </c>
      <c r="Q327" s="176">
        <f>ROUND(E327*P327,2)</f>
        <v>0</v>
      </c>
      <c r="R327" s="178"/>
      <c r="S327" s="178" t="s">
        <v>229</v>
      </c>
      <c r="T327" s="179" t="s">
        <v>229</v>
      </c>
      <c r="U327" s="158">
        <v>0</v>
      </c>
      <c r="V327" s="158">
        <f>ROUND(E327*U327,2)</f>
        <v>0</v>
      </c>
      <c r="W327" s="158"/>
      <c r="X327" s="158" t="s">
        <v>208</v>
      </c>
      <c r="Y327" s="158" t="s">
        <v>209</v>
      </c>
      <c r="Z327" s="147"/>
      <c r="AA327" s="147"/>
      <c r="AB327" s="147"/>
      <c r="AC327" s="147"/>
      <c r="AD327" s="147"/>
      <c r="AE327" s="147"/>
      <c r="AF327" s="147"/>
      <c r="AG327" s="147" t="s">
        <v>253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3" t="s">
        <v>87</v>
      </c>
      <c r="D328" s="163"/>
      <c r="E328" s="164">
        <v>4</v>
      </c>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217</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73">
        <v>99</v>
      </c>
      <c r="B329" s="174" t="s">
        <v>635</v>
      </c>
      <c r="C329" s="182" t="s">
        <v>636</v>
      </c>
      <c r="D329" s="175" t="s">
        <v>296</v>
      </c>
      <c r="E329" s="176">
        <v>4</v>
      </c>
      <c r="F329" s="177"/>
      <c r="G329" s="178">
        <f>ROUND(E329*F329,2)</f>
        <v>0</v>
      </c>
      <c r="H329" s="177"/>
      <c r="I329" s="178">
        <f>ROUND(E329*H329,2)</f>
        <v>0</v>
      </c>
      <c r="J329" s="177"/>
      <c r="K329" s="178">
        <f>ROUND(E329*J329,2)</f>
        <v>0</v>
      </c>
      <c r="L329" s="178">
        <v>21</v>
      </c>
      <c r="M329" s="178">
        <f>G329*(1+L329/100)</f>
        <v>0</v>
      </c>
      <c r="N329" s="176">
        <v>0</v>
      </c>
      <c r="O329" s="176">
        <f>ROUND(E329*N329,2)</f>
        <v>0</v>
      </c>
      <c r="P329" s="176">
        <v>0</v>
      </c>
      <c r="Q329" s="176">
        <f>ROUND(E329*P329,2)</f>
        <v>0</v>
      </c>
      <c r="R329" s="178"/>
      <c r="S329" s="178" t="s">
        <v>229</v>
      </c>
      <c r="T329" s="179" t="s">
        <v>229</v>
      </c>
      <c r="U329" s="158">
        <v>0</v>
      </c>
      <c r="V329" s="158">
        <f>ROUND(E329*U329,2)</f>
        <v>0</v>
      </c>
      <c r="W329" s="158"/>
      <c r="X329" s="158" t="s">
        <v>208</v>
      </c>
      <c r="Y329" s="158" t="s">
        <v>209</v>
      </c>
      <c r="Z329" s="147"/>
      <c r="AA329" s="147"/>
      <c r="AB329" s="147"/>
      <c r="AC329" s="147"/>
      <c r="AD329" s="147"/>
      <c r="AE329" s="147"/>
      <c r="AF329" s="147"/>
      <c r="AG329" s="147" t="s">
        <v>253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
      <c r="A330" s="154"/>
      <c r="B330" s="155"/>
      <c r="C330" s="183" t="s">
        <v>87</v>
      </c>
      <c r="D330" s="163"/>
      <c r="E330" s="164">
        <v>4</v>
      </c>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217</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ht="33.75" outlineLevel="1" x14ac:dyDescent="0.2">
      <c r="A331" s="173">
        <v>100</v>
      </c>
      <c r="B331" s="174" t="s">
        <v>637</v>
      </c>
      <c r="C331" s="182" t="s">
        <v>638</v>
      </c>
      <c r="D331" s="175" t="s">
        <v>329</v>
      </c>
      <c r="E331" s="176">
        <v>1.845</v>
      </c>
      <c r="F331" s="177"/>
      <c r="G331" s="178">
        <f>ROUND(E331*F331,2)</f>
        <v>0</v>
      </c>
      <c r="H331" s="177"/>
      <c r="I331" s="178">
        <f>ROUND(E331*H331,2)</f>
        <v>0</v>
      </c>
      <c r="J331" s="177"/>
      <c r="K331" s="178">
        <f>ROUND(E331*J331,2)</f>
        <v>0</v>
      </c>
      <c r="L331" s="178">
        <v>21</v>
      </c>
      <c r="M331" s="178">
        <f>G331*(1+L331/100)</f>
        <v>0</v>
      </c>
      <c r="N331" s="176">
        <v>1.17E-3</v>
      </c>
      <c r="O331" s="176">
        <f>ROUND(E331*N331,2)</f>
        <v>0</v>
      </c>
      <c r="P331" s="176">
        <v>7.5999999999999998E-2</v>
      </c>
      <c r="Q331" s="176">
        <f>ROUND(E331*P331,2)</f>
        <v>0.14000000000000001</v>
      </c>
      <c r="R331" s="178"/>
      <c r="S331" s="178" t="s">
        <v>229</v>
      </c>
      <c r="T331" s="179" t="s">
        <v>229</v>
      </c>
      <c r="U331" s="158">
        <v>0</v>
      </c>
      <c r="V331" s="158">
        <f>ROUND(E331*U331,2)</f>
        <v>0</v>
      </c>
      <c r="W331" s="158"/>
      <c r="X331" s="158" t="s">
        <v>208</v>
      </c>
      <c r="Y331" s="158" t="s">
        <v>209</v>
      </c>
      <c r="Z331" s="147"/>
      <c r="AA331" s="147"/>
      <c r="AB331" s="147"/>
      <c r="AC331" s="147"/>
      <c r="AD331" s="147"/>
      <c r="AE331" s="147"/>
      <c r="AF331" s="147"/>
      <c r="AG331" s="147" t="s">
        <v>253</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83" t="s">
        <v>639</v>
      </c>
      <c r="D332" s="163"/>
      <c r="E332" s="164">
        <v>1.85</v>
      </c>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217</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ht="33.75" outlineLevel="1" x14ac:dyDescent="0.2">
      <c r="A333" s="173">
        <v>101</v>
      </c>
      <c r="B333" s="174" t="s">
        <v>640</v>
      </c>
      <c r="C333" s="182" t="s">
        <v>641</v>
      </c>
      <c r="D333" s="175" t="s">
        <v>329</v>
      </c>
      <c r="E333" s="176">
        <v>7.8044000000000002</v>
      </c>
      <c r="F333" s="177"/>
      <c r="G333" s="178">
        <f>ROUND(E333*F333,2)</f>
        <v>0</v>
      </c>
      <c r="H333" s="177"/>
      <c r="I333" s="178">
        <f>ROUND(E333*H333,2)</f>
        <v>0</v>
      </c>
      <c r="J333" s="177"/>
      <c r="K333" s="178">
        <f>ROUND(E333*J333,2)</f>
        <v>0</v>
      </c>
      <c r="L333" s="178">
        <v>21</v>
      </c>
      <c r="M333" s="178">
        <f>G333*(1+L333/100)</f>
        <v>0</v>
      </c>
      <c r="N333" s="176">
        <v>1E-3</v>
      </c>
      <c r="O333" s="176">
        <f>ROUND(E333*N333,2)</f>
        <v>0.01</v>
      </c>
      <c r="P333" s="176">
        <v>6.3E-2</v>
      </c>
      <c r="Q333" s="176">
        <f>ROUND(E333*P333,2)</f>
        <v>0.49</v>
      </c>
      <c r="R333" s="178"/>
      <c r="S333" s="178" t="s">
        <v>229</v>
      </c>
      <c r="T333" s="179" t="s">
        <v>229</v>
      </c>
      <c r="U333" s="158">
        <v>0</v>
      </c>
      <c r="V333" s="158">
        <f>ROUND(E333*U333,2)</f>
        <v>0</v>
      </c>
      <c r="W333" s="158"/>
      <c r="X333" s="158" t="s">
        <v>208</v>
      </c>
      <c r="Y333" s="158" t="s">
        <v>209</v>
      </c>
      <c r="Z333" s="147"/>
      <c r="AA333" s="147"/>
      <c r="AB333" s="147"/>
      <c r="AC333" s="147"/>
      <c r="AD333" s="147"/>
      <c r="AE333" s="147"/>
      <c r="AF333" s="147"/>
      <c r="AG333" s="147" t="s">
        <v>253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183" t="s">
        <v>642</v>
      </c>
      <c r="D334" s="163"/>
      <c r="E334" s="164">
        <v>7.8</v>
      </c>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217</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x14ac:dyDescent="0.2">
      <c r="A335" s="173">
        <v>102</v>
      </c>
      <c r="B335" s="174" t="s">
        <v>643</v>
      </c>
      <c r="C335" s="182" t="s">
        <v>644</v>
      </c>
      <c r="D335" s="175" t="s">
        <v>329</v>
      </c>
      <c r="E335" s="176">
        <v>23.212</v>
      </c>
      <c r="F335" s="177"/>
      <c r="G335" s="178">
        <f>ROUND(E335*F335,2)</f>
        <v>0</v>
      </c>
      <c r="H335" s="177"/>
      <c r="I335" s="178">
        <f>ROUND(E335*H335,2)</f>
        <v>0</v>
      </c>
      <c r="J335" s="177"/>
      <c r="K335" s="178">
        <f>ROUND(E335*J335,2)</f>
        <v>0</v>
      </c>
      <c r="L335" s="178">
        <v>21</v>
      </c>
      <c r="M335" s="178">
        <f>G335*(1+L335/100)</f>
        <v>0</v>
      </c>
      <c r="N335" s="176">
        <v>5.5999999999999995E-4</v>
      </c>
      <c r="O335" s="176">
        <f>ROUND(E335*N335,2)</f>
        <v>0.01</v>
      </c>
      <c r="P335" s="176">
        <v>6.6000000000000003E-2</v>
      </c>
      <c r="Q335" s="176">
        <f>ROUND(E335*P335,2)</f>
        <v>1.53</v>
      </c>
      <c r="R335" s="178"/>
      <c r="S335" s="178" t="s">
        <v>229</v>
      </c>
      <c r="T335" s="179" t="s">
        <v>229</v>
      </c>
      <c r="U335" s="158">
        <v>0</v>
      </c>
      <c r="V335" s="158">
        <f>ROUND(E335*U335,2)</f>
        <v>0</v>
      </c>
      <c r="W335" s="158"/>
      <c r="X335" s="158" t="s">
        <v>208</v>
      </c>
      <c r="Y335" s="158" t="s">
        <v>209</v>
      </c>
      <c r="Z335" s="147"/>
      <c r="AA335" s="147"/>
      <c r="AB335" s="147"/>
      <c r="AC335" s="147"/>
      <c r="AD335" s="147"/>
      <c r="AE335" s="147"/>
      <c r="AF335" s="147"/>
      <c r="AG335" s="147" t="s">
        <v>253</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2" x14ac:dyDescent="0.2">
      <c r="A336" s="154"/>
      <c r="B336" s="155"/>
      <c r="C336" s="183" t="s">
        <v>645</v>
      </c>
      <c r="D336" s="163"/>
      <c r="E336" s="164">
        <v>12.89</v>
      </c>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217</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3" t="s">
        <v>646</v>
      </c>
      <c r="D337" s="163"/>
      <c r="E337" s="164">
        <v>10.32</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217</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x14ac:dyDescent="0.2">
      <c r="A338" s="166" t="s">
        <v>201</v>
      </c>
      <c r="B338" s="167" t="s">
        <v>110</v>
      </c>
      <c r="C338" s="181" t="s">
        <v>112</v>
      </c>
      <c r="D338" s="168"/>
      <c r="E338" s="169"/>
      <c r="F338" s="170"/>
      <c r="G338" s="170">
        <f>SUMIF(AG339:AG377,"&lt;&gt;NOR",G339:G377)</f>
        <v>0</v>
      </c>
      <c r="H338" s="170"/>
      <c r="I338" s="170">
        <f>SUM(I339:I377)</f>
        <v>0</v>
      </c>
      <c r="J338" s="170"/>
      <c r="K338" s="170">
        <f>SUM(K339:K377)</f>
        <v>0</v>
      </c>
      <c r="L338" s="170"/>
      <c r="M338" s="170">
        <f>SUM(M339:M377)</f>
        <v>0</v>
      </c>
      <c r="N338" s="169"/>
      <c r="O338" s="169">
        <f>SUM(O339:O377)</f>
        <v>0</v>
      </c>
      <c r="P338" s="169"/>
      <c r="Q338" s="169">
        <f>SUM(Q339:Q377)</f>
        <v>15.82</v>
      </c>
      <c r="R338" s="170"/>
      <c r="S338" s="170"/>
      <c r="T338" s="171"/>
      <c r="U338" s="165"/>
      <c r="V338" s="165">
        <f>SUM(V339:V377)</f>
        <v>0</v>
      </c>
      <c r="W338" s="165"/>
      <c r="X338" s="165"/>
      <c r="Y338" s="165"/>
      <c r="AG338" t="s">
        <v>202</v>
      </c>
    </row>
    <row r="339" spans="1:60" ht="22.5" outlineLevel="1" x14ac:dyDescent="0.2">
      <c r="A339" s="173">
        <v>103</v>
      </c>
      <c r="B339" s="174" t="s">
        <v>647</v>
      </c>
      <c r="C339" s="182" t="s">
        <v>648</v>
      </c>
      <c r="D339" s="175" t="s">
        <v>279</v>
      </c>
      <c r="E339" s="176">
        <v>0.54</v>
      </c>
      <c r="F339" s="177"/>
      <c r="G339" s="178">
        <f>ROUND(E339*F339,2)</f>
        <v>0</v>
      </c>
      <c r="H339" s="177"/>
      <c r="I339" s="178">
        <f>ROUND(E339*H339,2)</f>
        <v>0</v>
      </c>
      <c r="J339" s="177"/>
      <c r="K339" s="178">
        <f>ROUND(E339*J339,2)</f>
        <v>0</v>
      </c>
      <c r="L339" s="178">
        <v>21</v>
      </c>
      <c r="M339" s="178">
        <f>G339*(1+L339/100)</f>
        <v>0</v>
      </c>
      <c r="N339" s="176">
        <v>1.82E-3</v>
      </c>
      <c r="O339" s="176">
        <f>ROUND(E339*N339,2)</f>
        <v>0</v>
      </c>
      <c r="P339" s="176">
        <v>1.8</v>
      </c>
      <c r="Q339" s="176">
        <f>ROUND(E339*P339,2)</f>
        <v>0.97</v>
      </c>
      <c r="R339" s="178"/>
      <c r="S339" s="178" t="s">
        <v>229</v>
      </c>
      <c r="T339" s="179" t="s">
        <v>229</v>
      </c>
      <c r="U339" s="158">
        <v>0</v>
      </c>
      <c r="V339" s="158">
        <f>ROUND(E339*U339,2)</f>
        <v>0</v>
      </c>
      <c r="W339" s="158"/>
      <c r="X339" s="158" t="s">
        <v>208</v>
      </c>
      <c r="Y339" s="158" t="s">
        <v>209</v>
      </c>
      <c r="Z339" s="147"/>
      <c r="AA339" s="147"/>
      <c r="AB339" s="147"/>
      <c r="AC339" s="147"/>
      <c r="AD339" s="147"/>
      <c r="AE339" s="147"/>
      <c r="AF339" s="147"/>
      <c r="AG339" s="147" t="s">
        <v>253</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183" t="s">
        <v>649</v>
      </c>
      <c r="D340" s="163"/>
      <c r="E340" s="164">
        <v>0.54</v>
      </c>
      <c r="F340" s="158"/>
      <c r="G340" s="158"/>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217</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ht="22.5" outlineLevel="1" x14ac:dyDescent="0.2">
      <c r="A341" s="173">
        <v>104</v>
      </c>
      <c r="B341" s="174" t="s">
        <v>650</v>
      </c>
      <c r="C341" s="182" t="s">
        <v>651</v>
      </c>
      <c r="D341" s="175" t="s">
        <v>329</v>
      </c>
      <c r="E341" s="176">
        <v>4.83</v>
      </c>
      <c r="F341" s="177"/>
      <c r="G341" s="178">
        <f>ROUND(E341*F341,2)</f>
        <v>0</v>
      </c>
      <c r="H341" s="177"/>
      <c r="I341" s="178">
        <f>ROUND(E341*H341,2)</f>
        <v>0</v>
      </c>
      <c r="J341" s="177"/>
      <c r="K341" s="178">
        <f>ROUND(E341*J341,2)</f>
        <v>0</v>
      </c>
      <c r="L341" s="178">
        <v>21</v>
      </c>
      <c r="M341" s="178">
        <f>G341*(1+L341/100)</f>
        <v>0</v>
      </c>
      <c r="N341" s="176">
        <v>5.4000000000000001E-4</v>
      </c>
      <c r="O341" s="176">
        <f>ROUND(E341*N341,2)</f>
        <v>0</v>
      </c>
      <c r="P341" s="176">
        <v>0.27</v>
      </c>
      <c r="Q341" s="176">
        <f>ROUND(E341*P341,2)</f>
        <v>1.3</v>
      </c>
      <c r="R341" s="178"/>
      <c r="S341" s="178" t="s">
        <v>229</v>
      </c>
      <c r="T341" s="179" t="s">
        <v>229</v>
      </c>
      <c r="U341" s="158">
        <v>0</v>
      </c>
      <c r="V341" s="158">
        <f>ROUND(E341*U341,2)</f>
        <v>0</v>
      </c>
      <c r="W341" s="158"/>
      <c r="X341" s="158" t="s">
        <v>208</v>
      </c>
      <c r="Y341" s="158" t="s">
        <v>209</v>
      </c>
      <c r="Z341" s="147"/>
      <c r="AA341" s="147"/>
      <c r="AB341" s="147"/>
      <c r="AC341" s="147"/>
      <c r="AD341" s="147"/>
      <c r="AE341" s="147"/>
      <c r="AF341" s="147"/>
      <c r="AG341" s="147" t="s">
        <v>253</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2" x14ac:dyDescent="0.2">
      <c r="A342" s="154"/>
      <c r="B342" s="155"/>
      <c r="C342" s="183" t="s">
        <v>652</v>
      </c>
      <c r="D342" s="163"/>
      <c r="E342" s="164">
        <v>4.83</v>
      </c>
      <c r="F342" s="158"/>
      <c r="G342" s="158"/>
      <c r="H342" s="158"/>
      <c r="I342" s="158"/>
      <c r="J342" s="158"/>
      <c r="K342" s="158"/>
      <c r="L342" s="158"/>
      <c r="M342" s="158"/>
      <c r="N342" s="157"/>
      <c r="O342" s="157"/>
      <c r="P342" s="157"/>
      <c r="Q342" s="157"/>
      <c r="R342" s="158"/>
      <c r="S342" s="158"/>
      <c r="T342" s="158"/>
      <c r="U342" s="158"/>
      <c r="V342" s="158"/>
      <c r="W342" s="158"/>
      <c r="X342" s="158"/>
      <c r="Y342" s="158"/>
      <c r="Z342" s="147"/>
      <c r="AA342" s="147"/>
      <c r="AB342" s="147"/>
      <c r="AC342" s="147"/>
      <c r="AD342" s="147"/>
      <c r="AE342" s="147"/>
      <c r="AF342" s="147"/>
      <c r="AG342" s="147" t="s">
        <v>217</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ht="22.5" outlineLevel="1" x14ac:dyDescent="0.2">
      <c r="A343" s="173">
        <v>105</v>
      </c>
      <c r="B343" s="174" t="s">
        <v>653</v>
      </c>
      <c r="C343" s="182" t="s">
        <v>654</v>
      </c>
      <c r="D343" s="175" t="s">
        <v>279</v>
      </c>
      <c r="E343" s="176">
        <v>1.1879999999999999</v>
      </c>
      <c r="F343" s="177"/>
      <c r="G343" s="178">
        <f>ROUND(E343*F343,2)</f>
        <v>0</v>
      </c>
      <c r="H343" s="177"/>
      <c r="I343" s="178">
        <f>ROUND(E343*H343,2)</f>
        <v>0</v>
      </c>
      <c r="J343" s="177"/>
      <c r="K343" s="178">
        <f>ROUND(E343*J343,2)</f>
        <v>0</v>
      </c>
      <c r="L343" s="178">
        <v>21</v>
      </c>
      <c r="M343" s="178">
        <f>G343*(1+L343/100)</f>
        <v>0</v>
      </c>
      <c r="N343" s="176">
        <v>1.82E-3</v>
      </c>
      <c r="O343" s="176">
        <f>ROUND(E343*N343,2)</f>
        <v>0</v>
      </c>
      <c r="P343" s="176">
        <v>1.8</v>
      </c>
      <c r="Q343" s="176">
        <f>ROUND(E343*P343,2)</f>
        <v>2.14</v>
      </c>
      <c r="R343" s="178"/>
      <c r="S343" s="178" t="s">
        <v>229</v>
      </c>
      <c r="T343" s="179" t="s">
        <v>229</v>
      </c>
      <c r="U343" s="158">
        <v>0</v>
      </c>
      <c r="V343" s="158">
        <f>ROUND(E343*U343,2)</f>
        <v>0</v>
      </c>
      <c r="W343" s="158"/>
      <c r="X343" s="158" t="s">
        <v>208</v>
      </c>
      <c r="Y343" s="158" t="s">
        <v>209</v>
      </c>
      <c r="Z343" s="147"/>
      <c r="AA343" s="147"/>
      <c r="AB343" s="147"/>
      <c r="AC343" s="147"/>
      <c r="AD343" s="147"/>
      <c r="AE343" s="147"/>
      <c r="AF343" s="147"/>
      <c r="AG343" s="147" t="s">
        <v>253</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183" t="s">
        <v>655</v>
      </c>
      <c r="D344" s="163"/>
      <c r="E344" s="164">
        <v>1.19</v>
      </c>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217</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22.5" outlineLevel="1" x14ac:dyDescent="0.2">
      <c r="A345" s="173">
        <v>106</v>
      </c>
      <c r="B345" s="174" t="s">
        <v>656</v>
      </c>
      <c r="C345" s="182" t="s">
        <v>657</v>
      </c>
      <c r="D345" s="175" t="s">
        <v>279</v>
      </c>
      <c r="E345" s="176">
        <v>2.2599999999999998</v>
      </c>
      <c r="F345" s="177"/>
      <c r="G345" s="178">
        <f>ROUND(E345*F345,2)</f>
        <v>0</v>
      </c>
      <c r="H345" s="177"/>
      <c r="I345" s="178">
        <f>ROUND(E345*H345,2)</f>
        <v>0</v>
      </c>
      <c r="J345" s="177"/>
      <c r="K345" s="178">
        <f>ROUND(E345*J345,2)</f>
        <v>0</v>
      </c>
      <c r="L345" s="178">
        <v>21</v>
      </c>
      <c r="M345" s="178">
        <f>G345*(1+L345/100)</f>
        <v>0</v>
      </c>
      <c r="N345" s="176">
        <v>1.82E-3</v>
      </c>
      <c r="O345" s="176">
        <f>ROUND(E345*N345,2)</f>
        <v>0</v>
      </c>
      <c r="P345" s="176">
        <v>1.8</v>
      </c>
      <c r="Q345" s="176">
        <f>ROUND(E345*P345,2)</f>
        <v>4.07</v>
      </c>
      <c r="R345" s="178"/>
      <c r="S345" s="178" t="s">
        <v>229</v>
      </c>
      <c r="T345" s="179" t="s">
        <v>229</v>
      </c>
      <c r="U345" s="158">
        <v>0</v>
      </c>
      <c r="V345" s="158">
        <f>ROUND(E345*U345,2)</f>
        <v>0</v>
      </c>
      <c r="W345" s="158"/>
      <c r="X345" s="158" t="s">
        <v>208</v>
      </c>
      <c r="Y345" s="158" t="s">
        <v>209</v>
      </c>
      <c r="Z345" s="147"/>
      <c r="AA345" s="147"/>
      <c r="AB345" s="147"/>
      <c r="AC345" s="147"/>
      <c r="AD345" s="147"/>
      <c r="AE345" s="147"/>
      <c r="AF345" s="147"/>
      <c r="AG345" s="147" t="s">
        <v>253</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2" x14ac:dyDescent="0.2">
      <c r="A346" s="154"/>
      <c r="B346" s="155"/>
      <c r="C346" s="183" t="s">
        <v>658</v>
      </c>
      <c r="D346" s="163"/>
      <c r="E346" s="164">
        <v>0.72</v>
      </c>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217</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83" t="s">
        <v>659</v>
      </c>
      <c r="D347" s="163"/>
      <c r="E347" s="164">
        <v>1.54</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217</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ht="22.5" outlineLevel="1" x14ac:dyDescent="0.2">
      <c r="A348" s="173">
        <v>107</v>
      </c>
      <c r="B348" s="174" t="s">
        <v>660</v>
      </c>
      <c r="C348" s="182" t="s">
        <v>661</v>
      </c>
      <c r="D348" s="175" t="s">
        <v>414</v>
      </c>
      <c r="E348" s="176">
        <v>16.149999999999999</v>
      </c>
      <c r="F348" s="177"/>
      <c r="G348" s="178">
        <f>ROUND(E348*F348,2)</f>
        <v>0</v>
      </c>
      <c r="H348" s="177"/>
      <c r="I348" s="178">
        <f>ROUND(E348*H348,2)</f>
        <v>0</v>
      </c>
      <c r="J348" s="177"/>
      <c r="K348" s="178">
        <f>ROUND(E348*J348,2)</f>
        <v>0</v>
      </c>
      <c r="L348" s="178">
        <v>21</v>
      </c>
      <c r="M348" s="178">
        <f>G348*(1+L348/100)</f>
        <v>0</v>
      </c>
      <c r="N348" s="176">
        <v>0</v>
      </c>
      <c r="O348" s="176">
        <f>ROUND(E348*N348,2)</f>
        <v>0</v>
      </c>
      <c r="P348" s="176">
        <v>9.7000000000000003E-2</v>
      </c>
      <c r="Q348" s="176">
        <f>ROUND(E348*P348,2)</f>
        <v>1.57</v>
      </c>
      <c r="R348" s="178"/>
      <c r="S348" s="178" t="s">
        <v>229</v>
      </c>
      <c r="T348" s="179" t="s">
        <v>229</v>
      </c>
      <c r="U348" s="158">
        <v>0</v>
      </c>
      <c r="V348" s="158">
        <f>ROUND(E348*U348,2)</f>
        <v>0</v>
      </c>
      <c r="W348" s="158"/>
      <c r="X348" s="158" t="s">
        <v>208</v>
      </c>
      <c r="Y348" s="158" t="s">
        <v>209</v>
      </c>
      <c r="Z348" s="147"/>
      <c r="AA348" s="147"/>
      <c r="AB348" s="147"/>
      <c r="AC348" s="147"/>
      <c r="AD348" s="147"/>
      <c r="AE348" s="147"/>
      <c r="AF348" s="147"/>
      <c r="AG348" s="147" t="s">
        <v>253</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
      <c r="A349" s="154"/>
      <c r="B349" s="155"/>
      <c r="C349" s="183" t="s">
        <v>662</v>
      </c>
      <c r="D349" s="163"/>
      <c r="E349" s="164">
        <v>3.8</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217</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83" t="s">
        <v>663</v>
      </c>
      <c r="D350" s="163"/>
      <c r="E350" s="164">
        <v>2.2999999999999998</v>
      </c>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217</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83" t="s">
        <v>664</v>
      </c>
      <c r="D351" s="163"/>
      <c r="E351" s="164">
        <v>4.2</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217</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83" t="s">
        <v>665</v>
      </c>
      <c r="D352" s="163"/>
      <c r="E352" s="164">
        <v>0.45</v>
      </c>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217</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83" t="s">
        <v>666</v>
      </c>
      <c r="D353" s="163"/>
      <c r="E353" s="164">
        <v>1.2</v>
      </c>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217</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3" x14ac:dyDescent="0.2">
      <c r="A354" s="154"/>
      <c r="B354" s="155"/>
      <c r="C354" s="183" t="s">
        <v>667</v>
      </c>
      <c r="D354" s="163"/>
      <c r="E354" s="164">
        <v>2.7</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217</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3" t="s">
        <v>668</v>
      </c>
      <c r="D355" s="163"/>
      <c r="E355" s="164">
        <v>1.5</v>
      </c>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217</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73">
        <v>108</v>
      </c>
      <c r="B356" s="174" t="s">
        <v>669</v>
      </c>
      <c r="C356" s="182" t="s">
        <v>670</v>
      </c>
      <c r="D356" s="175" t="s">
        <v>296</v>
      </c>
      <c r="E356" s="176">
        <v>4</v>
      </c>
      <c r="F356" s="177"/>
      <c r="G356" s="178">
        <f>ROUND(E356*F356,2)</f>
        <v>0</v>
      </c>
      <c r="H356" s="177"/>
      <c r="I356" s="178">
        <f>ROUND(E356*H356,2)</f>
        <v>0</v>
      </c>
      <c r="J356" s="177"/>
      <c r="K356" s="178">
        <f>ROUND(E356*J356,2)</f>
        <v>0</v>
      </c>
      <c r="L356" s="178">
        <v>21</v>
      </c>
      <c r="M356" s="178">
        <f>G356*(1+L356/100)</f>
        <v>0</v>
      </c>
      <c r="N356" s="176">
        <v>0</v>
      </c>
      <c r="O356" s="176">
        <f>ROUND(E356*N356,2)</f>
        <v>0</v>
      </c>
      <c r="P356" s="176">
        <v>2.2200000000000002E-3</v>
      </c>
      <c r="Q356" s="176">
        <f>ROUND(E356*P356,2)</f>
        <v>0.01</v>
      </c>
      <c r="R356" s="178"/>
      <c r="S356" s="178" t="s">
        <v>229</v>
      </c>
      <c r="T356" s="179" t="s">
        <v>229</v>
      </c>
      <c r="U356" s="158">
        <v>0</v>
      </c>
      <c r="V356" s="158">
        <f>ROUND(E356*U356,2)</f>
        <v>0</v>
      </c>
      <c r="W356" s="158"/>
      <c r="X356" s="158" t="s">
        <v>208</v>
      </c>
      <c r="Y356" s="158" t="s">
        <v>209</v>
      </c>
      <c r="Z356" s="147"/>
      <c r="AA356" s="147"/>
      <c r="AB356" s="147"/>
      <c r="AC356" s="147"/>
      <c r="AD356" s="147"/>
      <c r="AE356" s="147"/>
      <c r="AF356" s="147"/>
      <c r="AG356" s="147" t="s">
        <v>297</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2" x14ac:dyDescent="0.2">
      <c r="A357" s="154"/>
      <c r="B357" s="155"/>
      <c r="C357" s="183" t="s">
        <v>87</v>
      </c>
      <c r="D357" s="163"/>
      <c r="E357" s="164">
        <v>4</v>
      </c>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217</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73">
        <v>109</v>
      </c>
      <c r="B358" s="174" t="s">
        <v>671</v>
      </c>
      <c r="C358" s="182" t="s">
        <v>672</v>
      </c>
      <c r="D358" s="175" t="s">
        <v>296</v>
      </c>
      <c r="E358" s="176">
        <v>10</v>
      </c>
      <c r="F358" s="177"/>
      <c r="G358" s="178">
        <f>ROUND(E358*F358,2)</f>
        <v>0</v>
      </c>
      <c r="H358" s="177"/>
      <c r="I358" s="178">
        <f>ROUND(E358*H358,2)</f>
        <v>0</v>
      </c>
      <c r="J358" s="177"/>
      <c r="K358" s="178">
        <f>ROUND(E358*J358,2)</f>
        <v>0</v>
      </c>
      <c r="L358" s="178">
        <v>21</v>
      </c>
      <c r="M358" s="178">
        <f>G358*(1+L358/100)</f>
        <v>0</v>
      </c>
      <c r="N358" s="176">
        <v>0</v>
      </c>
      <c r="O358" s="176">
        <f>ROUND(E358*N358,2)</f>
        <v>0</v>
      </c>
      <c r="P358" s="176">
        <v>2.2200000000000002E-3</v>
      </c>
      <c r="Q358" s="176">
        <f>ROUND(E358*P358,2)</f>
        <v>0.02</v>
      </c>
      <c r="R358" s="178"/>
      <c r="S358" s="178" t="s">
        <v>229</v>
      </c>
      <c r="T358" s="179" t="s">
        <v>229</v>
      </c>
      <c r="U358" s="158">
        <v>0</v>
      </c>
      <c r="V358" s="158">
        <f>ROUND(E358*U358,2)</f>
        <v>0</v>
      </c>
      <c r="W358" s="158"/>
      <c r="X358" s="158" t="s">
        <v>208</v>
      </c>
      <c r="Y358" s="158" t="s">
        <v>209</v>
      </c>
      <c r="Z358" s="147"/>
      <c r="AA358" s="147"/>
      <c r="AB358" s="147"/>
      <c r="AC358" s="147"/>
      <c r="AD358" s="147"/>
      <c r="AE358" s="147"/>
      <c r="AF358" s="147"/>
      <c r="AG358" s="147" t="s">
        <v>297</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2" x14ac:dyDescent="0.2">
      <c r="A359" s="154"/>
      <c r="B359" s="155"/>
      <c r="C359" s="183" t="s">
        <v>299</v>
      </c>
      <c r="D359" s="163"/>
      <c r="E359" s="164">
        <v>10</v>
      </c>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217</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ht="22.5" outlineLevel="1" x14ac:dyDescent="0.2">
      <c r="A360" s="173">
        <v>110</v>
      </c>
      <c r="B360" s="174" t="s">
        <v>673</v>
      </c>
      <c r="C360" s="182" t="s">
        <v>674</v>
      </c>
      <c r="D360" s="175" t="s">
        <v>329</v>
      </c>
      <c r="E360" s="176">
        <v>520.04150000000004</v>
      </c>
      <c r="F360" s="177"/>
      <c r="G360" s="178">
        <f>ROUND(E360*F360,2)</f>
        <v>0</v>
      </c>
      <c r="H360" s="177"/>
      <c r="I360" s="178">
        <f>ROUND(E360*H360,2)</f>
        <v>0</v>
      </c>
      <c r="J360" s="177"/>
      <c r="K360" s="178">
        <f>ROUND(E360*J360,2)</f>
        <v>0</v>
      </c>
      <c r="L360" s="178">
        <v>21</v>
      </c>
      <c r="M360" s="178">
        <f>G360*(1+L360/100)</f>
        <v>0</v>
      </c>
      <c r="N360" s="176">
        <v>0</v>
      </c>
      <c r="O360" s="176">
        <f>ROUND(E360*N360,2)</f>
        <v>0</v>
      </c>
      <c r="P360" s="176">
        <v>0.01</v>
      </c>
      <c r="Q360" s="176">
        <f>ROUND(E360*P360,2)</f>
        <v>5.2</v>
      </c>
      <c r="R360" s="178"/>
      <c r="S360" s="178" t="s">
        <v>229</v>
      </c>
      <c r="T360" s="179" t="s">
        <v>229</v>
      </c>
      <c r="U360" s="158">
        <v>0</v>
      </c>
      <c r="V360" s="158">
        <f>ROUND(E360*U360,2)</f>
        <v>0</v>
      </c>
      <c r="W360" s="158"/>
      <c r="X360" s="158" t="s">
        <v>208</v>
      </c>
      <c r="Y360" s="158" t="s">
        <v>209</v>
      </c>
      <c r="Z360" s="147"/>
      <c r="AA360" s="147"/>
      <c r="AB360" s="147"/>
      <c r="AC360" s="147"/>
      <c r="AD360" s="147"/>
      <c r="AE360" s="147"/>
      <c r="AF360" s="147"/>
      <c r="AG360" s="147" t="s">
        <v>253</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2" x14ac:dyDescent="0.2">
      <c r="A361" s="154"/>
      <c r="B361" s="155"/>
      <c r="C361" s="183" t="s">
        <v>431</v>
      </c>
      <c r="D361" s="163"/>
      <c r="E361" s="164">
        <v>143.99</v>
      </c>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217</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83" t="s">
        <v>432</v>
      </c>
      <c r="D362" s="163"/>
      <c r="E362" s="164">
        <v>29.01</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217</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3" t="s">
        <v>433</v>
      </c>
      <c r="D363" s="163"/>
      <c r="E363" s="164">
        <v>38.64</v>
      </c>
      <c r="F363" s="158"/>
      <c r="G363" s="158"/>
      <c r="H363" s="158"/>
      <c r="I363" s="158"/>
      <c r="J363" s="158"/>
      <c r="K363" s="158"/>
      <c r="L363" s="158"/>
      <c r="M363" s="158"/>
      <c r="N363" s="157"/>
      <c r="O363" s="157"/>
      <c r="P363" s="157"/>
      <c r="Q363" s="157"/>
      <c r="R363" s="158"/>
      <c r="S363" s="158"/>
      <c r="T363" s="158"/>
      <c r="U363" s="158"/>
      <c r="V363" s="158"/>
      <c r="W363" s="158"/>
      <c r="X363" s="158"/>
      <c r="Y363" s="158"/>
      <c r="Z363" s="147"/>
      <c r="AA363" s="147"/>
      <c r="AB363" s="147"/>
      <c r="AC363" s="147"/>
      <c r="AD363" s="147"/>
      <c r="AE363" s="147"/>
      <c r="AF363" s="147"/>
      <c r="AG363" s="147" t="s">
        <v>217</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3" t="s">
        <v>434</v>
      </c>
      <c r="D364" s="163"/>
      <c r="E364" s="164">
        <v>155.22</v>
      </c>
      <c r="F364" s="158"/>
      <c r="G364" s="158"/>
      <c r="H364" s="158"/>
      <c r="I364" s="158"/>
      <c r="J364" s="158"/>
      <c r="K364" s="158"/>
      <c r="L364" s="158"/>
      <c r="M364" s="158"/>
      <c r="N364" s="157"/>
      <c r="O364" s="157"/>
      <c r="P364" s="157"/>
      <c r="Q364" s="157"/>
      <c r="R364" s="158"/>
      <c r="S364" s="158"/>
      <c r="T364" s="158"/>
      <c r="U364" s="158"/>
      <c r="V364" s="158"/>
      <c r="W364" s="158"/>
      <c r="X364" s="158"/>
      <c r="Y364" s="158"/>
      <c r="Z364" s="147"/>
      <c r="AA364" s="147"/>
      <c r="AB364" s="147"/>
      <c r="AC364" s="147"/>
      <c r="AD364" s="147"/>
      <c r="AE364" s="147"/>
      <c r="AF364" s="147"/>
      <c r="AG364" s="147" t="s">
        <v>217</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3" t="s">
        <v>435</v>
      </c>
      <c r="D365" s="163"/>
      <c r="E365" s="164">
        <v>51.87</v>
      </c>
      <c r="F365" s="158"/>
      <c r="G365" s="158"/>
      <c r="H365" s="158"/>
      <c r="I365" s="158"/>
      <c r="J365" s="158"/>
      <c r="K365" s="158"/>
      <c r="L365" s="158"/>
      <c r="M365" s="158"/>
      <c r="N365" s="157"/>
      <c r="O365" s="157"/>
      <c r="P365" s="157"/>
      <c r="Q365" s="157"/>
      <c r="R365" s="158"/>
      <c r="S365" s="158"/>
      <c r="T365" s="158"/>
      <c r="U365" s="158"/>
      <c r="V365" s="158"/>
      <c r="W365" s="158"/>
      <c r="X365" s="158"/>
      <c r="Y365" s="158"/>
      <c r="Z365" s="147"/>
      <c r="AA365" s="147"/>
      <c r="AB365" s="147"/>
      <c r="AC365" s="147"/>
      <c r="AD365" s="147"/>
      <c r="AE365" s="147"/>
      <c r="AF365" s="147"/>
      <c r="AG365" s="147" t="s">
        <v>217</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83" t="s">
        <v>436</v>
      </c>
      <c r="D366" s="163"/>
      <c r="E366" s="164">
        <v>32.82</v>
      </c>
      <c r="F366" s="158"/>
      <c r="G366" s="158"/>
      <c r="H366" s="158"/>
      <c r="I366" s="158"/>
      <c r="J366" s="158"/>
      <c r="K366" s="158"/>
      <c r="L366" s="158"/>
      <c r="M366" s="158"/>
      <c r="N366" s="157"/>
      <c r="O366" s="157"/>
      <c r="P366" s="157"/>
      <c r="Q366" s="157"/>
      <c r="R366" s="158"/>
      <c r="S366" s="158"/>
      <c r="T366" s="158"/>
      <c r="U366" s="158"/>
      <c r="V366" s="158"/>
      <c r="W366" s="158"/>
      <c r="X366" s="158"/>
      <c r="Y366" s="158"/>
      <c r="Z366" s="147"/>
      <c r="AA366" s="147"/>
      <c r="AB366" s="147"/>
      <c r="AC366" s="147"/>
      <c r="AD366" s="147"/>
      <c r="AE366" s="147"/>
      <c r="AF366" s="147"/>
      <c r="AG366" s="147" t="s">
        <v>217</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83" t="s">
        <v>437</v>
      </c>
      <c r="D367" s="163"/>
      <c r="E367" s="164">
        <v>15.81</v>
      </c>
      <c r="F367" s="158"/>
      <c r="G367" s="158"/>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217</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83" t="s">
        <v>438</v>
      </c>
      <c r="D368" s="163"/>
      <c r="E368" s="164">
        <v>2.56</v>
      </c>
      <c r="F368" s="158"/>
      <c r="G368" s="158"/>
      <c r="H368" s="158"/>
      <c r="I368" s="158"/>
      <c r="J368" s="158"/>
      <c r="K368" s="158"/>
      <c r="L368" s="158"/>
      <c r="M368" s="158"/>
      <c r="N368" s="157"/>
      <c r="O368" s="157"/>
      <c r="P368" s="157"/>
      <c r="Q368" s="157"/>
      <c r="R368" s="158"/>
      <c r="S368" s="158"/>
      <c r="T368" s="158"/>
      <c r="U368" s="158"/>
      <c r="V368" s="158"/>
      <c r="W368" s="158"/>
      <c r="X368" s="158"/>
      <c r="Y368" s="158"/>
      <c r="Z368" s="147"/>
      <c r="AA368" s="147"/>
      <c r="AB368" s="147"/>
      <c r="AC368" s="147"/>
      <c r="AD368" s="147"/>
      <c r="AE368" s="147"/>
      <c r="AF368" s="147"/>
      <c r="AG368" s="147" t="s">
        <v>217</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3" x14ac:dyDescent="0.2">
      <c r="A369" s="154"/>
      <c r="B369" s="155"/>
      <c r="C369" s="183" t="s">
        <v>439</v>
      </c>
      <c r="D369" s="163"/>
      <c r="E369" s="164">
        <v>10.58</v>
      </c>
      <c r="F369" s="158"/>
      <c r="G369" s="158"/>
      <c r="H369" s="158"/>
      <c r="I369" s="158"/>
      <c r="J369" s="158"/>
      <c r="K369" s="158"/>
      <c r="L369" s="158"/>
      <c r="M369" s="158"/>
      <c r="N369" s="157"/>
      <c r="O369" s="157"/>
      <c r="P369" s="157"/>
      <c r="Q369" s="157"/>
      <c r="R369" s="158"/>
      <c r="S369" s="158"/>
      <c r="T369" s="158"/>
      <c r="U369" s="158"/>
      <c r="V369" s="158"/>
      <c r="W369" s="158"/>
      <c r="X369" s="158"/>
      <c r="Y369" s="158"/>
      <c r="Z369" s="147"/>
      <c r="AA369" s="147"/>
      <c r="AB369" s="147"/>
      <c r="AC369" s="147"/>
      <c r="AD369" s="147"/>
      <c r="AE369" s="147"/>
      <c r="AF369" s="147"/>
      <c r="AG369" s="147" t="s">
        <v>217</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83" t="s">
        <v>440</v>
      </c>
      <c r="D370" s="163"/>
      <c r="E370" s="164">
        <v>39.53</v>
      </c>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217</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2.5" outlineLevel="1" x14ac:dyDescent="0.2">
      <c r="A371" s="173">
        <v>111</v>
      </c>
      <c r="B371" s="174" t="s">
        <v>675</v>
      </c>
      <c r="C371" s="182" t="s">
        <v>676</v>
      </c>
      <c r="D371" s="175" t="s">
        <v>329</v>
      </c>
      <c r="E371" s="176">
        <v>17.7</v>
      </c>
      <c r="F371" s="177"/>
      <c r="G371" s="178">
        <f>ROUND(E371*F371,2)</f>
        <v>0</v>
      </c>
      <c r="H371" s="177"/>
      <c r="I371" s="178">
        <f>ROUND(E371*H371,2)</f>
        <v>0</v>
      </c>
      <c r="J371" s="177"/>
      <c r="K371" s="178">
        <f>ROUND(E371*J371,2)</f>
        <v>0</v>
      </c>
      <c r="L371" s="178">
        <v>21</v>
      </c>
      <c r="M371" s="178">
        <f>G371*(1+L371/100)</f>
        <v>0</v>
      </c>
      <c r="N371" s="176">
        <v>0</v>
      </c>
      <c r="O371" s="176">
        <f>ROUND(E371*N371,2)</f>
        <v>0</v>
      </c>
      <c r="P371" s="176">
        <v>1.3650000000000001E-2</v>
      </c>
      <c r="Q371" s="176">
        <f>ROUND(E371*P371,2)</f>
        <v>0.24</v>
      </c>
      <c r="R371" s="178"/>
      <c r="S371" s="178" t="s">
        <v>229</v>
      </c>
      <c r="T371" s="179" t="s">
        <v>229</v>
      </c>
      <c r="U371" s="158">
        <v>0</v>
      </c>
      <c r="V371" s="158">
        <f>ROUND(E371*U371,2)</f>
        <v>0</v>
      </c>
      <c r="W371" s="158"/>
      <c r="X371" s="158" t="s">
        <v>208</v>
      </c>
      <c r="Y371" s="158" t="s">
        <v>209</v>
      </c>
      <c r="Z371" s="147"/>
      <c r="AA371" s="147"/>
      <c r="AB371" s="147"/>
      <c r="AC371" s="147"/>
      <c r="AD371" s="147"/>
      <c r="AE371" s="147"/>
      <c r="AF371" s="147"/>
      <c r="AG371" s="147" t="s">
        <v>253</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2" x14ac:dyDescent="0.2">
      <c r="A372" s="154"/>
      <c r="B372" s="155"/>
      <c r="C372" s="183" t="s">
        <v>677</v>
      </c>
      <c r="D372" s="163"/>
      <c r="E372" s="164">
        <v>15.2</v>
      </c>
      <c r="F372" s="158"/>
      <c r="G372" s="158"/>
      <c r="H372" s="158"/>
      <c r="I372" s="158"/>
      <c r="J372" s="158"/>
      <c r="K372" s="158"/>
      <c r="L372" s="158"/>
      <c r="M372" s="158"/>
      <c r="N372" s="157"/>
      <c r="O372" s="157"/>
      <c r="P372" s="157"/>
      <c r="Q372" s="157"/>
      <c r="R372" s="158"/>
      <c r="S372" s="158"/>
      <c r="T372" s="158"/>
      <c r="U372" s="158"/>
      <c r="V372" s="158"/>
      <c r="W372" s="158"/>
      <c r="X372" s="158"/>
      <c r="Y372" s="158"/>
      <c r="Z372" s="147"/>
      <c r="AA372" s="147"/>
      <c r="AB372" s="147"/>
      <c r="AC372" s="147"/>
      <c r="AD372" s="147"/>
      <c r="AE372" s="147"/>
      <c r="AF372" s="147"/>
      <c r="AG372" s="147" t="s">
        <v>217</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83" t="s">
        <v>678</v>
      </c>
      <c r="D373" s="163"/>
      <c r="E373" s="164">
        <v>2.5</v>
      </c>
      <c r="F373" s="158"/>
      <c r="G373" s="158"/>
      <c r="H373" s="158"/>
      <c r="I373" s="158"/>
      <c r="J373" s="158"/>
      <c r="K373" s="158"/>
      <c r="L373" s="158"/>
      <c r="M373" s="158"/>
      <c r="N373" s="157"/>
      <c r="O373" s="157"/>
      <c r="P373" s="157"/>
      <c r="Q373" s="157"/>
      <c r="R373" s="158"/>
      <c r="S373" s="158"/>
      <c r="T373" s="158"/>
      <c r="U373" s="158"/>
      <c r="V373" s="158"/>
      <c r="W373" s="158"/>
      <c r="X373" s="158"/>
      <c r="Y373" s="158"/>
      <c r="Z373" s="147"/>
      <c r="AA373" s="147"/>
      <c r="AB373" s="147"/>
      <c r="AC373" s="147"/>
      <c r="AD373" s="147"/>
      <c r="AE373" s="147"/>
      <c r="AF373" s="147"/>
      <c r="AG373" s="147" t="s">
        <v>217</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ht="22.5" outlineLevel="1" x14ac:dyDescent="0.2">
      <c r="A374" s="173">
        <v>112</v>
      </c>
      <c r="B374" s="174" t="s">
        <v>679</v>
      </c>
      <c r="C374" s="182" t="s">
        <v>680</v>
      </c>
      <c r="D374" s="175" t="s">
        <v>329</v>
      </c>
      <c r="E374" s="176">
        <v>1.8</v>
      </c>
      <c r="F374" s="177"/>
      <c r="G374" s="178">
        <f>ROUND(E374*F374,2)</f>
        <v>0</v>
      </c>
      <c r="H374" s="177"/>
      <c r="I374" s="178">
        <f>ROUND(E374*H374,2)</f>
        <v>0</v>
      </c>
      <c r="J374" s="177"/>
      <c r="K374" s="178">
        <f>ROUND(E374*J374,2)</f>
        <v>0</v>
      </c>
      <c r="L374" s="178">
        <v>21</v>
      </c>
      <c r="M374" s="178">
        <f>G374*(1+L374/100)</f>
        <v>0</v>
      </c>
      <c r="N374" s="176">
        <v>0</v>
      </c>
      <c r="O374" s="176">
        <f>ROUND(E374*N374,2)</f>
        <v>0</v>
      </c>
      <c r="P374" s="176">
        <v>1.7129999999999999E-2</v>
      </c>
      <c r="Q374" s="176">
        <f>ROUND(E374*P374,2)</f>
        <v>0.03</v>
      </c>
      <c r="R374" s="178"/>
      <c r="S374" s="178" t="s">
        <v>229</v>
      </c>
      <c r="T374" s="179" t="s">
        <v>229</v>
      </c>
      <c r="U374" s="158">
        <v>0</v>
      </c>
      <c r="V374" s="158">
        <f>ROUND(E374*U374,2)</f>
        <v>0</v>
      </c>
      <c r="W374" s="158"/>
      <c r="X374" s="158" t="s">
        <v>208</v>
      </c>
      <c r="Y374" s="158" t="s">
        <v>209</v>
      </c>
      <c r="Z374" s="147"/>
      <c r="AA374" s="147"/>
      <c r="AB374" s="147"/>
      <c r="AC374" s="147"/>
      <c r="AD374" s="147"/>
      <c r="AE374" s="147"/>
      <c r="AF374" s="147"/>
      <c r="AG374" s="147" t="s">
        <v>253</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83" t="s">
        <v>681</v>
      </c>
      <c r="D375" s="163"/>
      <c r="E375" s="164">
        <v>1.8</v>
      </c>
      <c r="F375" s="158"/>
      <c r="G375" s="158"/>
      <c r="H375" s="158"/>
      <c r="I375" s="158"/>
      <c r="J375" s="158"/>
      <c r="K375" s="158"/>
      <c r="L375" s="158"/>
      <c r="M375" s="158"/>
      <c r="N375" s="157"/>
      <c r="O375" s="157"/>
      <c r="P375" s="157"/>
      <c r="Q375" s="157"/>
      <c r="R375" s="158"/>
      <c r="S375" s="158"/>
      <c r="T375" s="158"/>
      <c r="U375" s="158"/>
      <c r="V375" s="158"/>
      <c r="W375" s="158"/>
      <c r="X375" s="158"/>
      <c r="Y375" s="158"/>
      <c r="Z375" s="147"/>
      <c r="AA375" s="147"/>
      <c r="AB375" s="147"/>
      <c r="AC375" s="147"/>
      <c r="AD375" s="147"/>
      <c r="AE375" s="147"/>
      <c r="AF375" s="147"/>
      <c r="AG375" s="147" t="s">
        <v>217</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ht="22.5" outlineLevel="1" x14ac:dyDescent="0.2">
      <c r="A376" s="173">
        <v>113</v>
      </c>
      <c r="B376" s="174" t="s">
        <v>682</v>
      </c>
      <c r="C376" s="182" t="s">
        <v>683</v>
      </c>
      <c r="D376" s="175" t="s">
        <v>329</v>
      </c>
      <c r="E376" s="176">
        <v>4</v>
      </c>
      <c r="F376" s="177"/>
      <c r="G376" s="178">
        <f>ROUND(E376*F376,2)</f>
        <v>0</v>
      </c>
      <c r="H376" s="177"/>
      <c r="I376" s="178">
        <f>ROUND(E376*H376,2)</f>
        <v>0</v>
      </c>
      <c r="J376" s="177"/>
      <c r="K376" s="178">
        <f>ROUND(E376*J376,2)</f>
        <v>0</v>
      </c>
      <c r="L376" s="178">
        <v>21</v>
      </c>
      <c r="M376" s="178">
        <f>G376*(1+L376/100)</f>
        <v>0</v>
      </c>
      <c r="N376" s="176">
        <v>0</v>
      </c>
      <c r="O376" s="176">
        <f>ROUND(E376*N376,2)</f>
        <v>0</v>
      </c>
      <c r="P376" s="176">
        <v>6.8000000000000005E-2</v>
      </c>
      <c r="Q376" s="176">
        <f>ROUND(E376*P376,2)</f>
        <v>0.27</v>
      </c>
      <c r="R376" s="178"/>
      <c r="S376" s="178" t="s">
        <v>229</v>
      </c>
      <c r="T376" s="179" t="s">
        <v>229</v>
      </c>
      <c r="U376" s="158">
        <v>0</v>
      </c>
      <c r="V376" s="158">
        <f>ROUND(E376*U376,2)</f>
        <v>0</v>
      </c>
      <c r="W376" s="158"/>
      <c r="X376" s="158" t="s">
        <v>208</v>
      </c>
      <c r="Y376" s="158" t="s">
        <v>209</v>
      </c>
      <c r="Z376" s="147"/>
      <c r="AA376" s="147"/>
      <c r="AB376" s="147"/>
      <c r="AC376" s="147"/>
      <c r="AD376" s="147"/>
      <c r="AE376" s="147"/>
      <c r="AF376" s="147"/>
      <c r="AG376" s="147" t="s">
        <v>253</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2" x14ac:dyDescent="0.2">
      <c r="A377" s="154"/>
      <c r="B377" s="155"/>
      <c r="C377" s="183" t="s">
        <v>684</v>
      </c>
      <c r="D377" s="163"/>
      <c r="E377" s="164">
        <v>4</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217</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6" t="s">
        <v>201</v>
      </c>
      <c r="B378" s="167" t="s">
        <v>113</v>
      </c>
      <c r="C378" s="181" t="s">
        <v>114</v>
      </c>
      <c r="D378" s="168"/>
      <c r="E378" s="169"/>
      <c r="F378" s="170"/>
      <c r="G378" s="170">
        <f>SUMIF(AG379:AG379,"&lt;&gt;NOR",G379:G379)</f>
        <v>0</v>
      </c>
      <c r="H378" s="170"/>
      <c r="I378" s="170">
        <f>SUM(I379:I379)</f>
        <v>0</v>
      </c>
      <c r="J378" s="170"/>
      <c r="K378" s="170">
        <f>SUM(K379:K379)</f>
        <v>0</v>
      </c>
      <c r="L378" s="170"/>
      <c r="M378" s="170">
        <f>SUM(M379:M379)</f>
        <v>0</v>
      </c>
      <c r="N378" s="169"/>
      <c r="O378" s="169">
        <f>SUM(O379:O379)</f>
        <v>0</v>
      </c>
      <c r="P378" s="169"/>
      <c r="Q378" s="169">
        <f>SUM(Q379:Q379)</f>
        <v>0</v>
      </c>
      <c r="R378" s="170"/>
      <c r="S378" s="170"/>
      <c r="T378" s="171"/>
      <c r="U378" s="165"/>
      <c r="V378" s="165">
        <f>SUM(V379:V379)</f>
        <v>0</v>
      </c>
      <c r="W378" s="165"/>
      <c r="X378" s="165"/>
      <c r="Y378" s="165"/>
      <c r="AG378" t="s">
        <v>202</v>
      </c>
    </row>
    <row r="379" spans="1:60" ht="22.5" outlineLevel="1" x14ac:dyDescent="0.2">
      <c r="A379" s="188">
        <v>114</v>
      </c>
      <c r="B379" s="189" t="s">
        <v>685</v>
      </c>
      <c r="C379" s="196" t="s">
        <v>686</v>
      </c>
      <c r="D379" s="190" t="s">
        <v>283</v>
      </c>
      <c r="E379" s="191">
        <v>117.41763</v>
      </c>
      <c r="F379" s="192"/>
      <c r="G379" s="193">
        <f>ROUND(E379*F379,2)</f>
        <v>0</v>
      </c>
      <c r="H379" s="192"/>
      <c r="I379" s="193">
        <f>ROUND(E379*H379,2)</f>
        <v>0</v>
      </c>
      <c r="J379" s="192"/>
      <c r="K379" s="193">
        <f>ROUND(E379*J379,2)</f>
        <v>0</v>
      </c>
      <c r="L379" s="193">
        <v>21</v>
      </c>
      <c r="M379" s="193">
        <f>G379*(1+L379/100)</f>
        <v>0</v>
      </c>
      <c r="N379" s="191">
        <v>0</v>
      </c>
      <c r="O379" s="191">
        <f>ROUND(E379*N379,2)</f>
        <v>0</v>
      </c>
      <c r="P379" s="191">
        <v>0</v>
      </c>
      <c r="Q379" s="191">
        <f>ROUND(E379*P379,2)</f>
        <v>0</v>
      </c>
      <c r="R379" s="193"/>
      <c r="S379" s="193" t="s">
        <v>229</v>
      </c>
      <c r="T379" s="194" t="s">
        <v>229</v>
      </c>
      <c r="U379" s="158">
        <v>0</v>
      </c>
      <c r="V379" s="158">
        <f>ROUND(E379*U379,2)</f>
        <v>0</v>
      </c>
      <c r="W379" s="158"/>
      <c r="X379" s="158" t="s">
        <v>687</v>
      </c>
      <c r="Y379" s="158" t="s">
        <v>209</v>
      </c>
      <c r="Z379" s="147"/>
      <c r="AA379" s="147"/>
      <c r="AB379" s="147"/>
      <c r="AC379" s="147"/>
      <c r="AD379" s="147"/>
      <c r="AE379" s="147"/>
      <c r="AF379" s="147"/>
      <c r="AG379" s="147" t="s">
        <v>688</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6" t="s">
        <v>201</v>
      </c>
      <c r="B380" s="167" t="s">
        <v>115</v>
      </c>
      <c r="C380" s="181" t="s">
        <v>116</v>
      </c>
      <c r="D380" s="168"/>
      <c r="E380" s="169"/>
      <c r="F380" s="170"/>
      <c r="G380" s="170">
        <f>SUMIF(AG381:AG382,"&lt;&gt;NOR",G381:G382)</f>
        <v>0</v>
      </c>
      <c r="H380" s="170"/>
      <c r="I380" s="170">
        <f>SUM(I381:I382)</f>
        <v>0</v>
      </c>
      <c r="J380" s="170"/>
      <c r="K380" s="170">
        <f>SUM(K381:K382)</f>
        <v>0</v>
      </c>
      <c r="L380" s="170"/>
      <c r="M380" s="170">
        <f>SUM(M381:M382)</f>
        <v>0</v>
      </c>
      <c r="N380" s="169"/>
      <c r="O380" s="169">
        <f>SUM(O381:O382)</f>
        <v>0</v>
      </c>
      <c r="P380" s="169"/>
      <c r="Q380" s="169">
        <f>SUM(Q381:Q382)</f>
        <v>0</v>
      </c>
      <c r="R380" s="170"/>
      <c r="S380" s="170"/>
      <c r="T380" s="171"/>
      <c r="U380" s="165"/>
      <c r="V380" s="165">
        <f>SUM(V381:V382)</f>
        <v>0</v>
      </c>
      <c r="W380" s="165"/>
      <c r="X380" s="165"/>
      <c r="Y380" s="165"/>
      <c r="AG380" t="s">
        <v>202</v>
      </c>
    </row>
    <row r="381" spans="1:60" outlineLevel="1" x14ac:dyDescent="0.2">
      <c r="A381" s="173">
        <v>115</v>
      </c>
      <c r="B381" s="174" t="s">
        <v>250</v>
      </c>
      <c r="C381" s="182" t="s">
        <v>689</v>
      </c>
      <c r="D381" s="175" t="s">
        <v>252</v>
      </c>
      <c r="E381" s="176">
        <v>1</v>
      </c>
      <c r="F381" s="177"/>
      <c r="G381" s="178">
        <f>ROUND(E381*F381,2)</f>
        <v>0</v>
      </c>
      <c r="H381" s="177"/>
      <c r="I381" s="178">
        <f>ROUND(E381*H381,2)</f>
        <v>0</v>
      </c>
      <c r="J381" s="177"/>
      <c r="K381" s="178">
        <f>ROUND(E381*J381,2)</f>
        <v>0</v>
      </c>
      <c r="L381" s="178">
        <v>21</v>
      </c>
      <c r="M381" s="178">
        <f>G381*(1+L381/100)</f>
        <v>0</v>
      </c>
      <c r="N381" s="176">
        <v>0</v>
      </c>
      <c r="O381" s="176">
        <f>ROUND(E381*N381,2)</f>
        <v>0</v>
      </c>
      <c r="P381" s="176">
        <v>0</v>
      </c>
      <c r="Q381" s="176">
        <f>ROUND(E381*P381,2)</f>
        <v>0</v>
      </c>
      <c r="R381" s="178"/>
      <c r="S381" s="178" t="s">
        <v>206</v>
      </c>
      <c r="T381" s="179" t="s">
        <v>207</v>
      </c>
      <c r="U381" s="158">
        <v>0</v>
      </c>
      <c r="V381" s="158">
        <f>ROUND(E381*U381,2)</f>
        <v>0</v>
      </c>
      <c r="W381" s="158"/>
      <c r="X381" s="158" t="s">
        <v>208</v>
      </c>
      <c r="Y381" s="158" t="s">
        <v>209</v>
      </c>
      <c r="Z381" s="147"/>
      <c r="AA381" s="147"/>
      <c r="AB381" s="147"/>
      <c r="AC381" s="147"/>
      <c r="AD381" s="147"/>
      <c r="AE381" s="147"/>
      <c r="AF381" s="147"/>
      <c r="AG381" s="147" t="s">
        <v>253</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2" x14ac:dyDescent="0.2">
      <c r="A382" s="154"/>
      <c r="B382" s="155"/>
      <c r="C382" s="183" t="s">
        <v>81</v>
      </c>
      <c r="D382" s="163"/>
      <c r="E382" s="164">
        <v>1</v>
      </c>
      <c r="F382" s="158"/>
      <c r="G382" s="158"/>
      <c r="H382" s="158"/>
      <c r="I382" s="158"/>
      <c r="J382" s="158"/>
      <c r="K382" s="158"/>
      <c r="L382" s="158"/>
      <c r="M382" s="158"/>
      <c r="N382" s="157"/>
      <c r="O382" s="157"/>
      <c r="P382" s="157"/>
      <c r="Q382" s="157"/>
      <c r="R382" s="158"/>
      <c r="S382" s="158"/>
      <c r="T382" s="158"/>
      <c r="U382" s="158"/>
      <c r="V382" s="158"/>
      <c r="W382" s="158"/>
      <c r="X382" s="158"/>
      <c r="Y382" s="158"/>
      <c r="Z382" s="147"/>
      <c r="AA382" s="147"/>
      <c r="AB382" s="147"/>
      <c r="AC382" s="147"/>
      <c r="AD382" s="147"/>
      <c r="AE382" s="147"/>
      <c r="AF382" s="147"/>
      <c r="AG382" s="147" t="s">
        <v>217</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x14ac:dyDescent="0.2">
      <c r="A383" s="166" t="s">
        <v>201</v>
      </c>
      <c r="B383" s="167" t="s">
        <v>117</v>
      </c>
      <c r="C383" s="181" t="s">
        <v>118</v>
      </c>
      <c r="D383" s="168"/>
      <c r="E383" s="169"/>
      <c r="F383" s="170"/>
      <c r="G383" s="170">
        <f>SUMIF(AG384:AG431,"&lt;&gt;NOR",G384:G431)</f>
        <v>0</v>
      </c>
      <c r="H383" s="170"/>
      <c r="I383" s="170">
        <f>SUM(I384:I431)</f>
        <v>0</v>
      </c>
      <c r="J383" s="170"/>
      <c r="K383" s="170">
        <f>SUM(K384:K431)</f>
        <v>0</v>
      </c>
      <c r="L383" s="170"/>
      <c r="M383" s="170">
        <f>SUM(M384:M431)</f>
        <v>0</v>
      </c>
      <c r="N383" s="169"/>
      <c r="O383" s="169">
        <f>SUM(O384:O431)</f>
        <v>1.6099999999999999</v>
      </c>
      <c r="P383" s="169"/>
      <c r="Q383" s="169">
        <f>SUM(Q384:Q431)</f>
        <v>1.1000000000000001</v>
      </c>
      <c r="R383" s="170"/>
      <c r="S383" s="170"/>
      <c r="T383" s="171"/>
      <c r="U383" s="165"/>
      <c r="V383" s="165">
        <f>SUM(V384:V431)</f>
        <v>0</v>
      </c>
      <c r="W383" s="165"/>
      <c r="X383" s="165"/>
      <c r="Y383" s="165"/>
      <c r="AG383" t="s">
        <v>202</v>
      </c>
    </row>
    <row r="384" spans="1:60" ht="33.75" outlineLevel="1" x14ac:dyDescent="0.2">
      <c r="A384" s="173">
        <v>116</v>
      </c>
      <c r="B384" s="174" t="s">
        <v>690</v>
      </c>
      <c r="C384" s="182" t="s">
        <v>691</v>
      </c>
      <c r="D384" s="175" t="s">
        <v>329</v>
      </c>
      <c r="E384" s="176">
        <v>113.33499999999999</v>
      </c>
      <c r="F384" s="177"/>
      <c r="G384" s="178">
        <f>ROUND(E384*F384,2)</f>
        <v>0</v>
      </c>
      <c r="H384" s="177"/>
      <c r="I384" s="178">
        <f>ROUND(E384*H384,2)</f>
        <v>0</v>
      </c>
      <c r="J384" s="177"/>
      <c r="K384" s="178">
        <f>ROUND(E384*J384,2)</f>
        <v>0</v>
      </c>
      <c r="L384" s="178">
        <v>21</v>
      </c>
      <c r="M384" s="178">
        <f>G384*(1+L384/100)</f>
        <v>0</v>
      </c>
      <c r="N384" s="176">
        <v>3.3E-4</v>
      </c>
      <c r="O384" s="176">
        <f>ROUND(E384*N384,2)</f>
        <v>0.04</v>
      </c>
      <c r="P384" s="176">
        <v>0</v>
      </c>
      <c r="Q384" s="176">
        <f>ROUND(E384*P384,2)</f>
        <v>0</v>
      </c>
      <c r="R384" s="178"/>
      <c r="S384" s="178" t="s">
        <v>229</v>
      </c>
      <c r="T384" s="179" t="s">
        <v>229</v>
      </c>
      <c r="U384" s="158">
        <v>0</v>
      </c>
      <c r="V384" s="158">
        <f>ROUND(E384*U384,2)</f>
        <v>0</v>
      </c>
      <c r="W384" s="158"/>
      <c r="X384" s="158" t="s">
        <v>208</v>
      </c>
      <c r="Y384" s="158" t="s">
        <v>209</v>
      </c>
      <c r="Z384" s="147"/>
      <c r="AA384" s="147"/>
      <c r="AB384" s="147"/>
      <c r="AC384" s="147"/>
      <c r="AD384" s="147"/>
      <c r="AE384" s="147"/>
      <c r="AF384" s="147"/>
      <c r="AG384" s="147" t="s">
        <v>692</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183" t="s">
        <v>394</v>
      </c>
      <c r="D385" s="163"/>
      <c r="E385" s="164">
        <v>56.68</v>
      </c>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217</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83" t="s">
        <v>395</v>
      </c>
      <c r="D386" s="163"/>
      <c r="E386" s="164">
        <v>27.3</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217</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83" t="s">
        <v>396</v>
      </c>
      <c r="D387" s="163"/>
      <c r="E387" s="164">
        <v>6.66</v>
      </c>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217</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83" t="s">
        <v>397</v>
      </c>
      <c r="D388" s="163"/>
      <c r="E388" s="164">
        <v>22.7</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217</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45" outlineLevel="1" x14ac:dyDescent="0.2">
      <c r="A389" s="173">
        <v>117</v>
      </c>
      <c r="B389" s="174" t="s">
        <v>693</v>
      </c>
      <c r="C389" s="182" t="s">
        <v>694</v>
      </c>
      <c r="D389" s="175" t="s">
        <v>329</v>
      </c>
      <c r="E389" s="176">
        <v>14.596</v>
      </c>
      <c r="F389" s="177"/>
      <c r="G389" s="178">
        <f>ROUND(E389*F389,2)</f>
        <v>0</v>
      </c>
      <c r="H389" s="177"/>
      <c r="I389" s="178">
        <f>ROUND(E389*H389,2)</f>
        <v>0</v>
      </c>
      <c r="J389" s="177"/>
      <c r="K389" s="178">
        <f>ROUND(E389*J389,2)</f>
        <v>0</v>
      </c>
      <c r="L389" s="178">
        <v>21</v>
      </c>
      <c r="M389" s="178">
        <f>G389*(1+L389/100)</f>
        <v>0</v>
      </c>
      <c r="N389" s="176">
        <v>5.1999999999999995E-4</v>
      </c>
      <c r="O389" s="176">
        <f>ROUND(E389*N389,2)</f>
        <v>0.01</v>
      </c>
      <c r="P389" s="176">
        <v>0</v>
      </c>
      <c r="Q389" s="176">
        <f>ROUND(E389*P389,2)</f>
        <v>0</v>
      </c>
      <c r="R389" s="178"/>
      <c r="S389" s="178" t="s">
        <v>229</v>
      </c>
      <c r="T389" s="179" t="s">
        <v>229</v>
      </c>
      <c r="U389" s="158">
        <v>0</v>
      </c>
      <c r="V389" s="158">
        <f>ROUND(E389*U389,2)</f>
        <v>0</v>
      </c>
      <c r="W389" s="158"/>
      <c r="X389" s="158" t="s">
        <v>208</v>
      </c>
      <c r="Y389" s="158" t="s">
        <v>209</v>
      </c>
      <c r="Z389" s="147"/>
      <c r="AA389" s="147"/>
      <c r="AB389" s="147"/>
      <c r="AC389" s="147"/>
      <c r="AD389" s="147"/>
      <c r="AE389" s="147"/>
      <c r="AF389" s="147"/>
      <c r="AG389" s="147" t="s">
        <v>692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
      <c r="A390" s="154"/>
      <c r="B390" s="155"/>
      <c r="C390" s="183" t="s">
        <v>695</v>
      </c>
      <c r="D390" s="163"/>
      <c r="E390" s="164">
        <v>14.6</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217</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22.5" outlineLevel="1" x14ac:dyDescent="0.2">
      <c r="A391" s="173">
        <v>118</v>
      </c>
      <c r="B391" s="174" t="s">
        <v>696</v>
      </c>
      <c r="C391" s="182" t="s">
        <v>697</v>
      </c>
      <c r="D391" s="175" t="s">
        <v>329</v>
      </c>
      <c r="E391" s="176">
        <v>113.33499999999999</v>
      </c>
      <c r="F391" s="177"/>
      <c r="G391" s="178">
        <f>ROUND(E391*F391,2)</f>
        <v>0</v>
      </c>
      <c r="H391" s="177"/>
      <c r="I391" s="178">
        <f>ROUND(E391*H391,2)</f>
        <v>0</v>
      </c>
      <c r="J391" s="177"/>
      <c r="K391" s="178">
        <f>ROUND(E391*J391,2)</f>
        <v>0</v>
      </c>
      <c r="L391" s="178">
        <v>21</v>
      </c>
      <c r="M391" s="178">
        <f>G391*(1+L391/100)</f>
        <v>0</v>
      </c>
      <c r="N391" s="176">
        <v>8.1999999999999998E-4</v>
      </c>
      <c r="O391" s="176">
        <f>ROUND(E391*N391,2)</f>
        <v>0.09</v>
      </c>
      <c r="P391" s="176">
        <v>0</v>
      </c>
      <c r="Q391" s="176">
        <f>ROUND(E391*P391,2)</f>
        <v>0</v>
      </c>
      <c r="R391" s="178"/>
      <c r="S391" s="178" t="s">
        <v>229</v>
      </c>
      <c r="T391" s="179" t="s">
        <v>229</v>
      </c>
      <c r="U391" s="158">
        <v>0</v>
      </c>
      <c r="V391" s="158">
        <f>ROUND(E391*U391,2)</f>
        <v>0</v>
      </c>
      <c r="W391" s="158"/>
      <c r="X391" s="158" t="s">
        <v>208</v>
      </c>
      <c r="Y391" s="158" t="s">
        <v>209</v>
      </c>
      <c r="Z391" s="147"/>
      <c r="AA391" s="147"/>
      <c r="AB391" s="147"/>
      <c r="AC391" s="147"/>
      <c r="AD391" s="147"/>
      <c r="AE391" s="147"/>
      <c r="AF391" s="147"/>
      <c r="AG391" s="147" t="s">
        <v>692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2" x14ac:dyDescent="0.2">
      <c r="A392" s="154"/>
      <c r="B392" s="155"/>
      <c r="C392" s="183" t="s">
        <v>394</v>
      </c>
      <c r="D392" s="163"/>
      <c r="E392" s="164">
        <v>56.68</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217</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83" t="s">
        <v>395</v>
      </c>
      <c r="D393" s="163"/>
      <c r="E393" s="164">
        <v>27.3</v>
      </c>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217</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83" t="s">
        <v>396</v>
      </c>
      <c r="D394" s="163"/>
      <c r="E394" s="164">
        <v>6.66</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217</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3" x14ac:dyDescent="0.2">
      <c r="A395" s="154"/>
      <c r="B395" s="155"/>
      <c r="C395" s="183" t="s">
        <v>397</v>
      </c>
      <c r="D395" s="163"/>
      <c r="E395" s="164">
        <v>22.7</v>
      </c>
      <c r="F395" s="158"/>
      <c r="G395" s="158"/>
      <c r="H395" s="158"/>
      <c r="I395" s="158"/>
      <c r="J395" s="158"/>
      <c r="K395" s="158"/>
      <c r="L395" s="158"/>
      <c r="M395" s="158"/>
      <c r="N395" s="157"/>
      <c r="O395" s="157"/>
      <c r="P395" s="157"/>
      <c r="Q395" s="157"/>
      <c r="R395" s="158"/>
      <c r="S395" s="158"/>
      <c r="T395" s="158"/>
      <c r="U395" s="158"/>
      <c r="V395" s="158"/>
      <c r="W395" s="158"/>
      <c r="X395" s="158"/>
      <c r="Y395" s="158"/>
      <c r="Z395" s="147"/>
      <c r="AA395" s="147"/>
      <c r="AB395" s="147"/>
      <c r="AC395" s="147"/>
      <c r="AD395" s="147"/>
      <c r="AE395" s="147"/>
      <c r="AF395" s="147"/>
      <c r="AG395" s="147" t="s">
        <v>217</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2.5" outlineLevel="1" x14ac:dyDescent="0.2">
      <c r="A396" s="173">
        <v>119</v>
      </c>
      <c r="B396" s="174" t="s">
        <v>698</v>
      </c>
      <c r="C396" s="182" t="s">
        <v>699</v>
      </c>
      <c r="D396" s="175" t="s">
        <v>329</v>
      </c>
      <c r="E396" s="176">
        <v>14.596</v>
      </c>
      <c r="F396" s="177"/>
      <c r="G396" s="178">
        <f>ROUND(E396*F396,2)</f>
        <v>0</v>
      </c>
      <c r="H396" s="177"/>
      <c r="I396" s="178">
        <f>ROUND(E396*H396,2)</f>
        <v>0</v>
      </c>
      <c r="J396" s="177"/>
      <c r="K396" s="178">
        <f>ROUND(E396*J396,2)</f>
        <v>0</v>
      </c>
      <c r="L396" s="178">
        <v>21</v>
      </c>
      <c r="M396" s="178">
        <f>G396*(1+L396/100)</f>
        <v>0</v>
      </c>
      <c r="N396" s="176">
        <v>9.8999999999999999E-4</v>
      </c>
      <c r="O396" s="176">
        <f>ROUND(E396*N396,2)</f>
        <v>0.01</v>
      </c>
      <c r="P396" s="176">
        <v>0</v>
      </c>
      <c r="Q396" s="176">
        <f>ROUND(E396*P396,2)</f>
        <v>0</v>
      </c>
      <c r="R396" s="178"/>
      <c r="S396" s="178" t="s">
        <v>229</v>
      </c>
      <c r="T396" s="179" t="s">
        <v>229</v>
      </c>
      <c r="U396" s="158">
        <v>0</v>
      </c>
      <c r="V396" s="158">
        <f>ROUND(E396*U396,2)</f>
        <v>0</v>
      </c>
      <c r="W396" s="158"/>
      <c r="X396" s="158" t="s">
        <v>208</v>
      </c>
      <c r="Y396" s="158" t="s">
        <v>209</v>
      </c>
      <c r="Z396" s="147"/>
      <c r="AA396" s="147"/>
      <c r="AB396" s="147"/>
      <c r="AC396" s="147"/>
      <c r="AD396" s="147"/>
      <c r="AE396" s="147"/>
      <c r="AF396" s="147"/>
      <c r="AG396" s="147" t="s">
        <v>692</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183" t="s">
        <v>695</v>
      </c>
      <c r="D397" s="163"/>
      <c r="E397" s="164">
        <v>14.6</v>
      </c>
      <c r="F397" s="158"/>
      <c r="G397" s="158"/>
      <c r="H397" s="158"/>
      <c r="I397" s="158"/>
      <c r="J397" s="158"/>
      <c r="K397" s="158"/>
      <c r="L397" s="158"/>
      <c r="M397" s="158"/>
      <c r="N397" s="157"/>
      <c r="O397" s="157"/>
      <c r="P397" s="157"/>
      <c r="Q397" s="157"/>
      <c r="R397" s="158"/>
      <c r="S397" s="158"/>
      <c r="T397" s="158"/>
      <c r="U397" s="158"/>
      <c r="V397" s="158"/>
      <c r="W397" s="158"/>
      <c r="X397" s="158"/>
      <c r="Y397" s="158"/>
      <c r="Z397" s="147"/>
      <c r="AA397" s="147"/>
      <c r="AB397" s="147"/>
      <c r="AC397" s="147"/>
      <c r="AD397" s="147"/>
      <c r="AE397" s="147"/>
      <c r="AF397" s="147"/>
      <c r="AG397" s="147" t="s">
        <v>217</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73">
        <v>120</v>
      </c>
      <c r="B398" s="174" t="s">
        <v>700</v>
      </c>
      <c r="C398" s="182" t="s">
        <v>701</v>
      </c>
      <c r="D398" s="175" t="s">
        <v>329</v>
      </c>
      <c r="E398" s="176">
        <v>113.33499999999999</v>
      </c>
      <c r="F398" s="177"/>
      <c r="G398" s="178">
        <f>ROUND(E398*F398,2)</f>
        <v>0</v>
      </c>
      <c r="H398" s="177"/>
      <c r="I398" s="178">
        <f>ROUND(E398*H398,2)</f>
        <v>0</v>
      </c>
      <c r="J398" s="177"/>
      <c r="K398" s="178">
        <f>ROUND(E398*J398,2)</f>
        <v>0</v>
      </c>
      <c r="L398" s="178">
        <v>21</v>
      </c>
      <c r="M398" s="178">
        <f>G398*(1+L398/100)</f>
        <v>0</v>
      </c>
      <c r="N398" s="176">
        <v>0</v>
      </c>
      <c r="O398" s="176">
        <f>ROUND(E398*N398,2)</f>
        <v>0</v>
      </c>
      <c r="P398" s="176">
        <v>9.7400000000000004E-3</v>
      </c>
      <c r="Q398" s="176">
        <f>ROUND(E398*P398,2)</f>
        <v>1.1000000000000001</v>
      </c>
      <c r="R398" s="178"/>
      <c r="S398" s="178" t="s">
        <v>229</v>
      </c>
      <c r="T398" s="179" t="s">
        <v>229</v>
      </c>
      <c r="U398" s="158">
        <v>0</v>
      </c>
      <c r="V398" s="158">
        <f>ROUND(E398*U398,2)</f>
        <v>0</v>
      </c>
      <c r="W398" s="158"/>
      <c r="X398" s="158" t="s">
        <v>208</v>
      </c>
      <c r="Y398" s="158" t="s">
        <v>209</v>
      </c>
      <c r="Z398" s="147"/>
      <c r="AA398" s="147"/>
      <c r="AB398" s="147"/>
      <c r="AC398" s="147"/>
      <c r="AD398" s="147"/>
      <c r="AE398" s="147"/>
      <c r="AF398" s="147"/>
      <c r="AG398" s="147" t="s">
        <v>692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256" t="s">
        <v>702</v>
      </c>
      <c r="D399" s="257"/>
      <c r="E399" s="257"/>
      <c r="F399" s="257"/>
      <c r="G399" s="257"/>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212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
      <c r="A400" s="154"/>
      <c r="B400" s="155"/>
      <c r="C400" s="183" t="s">
        <v>394</v>
      </c>
      <c r="D400" s="163"/>
      <c r="E400" s="164">
        <v>56.68</v>
      </c>
      <c r="F400" s="158"/>
      <c r="G400" s="158"/>
      <c r="H400" s="158"/>
      <c r="I400" s="158"/>
      <c r="J400" s="158"/>
      <c r="K400" s="158"/>
      <c r="L400" s="158"/>
      <c r="M400" s="158"/>
      <c r="N400" s="157"/>
      <c r="O400" s="157"/>
      <c r="P400" s="157"/>
      <c r="Q400" s="157"/>
      <c r="R400" s="158"/>
      <c r="S400" s="158"/>
      <c r="T400" s="158"/>
      <c r="U400" s="158"/>
      <c r="V400" s="158"/>
      <c r="W400" s="158"/>
      <c r="X400" s="158"/>
      <c r="Y400" s="158"/>
      <c r="Z400" s="147"/>
      <c r="AA400" s="147"/>
      <c r="AB400" s="147"/>
      <c r="AC400" s="147"/>
      <c r="AD400" s="147"/>
      <c r="AE400" s="147"/>
      <c r="AF400" s="147"/>
      <c r="AG400" s="147" t="s">
        <v>217</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183" t="s">
        <v>395</v>
      </c>
      <c r="D401" s="163"/>
      <c r="E401" s="164">
        <v>27.3</v>
      </c>
      <c r="F401" s="158"/>
      <c r="G401" s="158"/>
      <c r="H401" s="158"/>
      <c r="I401" s="158"/>
      <c r="J401" s="158"/>
      <c r="K401" s="158"/>
      <c r="L401" s="158"/>
      <c r="M401" s="158"/>
      <c r="N401" s="157"/>
      <c r="O401" s="157"/>
      <c r="P401" s="157"/>
      <c r="Q401" s="157"/>
      <c r="R401" s="158"/>
      <c r="S401" s="158"/>
      <c r="T401" s="158"/>
      <c r="U401" s="158"/>
      <c r="V401" s="158"/>
      <c r="W401" s="158"/>
      <c r="X401" s="158"/>
      <c r="Y401" s="158"/>
      <c r="Z401" s="147"/>
      <c r="AA401" s="147"/>
      <c r="AB401" s="147"/>
      <c r="AC401" s="147"/>
      <c r="AD401" s="147"/>
      <c r="AE401" s="147"/>
      <c r="AF401" s="147"/>
      <c r="AG401" s="147" t="s">
        <v>217</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83" t="s">
        <v>396</v>
      </c>
      <c r="D402" s="163"/>
      <c r="E402" s="164">
        <v>6.66</v>
      </c>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217</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83" t="s">
        <v>397</v>
      </c>
      <c r="D403" s="163"/>
      <c r="E403" s="164">
        <v>22.7</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217</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73">
        <v>121</v>
      </c>
      <c r="B404" s="174" t="s">
        <v>703</v>
      </c>
      <c r="C404" s="182" t="s">
        <v>704</v>
      </c>
      <c r="D404" s="175" t="s">
        <v>329</v>
      </c>
      <c r="E404" s="176">
        <v>10.045</v>
      </c>
      <c r="F404" s="177"/>
      <c r="G404" s="178">
        <f>ROUND(E404*F404,2)</f>
        <v>0</v>
      </c>
      <c r="H404" s="177"/>
      <c r="I404" s="178">
        <f>ROUND(E404*H404,2)</f>
        <v>0</v>
      </c>
      <c r="J404" s="177"/>
      <c r="K404" s="178">
        <f>ROUND(E404*J404,2)</f>
        <v>0</v>
      </c>
      <c r="L404" s="178">
        <v>21</v>
      </c>
      <c r="M404" s="178">
        <f>G404*(1+L404/100)</f>
        <v>0</v>
      </c>
      <c r="N404" s="176">
        <v>2.1000000000000001E-4</v>
      </c>
      <c r="O404" s="176">
        <f>ROUND(E404*N404,2)</f>
        <v>0</v>
      </c>
      <c r="P404" s="176">
        <v>0</v>
      </c>
      <c r="Q404" s="176">
        <f>ROUND(E404*P404,2)</f>
        <v>0</v>
      </c>
      <c r="R404" s="178"/>
      <c r="S404" s="178" t="s">
        <v>229</v>
      </c>
      <c r="T404" s="179" t="s">
        <v>229</v>
      </c>
      <c r="U404" s="158">
        <v>0</v>
      </c>
      <c r="V404" s="158">
        <f>ROUND(E404*U404,2)</f>
        <v>0</v>
      </c>
      <c r="W404" s="158"/>
      <c r="X404" s="158" t="s">
        <v>208</v>
      </c>
      <c r="Y404" s="158" t="s">
        <v>209</v>
      </c>
      <c r="Z404" s="147"/>
      <c r="AA404" s="147"/>
      <c r="AB404" s="147"/>
      <c r="AC404" s="147"/>
      <c r="AD404" s="147"/>
      <c r="AE404" s="147"/>
      <c r="AF404" s="147"/>
      <c r="AG404" s="147" t="s">
        <v>692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
      <c r="A405" s="154"/>
      <c r="B405" s="155"/>
      <c r="C405" s="256" t="s">
        <v>705</v>
      </c>
      <c r="D405" s="257"/>
      <c r="E405" s="257"/>
      <c r="F405" s="257"/>
      <c r="G405" s="257"/>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212</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2" x14ac:dyDescent="0.2">
      <c r="A406" s="154"/>
      <c r="B406" s="155"/>
      <c r="C406" s="183" t="s">
        <v>706</v>
      </c>
      <c r="D406" s="163"/>
      <c r="E406" s="164">
        <v>4.87</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217</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
      <c r="A407" s="154"/>
      <c r="B407" s="155"/>
      <c r="C407" s="183" t="s">
        <v>707</v>
      </c>
      <c r="D407" s="163"/>
      <c r="E407" s="164">
        <v>2.17</v>
      </c>
      <c r="F407" s="158"/>
      <c r="G407" s="158"/>
      <c r="H407" s="158"/>
      <c r="I407" s="158"/>
      <c r="J407" s="158"/>
      <c r="K407" s="158"/>
      <c r="L407" s="158"/>
      <c r="M407" s="158"/>
      <c r="N407" s="157"/>
      <c r="O407" s="157"/>
      <c r="P407" s="157"/>
      <c r="Q407" s="157"/>
      <c r="R407" s="158"/>
      <c r="S407" s="158"/>
      <c r="T407" s="158"/>
      <c r="U407" s="158"/>
      <c r="V407" s="158"/>
      <c r="W407" s="158"/>
      <c r="X407" s="158"/>
      <c r="Y407" s="158"/>
      <c r="Z407" s="147"/>
      <c r="AA407" s="147"/>
      <c r="AB407" s="147"/>
      <c r="AC407" s="147"/>
      <c r="AD407" s="147"/>
      <c r="AE407" s="147"/>
      <c r="AF407" s="147"/>
      <c r="AG407" s="147" t="s">
        <v>217</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83" t="s">
        <v>708</v>
      </c>
      <c r="D408" s="163"/>
      <c r="E408" s="164">
        <v>3</v>
      </c>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217</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73">
        <v>122</v>
      </c>
      <c r="B409" s="174" t="s">
        <v>709</v>
      </c>
      <c r="C409" s="182" t="s">
        <v>710</v>
      </c>
      <c r="D409" s="175" t="s">
        <v>329</v>
      </c>
      <c r="E409" s="176">
        <v>10.045</v>
      </c>
      <c r="F409" s="177"/>
      <c r="G409" s="178">
        <f>ROUND(E409*F409,2)</f>
        <v>0</v>
      </c>
      <c r="H409" s="177"/>
      <c r="I409" s="178">
        <f>ROUND(E409*H409,2)</f>
        <v>0</v>
      </c>
      <c r="J409" s="177"/>
      <c r="K409" s="178">
        <f>ROUND(E409*J409,2)</f>
        <v>0</v>
      </c>
      <c r="L409" s="178">
        <v>21</v>
      </c>
      <c r="M409" s="178">
        <f>G409*(1+L409/100)</f>
        <v>0</v>
      </c>
      <c r="N409" s="176">
        <v>3.0599999999999998E-3</v>
      </c>
      <c r="O409" s="176">
        <f>ROUND(E409*N409,2)</f>
        <v>0.03</v>
      </c>
      <c r="P409" s="176">
        <v>0</v>
      </c>
      <c r="Q409" s="176">
        <f>ROUND(E409*P409,2)</f>
        <v>0</v>
      </c>
      <c r="R409" s="178"/>
      <c r="S409" s="178" t="s">
        <v>229</v>
      </c>
      <c r="T409" s="179" t="s">
        <v>711</v>
      </c>
      <c r="U409" s="158">
        <v>0</v>
      </c>
      <c r="V409" s="158">
        <f>ROUND(E409*U409,2)</f>
        <v>0</v>
      </c>
      <c r="W409" s="158"/>
      <c r="X409" s="158" t="s">
        <v>208</v>
      </c>
      <c r="Y409" s="158" t="s">
        <v>209</v>
      </c>
      <c r="Z409" s="147"/>
      <c r="AA409" s="147"/>
      <c r="AB409" s="147"/>
      <c r="AC409" s="147"/>
      <c r="AD409" s="147"/>
      <c r="AE409" s="147"/>
      <c r="AF409" s="147"/>
      <c r="AG409" s="147" t="s">
        <v>692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
      <c r="A410" s="154"/>
      <c r="B410" s="155"/>
      <c r="C410" s="256" t="s">
        <v>712</v>
      </c>
      <c r="D410" s="257"/>
      <c r="E410" s="257"/>
      <c r="F410" s="257"/>
      <c r="G410" s="257"/>
      <c r="H410" s="158"/>
      <c r="I410" s="158"/>
      <c r="J410" s="158"/>
      <c r="K410" s="158"/>
      <c r="L410" s="158"/>
      <c r="M410" s="158"/>
      <c r="N410" s="157"/>
      <c r="O410" s="157"/>
      <c r="P410" s="157"/>
      <c r="Q410" s="157"/>
      <c r="R410" s="158"/>
      <c r="S410" s="158"/>
      <c r="T410" s="158"/>
      <c r="U410" s="158"/>
      <c r="V410" s="158"/>
      <c r="W410" s="158"/>
      <c r="X410" s="158"/>
      <c r="Y410" s="158"/>
      <c r="Z410" s="147"/>
      <c r="AA410" s="147"/>
      <c r="AB410" s="147"/>
      <c r="AC410" s="147"/>
      <c r="AD410" s="147"/>
      <c r="AE410" s="147"/>
      <c r="AF410" s="147"/>
      <c r="AG410" s="147" t="s">
        <v>212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2" x14ac:dyDescent="0.2">
      <c r="A411" s="154"/>
      <c r="B411" s="155"/>
      <c r="C411" s="183" t="s">
        <v>706</v>
      </c>
      <c r="D411" s="163"/>
      <c r="E411" s="164">
        <v>4.87</v>
      </c>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217</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83" t="s">
        <v>707</v>
      </c>
      <c r="D412" s="163"/>
      <c r="E412" s="164">
        <v>2.17</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217</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83" t="s">
        <v>708</v>
      </c>
      <c r="D413" s="163"/>
      <c r="E413" s="164">
        <v>3</v>
      </c>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217</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73">
        <v>123</v>
      </c>
      <c r="B414" s="174" t="s">
        <v>713</v>
      </c>
      <c r="C414" s="182" t="s">
        <v>714</v>
      </c>
      <c r="D414" s="175" t="s">
        <v>414</v>
      </c>
      <c r="E414" s="176">
        <v>50</v>
      </c>
      <c r="F414" s="177"/>
      <c r="G414" s="178">
        <f>ROUND(E414*F414,2)</f>
        <v>0</v>
      </c>
      <c r="H414" s="177"/>
      <c r="I414" s="178">
        <f>ROUND(E414*H414,2)</f>
        <v>0</v>
      </c>
      <c r="J414" s="177"/>
      <c r="K414" s="178">
        <f>ROUND(E414*J414,2)</f>
        <v>0</v>
      </c>
      <c r="L414" s="178">
        <v>21</v>
      </c>
      <c r="M414" s="178">
        <f>G414*(1+L414/100)</f>
        <v>0</v>
      </c>
      <c r="N414" s="176">
        <v>5.0000000000000001E-4</v>
      </c>
      <c r="O414" s="176">
        <f>ROUND(E414*N414,2)</f>
        <v>0.03</v>
      </c>
      <c r="P414" s="176">
        <v>0</v>
      </c>
      <c r="Q414" s="176">
        <f>ROUND(E414*P414,2)</f>
        <v>0</v>
      </c>
      <c r="R414" s="178"/>
      <c r="S414" s="178" t="s">
        <v>206</v>
      </c>
      <c r="T414" s="179" t="s">
        <v>207</v>
      </c>
      <c r="U414" s="158">
        <v>0</v>
      </c>
      <c r="V414" s="158">
        <f>ROUND(E414*U414,2)</f>
        <v>0</v>
      </c>
      <c r="W414" s="158"/>
      <c r="X414" s="158" t="s">
        <v>208</v>
      </c>
      <c r="Y414" s="158" t="s">
        <v>209</v>
      </c>
      <c r="Z414" s="147"/>
      <c r="AA414" s="147"/>
      <c r="AB414" s="147"/>
      <c r="AC414" s="147"/>
      <c r="AD414" s="147"/>
      <c r="AE414" s="147"/>
      <c r="AF414" s="147"/>
      <c r="AG414" s="147" t="s">
        <v>210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256" t="s">
        <v>715</v>
      </c>
      <c r="D415" s="257"/>
      <c r="E415" s="257"/>
      <c r="F415" s="257"/>
      <c r="G415" s="257"/>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212</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84" t="s">
        <v>244</v>
      </c>
      <c r="D416" s="160"/>
      <c r="E416" s="161"/>
      <c r="F416" s="162"/>
      <c r="G416" s="162"/>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212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254" t="s">
        <v>716</v>
      </c>
      <c r="D417" s="255"/>
      <c r="E417" s="255"/>
      <c r="F417" s="255"/>
      <c r="G417" s="255"/>
      <c r="H417" s="158"/>
      <c r="I417" s="158"/>
      <c r="J417" s="158"/>
      <c r="K417" s="158"/>
      <c r="L417" s="158"/>
      <c r="M417" s="158"/>
      <c r="N417" s="157"/>
      <c r="O417" s="157"/>
      <c r="P417" s="157"/>
      <c r="Q417" s="157"/>
      <c r="R417" s="158"/>
      <c r="S417" s="158"/>
      <c r="T417" s="158"/>
      <c r="U417" s="158"/>
      <c r="V417" s="158"/>
      <c r="W417" s="158"/>
      <c r="X417" s="158"/>
      <c r="Y417" s="158"/>
      <c r="Z417" s="147"/>
      <c r="AA417" s="147"/>
      <c r="AB417" s="147"/>
      <c r="AC417" s="147"/>
      <c r="AD417" s="147"/>
      <c r="AE417" s="147"/>
      <c r="AF417" s="147"/>
      <c r="AG417" s="147" t="s">
        <v>212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
      <c r="A418" s="154"/>
      <c r="B418" s="155"/>
      <c r="C418" s="183" t="s">
        <v>717</v>
      </c>
      <c r="D418" s="163"/>
      <c r="E418" s="164">
        <v>50</v>
      </c>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217</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73">
        <v>124</v>
      </c>
      <c r="B419" s="174" t="s">
        <v>718</v>
      </c>
      <c r="C419" s="182" t="s">
        <v>719</v>
      </c>
      <c r="D419" s="175" t="s">
        <v>329</v>
      </c>
      <c r="E419" s="176">
        <v>166.31030000000001</v>
      </c>
      <c r="F419" s="177"/>
      <c r="G419" s="178">
        <f>ROUND(E419*F419,2)</f>
        <v>0</v>
      </c>
      <c r="H419" s="177"/>
      <c r="I419" s="178">
        <f>ROUND(E419*H419,2)</f>
        <v>0</v>
      </c>
      <c r="J419" s="177"/>
      <c r="K419" s="178">
        <f>ROUND(E419*J419,2)</f>
        <v>0</v>
      </c>
      <c r="L419" s="178">
        <v>21</v>
      </c>
      <c r="M419" s="178">
        <f>G419*(1+L419/100)</f>
        <v>0</v>
      </c>
      <c r="N419" s="176">
        <v>4.4000000000000003E-3</v>
      </c>
      <c r="O419" s="176">
        <f>ROUND(E419*N419,2)</f>
        <v>0.73</v>
      </c>
      <c r="P419" s="176">
        <v>0</v>
      </c>
      <c r="Q419" s="176">
        <f>ROUND(E419*P419,2)</f>
        <v>0</v>
      </c>
      <c r="R419" s="178"/>
      <c r="S419" s="178" t="s">
        <v>206</v>
      </c>
      <c r="T419" s="179" t="s">
        <v>207</v>
      </c>
      <c r="U419" s="158">
        <v>0</v>
      </c>
      <c r="V419" s="158">
        <f>ROUND(E419*U419,2)</f>
        <v>0</v>
      </c>
      <c r="W419" s="158"/>
      <c r="X419" s="158" t="s">
        <v>286</v>
      </c>
      <c r="Y419" s="158" t="s">
        <v>209</v>
      </c>
      <c r="Z419" s="147"/>
      <c r="AA419" s="147"/>
      <c r="AB419" s="147"/>
      <c r="AC419" s="147"/>
      <c r="AD419" s="147"/>
      <c r="AE419" s="147"/>
      <c r="AF419" s="147"/>
      <c r="AG419" s="147" t="s">
        <v>720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2" x14ac:dyDescent="0.2">
      <c r="A420" s="154"/>
      <c r="B420" s="155"/>
      <c r="C420" s="183" t="s">
        <v>721</v>
      </c>
      <c r="D420" s="163"/>
      <c r="E420" s="164">
        <v>73.680000000000007</v>
      </c>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217</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83" t="s">
        <v>722</v>
      </c>
      <c r="D421" s="163"/>
      <c r="E421" s="164">
        <v>35.479999999999997</v>
      </c>
      <c r="F421" s="158"/>
      <c r="G421" s="158"/>
      <c r="H421" s="158"/>
      <c r="I421" s="158"/>
      <c r="J421" s="158"/>
      <c r="K421" s="158"/>
      <c r="L421" s="158"/>
      <c r="M421" s="158"/>
      <c r="N421" s="157"/>
      <c r="O421" s="157"/>
      <c r="P421" s="157"/>
      <c r="Q421" s="157"/>
      <c r="R421" s="158"/>
      <c r="S421" s="158"/>
      <c r="T421" s="158"/>
      <c r="U421" s="158"/>
      <c r="V421" s="158"/>
      <c r="W421" s="158"/>
      <c r="X421" s="158"/>
      <c r="Y421" s="158"/>
      <c r="Z421" s="147"/>
      <c r="AA421" s="147"/>
      <c r="AB421" s="147"/>
      <c r="AC421" s="147"/>
      <c r="AD421" s="147"/>
      <c r="AE421" s="147"/>
      <c r="AF421" s="147"/>
      <c r="AG421" s="147" t="s">
        <v>217</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83" t="s">
        <v>723</v>
      </c>
      <c r="D422" s="163"/>
      <c r="E422" s="164">
        <v>8.66</v>
      </c>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217</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83" t="s">
        <v>724</v>
      </c>
      <c r="D423" s="163"/>
      <c r="E423" s="164">
        <v>29.51</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217</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83" t="s">
        <v>725</v>
      </c>
      <c r="D424" s="163"/>
      <c r="E424" s="164">
        <v>18.97</v>
      </c>
      <c r="F424" s="158"/>
      <c r="G424" s="158"/>
      <c r="H424" s="158"/>
      <c r="I424" s="158"/>
      <c r="J424" s="158"/>
      <c r="K424" s="158"/>
      <c r="L424" s="158"/>
      <c r="M424" s="158"/>
      <c r="N424" s="157"/>
      <c r="O424" s="157"/>
      <c r="P424" s="157"/>
      <c r="Q424" s="157"/>
      <c r="R424" s="158"/>
      <c r="S424" s="158"/>
      <c r="T424" s="158"/>
      <c r="U424" s="158"/>
      <c r="V424" s="158"/>
      <c r="W424" s="158"/>
      <c r="X424" s="158"/>
      <c r="Y424" s="158"/>
      <c r="Z424" s="147"/>
      <c r="AA424" s="147"/>
      <c r="AB424" s="147"/>
      <c r="AC424" s="147"/>
      <c r="AD424" s="147"/>
      <c r="AE424" s="147"/>
      <c r="AF424" s="147"/>
      <c r="AG424" s="147" t="s">
        <v>217</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73">
        <v>125</v>
      </c>
      <c r="B425" s="174" t="s">
        <v>726</v>
      </c>
      <c r="C425" s="182" t="s">
        <v>727</v>
      </c>
      <c r="D425" s="175" t="s">
        <v>329</v>
      </c>
      <c r="E425" s="176">
        <v>166.31030000000001</v>
      </c>
      <c r="F425" s="177"/>
      <c r="G425" s="178">
        <f>ROUND(E425*F425,2)</f>
        <v>0</v>
      </c>
      <c r="H425" s="177"/>
      <c r="I425" s="178">
        <f>ROUND(E425*H425,2)</f>
        <v>0</v>
      </c>
      <c r="J425" s="177"/>
      <c r="K425" s="178">
        <f>ROUND(E425*J425,2)</f>
        <v>0</v>
      </c>
      <c r="L425" s="178">
        <v>21</v>
      </c>
      <c r="M425" s="178">
        <f>G425*(1+L425/100)</f>
        <v>0</v>
      </c>
      <c r="N425" s="176">
        <v>4.0000000000000001E-3</v>
      </c>
      <c r="O425" s="176">
        <f>ROUND(E425*N425,2)</f>
        <v>0.67</v>
      </c>
      <c r="P425" s="176">
        <v>0</v>
      </c>
      <c r="Q425" s="176">
        <f>ROUND(E425*P425,2)</f>
        <v>0</v>
      </c>
      <c r="R425" s="178"/>
      <c r="S425" s="178" t="s">
        <v>206</v>
      </c>
      <c r="T425" s="179" t="s">
        <v>207</v>
      </c>
      <c r="U425" s="158">
        <v>0</v>
      </c>
      <c r="V425" s="158">
        <f>ROUND(E425*U425,2)</f>
        <v>0</v>
      </c>
      <c r="W425" s="158"/>
      <c r="X425" s="158" t="s">
        <v>286</v>
      </c>
      <c r="Y425" s="158" t="s">
        <v>209</v>
      </c>
      <c r="Z425" s="147"/>
      <c r="AA425" s="147"/>
      <c r="AB425" s="147"/>
      <c r="AC425" s="147"/>
      <c r="AD425" s="147"/>
      <c r="AE425" s="147"/>
      <c r="AF425" s="147"/>
      <c r="AG425" s="147" t="s">
        <v>720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2" x14ac:dyDescent="0.2">
      <c r="A426" s="154"/>
      <c r="B426" s="155"/>
      <c r="C426" s="183" t="s">
        <v>721</v>
      </c>
      <c r="D426" s="163"/>
      <c r="E426" s="164">
        <v>73.680000000000007</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217</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3" x14ac:dyDescent="0.2">
      <c r="A427" s="154"/>
      <c r="B427" s="155"/>
      <c r="C427" s="183" t="s">
        <v>722</v>
      </c>
      <c r="D427" s="163"/>
      <c r="E427" s="164">
        <v>35.479999999999997</v>
      </c>
      <c r="F427" s="158"/>
      <c r="G427" s="158"/>
      <c r="H427" s="158"/>
      <c r="I427" s="158"/>
      <c r="J427" s="158"/>
      <c r="K427" s="158"/>
      <c r="L427" s="158"/>
      <c r="M427" s="158"/>
      <c r="N427" s="157"/>
      <c r="O427" s="157"/>
      <c r="P427" s="157"/>
      <c r="Q427" s="157"/>
      <c r="R427" s="158"/>
      <c r="S427" s="158"/>
      <c r="T427" s="158"/>
      <c r="U427" s="158"/>
      <c r="V427" s="158"/>
      <c r="W427" s="158"/>
      <c r="X427" s="158"/>
      <c r="Y427" s="158"/>
      <c r="Z427" s="147"/>
      <c r="AA427" s="147"/>
      <c r="AB427" s="147"/>
      <c r="AC427" s="147"/>
      <c r="AD427" s="147"/>
      <c r="AE427" s="147"/>
      <c r="AF427" s="147"/>
      <c r="AG427" s="147" t="s">
        <v>217</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3" x14ac:dyDescent="0.2">
      <c r="A428" s="154"/>
      <c r="B428" s="155"/>
      <c r="C428" s="183" t="s">
        <v>723</v>
      </c>
      <c r="D428" s="163"/>
      <c r="E428" s="164">
        <v>8.66</v>
      </c>
      <c r="F428" s="158"/>
      <c r="G428" s="158"/>
      <c r="H428" s="158"/>
      <c r="I428" s="158"/>
      <c r="J428" s="158"/>
      <c r="K428" s="158"/>
      <c r="L428" s="158"/>
      <c r="M428" s="158"/>
      <c r="N428" s="157"/>
      <c r="O428" s="157"/>
      <c r="P428" s="157"/>
      <c r="Q428" s="157"/>
      <c r="R428" s="158"/>
      <c r="S428" s="158"/>
      <c r="T428" s="158"/>
      <c r="U428" s="158"/>
      <c r="V428" s="158"/>
      <c r="W428" s="158"/>
      <c r="X428" s="158"/>
      <c r="Y428" s="158"/>
      <c r="Z428" s="147"/>
      <c r="AA428" s="147"/>
      <c r="AB428" s="147"/>
      <c r="AC428" s="147"/>
      <c r="AD428" s="147"/>
      <c r="AE428" s="147"/>
      <c r="AF428" s="147"/>
      <c r="AG428" s="147" t="s">
        <v>217</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83" t="s">
        <v>724</v>
      </c>
      <c r="D429" s="163"/>
      <c r="E429" s="164">
        <v>29.51</v>
      </c>
      <c r="F429" s="158"/>
      <c r="G429" s="158"/>
      <c r="H429" s="158"/>
      <c r="I429" s="158"/>
      <c r="J429" s="158"/>
      <c r="K429" s="158"/>
      <c r="L429" s="158"/>
      <c r="M429" s="158"/>
      <c r="N429" s="157"/>
      <c r="O429" s="157"/>
      <c r="P429" s="157"/>
      <c r="Q429" s="157"/>
      <c r="R429" s="158"/>
      <c r="S429" s="158"/>
      <c r="T429" s="158"/>
      <c r="U429" s="158"/>
      <c r="V429" s="158"/>
      <c r="W429" s="158"/>
      <c r="X429" s="158"/>
      <c r="Y429" s="158"/>
      <c r="Z429" s="147"/>
      <c r="AA429" s="147"/>
      <c r="AB429" s="147"/>
      <c r="AC429" s="147"/>
      <c r="AD429" s="147"/>
      <c r="AE429" s="147"/>
      <c r="AF429" s="147"/>
      <c r="AG429" s="147" t="s">
        <v>217</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83" t="s">
        <v>725</v>
      </c>
      <c r="D430" s="163"/>
      <c r="E430" s="164">
        <v>18.97</v>
      </c>
      <c r="F430" s="158"/>
      <c r="G430" s="158"/>
      <c r="H430" s="158"/>
      <c r="I430" s="158"/>
      <c r="J430" s="158"/>
      <c r="K430" s="158"/>
      <c r="L430" s="158"/>
      <c r="M430" s="158"/>
      <c r="N430" s="157"/>
      <c r="O430" s="157"/>
      <c r="P430" s="157"/>
      <c r="Q430" s="157"/>
      <c r="R430" s="158"/>
      <c r="S430" s="158"/>
      <c r="T430" s="158"/>
      <c r="U430" s="158"/>
      <c r="V430" s="158"/>
      <c r="W430" s="158"/>
      <c r="X430" s="158"/>
      <c r="Y430" s="158"/>
      <c r="Z430" s="147"/>
      <c r="AA430" s="147"/>
      <c r="AB430" s="147"/>
      <c r="AC430" s="147"/>
      <c r="AD430" s="147"/>
      <c r="AE430" s="147"/>
      <c r="AF430" s="147"/>
      <c r="AG430" s="147" t="s">
        <v>217</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v>126</v>
      </c>
      <c r="B431" s="155" t="s">
        <v>728</v>
      </c>
      <c r="C431" s="197" t="s">
        <v>729</v>
      </c>
      <c r="D431" s="156" t="s">
        <v>0</v>
      </c>
      <c r="E431" s="195"/>
      <c r="F431" s="159"/>
      <c r="G431" s="158">
        <f>ROUND(E431*F431,2)</f>
        <v>0</v>
      </c>
      <c r="H431" s="159"/>
      <c r="I431" s="158">
        <f>ROUND(E431*H431,2)</f>
        <v>0</v>
      </c>
      <c r="J431" s="159"/>
      <c r="K431" s="158">
        <f>ROUND(E431*J431,2)</f>
        <v>0</v>
      </c>
      <c r="L431" s="158">
        <v>21</v>
      </c>
      <c r="M431" s="158">
        <f>G431*(1+L431/100)</f>
        <v>0</v>
      </c>
      <c r="N431" s="157">
        <v>0</v>
      </c>
      <c r="O431" s="157">
        <f>ROUND(E431*N431,2)</f>
        <v>0</v>
      </c>
      <c r="P431" s="157">
        <v>0</v>
      </c>
      <c r="Q431" s="157">
        <f>ROUND(E431*P431,2)</f>
        <v>0</v>
      </c>
      <c r="R431" s="158"/>
      <c r="S431" s="158" t="s">
        <v>229</v>
      </c>
      <c r="T431" s="158" t="s">
        <v>229</v>
      </c>
      <c r="U431" s="158">
        <v>0</v>
      </c>
      <c r="V431" s="158">
        <f>ROUND(E431*U431,2)</f>
        <v>0</v>
      </c>
      <c r="W431" s="158"/>
      <c r="X431" s="158" t="s">
        <v>687</v>
      </c>
      <c r="Y431" s="158" t="s">
        <v>209</v>
      </c>
      <c r="Z431" s="147"/>
      <c r="AA431" s="147"/>
      <c r="AB431" s="147"/>
      <c r="AC431" s="147"/>
      <c r="AD431" s="147"/>
      <c r="AE431" s="147"/>
      <c r="AF431" s="147"/>
      <c r="AG431" s="147" t="s">
        <v>688</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
      <c r="A432" s="166" t="s">
        <v>201</v>
      </c>
      <c r="B432" s="167" t="s">
        <v>119</v>
      </c>
      <c r="C432" s="181" t="s">
        <v>120</v>
      </c>
      <c r="D432" s="168"/>
      <c r="E432" s="169"/>
      <c r="F432" s="170"/>
      <c r="G432" s="170">
        <f>SUMIF(AG433:AG456,"&lt;&gt;NOR",G433:G456)</f>
        <v>0</v>
      </c>
      <c r="H432" s="170"/>
      <c r="I432" s="170">
        <f>SUM(I433:I456)</f>
        <v>0</v>
      </c>
      <c r="J432" s="170"/>
      <c r="K432" s="170">
        <f>SUM(K433:K456)</f>
        <v>0</v>
      </c>
      <c r="L432" s="170"/>
      <c r="M432" s="170">
        <f>SUM(M433:M456)</f>
        <v>0</v>
      </c>
      <c r="N432" s="169"/>
      <c r="O432" s="169">
        <f>SUM(O433:O456)</f>
        <v>0.34</v>
      </c>
      <c r="P432" s="169"/>
      <c r="Q432" s="169">
        <f>SUM(Q433:Q456)</f>
        <v>0.09</v>
      </c>
      <c r="R432" s="170"/>
      <c r="S432" s="170"/>
      <c r="T432" s="171"/>
      <c r="U432" s="165"/>
      <c r="V432" s="165">
        <f>SUM(V433:V456)</f>
        <v>0</v>
      </c>
      <c r="W432" s="165"/>
      <c r="X432" s="165"/>
      <c r="Y432" s="165"/>
      <c r="AG432" t="s">
        <v>202</v>
      </c>
    </row>
    <row r="433" spans="1:60" outlineLevel="1" x14ac:dyDescent="0.2">
      <c r="A433" s="173">
        <v>127</v>
      </c>
      <c r="B433" s="174" t="s">
        <v>730</v>
      </c>
      <c r="C433" s="182" t="s">
        <v>731</v>
      </c>
      <c r="D433" s="175" t="s">
        <v>329</v>
      </c>
      <c r="E433" s="176">
        <v>113.81</v>
      </c>
      <c r="F433" s="177"/>
      <c r="G433" s="178">
        <f>ROUND(E433*F433,2)</f>
        <v>0</v>
      </c>
      <c r="H433" s="177"/>
      <c r="I433" s="178">
        <f>ROUND(E433*H433,2)</f>
        <v>0</v>
      </c>
      <c r="J433" s="177"/>
      <c r="K433" s="178">
        <f>ROUND(E433*J433,2)</f>
        <v>0</v>
      </c>
      <c r="L433" s="178">
        <v>21</v>
      </c>
      <c r="M433" s="178">
        <f>G433*(1+L433/100)</f>
        <v>0</v>
      </c>
      <c r="N433" s="176">
        <v>9.0000000000000006E-5</v>
      </c>
      <c r="O433" s="176">
        <f>ROUND(E433*N433,2)</f>
        <v>0.01</v>
      </c>
      <c r="P433" s="176">
        <v>0</v>
      </c>
      <c r="Q433" s="176">
        <f>ROUND(E433*P433,2)</f>
        <v>0</v>
      </c>
      <c r="R433" s="178"/>
      <c r="S433" s="178" t="s">
        <v>229</v>
      </c>
      <c r="T433" s="179" t="s">
        <v>229</v>
      </c>
      <c r="U433" s="158">
        <v>0</v>
      </c>
      <c r="V433" s="158">
        <f>ROUND(E433*U433,2)</f>
        <v>0</v>
      </c>
      <c r="W433" s="158"/>
      <c r="X433" s="158" t="s">
        <v>208</v>
      </c>
      <c r="Y433" s="158" t="s">
        <v>209</v>
      </c>
      <c r="Z433" s="147"/>
      <c r="AA433" s="147"/>
      <c r="AB433" s="147"/>
      <c r="AC433" s="147"/>
      <c r="AD433" s="147"/>
      <c r="AE433" s="147"/>
      <c r="AF433" s="147"/>
      <c r="AG433" s="147" t="s">
        <v>692</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2" x14ac:dyDescent="0.2">
      <c r="A434" s="154"/>
      <c r="B434" s="155"/>
      <c r="C434" s="183" t="s">
        <v>732</v>
      </c>
      <c r="D434" s="163"/>
      <c r="E434" s="164">
        <v>113.81</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217</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22.5" outlineLevel="1" x14ac:dyDescent="0.2">
      <c r="A435" s="173">
        <v>128</v>
      </c>
      <c r="B435" s="174" t="s">
        <v>733</v>
      </c>
      <c r="C435" s="182" t="s">
        <v>734</v>
      </c>
      <c r="D435" s="175" t="s">
        <v>414</v>
      </c>
      <c r="E435" s="176">
        <v>83.38</v>
      </c>
      <c r="F435" s="177"/>
      <c r="G435" s="178">
        <f>ROUND(E435*F435,2)</f>
        <v>0</v>
      </c>
      <c r="H435" s="177"/>
      <c r="I435" s="178">
        <f>ROUND(E435*H435,2)</f>
        <v>0</v>
      </c>
      <c r="J435" s="177"/>
      <c r="K435" s="178">
        <f>ROUND(E435*J435,2)</f>
        <v>0</v>
      </c>
      <c r="L435" s="178">
        <v>21</v>
      </c>
      <c r="M435" s="178">
        <f>G435*(1+L435/100)</f>
        <v>0</v>
      </c>
      <c r="N435" s="176">
        <v>0</v>
      </c>
      <c r="O435" s="176">
        <f>ROUND(E435*N435,2)</f>
        <v>0</v>
      </c>
      <c r="P435" s="176">
        <v>0</v>
      </c>
      <c r="Q435" s="176">
        <f>ROUND(E435*P435,2)</f>
        <v>0</v>
      </c>
      <c r="R435" s="178"/>
      <c r="S435" s="178" t="s">
        <v>229</v>
      </c>
      <c r="T435" s="179" t="s">
        <v>229</v>
      </c>
      <c r="U435" s="158">
        <v>0</v>
      </c>
      <c r="V435" s="158">
        <f>ROUND(E435*U435,2)</f>
        <v>0</v>
      </c>
      <c r="W435" s="158"/>
      <c r="X435" s="158" t="s">
        <v>208</v>
      </c>
      <c r="Y435" s="158" t="s">
        <v>209</v>
      </c>
      <c r="Z435" s="147"/>
      <c r="AA435" s="147"/>
      <c r="AB435" s="147"/>
      <c r="AC435" s="147"/>
      <c r="AD435" s="147"/>
      <c r="AE435" s="147"/>
      <c r="AF435" s="147"/>
      <c r="AG435" s="147" t="s">
        <v>692</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83" t="s">
        <v>735</v>
      </c>
      <c r="D436" s="163"/>
      <c r="E436" s="164">
        <v>83.38</v>
      </c>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217</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ht="22.5" outlineLevel="1" x14ac:dyDescent="0.2">
      <c r="A437" s="173">
        <v>129</v>
      </c>
      <c r="B437" s="174" t="s">
        <v>736</v>
      </c>
      <c r="C437" s="182" t="s">
        <v>737</v>
      </c>
      <c r="D437" s="175" t="s">
        <v>329</v>
      </c>
      <c r="E437" s="176">
        <v>170.715</v>
      </c>
      <c r="F437" s="177"/>
      <c r="G437" s="178">
        <f>ROUND(E437*F437,2)</f>
        <v>0</v>
      </c>
      <c r="H437" s="177"/>
      <c r="I437" s="178">
        <f>ROUND(E437*H437,2)</f>
        <v>0</v>
      </c>
      <c r="J437" s="177"/>
      <c r="K437" s="178">
        <f>ROUND(E437*J437,2)</f>
        <v>0</v>
      </c>
      <c r="L437" s="178">
        <v>21</v>
      </c>
      <c r="M437" s="178">
        <f>G437*(1+L437/100)</f>
        <v>0</v>
      </c>
      <c r="N437" s="176">
        <v>1.0000000000000001E-5</v>
      </c>
      <c r="O437" s="176">
        <f>ROUND(E437*N437,2)</f>
        <v>0</v>
      </c>
      <c r="P437" s="176">
        <v>0</v>
      </c>
      <c r="Q437" s="176">
        <f>ROUND(E437*P437,2)</f>
        <v>0</v>
      </c>
      <c r="R437" s="178"/>
      <c r="S437" s="178" t="s">
        <v>229</v>
      </c>
      <c r="T437" s="179" t="s">
        <v>229</v>
      </c>
      <c r="U437" s="158">
        <v>0</v>
      </c>
      <c r="V437" s="158">
        <f>ROUND(E437*U437,2)</f>
        <v>0</v>
      </c>
      <c r="W437" s="158"/>
      <c r="X437" s="158" t="s">
        <v>208</v>
      </c>
      <c r="Y437" s="158" t="s">
        <v>209</v>
      </c>
      <c r="Z437" s="147"/>
      <c r="AA437" s="147"/>
      <c r="AB437" s="147"/>
      <c r="AC437" s="147"/>
      <c r="AD437" s="147"/>
      <c r="AE437" s="147"/>
      <c r="AF437" s="147"/>
      <c r="AG437" s="147" t="s">
        <v>692</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2" x14ac:dyDescent="0.2">
      <c r="A438" s="154"/>
      <c r="B438" s="155"/>
      <c r="C438" s="256" t="s">
        <v>738</v>
      </c>
      <c r="D438" s="257"/>
      <c r="E438" s="257"/>
      <c r="F438" s="257"/>
      <c r="G438" s="257"/>
      <c r="H438" s="158"/>
      <c r="I438" s="158"/>
      <c r="J438" s="158"/>
      <c r="K438" s="158"/>
      <c r="L438" s="158"/>
      <c r="M438" s="158"/>
      <c r="N438" s="157"/>
      <c r="O438" s="157"/>
      <c r="P438" s="157"/>
      <c r="Q438" s="157"/>
      <c r="R438" s="158"/>
      <c r="S438" s="158"/>
      <c r="T438" s="158"/>
      <c r="U438" s="158"/>
      <c r="V438" s="158"/>
      <c r="W438" s="158"/>
      <c r="X438" s="158"/>
      <c r="Y438" s="158"/>
      <c r="Z438" s="147"/>
      <c r="AA438" s="147"/>
      <c r="AB438" s="147"/>
      <c r="AC438" s="147"/>
      <c r="AD438" s="147"/>
      <c r="AE438" s="147"/>
      <c r="AF438" s="147"/>
      <c r="AG438" s="147" t="s">
        <v>212</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2" x14ac:dyDescent="0.2">
      <c r="A439" s="154"/>
      <c r="B439" s="155"/>
      <c r="C439" s="183" t="s">
        <v>739</v>
      </c>
      <c r="D439" s="163"/>
      <c r="E439" s="164">
        <v>170.72</v>
      </c>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217</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73">
        <v>130</v>
      </c>
      <c r="B440" s="174" t="s">
        <v>740</v>
      </c>
      <c r="C440" s="182" t="s">
        <v>741</v>
      </c>
      <c r="D440" s="175" t="s">
        <v>329</v>
      </c>
      <c r="E440" s="176">
        <v>2.5</v>
      </c>
      <c r="F440" s="177"/>
      <c r="G440" s="178">
        <f>ROUND(E440*F440,2)</f>
        <v>0</v>
      </c>
      <c r="H440" s="177"/>
      <c r="I440" s="178">
        <f>ROUND(E440*H440,2)</f>
        <v>0</v>
      </c>
      <c r="J440" s="177"/>
      <c r="K440" s="178">
        <f>ROUND(E440*J440,2)</f>
        <v>0</v>
      </c>
      <c r="L440" s="178">
        <v>21</v>
      </c>
      <c r="M440" s="178">
        <f>G440*(1+L440/100)</f>
        <v>0</v>
      </c>
      <c r="N440" s="176">
        <v>8.4999999999999995E-4</v>
      </c>
      <c r="O440" s="176">
        <f>ROUND(E440*N440,2)</f>
        <v>0</v>
      </c>
      <c r="P440" s="176">
        <v>0</v>
      </c>
      <c r="Q440" s="176">
        <f>ROUND(E440*P440,2)</f>
        <v>0</v>
      </c>
      <c r="R440" s="178"/>
      <c r="S440" s="178" t="s">
        <v>229</v>
      </c>
      <c r="T440" s="179" t="s">
        <v>229</v>
      </c>
      <c r="U440" s="158">
        <v>0</v>
      </c>
      <c r="V440" s="158">
        <f>ROUND(E440*U440,2)</f>
        <v>0</v>
      </c>
      <c r="W440" s="158"/>
      <c r="X440" s="158" t="s">
        <v>208</v>
      </c>
      <c r="Y440" s="158" t="s">
        <v>209</v>
      </c>
      <c r="Z440" s="147"/>
      <c r="AA440" s="147"/>
      <c r="AB440" s="147"/>
      <c r="AC440" s="147"/>
      <c r="AD440" s="147"/>
      <c r="AE440" s="147"/>
      <c r="AF440" s="147"/>
      <c r="AG440" s="147" t="s">
        <v>692</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2" x14ac:dyDescent="0.2">
      <c r="A441" s="154"/>
      <c r="B441" s="155"/>
      <c r="C441" s="183" t="s">
        <v>742</v>
      </c>
      <c r="D441" s="163"/>
      <c r="E441" s="164">
        <v>2.5</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217</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22.5" outlineLevel="1" x14ac:dyDescent="0.2">
      <c r="A442" s="173">
        <v>131</v>
      </c>
      <c r="B442" s="174" t="s">
        <v>743</v>
      </c>
      <c r="C442" s="182" t="s">
        <v>744</v>
      </c>
      <c r="D442" s="175" t="s">
        <v>296</v>
      </c>
      <c r="E442" s="176">
        <v>10</v>
      </c>
      <c r="F442" s="177"/>
      <c r="G442" s="178">
        <f>ROUND(E442*F442,2)</f>
        <v>0</v>
      </c>
      <c r="H442" s="177"/>
      <c r="I442" s="178">
        <f>ROUND(E442*H442,2)</f>
        <v>0</v>
      </c>
      <c r="J442" s="177"/>
      <c r="K442" s="178">
        <f>ROUND(E442*J442,2)</f>
        <v>0</v>
      </c>
      <c r="L442" s="178">
        <v>21</v>
      </c>
      <c r="M442" s="178">
        <f>G442*(1+L442/100)</f>
        <v>0</v>
      </c>
      <c r="N442" s="176">
        <v>3.0599999999999998E-3</v>
      </c>
      <c r="O442" s="176">
        <f>ROUND(E442*N442,2)</f>
        <v>0.03</v>
      </c>
      <c r="P442" s="176">
        <v>0</v>
      </c>
      <c r="Q442" s="176">
        <f>ROUND(E442*P442,2)</f>
        <v>0</v>
      </c>
      <c r="R442" s="178"/>
      <c r="S442" s="178" t="s">
        <v>229</v>
      </c>
      <c r="T442" s="179" t="s">
        <v>229</v>
      </c>
      <c r="U442" s="158">
        <v>0</v>
      </c>
      <c r="V442" s="158">
        <f>ROUND(E442*U442,2)</f>
        <v>0</v>
      </c>
      <c r="W442" s="158"/>
      <c r="X442" s="158" t="s">
        <v>208</v>
      </c>
      <c r="Y442" s="158" t="s">
        <v>209</v>
      </c>
      <c r="Z442" s="147"/>
      <c r="AA442" s="147"/>
      <c r="AB442" s="147"/>
      <c r="AC442" s="147"/>
      <c r="AD442" s="147"/>
      <c r="AE442" s="147"/>
      <c r="AF442" s="147"/>
      <c r="AG442" s="147" t="s">
        <v>692</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2" x14ac:dyDescent="0.2">
      <c r="A443" s="154"/>
      <c r="B443" s="155"/>
      <c r="C443" s="183" t="s">
        <v>299</v>
      </c>
      <c r="D443" s="163"/>
      <c r="E443" s="164">
        <v>10</v>
      </c>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217</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73">
        <v>132</v>
      </c>
      <c r="B444" s="174" t="s">
        <v>745</v>
      </c>
      <c r="C444" s="182" t="s">
        <v>746</v>
      </c>
      <c r="D444" s="175" t="s">
        <v>329</v>
      </c>
      <c r="E444" s="176">
        <v>42.56</v>
      </c>
      <c r="F444" s="177"/>
      <c r="G444" s="178">
        <f>ROUND(E444*F444,2)</f>
        <v>0</v>
      </c>
      <c r="H444" s="177"/>
      <c r="I444" s="178">
        <f>ROUND(E444*H444,2)</f>
        <v>0</v>
      </c>
      <c r="J444" s="177"/>
      <c r="K444" s="178">
        <f>ROUND(E444*J444,2)</f>
        <v>0</v>
      </c>
      <c r="L444" s="178">
        <v>21</v>
      </c>
      <c r="M444" s="178">
        <f>G444*(1+L444/100)</f>
        <v>0</v>
      </c>
      <c r="N444" s="176">
        <v>0</v>
      </c>
      <c r="O444" s="176">
        <f>ROUND(E444*N444,2)</f>
        <v>0</v>
      </c>
      <c r="P444" s="176">
        <v>2.2000000000000001E-3</v>
      </c>
      <c r="Q444" s="176">
        <f>ROUND(E444*P444,2)</f>
        <v>0.09</v>
      </c>
      <c r="R444" s="178"/>
      <c r="S444" s="178" t="s">
        <v>206</v>
      </c>
      <c r="T444" s="179" t="s">
        <v>207</v>
      </c>
      <c r="U444" s="158">
        <v>0</v>
      </c>
      <c r="V444" s="158">
        <f>ROUND(E444*U444,2)</f>
        <v>0</v>
      </c>
      <c r="W444" s="158"/>
      <c r="X444" s="158" t="s">
        <v>208</v>
      </c>
      <c r="Y444" s="158" t="s">
        <v>209</v>
      </c>
      <c r="Z444" s="147"/>
      <c r="AA444" s="147"/>
      <c r="AB444" s="147"/>
      <c r="AC444" s="147"/>
      <c r="AD444" s="147"/>
      <c r="AE444" s="147"/>
      <c r="AF444" s="147"/>
      <c r="AG444" s="147" t="s">
        <v>210</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2" x14ac:dyDescent="0.2">
      <c r="A445" s="154"/>
      <c r="B445" s="155"/>
      <c r="C445" s="183" t="s">
        <v>747</v>
      </c>
      <c r="D445" s="163"/>
      <c r="E445" s="164">
        <v>42.56</v>
      </c>
      <c r="F445" s="158"/>
      <c r="G445" s="158"/>
      <c r="H445" s="158"/>
      <c r="I445" s="158"/>
      <c r="J445" s="158"/>
      <c r="K445" s="158"/>
      <c r="L445" s="158"/>
      <c r="M445" s="158"/>
      <c r="N445" s="157"/>
      <c r="O445" s="157"/>
      <c r="P445" s="157"/>
      <c r="Q445" s="157"/>
      <c r="R445" s="158"/>
      <c r="S445" s="158"/>
      <c r="T445" s="158"/>
      <c r="U445" s="158"/>
      <c r="V445" s="158"/>
      <c r="W445" s="158"/>
      <c r="X445" s="158"/>
      <c r="Y445" s="158"/>
      <c r="Z445" s="147"/>
      <c r="AA445" s="147"/>
      <c r="AB445" s="147"/>
      <c r="AC445" s="147"/>
      <c r="AD445" s="147"/>
      <c r="AE445" s="147"/>
      <c r="AF445" s="147"/>
      <c r="AG445" s="147" t="s">
        <v>217</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73">
        <v>133</v>
      </c>
      <c r="B446" s="174" t="s">
        <v>748</v>
      </c>
      <c r="C446" s="182" t="s">
        <v>749</v>
      </c>
      <c r="D446" s="175" t="s">
        <v>414</v>
      </c>
      <c r="E446" s="176">
        <v>91.718000000000004</v>
      </c>
      <c r="F446" s="177"/>
      <c r="G446" s="178">
        <f>ROUND(E446*F446,2)</f>
        <v>0</v>
      </c>
      <c r="H446" s="177"/>
      <c r="I446" s="178">
        <f>ROUND(E446*H446,2)</f>
        <v>0</v>
      </c>
      <c r="J446" s="177"/>
      <c r="K446" s="178">
        <f>ROUND(E446*J446,2)</f>
        <v>0</v>
      </c>
      <c r="L446" s="178">
        <v>21</v>
      </c>
      <c r="M446" s="178">
        <f>G446*(1+L446/100)</f>
        <v>0</v>
      </c>
      <c r="N446" s="176">
        <v>0</v>
      </c>
      <c r="O446" s="176">
        <f>ROUND(E446*N446,2)</f>
        <v>0</v>
      </c>
      <c r="P446" s="176">
        <v>0</v>
      </c>
      <c r="Q446" s="176">
        <f>ROUND(E446*P446,2)</f>
        <v>0</v>
      </c>
      <c r="R446" s="178" t="s">
        <v>284</v>
      </c>
      <c r="S446" s="178" t="s">
        <v>229</v>
      </c>
      <c r="T446" s="179" t="s">
        <v>229</v>
      </c>
      <c r="U446" s="158">
        <v>0</v>
      </c>
      <c r="V446" s="158">
        <f>ROUND(E446*U446,2)</f>
        <v>0</v>
      </c>
      <c r="W446" s="158"/>
      <c r="X446" s="158" t="s">
        <v>286</v>
      </c>
      <c r="Y446" s="158" t="s">
        <v>209</v>
      </c>
      <c r="Z446" s="147"/>
      <c r="AA446" s="147"/>
      <c r="AB446" s="147"/>
      <c r="AC446" s="147"/>
      <c r="AD446" s="147"/>
      <c r="AE446" s="147"/>
      <c r="AF446" s="147"/>
      <c r="AG446" s="147" t="s">
        <v>720</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
      <c r="A447" s="154"/>
      <c r="B447" s="155"/>
      <c r="C447" s="183" t="s">
        <v>750</v>
      </c>
      <c r="D447" s="163"/>
      <c r="E447" s="164">
        <v>91.72</v>
      </c>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217</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2.5" outlineLevel="1" x14ac:dyDescent="0.2">
      <c r="A448" s="173">
        <v>134</v>
      </c>
      <c r="B448" s="174" t="s">
        <v>751</v>
      </c>
      <c r="C448" s="182" t="s">
        <v>752</v>
      </c>
      <c r="D448" s="175" t="s">
        <v>329</v>
      </c>
      <c r="E448" s="176">
        <v>82.5</v>
      </c>
      <c r="F448" s="177"/>
      <c r="G448" s="178">
        <f>ROUND(E448*F448,2)</f>
        <v>0</v>
      </c>
      <c r="H448" s="177"/>
      <c r="I448" s="178">
        <f>ROUND(E448*H448,2)</f>
        <v>0</v>
      </c>
      <c r="J448" s="177"/>
      <c r="K448" s="178">
        <f>ROUND(E448*J448,2)</f>
        <v>0</v>
      </c>
      <c r="L448" s="178">
        <v>21</v>
      </c>
      <c r="M448" s="178">
        <f>G448*(1+L448/100)</f>
        <v>0</v>
      </c>
      <c r="N448" s="176">
        <v>2.8E-3</v>
      </c>
      <c r="O448" s="176">
        <f>ROUND(E448*N448,2)</f>
        <v>0.23</v>
      </c>
      <c r="P448" s="176">
        <v>0</v>
      </c>
      <c r="Q448" s="176">
        <f>ROUND(E448*P448,2)</f>
        <v>0</v>
      </c>
      <c r="R448" s="178" t="s">
        <v>284</v>
      </c>
      <c r="S448" s="178" t="s">
        <v>229</v>
      </c>
      <c r="T448" s="179" t="s">
        <v>753</v>
      </c>
      <c r="U448" s="158">
        <v>0</v>
      </c>
      <c r="V448" s="158">
        <f>ROUND(E448*U448,2)</f>
        <v>0</v>
      </c>
      <c r="W448" s="158"/>
      <c r="X448" s="158" t="s">
        <v>286</v>
      </c>
      <c r="Y448" s="158" t="s">
        <v>209</v>
      </c>
      <c r="Z448" s="147"/>
      <c r="AA448" s="147"/>
      <c r="AB448" s="147"/>
      <c r="AC448" s="147"/>
      <c r="AD448" s="147"/>
      <c r="AE448" s="147"/>
      <c r="AF448" s="147"/>
      <c r="AG448" s="147" t="s">
        <v>720</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2" x14ac:dyDescent="0.2">
      <c r="A449" s="154"/>
      <c r="B449" s="155"/>
      <c r="C449" s="183" t="s">
        <v>754</v>
      </c>
      <c r="D449" s="163"/>
      <c r="E449" s="164">
        <v>82.5</v>
      </c>
      <c r="F449" s="158"/>
      <c r="G449" s="158"/>
      <c r="H449" s="158"/>
      <c r="I449" s="158"/>
      <c r="J449" s="158"/>
      <c r="K449" s="158"/>
      <c r="L449" s="158"/>
      <c r="M449" s="158"/>
      <c r="N449" s="157"/>
      <c r="O449" s="157"/>
      <c r="P449" s="157"/>
      <c r="Q449" s="157"/>
      <c r="R449" s="158"/>
      <c r="S449" s="158"/>
      <c r="T449" s="158"/>
      <c r="U449" s="158"/>
      <c r="V449" s="158"/>
      <c r="W449" s="158"/>
      <c r="X449" s="158"/>
      <c r="Y449" s="158"/>
      <c r="Z449" s="147"/>
      <c r="AA449" s="147"/>
      <c r="AB449" s="147"/>
      <c r="AC449" s="147"/>
      <c r="AD449" s="147"/>
      <c r="AE449" s="147"/>
      <c r="AF449" s="147"/>
      <c r="AG449" s="147" t="s">
        <v>217</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22.5" outlineLevel="1" x14ac:dyDescent="0.2">
      <c r="A450" s="173">
        <v>135</v>
      </c>
      <c r="B450" s="174" t="s">
        <v>755</v>
      </c>
      <c r="C450" s="182" t="s">
        <v>756</v>
      </c>
      <c r="D450" s="175" t="s">
        <v>296</v>
      </c>
      <c r="E450" s="176">
        <v>89.263000000000005</v>
      </c>
      <c r="F450" s="177"/>
      <c r="G450" s="178">
        <f>ROUND(E450*F450,2)</f>
        <v>0</v>
      </c>
      <c r="H450" s="177"/>
      <c r="I450" s="178">
        <f>ROUND(E450*H450,2)</f>
        <v>0</v>
      </c>
      <c r="J450" s="177"/>
      <c r="K450" s="178">
        <f>ROUND(E450*J450,2)</f>
        <v>0</v>
      </c>
      <c r="L450" s="178">
        <v>21</v>
      </c>
      <c r="M450" s="178">
        <f>G450*(1+L450/100)</f>
        <v>0</v>
      </c>
      <c r="N450" s="176">
        <v>7.7999999999999999E-4</v>
      </c>
      <c r="O450" s="176">
        <f>ROUND(E450*N450,2)</f>
        <v>7.0000000000000007E-2</v>
      </c>
      <c r="P450" s="176">
        <v>0</v>
      </c>
      <c r="Q450" s="176">
        <f>ROUND(E450*P450,2)</f>
        <v>0</v>
      </c>
      <c r="R450" s="178" t="s">
        <v>284</v>
      </c>
      <c r="S450" s="178" t="s">
        <v>229</v>
      </c>
      <c r="T450" s="179" t="s">
        <v>753</v>
      </c>
      <c r="U450" s="158">
        <v>0</v>
      </c>
      <c r="V450" s="158">
        <f>ROUND(E450*U450,2)</f>
        <v>0</v>
      </c>
      <c r="W450" s="158"/>
      <c r="X450" s="158" t="s">
        <v>286</v>
      </c>
      <c r="Y450" s="158" t="s">
        <v>209</v>
      </c>
      <c r="Z450" s="147"/>
      <c r="AA450" s="147"/>
      <c r="AB450" s="147"/>
      <c r="AC450" s="147"/>
      <c r="AD450" s="147"/>
      <c r="AE450" s="147"/>
      <c r="AF450" s="147"/>
      <c r="AG450" s="147" t="s">
        <v>720</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2" x14ac:dyDescent="0.2">
      <c r="A451" s="154"/>
      <c r="B451" s="155"/>
      <c r="C451" s="256" t="s">
        <v>757</v>
      </c>
      <c r="D451" s="257"/>
      <c r="E451" s="257"/>
      <c r="F451" s="257"/>
      <c r="G451" s="257"/>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212</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2" x14ac:dyDescent="0.2">
      <c r="A452" s="154"/>
      <c r="B452" s="155"/>
      <c r="C452" s="183" t="s">
        <v>758</v>
      </c>
      <c r="D452" s="163"/>
      <c r="E452" s="164">
        <v>89.26</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217</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73">
        <v>136</v>
      </c>
      <c r="B453" s="174" t="s">
        <v>759</v>
      </c>
      <c r="C453" s="182" t="s">
        <v>760</v>
      </c>
      <c r="D453" s="175" t="s">
        <v>329</v>
      </c>
      <c r="E453" s="176">
        <v>0.79200000000000004</v>
      </c>
      <c r="F453" s="177"/>
      <c r="G453" s="178">
        <f>ROUND(E453*F453,2)</f>
        <v>0</v>
      </c>
      <c r="H453" s="177"/>
      <c r="I453" s="178">
        <f>ROUND(E453*H453,2)</f>
        <v>0</v>
      </c>
      <c r="J453" s="177"/>
      <c r="K453" s="178">
        <f>ROUND(E453*J453,2)</f>
        <v>0</v>
      </c>
      <c r="L453" s="178">
        <v>21</v>
      </c>
      <c r="M453" s="178">
        <f>G453*(1+L453/100)</f>
        <v>0</v>
      </c>
      <c r="N453" s="176">
        <v>3.5000000000000001E-3</v>
      </c>
      <c r="O453" s="176">
        <f>ROUND(E453*N453,2)</f>
        <v>0</v>
      </c>
      <c r="P453" s="176">
        <v>0</v>
      </c>
      <c r="Q453" s="176">
        <f>ROUND(E453*P453,2)</f>
        <v>0</v>
      </c>
      <c r="R453" s="178" t="s">
        <v>284</v>
      </c>
      <c r="S453" s="178" t="s">
        <v>229</v>
      </c>
      <c r="T453" s="179" t="s">
        <v>229</v>
      </c>
      <c r="U453" s="158">
        <v>0</v>
      </c>
      <c r="V453" s="158">
        <f>ROUND(E453*U453,2)</f>
        <v>0</v>
      </c>
      <c r="W453" s="158"/>
      <c r="X453" s="158" t="s">
        <v>286</v>
      </c>
      <c r="Y453" s="158" t="s">
        <v>209</v>
      </c>
      <c r="Z453" s="147"/>
      <c r="AA453" s="147"/>
      <c r="AB453" s="147"/>
      <c r="AC453" s="147"/>
      <c r="AD453" s="147"/>
      <c r="AE453" s="147"/>
      <c r="AF453" s="147"/>
      <c r="AG453" s="147" t="s">
        <v>720</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
      <c r="A454" s="154"/>
      <c r="B454" s="155"/>
      <c r="C454" s="256" t="s">
        <v>761</v>
      </c>
      <c r="D454" s="257"/>
      <c r="E454" s="257"/>
      <c r="F454" s="257"/>
      <c r="G454" s="257"/>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212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
      <c r="A455" s="154"/>
      <c r="B455" s="155"/>
      <c r="C455" s="183" t="s">
        <v>762</v>
      </c>
      <c r="D455" s="163"/>
      <c r="E455" s="164">
        <v>0.79</v>
      </c>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217</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v>137</v>
      </c>
      <c r="B456" s="155" t="s">
        <v>763</v>
      </c>
      <c r="C456" s="197" t="s">
        <v>764</v>
      </c>
      <c r="D456" s="156" t="s">
        <v>0</v>
      </c>
      <c r="E456" s="195"/>
      <c r="F456" s="159"/>
      <c r="G456" s="158">
        <f>ROUND(E456*F456,2)</f>
        <v>0</v>
      </c>
      <c r="H456" s="159"/>
      <c r="I456" s="158">
        <f>ROUND(E456*H456,2)</f>
        <v>0</v>
      </c>
      <c r="J456" s="159"/>
      <c r="K456" s="158">
        <f>ROUND(E456*J456,2)</f>
        <v>0</v>
      </c>
      <c r="L456" s="158">
        <v>21</v>
      </c>
      <c r="M456" s="158">
        <f>G456*(1+L456/100)</f>
        <v>0</v>
      </c>
      <c r="N456" s="157">
        <v>0</v>
      </c>
      <c r="O456" s="157">
        <f>ROUND(E456*N456,2)</f>
        <v>0</v>
      </c>
      <c r="P456" s="157">
        <v>0</v>
      </c>
      <c r="Q456" s="157">
        <f>ROUND(E456*P456,2)</f>
        <v>0</v>
      </c>
      <c r="R456" s="158"/>
      <c r="S456" s="158" t="s">
        <v>229</v>
      </c>
      <c r="T456" s="158" t="s">
        <v>229</v>
      </c>
      <c r="U456" s="158">
        <v>0</v>
      </c>
      <c r="V456" s="158">
        <f>ROUND(E456*U456,2)</f>
        <v>0</v>
      </c>
      <c r="W456" s="158"/>
      <c r="X456" s="158" t="s">
        <v>687</v>
      </c>
      <c r="Y456" s="158" t="s">
        <v>209</v>
      </c>
      <c r="Z456" s="147"/>
      <c r="AA456" s="147"/>
      <c r="AB456" s="147"/>
      <c r="AC456" s="147"/>
      <c r="AD456" s="147"/>
      <c r="AE456" s="147"/>
      <c r="AF456" s="147"/>
      <c r="AG456" s="147" t="s">
        <v>688</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x14ac:dyDescent="0.2">
      <c r="A457" s="166" t="s">
        <v>201</v>
      </c>
      <c r="B457" s="167" t="s">
        <v>135</v>
      </c>
      <c r="C457" s="181" t="s">
        <v>136</v>
      </c>
      <c r="D457" s="168"/>
      <c r="E457" s="169"/>
      <c r="F457" s="170"/>
      <c r="G457" s="170">
        <f>SUMIF(AG458:AG462,"&lt;&gt;NOR",G458:G462)</f>
        <v>0</v>
      </c>
      <c r="H457" s="170"/>
      <c r="I457" s="170">
        <f>SUM(I458:I462)</f>
        <v>0</v>
      </c>
      <c r="J457" s="170"/>
      <c r="K457" s="170">
        <f>SUM(K458:K462)</f>
        <v>0</v>
      </c>
      <c r="L457" s="170"/>
      <c r="M457" s="170">
        <f>SUM(M458:M462)</f>
        <v>0</v>
      </c>
      <c r="N457" s="169"/>
      <c r="O457" s="169">
        <f>SUM(O458:O462)</f>
        <v>0.01</v>
      </c>
      <c r="P457" s="169"/>
      <c r="Q457" s="169">
        <f>SUM(Q458:Q462)</f>
        <v>0</v>
      </c>
      <c r="R457" s="170"/>
      <c r="S457" s="170"/>
      <c r="T457" s="171"/>
      <c r="U457" s="165"/>
      <c r="V457" s="165">
        <f>SUM(V458:V462)</f>
        <v>0</v>
      </c>
      <c r="W457" s="165"/>
      <c r="X457" s="165"/>
      <c r="Y457" s="165"/>
      <c r="AG457" t="s">
        <v>202</v>
      </c>
    </row>
    <row r="458" spans="1:60" ht="22.5" outlineLevel="1" x14ac:dyDescent="0.2">
      <c r="A458" s="173">
        <v>138</v>
      </c>
      <c r="B458" s="174" t="s">
        <v>765</v>
      </c>
      <c r="C458" s="182" t="s">
        <v>766</v>
      </c>
      <c r="D458" s="175" t="s">
        <v>414</v>
      </c>
      <c r="E458" s="176">
        <v>3.9</v>
      </c>
      <c r="F458" s="177"/>
      <c r="G458" s="178">
        <f>ROUND(E458*F458,2)</f>
        <v>0</v>
      </c>
      <c r="H458" s="177"/>
      <c r="I458" s="178">
        <f>ROUND(E458*H458,2)</f>
        <v>0</v>
      </c>
      <c r="J458" s="177"/>
      <c r="K458" s="178">
        <f>ROUND(E458*J458,2)</f>
        <v>0</v>
      </c>
      <c r="L458" s="178">
        <v>21</v>
      </c>
      <c r="M458" s="178">
        <f>G458*(1+L458/100)</f>
        <v>0</v>
      </c>
      <c r="N458" s="176">
        <v>3.1700000000000001E-3</v>
      </c>
      <c r="O458" s="176">
        <f>ROUND(E458*N458,2)</f>
        <v>0.01</v>
      </c>
      <c r="P458" s="176">
        <v>0</v>
      </c>
      <c r="Q458" s="176">
        <f>ROUND(E458*P458,2)</f>
        <v>0</v>
      </c>
      <c r="R458" s="178"/>
      <c r="S458" s="178" t="s">
        <v>229</v>
      </c>
      <c r="T458" s="179" t="s">
        <v>767</v>
      </c>
      <c r="U458" s="158">
        <v>0</v>
      </c>
      <c r="V458" s="158">
        <f>ROUND(E458*U458,2)</f>
        <v>0</v>
      </c>
      <c r="W458" s="158"/>
      <c r="X458" s="158" t="s">
        <v>208</v>
      </c>
      <c r="Y458" s="158" t="s">
        <v>209</v>
      </c>
      <c r="Z458" s="147"/>
      <c r="AA458" s="147"/>
      <c r="AB458" s="147"/>
      <c r="AC458" s="147"/>
      <c r="AD458" s="147"/>
      <c r="AE458" s="147"/>
      <c r="AF458" s="147"/>
      <c r="AG458" s="147" t="s">
        <v>692</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2" x14ac:dyDescent="0.2">
      <c r="A459" s="154"/>
      <c r="B459" s="155"/>
      <c r="C459" s="183" t="s">
        <v>523</v>
      </c>
      <c r="D459" s="163"/>
      <c r="E459" s="164">
        <v>3.9</v>
      </c>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217</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73">
        <v>139</v>
      </c>
      <c r="B460" s="174" t="s">
        <v>768</v>
      </c>
      <c r="C460" s="182" t="s">
        <v>769</v>
      </c>
      <c r="D460" s="175" t="s">
        <v>296</v>
      </c>
      <c r="E460" s="176">
        <v>1</v>
      </c>
      <c r="F460" s="177"/>
      <c r="G460" s="178">
        <f>ROUND(E460*F460,2)</f>
        <v>0</v>
      </c>
      <c r="H460" s="177"/>
      <c r="I460" s="178">
        <f>ROUND(E460*H460,2)</f>
        <v>0</v>
      </c>
      <c r="J460" s="177"/>
      <c r="K460" s="178">
        <f>ROUND(E460*J460,2)</f>
        <v>0</v>
      </c>
      <c r="L460" s="178">
        <v>21</v>
      </c>
      <c r="M460" s="178">
        <f>G460*(1+L460/100)</f>
        <v>0</v>
      </c>
      <c r="N460" s="176">
        <v>2.2200000000000002E-3</v>
      </c>
      <c r="O460" s="176">
        <f>ROUND(E460*N460,2)</f>
        <v>0</v>
      </c>
      <c r="P460" s="176">
        <v>0</v>
      </c>
      <c r="Q460" s="176">
        <f>ROUND(E460*P460,2)</f>
        <v>0</v>
      </c>
      <c r="R460" s="178"/>
      <c r="S460" s="178" t="s">
        <v>206</v>
      </c>
      <c r="T460" s="179" t="s">
        <v>207</v>
      </c>
      <c r="U460" s="158">
        <v>0</v>
      </c>
      <c r="V460" s="158">
        <f>ROUND(E460*U460,2)</f>
        <v>0</v>
      </c>
      <c r="W460" s="158"/>
      <c r="X460" s="158" t="s">
        <v>208</v>
      </c>
      <c r="Y460" s="158" t="s">
        <v>209</v>
      </c>
      <c r="Z460" s="147"/>
      <c r="AA460" s="147"/>
      <c r="AB460" s="147"/>
      <c r="AC460" s="147"/>
      <c r="AD460" s="147"/>
      <c r="AE460" s="147"/>
      <c r="AF460" s="147"/>
      <c r="AG460" s="147" t="s">
        <v>692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2" x14ac:dyDescent="0.2">
      <c r="A461" s="154"/>
      <c r="B461" s="155"/>
      <c r="C461" s="183" t="s">
        <v>81</v>
      </c>
      <c r="D461" s="163"/>
      <c r="E461" s="164">
        <v>1</v>
      </c>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217</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v>140</v>
      </c>
      <c r="B462" s="155" t="s">
        <v>770</v>
      </c>
      <c r="C462" s="197" t="s">
        <v>771</v>
      </c>
      <c r="D462" s="156" t="s">
        <v>0</v>
      </c>
      <c r="E462" s="195"/>
      <c r="F462" s="159"/>
      <c r="G462" s="158">
        <f>ROUND(E462*F462,2)</f>
        <v>0</v>
      </c>
      <c r="H462" s="159"/>
      <c r="I462" s="158">
        <f>ROUND(E462*H462,2)</f>
        <v>0</v>
      </c>
      <c r="J462" s="159"/>
      <c r="K462" s="158">
        <f>ROUND(E462*J462,2)</f>
        <v>0</v>
      </c>
      <c r="L462" s="158">
        <v>21</v>
      </c>
      <c r="M462" s="158">
        <f>G462*(1+L462/100)</f>
        <v>0</v>
      </c>
      <c r="N462" s="157">
        <v>0</v>
      </c>
      <c r="O462" s="157">
        <f>ROUND(E462*N462,2)</f>
        <v>0</v>
      </c>
      <c r="P462" s="157">
        <v>0</v>
      </c>
      <c r="Q462" s="157">
        <f>ROUND(E462*P462,2)</f>
        <v>0</v>
      </c>
      <c r="R462" s="158"/>
      <c r="S462" s="158" t="s">
        <v>229</v>
      </c>
      <c r="T462" s="158" t="s">
        <v>229</v>
      </c>
      <c r="U462" s="158">
        <v>0</v>
      </c>
      <c r="V462" s="158">
        <f>ROUND(E462*U462,2)</f>
        <v>0</v>
      </c>
      <c r="W462" s="158"/>
      <c r="X462" s="158" t="s">
        <v>687</v>
      </c>
      <c r="Y462" s="158" t="s">
        <v>209</v>
      </c>
      <c r="Z462" s="147"/>
      <c r="AA462" s="147"/>
      <c r="AB462" s="147"/>
      <c r="AC462" s="147"/>
      <c r="AD462" s="147"/>
      <c r="AE462" s="147"/>
      <c r="AF462" s="147"/>
      <c r="AG462" s="147" t="s">
        <v>688</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x14ac:dyDescent="0.2">
      <c r="A463" s="166" t="s">
        <v>201</v>
      </c>
      <c r="B463" s="167" t="s">
        <v>137</v>
      </c>
      <c r="C463" s="181" t="s">
        <v>138</v>
      </c>
      <c r="D463" s="168"/>
      <c r="E463" s="169"/>
      <c r="F463" s="170"/>
      <c r="G463" s="170">
        <f>SUMIF(AG464:AG467,"&lt;&gt;NOR",G464:G467)</f>
        <v>0</v>
      </c>
      <c r="H463" s="170"/>
      <c r="I463" s="170">
        <f>SUM(I464:I467)</f>
        <v>0</v>
      </c>
      <c r="J463" s="170"/>
      <c r="K463" s="170">
        <f>SUM(K464:K467)</f>
        <v>0</v>
      </c>
      <c r="L463" s="170"/>
      <c r="M463" s="170">
        <f>SUM(M464:M467)</f>
        <v>0</v>
      </c>
      <c r="N463" s="169"/>
      <c r="O463" s="169">
        <f>SUM(O464:O467)</f>
        <v>0</v>
      </c>
      <c r="P463" s="169"/>
      <c r="Q463" s="169">
        <f>SUM(Q464:Q467)</f>
        <v>0</v>
      </c>
      <c r="R463" s="170"/>
      <c r="S463" s="170"/>
      <c r="T463" s="171"/>
      <c r="U463" s="165"/>
      <c r="V463" s="165">
        <f>SUM(V464:V467)</f>
        <v>0</v>
      </c>
      <c r="W463" s="165"/>
      <c r="X463" s="165"/>
      <c r="Y463" s="165"/>
      <c r="AG463" t="s">
        <v>202</v>
      </c>
    </row>
    <row r="464" spans="1:60" outlineLevel="1" x14ac:dyDescent="0.2">
      <c r="A464" s="173">
        <v>141</v>
      </c>
      <c r="B464" s="174" t="s">
        <v>772</v>
      </c>
      <c r="C464" s="182" t="s">
        <v>773</v>
      </c>
      <c r="D464" s="175" t="s">
        <v>329</v>
      </c>
      <c r="E464" s="176">
        <v>28</v>
      </c>
      <c r="F464" s="177"/>
      <c r="G464" s="178">
        <f>ROUND(E464*F464,2)</f>
        <v>0</v>
      </c>
      <c r="H464" s="177"/>
      <c r="I464" s="178">
        <f>ROUND(E464*H464,2)</f>
        <v>0</v>
      </c>
      <c r="J464" s="177"/>
      <c r="K464" s="178">
        <f>ROUND(E464*J464,2)</f>
        <v>0</v>
      </c>
      <c r="L464" s="178">
        <v>21</v>
      </c>
      <c r="M464" s="178">
        <f>G464*(1+L464/100)</f>
        <v>0</v>
      </c>
      <c r="N464" s="176">
        <v>0</v>
      </c>
      <c r="O464" s="176">
        <f>ROUND(E464*N464,2)</f>
        <v>0</v>
      </c>
      <c r="P464" s="176">
        <v>0</v>
      </c>
      <c r="Q464" s="176">
        <f>ROUND(E464*P464,2)</f>
        <v>0</v>
      </c>
      <c r="R464" s="178"/>
      <c r="S464" s="178" t="s">
        <v>206</v>
      </c>
      <c r="T464" s="179" t="s">
        <v>207</v>
      </c>
      <c r="U464" s="158">
        <v>0</v>
      </c>
      <c r="V464" s="158">
        <f>ROUND(E464*U464,2)</f>
        <v>0</v>
      </c>
      <c r="W464" s="158"/>
      <c r="X464" s="158" t="s">
        <v>208</v>
      </c>
      <c r="Y464" s="158" t="s">
        <v>209</v>
      </c>
      <c r="Z464" s="147"/>
      <c r="AA464" s="147"/>
      <c r="AB464" s="147"/>
      <c r="AC464" s="147"/>
      <c r="AD464" s="147"/>
      <c r="AE464" s="147"/>
      <c r="AF464" s="147"/>
      <c r="AG464" s="147" t="s">
        <v>210</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256" t="s">
        <v>774</v>
      </c>
      <c r="D465" s="257"/>
      <c r="E465" s="257"/>
      <c r="F465" s="257"/>
      <c r="G465" s="257"/>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212</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80" t="str">
        <f>C465</f>
        <v>demontáž a zpětná montáž stříšky nad plošinou při opravě fasády vč. montážního a spojovacího materiálu</v>
      </c>
      <c r="BB465" s="147"/>
      <c r="BC465" s="147"/>
      <c r="BD465" s="147"/>
      <c r="BE465" s="147"/>
      <c r="BF465" s="147"/>
      <c r="BG465" s="147"/>
      <c r="BH465" s="147"/>
    </row>
    <row r="466" spans="1:60" outlineLevel="2" x14ac:dyDescent="0.2">
      <c r="A466" s="154"/>
      <c r="B466" s="155"/>
      <c r="C466" s="183" t="s">
        <v>775</v>
      </c>
      <c r="D466" s="163"/>
      <c r="E466" s="164">
        <v>28</v>
      </c>
      <c r="F466" s="158"/>
      <c r="G466" s="158"/>
      <c r="H466" s="158"/>
      <c r="I466" s="158"/>
      <c r="J466" s="158"/>
      <c r="K466" s="158"/>
      <c r="L466" s="158"/>
      <c r="M466" s="158"/>
      <c r="N466" s="157"/>
      <c r="O466" s="157"/>
      <c r="P466" s="157"/>
      <c r="Q466" s="157"/>
      <c r="R466" s="158"/>
      <c r="S466" s="158"/>
      <c r="T466" s="158"/>
      <c r="U466" s="158"/>
      <c r="V466" s="158"/>
      <c r="W466" s="158"/>
      <c r="X466" s="158"/>
      <c r="Y466" s="158"/>
      <c r="Z466" s="147"/>
      <c r="AA466" s="147"/>
      <c r="AB466" s="147"/>
      <c r="AC466" s="147"/>
      <c r="AD466" s="147"/>
      <c r="AE466" s="147"/>
      <c r="AF466" s="147"/>
      <c r="AG466" s="147" t="s">
        <v>217</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v>142</v>
      </c>
      <c r="B467" s="155" t="s">
        <v>776</v>
      </c>
      <c r="C467" s="197" t="s">
        <v>777</v>
      </c>
      <c r="D467" s="156" t="s">
        <v>0</v>
      </c>
      <c r="E467" s="195"/>
      <c r="F467" s="159"/>
      <c r="G467" s="158">
        <f>ROUND(E467*F467,2)</f>
        <v>0</v>
      </c>
      <c r="H467" s="159"/>
      <c r="I467" s="158">
        <f>ROUND(E467*H467,2)</f>
        <v>0</v>
      </c>
      <c r="J467" s="159"/>
      <c r="K467" s="158">
        <f>ROUND(E467*J467,2)</f>
        <v>0</v>
      </c>
      <c r="L467" s="158">
        <v>21</v>
      </c>
      <c r="M467" s="158">
        <f>G467*(1+L467/100)</f>
        <v>0</v>
      </c>
      <c r="N467" s="157">
        <v>0</v>
      </c>
      <c r="O467" s="157">
        <f>ROUND(E467*N467,2)</f>
        <v>0</v>
      </c>
      <c r="P467" s="157">
        <v>0</v>
      </c>
      <c r="Q467" s="157">
        <f>ROUND(E467*P467,2)</f>
        <v>0</v>
      </c>
      <c r="R467" s="158"/>
      <c r="S467" s="158" t="s">
        <v>229</v>
      </c>
      <c r="T467" s="158" t="s">
        <v>229</v>
      </c>
      <c r="U467" s="158">
        <v>0</v>
      </c>
      <c r="V467" s="158">
        <f>ROUND(E467*U467,2)</f>
        <v>0</v>
      </c>
      <c r="W467" s="158"/>
      <c r="X467" s="158" t="s">
        <v>687</v>
      </c>
      <c r="Y467" s="158" t="s">
        <v>209</v>
      </c>
      <c r="Z467" s="147"/>
      <c r="AA467" s="147"/>
      <c r="AB467" s="147"/>
      <c r="AC467" s="147"/>
      <c r="AD467" s="147"/>
      <c r="AE467" s="147"/>
      <c r="AF467" s="147"/>
      <c r="AG467" s="147" t="s">
        <v>688</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x14ac:dyDescent="0.2">
      <c r="A468" s="166" t="s">
        <v>201</v>
      </c>
      <c r="B468" s="167" t="s">
        <v>139</v>
      </c>
      <c r="C468" s="181" t="s">
        <v>140</v>
      </c>
      <c r="D468" s="168"/>
      <c r="E468" s="169"/>
      <c r="F468" s="170"/>
      <c r="G468" s="170">
        <f>SUMIF(AG469:AG497,"&lt;&gt;NOR",G469:G497)</f>
        <v>0</v>
      </c>
      <c r="H468" s="170"/>
      <c r="I468" s="170">
        <f>SUM(I469:I497)</f>
        <v>0</v>
      </c>
      <c r="J468" s="170"/>
      <c r="K468" s="170">
        <f>SUM(K469:K497)</f>
        <v>0</v>
      </c>
      <c r="L468" s="170"/>
      <c r="M468" s="170">
        <f>SUM(M469:M497)</f>
        <v>0</v>
      </c>
      <c r="N468" s="169"/>
      <c r="O468" s="169">
        <f>SUM(O469:O497)</f>
        <v>0.3</v>
      </c>
      <c r="P468" s="169"/>
      <c r="Q468" s="169">
        <f>SUM(Q469:Q497)</f>
        <v>0.16</v>
      </c>
      <c r="R468" s="170"/>
      <c r="S468" s="170"/>
      <c r="T468" s="171"/>
      <c r="U468" s="165"/>
      <c r="V468" s="165">
        <f>SUM(V469:V497)</f>
        <v>0</v>
      </c>
      <c r="W468" s="165"/>
      <c r="X468" s="165"/>
      <c r="Y468" s="165"/>
      <c r="AG468" t="s">
        <v>202</v>
      </c>
    </row>
    <row r="469" spans="1:60" outlineLevel="1" x14ac:dyDescent="0.2">
      <c r="A469" s="173">
        <v>143</v>
      </c>
      <c r="B469" s="174" t="s">
        <v>778</v>
      </c>
      <c r="C469" s="182" t="s">
        <v>779</v>
      </c>
      <c r="D469" s="175" t="s">
        <v>296</v>
      </c>
      <c r="E469" s="176">
        <v>2</v>
      </c>
      <c r="F469" s="177"/>
      <c r="G469" s="178">
        <f>ROUND(E469*F469,2)</f>
        <v>0</v>
      </c>
      <c r="H469" s="177"/>
      <c r="I469" s="178">
        <f>ROUND(E469*H469,2)</f>
        <v>0</v>
      </c>
      <c r="J469" s="177"/>
      <c r="K469" s="178">
        <f>ROUND(E469*J469,2)</f>
        <v>0</v>
      </c>
      <c r="L469" s="178">
        <v>21</v>
      </c>
      <c r="M469" s="178">
        <f>G469*(1+L469/100)</f>
        <v>0</v>
      </c>
      <c r="N469" s="176">
        <v>1.65E-3</v>
      </c>
      <c r="O469" s="176">
        <f>ROUND(E469*N469,2)</f>
        <v>0</v>
      </c>
      <c r="P469" s="176">
        <v>0</v>
      </c>
      <c r="Q469" s="176">
        <f>ROUND(E469*P469,2)</f>
        <v>0</v>
      </c>
      <c r="R469" s="178"/>
      <c r="S469" s="178" t="s">
        <v>229</v>
      </c>
      <c r="T469" s="179" t="s">
        <v>229</v>
      </c>
      <c r="U469" s="158">
        <v>0</v>
      </c>
      <c r="V469" s="158">
        <f>ROUND(E469*U469,2)</f>
        <v>0</v>
      </c>
      <c r="W469" s="158"/>
      <c r="X469" s="158" t="s">
        <v>208</v>
      </c>
      <c r="Y469" s="158" t="s">
        <v>209</v>
      </c>
      <c r="Z469" s="147"/>
      <c r="AA469" s="147"/>
      <c r="AB469" s="147"/>
      <c r="AC469" s="147"/>
      <c r="AD469" s="147"/>
      <c r="AE469" s="147"/>
      <c r="AF469" s="147"/>
      <c r="AG469" s="147" t="s">
        <v>692</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83" t="s">
        <v>780</v>
      </c>
      <c r="D470" s="163"/>
      <c r="E470" s="164">
        <v>2</v>
      </c>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217</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73">
        <v>144</v>
      </c>
      <c r="B471" s="174" t="s">
        <v>781</v>
      </c>
      <c r="C471" s="182" t="s">
        <v>782</v>
      </c>
      <c r="D471" s="175" t="s">
        <v>296</v>
      </c>
      <c r="E471" s="176">
        <v>7</v>
      </c>
      <c r="F471" s="177"/>
      <c r="G471" s="178">
        <f>ROUND(E471*F471,2)</f>
        <v>0</v>
      </c>
      <c r="H471" s="177"/>
      <c r="I471" s="178">
        <f>ROUND(E471*H471,2)</f>
        <v>0</v>
      </c>
      <c r="J471" s="177"/>
      <c r="K471" s="178">
        <f>ROUND(E471*J471,2)</f>
        <v>0</v>
      </c>
      <c r="L471" s="178">
        <v>21</v>
      </c>
      <c r="M471" s="178">
        <f>G471*(1+L471/100)</f>
        <v>0</v>
      </c>
      <c r="N471" s="176">
        <v>0</v>
      </c>
      <c r="O471" s="176">
        <f>ROUND(E471*N471,2)</f>
        <v>0</v>
      </c>
      <c r="P471" s="176">
        <v>0</v>
      </c>
      <c r="Q471" s="176">
        <f>ROUND(E471*P471,2)</f>
        <v>0</v>
      </c>
      <c r="R471" s="178"/>
      <c r="S471" s="178" t="s">
        <v>229</v>
      </c>
      <c r="T471" s="179" t="s">
        <v>229</v>
      </c>
      <c r="U471" s="158">
        <v>0</v>
      </c>
      <c r="V471" s="158">
        <f>ROUND(E471*U471,2)</f>
        <v>0</v>
      </c>
      <c r="W471" s="158"/>
      <c r="X471" s="158" t="s">
        <v>208</v>
      </c>
      <c r="Y471" s="158" t="s">
        <v>209</v>
      </c>
      <c r="Z471" s="147"/>
      <c r="AA471" s="147"/>
      <c r="AB471" s="147"/>
      <c r="AC471" s="147"/>
      <c r="AD471" s="147"/>
      <c r="AE471" s="147"/>
      <c r="AF471" s="147"/>
      <c r="AG471" s="147" t="s">
        <v>692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
      <c r="A472" s="154"/>
      <c r="B472" s="155"/>
      <c r="C472" s="183" t="s">
        <v>783</v>
      </c>
      <c r="D472" s="163"/>
      <c r="E472" s="164">
        <v>7</v>
      </c>
      <c r="F472" s="158"/>
      <c r="G472" s="158"/>
      <c r="H472" s="158"/>
      <c r="I472" s="158"/>
      <c r="J472" s="158"/>
      <c r="K472" s="158"/>
      <c r="L472" s="158"/>
      <c r="M472" s="158"/>
      <c r="N472" s="157"/>
      <c r="O472" s="157"/>
      <c r="P472" s="157"/>
      <c r="Q472" s="157"/>
      <c r="R472" s="158"/>
      <c r="S472" s="158"/>
      <c r="T472" s="158"/>
      <c r="U472" s="158"/>
      <c r="V472" s="158"/>
      <c r="W472" s="158"/>
      <c r="X472" s="158"/>
      <c r="Y472" s="158"/>
      <c r="Z472" s="147"/>
      <c r="AA472" s="147"/>
      <c r="AB472" s="147"/>
      <c r="AC472" s="147"/>
      <c r="AD472" s="147"/>
      <c r="AE472" s="147"/>
      <c r="AF472" s="147"/>
      <c r="AG472" s="147" t="s">
        <v>217</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2.5" outlineLevel="1" x14ac:dyDescent="0.2">
      <c r="A473" s="173">
        <v>145</v>
      </c>
      <c r="B473" s="174" t="s">
        <v>784</v>
      </c>
      <c r="C473" s="182" t="s">
        <v>785</v>
      </c>
      <c r="D473" s="175" t="s">
        <v>296</v>
      </c>
      <c r="E473" s="176">
        <v>5</v>
      </c>
      <c r="F473" s="177"/>
      <c r="G473" s="178">
        <f>ROUND(E473*F473,2)</f>
        <v>0</v>
      </c>
      <c r="H473" s="177"/>
      <c r="I473" s="178">
        <f>ROUND(E473*H473,2)</f>
        <v>0</v>
      </c>
      <c r="J473" s="177"/>
      <c r="K473" s="178">
        <f>ROUND(E473*J473,2)</f>
        <v>0</v>
      </c>
      <c r="L473" s="178">
        <v>21</v>
      </c>
      <c r="M473" s="178">
        <f>G473*(1+L473/100)</f>
        <v>0</v>
      </c>
      <c r="N473" s="176">
        <v>0</v>
      </c>
      <c r="O473" s="176">
        <f>ROUND(E473*N473,2)</f>
        <v>0</v>
      </c>
      <c r="P473" s="176">
        <v>0</v>
      </c>
      <c r="Q473" s="176">
        <f>ROUND(E473*P473,2)</f>
        <v>0</v>
      </c>
      <c r="R473" s="178"/>
      <c r="S473" s="178" t="s">
        <v>229</v>
      </c>
      <c r="T473" s="179" t="s">
        <v>229</v>
      </c>
      <c r="U473" s="158">
        <v>0</v>
      </c>
      <c r="V473" s="158">
        <f>ROUND(E473*U473,2)</f>
        <v>0</v>
      </c>
      <c r="W473" s="158"/>
      <c r="X473" s="158" t="s">
        <v>208</v>
      </c>
      <c r="Y473" s="158" t="s">
        <v>209</v>
      </c>
      <c r="Z473" s="147"/>
      <c r="AA473" s="147"/>
      <c r="AB473" s="147"/>
      <c r="AC473" s="147"/>
      <c r="AD473" s="147"/>
      <c r="AE473" s="147"/>
      <c r="AF473" s="147"/>
      <c r="AG473" s="147" t="s">
        <v>692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
      <c r="A474" s="154"/>
      <c r="B474" s="155"/>
      <c r="C474" s="183" t="s">
        <v>89</v>
      </c>
      <c r="D474" s="163"/>
      <c r="E474" s="164">
        <v>5</v>
      </c>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217</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2.5" outlineLevel="1" x14ac:dyDescent="0.2">
      <c r="A475" s="173">
        <v>146</v>
      </c>
      <c r="B475" s="174" t="s">
        <v>786</v>
      </c>
      <c r="C475" s="182" t="s">
        <v>787</v>
      </c>
      <c r="D475" s="175" t="s">
        <v>296</v>
      </c>
      <c r="E475" s="176">
        <v>1</v>
      </c>
      <c r="F475" s="177"/>
      <c r="G475" s="178">
        <f>ROUND(E475*F475,2)</f>
        <v>0</v>
      </c>
      <c r="H475" s="177"/>
      <c r="I475" s="178">
        <f>ROUND(E475*H475,2)</f>
        <v>0</v>
      </c>
      <c r="J475" s="177"/>
      <c r="K475" s="178">
        <f>ROUND(E475*J475,2)</f>
        <v>0</v>
      </c>
      <c r="L475" s="178">
        <v>21</v>
      </c>
      <c r="M475" s="178">
        <f>G475*(1+L475/100)</f>
        <v>0</v>
      </c>
      <c r="N475" s="176">
        <v>0</v>
      </c>
      <c r="O475" s="176">
        <f>ROUND(E475*N475,2)</f>
        <v>0</v>
      </c>
      <c r="P475" s="176">
        <v>0</v>
      </c>
      <c r="Q475" s="176">
        <f>ROUND(E475*P475,2)</f>
        <v>0</v>
      </c>
      <c r="R475" s="178"/>
      <c r="S475" s="178" t="s">
        <v>229</v>
      </c>
      <c r="T475" s="179" t="s">
        <v>229</v>
      </c>
      <c r="U475" s="158">
        <v>0</v>
      </c>
      <c r="V475" s="158">
        <f>ROUND(E475*U475,2)</f>
        <v>0</v>
      </c>
      <c r="W475" s="158"/>
      <c r="X475" s="158" t="s">
        <v>208</v>
      </c>
      <c r="Y475" s="158" t="s">
        <v>209</v>
      </c>
      <c r="Z475" s="147"/>
      <c r="AA475" s="147"/>
      <c r="AB475" s="147"/>
      <c r="AC475" s="147"/>
      <c r="AD475" s="147"/>
      <c r="AE475" s="147"/>
      <c r="AF475" s="147"/>
      <c r="AG475" s="147" t="s">
        <v>692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2" x14ac:dyDescent="0.2">
      <c r="A476" s="154"/>
      <c r="B476" s="155"/>
      <c r="C476" s="183" t="s">
        <v>81</v>
      </c>
      <c r="D476" s="163"/>
      <c r="E476" s="164">
        <v>1</v>
      </c>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217</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2.5" outlineLevel="1" x14ac:dyDescent="0.2">
      <c r="A477" s="173">
        <v>147</v>
      </c>
      <c r="B477" s="174" t="s">
        <v>788</v>
      </c>
      <c r="C477" s="182" t="s">
        <v>789</v>
      </c>
      <c r="D477" s="175" t="s">
        <v>296</v>
      </c>
      <c r="E477" s="176">
        <v>1</v>
      </c>
      <c r="F477" s="177"/>
      <c r="G477" s="178">
        <f>ROUND(E477*F477,2)</f>
        <v>0</v>
      </c>
      <c r="H477" s="177"/>
      <c r="I477" s="178">
        <f>ROUND(E477*H477,2)</f>
        <v>0</v>
      </c>
      <c r="J477" s="177"/>
      <c r="K477" s="178">
        <f>ROUND(E477*J477,2)</f>
        <v>0</v>
      </c>
      <c r="L477" s="178">
        <v>21</v>
      </c>
      <c r="M477" s="178">
        <f>G477*(1+L477/100)</f>
        <v>0</v>
      </c>
      <c r="N477" s="176">
        <v>0</v>
      </c>
      <c r="O477" s="176">
        <f>ROUND(E477*N477,2)</f>
        <v>0</v>
      </c>
      <c r="P477" s="176">
        <v>0</v>
      </c>
      <c r="Q477" s="176">
        <f>ROUND(E477*P477,2)</f>
        <v>0</v>
      </c>
      <c r="R477" s="178"/>
      <c r="S477" s="178" t="s">
        <v>229</v>
      </c>
      <c r="T477" s="179" t="s">
        <v>229</v>
      </c>
      <c r="U477" s="158">
        <v>0</v>
      </c>
      <c r="V477" s="158">
        <f>ROUND(E477*U477,2)</f>
        <v>0</v>
      </c>
      <c r="W477" s="158"/>
      <c r="X477" s="158" t="s">
        <v>208</v>
      </c>
      <c r="Y477" s="158" t="s">
        <v>209</v>
      </c>
      <c r="Z477" s="147"/>
      <c r="AA477" s="147"/>
      <c r="AB477" s="147"/>
      <c r="AC477" s="147"/>
      <c r="AD477" s="147"/>
      <c r="AE477" s="147"/>
      <c r="AF477" s="147"/>
      <c r="AG477" s="147" t="s">
        <v>692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183" t="s">
        <v>790</v>
      </c>
      <c r="D478" s="163"/>
      <c r="E478" s="164">
        <v>1</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217</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73">
        <v>148</v>
      </c>
      <c r="B479" s="174" t="s">
        <v>791</v>
      </c>
      <c r="C479" s="182" t="s">
        <v>792</v>
      </c>
      <c r="D479" s="175" t="s">
        <v>296</v>
      </c>
      <c r="E479" s="176">
        <v>2</v>
      </c>
      <c r="F479" s="177"/>
      <c r="G479" s="178">
        <f>ROUND(E479*F479,2)</f>
        <v>0</v>
      </c>
      <c r="H479" s="177"/>
      <c r="I479" s="178">
        <f>ROUND(E479*H479,2)</f>
        <v>0</v>
      </c>
      <c r="J479" s="177"/>
      <c r="K479" s="178">
        <f>ROUND(E479*J479,2)</f>
        <v>0</v>
      </c>
      <c r="L479" s="178">
        <v>21</v>
      </c>
      <c r="M479" s="178">
        <f>G479*(1+L479/100)</f>
        <v>0</v>
      </c>
      <c r="N479" s="176">
        <v>0</v>
      </c>
      <c r="O479" s="176">
        <f>ROUND(E479*N479,2)</f>
        <v>0</v>
      </c>
      <c r="P479" s="176">
        <v>1.8E-3</v>
      </c>
      <c r="Q479" s="176">
        <f>ROUND(E479*P479,2)</f>
        <v>0</v>
      </c>
      <c r="R479" s="178"/>
      <c r="S479" s="178" t="s">
        <v>229</v>
      </c>
      <c r="T479" s="179" t="s">
        <v>229</v>
      </c>
      <c r="U479" s="158">
        <v>0</v>
      </c>
      <c r="V479" s="158">
        <f>ROUND(E479*U479,2)</f>
        <v>0</v>
      </c>
      <c r="W479" s="158"/>
      <c r="X479" s="158" t="s">
        <v>208</v>
      </c>
      <c r="Y479" s="158" t="s">
        <v>209</v>
      </c>
      <c r="Z479" s="147"/>
      <c r="AA479" s="147"/>
      <c r="AB479" s="147"/>
      <c r="AC479" s="147"/>
      <c r="AD479" s="147"/>
      <c r="AE479" s="147"/>
      <c r="AF479" s="147"/>
      <c r="AG479" s="147" t="s">
        <v>692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
      <c r="A480" s="154"/>
      <c r="B480" s="155"/>
      <c r="C480" s="183" t="s">
        <v>83</v>
      </c>
      <c r="D480" s="163"/>
      <c r="E480" s="164">
        <v>2</v>
      </c>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217</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73">
        <v>149</v>
      </c>
      <c r="B481" s="174" t="s">
        <v>793</v>
      </c>
      <c r="C481" s="182" t="s">
        <v>794</v>
      </c>
      <c r="D481" s="175" t="s">
        <v>296</v>
      </c>
      <c r="E481" s="176">
        <v>1</v>
      </c>
      <c r="F481" s="177"/>
      <c r="G481" s="178">
        <f>ROUND(E481*F481,2)</f>
        <v>0</v>
      </c>
      <c r="H481" s="177"/>
      <c r="I481" s="178">
        <f>ROUND(E481*H481,2)</f>
        <v>0</v>
      </c>
      <c r="J481" s="177"/>
      <c r="K481" s="178">
        <f>ROUND(E481*J481,2)</f>
        <v>0</v>
      </c>
      <c r="L481" s="178">
        <v>21</v>
      </c>
      <c r="M481" s="178">
        <f>G481*(1+L481/100)</f>
        <v>0</v>
      </c>
      <c r="N481" s="176">
        <v>0</v>
      </c>
      <c r="O481" s="176">
        <f>ROUND(E481*N481,2)</f>
        <v>0</v>
      </c>
      <c r="P481" s="176">
        <v>0</v>
      </c>
      <c r="Q481" s="176">
        <f>ROUND(E481*P481,2)</f>
        <v>0</v>
      </c>
      <c r="R481" s="178"/>
      <c r="S481" s="178" t="s">
        <v>229</v>
      </c>
      <c r="T481" s="179" t="s">
        <v>229</v>
      </c>
      <c r="U481" s="158">
        <v>0</v>
      </c>
      <c r="V481" s="158">
        <f>ROUND(E481*U481,2)</f>
        <v>0</v>
      </c>
      <c r="W481" s="158"/>
      <c r="X481" s="158" t="s">
        <v>208</v>
      </c>
      <c r="Y481" s="158" t="s">
        <v>209</v>
      </c>
      <c r="Z481" s="147"/>
      <c r="AA481" s="147"/>
      <c r="AB481" s="147"/>
      <c r="AC481" s="147"/>
      <c r="AD481" s="147"/>
      <c r="AE481" s="147"/>
      <c r="AF481" s="147"/>
      <c r="AG481" s="147" t="s">
        <v>692</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2" x14ac:dyDescent="0.2">
      <c r="A482" s="154"/>
      <c r="B482" s="155"/>
      <c r="C482" s="256" t="s">
        <v>795</v>
      </c>
      <c r="D482" s="257"/>
      <c r="E482" s="257"/>
      <c r="F482" s="257"/>
      <c r="G482" s="257"/>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212</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
      <c r="A483" s="154"/>
      <c r="B483" s="155"/>
      <c r="C483" s="183" t="s">
        <v>81</v>
      </c>
      <c r="D483" s="163"/>
      <c r="E483" s="164">
        <v>1</v>
      </c>
      <c r="F483" s="158"/>
      <c r="G483" s="158"/>
      <c r="H483" s="158"/>
      <c r="I483" s="158"/>
      <c r="J483" s="158"/>
      <c r="K483" s="158"/>
      <c r="L483" s="158"/>
      <c r="M483" s="158"/>
      <c r="N483" s="157"/>
      <c r="O483" s="157"/>
      <c r="P483" s="157"/>
      <c r="Q483" s="157"/>
      <c r="R483" s="158"/>
      <c r="S483" s="158"/>
      <c r="T483" s="158"/>
      <c r="U483" s="158"/>
      <c r="V483" s="158"/>
      <c r="W483" s="158"/>
      <c r="X483" s="158"/>
      <c r="Y483" s="158"/>
      <c r="Z483" s="147"/>
      <c r="AA483" s="147"/>
      <c r="AB483" s="147"/>
      <c r="AC483" s="147"/>
      <c r="AD483" s="147"/>
      <c r="AE483" s="147"/>
      <c r="AF483" s="147"/>
      <c r="AG483" s="147" t="s">
        <v>217</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73">
        <v>150</v>
      </c>
      <c r="B484" s="174" t="s">
        <v>796</v>
      </c>
      <c r="C484" s="182" t="s">
        <v>797</v>
      </c>
      <c r="D484" s="175" t="s">
        <v>414</v>
      </c>
      <c r="E484" s="176">
        <v>1.2</v>
      </c>
      <c r="F484" s="177"/>
      <c r="G484" s="178">
        <f>ROUND(E484*F484,2)</f>
        <v>0</v>
      </c>
      <c r="H484" s="177"/>
      <c r="I484" s="178">
        <f>ROUND(E484*H484,2)</f>
        <v>0</v>
      </c>
      <c r="J484" s="177"/>
      <c r="K484" s="178">
        <f>ROUND(E484*J484,2)</f>
        <v>0</v>
      </c>
      <c r="L484" s="178">
        <v>21</v>
      </c>
      <c r="M484" s="178">
        <f>G484*(1+L484/100)</f>
        <v>0</v>
      </c>
      <c r="N484" s="176">
        <v>0</v>
      </c>
      <c r="O484" s="176">
        <f>ROUND(E484*N484,2)</f>
        <v>0</v>
      </c>
      <c r="P484" s="176">
        <v>0.13100000000000001</v>
      </c>
      <c r="Q484" s="176">
        <f>ROUND(E484*P484,2)</f>
        <v>0.16</v>
      </c>
      <c r="R484" s="178"/>
      <c r="S484" s="178" t="s">
        <v>206</v>
      </c>
      <c r="T484" s="179" t="s">
        <v>207</v>
      </c>
      <c r="U484" s="158">
        <v>0</v>
      </c>
      <c r="V484" s="158">
        <f>ROUND(E484*U484,2)</f>
        <v>0</v>
      </c>
      <c r="W484" s="158"/>
      <c r="X484" s="158" t="s">
        <v>208</v>
      </c>
      <c r="Y484" s="158" t="s">
        <v>209</v>
      </c>
      <c r="Z484" s="147"/>
      <c r="AA484" s="147"/>
      <c r="AB484" s="147"/>
      <c r="AC484" s="147"/>
      <c r="AD484" s="147"/>
      <c r="AE484" s="147"/>
      <c r="AF484" s="147"/>
      <c r="AG484" s="147" t="s">
        <v>210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2" x14ac:dyDescent="0.2">
      <c r="A485" s="154"/>
      <c r="B485" s="155"/>
      <c r="C485" s="256" t="s">
        <v>798</v>
      </c>
      <c r="D485" s="257"/>
      <c r="E485" s="257"/>
      <c r="F485" s="257"/>
      <c r="G485" s="257"/>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212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183" t="s">
        <v>799</v>
      </c>
      <c r="D486" s="163"/>
      <c r="E486" s="164">
        <v>1.2</v>
      </c>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217</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73">
        <v>151</v>
      </c>
      <c r="B487" s="174" t="s">
        <v>800</v>
      </c>
      <c r="C487" s="182" t="s">
        <v>801</v>
      </c>
      <c r="D487" s="175" t="s">
        <v>296</v>
      </c>
      <c r="E487" s="176">
        <v>3</v>
      </c>
      <c r="F487" s="177"/>
      <c r="G487" s="178">
        <f>ROUND(E487*F487,2)</f>
        <v>0</v>
      </c>
      <c r="H487" s="177"/>
      <c r="I487" s="178">
        <f>ROUND(E487*H487,2)</f>
        <v>0</v>
      </c>
      <c r="J487" s="177"/>
      <c r="K487" s="178">
        <f>ROUND(E487*J487,2)</f>
        <v>0</v>
      </c>
      <c r="L487" s="178">
        <v>21</v>
      </c>
      <c r="M487" s="178">
        <f>G487*(1+L487/100)</f>
        <v>0</v>
      </c>
      <c r="N487" s="176">
        <v>1.7000000000000001E-2</v>
      </c>
      <c r="O487" s="176">
        <f>ROUND(E487*N487,2)</f>
        <v>0.05</v>
      </c>
      <c r="P487" s="176">
        <v>0</v>
      </c>
      <c r="Q487" s="176">
        <f>ROUND(E487*P487,2)</f>
        <v>0</v>
      </c>
      <c r="R487" s="178" t="s">
        <v>284</v>
      </c>
      <c r="S487" s="178" t="s">
        <v>229</v>
      </c>
      <c r="T487" s="179" t="s">
        <v>229</v>
      </c>
      <c r="U487" s="158">
        <v>0</v>
      </c>
      <c r="V487" s="158">
        <f>ROUND(E487*U487,2)</f>
        <v>0</v>
      </c>
      <c r="W487" s="158"/>
      <c r="X487" s="158" t="s">
        <v>286</v>
      </c>
      <c r="Y487" s="158" t="s">
        <v>209</v>
      </c>
      <c r="Z487" s="147"/>
      <c r="AA487" s="147"/>
      <c r="AB487" s="147"/>
      <c r="AC487" s="147"/>
      <c r="AD487" s="147"/>
      <c r="AE487" s="147"/>
      <c r="AF487" s="147"/>
      <c r="AG487" s="147" t="s">
        <v>720</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2" x14ac:dyDescent="0.2">
      <c r="A488" s="154"/>
      <c r="B488" s="155"/>
      <c r="C488" s="183" t="s">
        <v>802</v>
      </c>
      <c r="D488" s="163"/>
      <c r="E488" s="164">
        <v>3</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217</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ht="22.5" outlineLevel="1" x14ac:dyDescent="0.2">
      <c r="A489" s="173">
        <v>152</v>
      </c>
      <c r="B489" s="174" t="s">
        <v>803</v>
      </c>
      <c r="C489" s="182" t="s">
        <v>804</v>
      </c>
      <c r="D489" s="175" t="s">
        <v>296</v>
      </c>
      <c r="E489" s="176">
        <v>4</v>
      </c>
      <c r="F489" s="177"/>
      <c r="G489" s="178">
        <f>ROUND(E489*F489,2)</f>
        <v>0</v>
      </c>
      <c r="H489" s="177"/>
      <c r="I489" s="178">
        <f>ROUND(E489*H489,2)</f>
        <v>0</v>
      </c>
      <c r="J489" s="177"/>
      <c r="K489" s="178">
        <f>ROUND(E489*J489,2)</f>
        <v>0</v>
      </c>
      <c r="L489" s="178">
        <v>21</v>
      </c>
      <c r="M489" s="178">
        <f>G489*(1+L489/100)</f>
        <v>0</v>
      </c>
      <c r="N489" s="176">
        <v>1.9E-2</v>
      </c>
      <c r="O489" s="176">
        <f>ROUND(E489*N489,2)</f>
        <v>0.08</v>
      </c>
      <c r="P489" s="176">
        <v>0</v>
      </c>
      <c r="Q489" s="176">
        <f>ROUND(E489*P489,2)</f>
        <v>0</v>
      </c>
      <c r="R489" s="178" t="s">
        <v>284</v>
      </c>
      <c r="S489" s="178" t="s">
        <v>229</v>
      </c>
      <c r="T489" s="179" t="s">
        <v>229</v>
      </c>
      <c r="U489" s="158">
        <v>0</v>
      </c>
      <c r="V489" s="158">
        <f>ROUND(E489*U489,2)</f>
        <v>0</v>
      </c>
      <c r="W489" s="158"/>
      <c r="X489" s="158" t="s">
        <v>286</v>
      </c>
      <c r="Y489" s="158" t="s">
        <v>209</v>
      </c>
      <c r="Z489" s="147"/>
      <c r="AA489" s="147"/>
      <c r="AB489" s="147"/>
      <c r="AC489" s="147"/>
      <c r="AD489" s="147"/>
      <c r="AE489" s="147"/>
      <c r="AF489" s="147"/>
      <c r="AG489" s="147" t="s">
        <v>720</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
      <c r="A490" s="154"/>
      <c r="B490" s="155"/>
      <c r="C490" s="183" t="s">
        <v>87</v>
      </c>
      <c r="D490" s="163"/>
      <c r="E490" s="164">
        <v>4</v>
      </c>
      <c r="F490" s="158"/>
      <c r="G490" s="158"/>
      <c r="H490" s="158"/>
      <c r="I490" s="158"/>
      <c r="J490" s="158"/>
      <c r="K490" s="158"/>
      <c r="L490" s="158"/>
      <c r="M490" s="158"/>
      <c r="N490" s="157"/>
      <c r="O490" s="157"/>
      <c r="P490" s="157"/>
      <c r="Q490" s="157"/>
      <c r="R490" s="158"/>
      <c r="S490" s="158"/>
      <c r="T490" s="158"/>
      <c r="U490" s="158"/>
      <c r="V490" s="158"/>
      <c r="W490" s="158"/>
      <c r="X490" s="158"/>
      <c r="Y490" s="158"/>
      <c r="Z490" s="147"/>
      <c r="AA490" s="147"/>
      <c r="AB490" s="147"/>
      <c r="AC490" s="147"/>
      <c r="AD490" s="147"/>
      <c r="AE490" s="147"/>
      <c r="AF490" s="147"/>
      <c r="AG490" s="147" t="s">
        <v>217</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73">
        <v>153</v>
      </c>
      <c r="B491" s="174" t="s">
        <v>805</v>
      </c>
      <c r="C491" s="182" t="s">
        <v>806</v>
      </c>
      <c r="D491" s="175" t="s">
        <v>296</v>
      </c>
      <c r="E491" s="176">
        <v>2</v>
      </c>
      <c r="F491" s="177"/>
      <c r="G491" s="178">
        <f>ROUND(E491*F491,2)</f>
        <v>0</v>
      </c>
      <c r="H491" s="177"/>
      <c r="I491" s="178">
        <f>ROUND(E491*H491,2)</f>
        <v>0</v>
      </c>
      <c r="J491" s="177"/>
      <c r="K491" s="178">
        <f>ROUND(E491*J491,2)</f>
        <v>0</v>
      </c>
      <c r="L491" s="178">
        <v>21</v>
      </c>
      <c r="M491" s="178">
        <f>G491*(1+L491/100)</f>
        <v>0</v>
      </c>
      <c r="N491" s="176">
        <v>4.3999999999999997E-2</v>
      </c>
      <c r="O491" s="176">
        <f>ROUND(E491*N491,2)</f>
        <v>0.09</v>
      </c>
      <c r="P491" s="176">
        <v>0</v>
      </c>
      <c r="Q491" s="176">
        <f>ROUND(E491*P491,2)</f>
        <v>0</v>
      </c>
      <c r="R491" s="178"/>
      <c r="S491" s="178" t="s">
        <v>206</v>
      </c>
      <c r="T491" s="179" t="s">
        <v>207</v>
      </c>
      <c r="U491" s="158">
        <v>0</v>
      </c>
      <c r="V491" s="158">
        <f>ROUND(E491*U491,2)</f>
        <v>0</v>
      </c>
      <c r="W491" s="158"/>
      <c r="X491" s="158" t="s">
        <v>286</v>
      </c>
      <c r="Y491" s="158" t="s">
        <v>209</v>
      </c>
      <c r="Z491" s="147"/>
      <c r="AA491" s="147"/>
      <c r="AB491" s="147"/>
      <c r="AC491" s="147"/>
      <c r="AD491" s="147"/>
      <c r="AE491" s="147"/>
      <c r="AF491" s="147"/>
      <c r="AG491" s="147" t="s">
        <v>720</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
      <c r="A492" s="154"/>
      <c r="B492" s="155"/>
      <c r="C492" s="183" t="s">
        <v>83</v>
      </c>
      <c r="D492" s="163"/>
      <c r="E492" s="164">
        <v>2</v>
      </c>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217</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73">
        <v>154</v>
      </c>
      <c r="B493" s="174" t="s">
        <v>807</v>
      </c>
      <c r="C493" s="182" t="s">
        <v>808</v>
      </c>
      <c r="D493" s="175" t="s">
        <v>296</v>
      </c>
      <c r="E493" s="176">
        <v>1</v>
      </c>
      <c r="F493" s="177"/>
      <c r="G493" s="178">
        <f>ROUND(E493*F493,2)</f>
        <v>0</v>
      </c>
      <c r="H493" s="177"/>
      <c r="I493" s="178">
        <f>ROUND(E493*H493,2)</f>
        <v>0</v>
      </c>
      <c r="J493" s="177"/>
      <c r="K493" s="178">
        <f>ROUND(E493*J493,2)</f>
        <v>0</v>
      </c>
      <c r="L493" s="178">
        <v>21</v>
      </c>
      <c r="M493" s="178">
        <f>G493*(1+L493/100)</f>
        <v>0</v>
      </c>
      <c r="N493" s="176">
        <v>4.3999999999999997E-2</v>
      </c>
      <c r="O493" s="176">
        <f>ROUND(E493*N493,2)</f>
        <v>0.04</v>
      </c>
      <c r="P493" s="176">
        <v>0</v>
      </c>
      <c r="Q493" s="176">
        <f>ROUND(E493*P493,2)</f>
        <v>0</v>
      </c>
      <c r="R493" s="178"/>
      <c r="S493" s="178" t="s">
        <v>206</v>
      </c>
      <c r="T493" s="179" t="s">
        <v>207</v>
      </c>
      <c r="U493" s="158">
        <v>0</v>
      </c>
      <c r="V493" s="158">
        <f>ROUND(E493*U493,2)</f>
        <v>0</v>
      </c>
      <c r="W493" s="158"/>
      <c r="X493" s="158" t="s">
        <v>286</v>
      </c>
      <c r="Y493" s="158" t="s">
        <v>209</v>
      </c>
      <c r="Z493" s="147"/>
      <c r="AA493" s="147"/>
      <c r="AB493" s="147"/>
      <c r="AC493" s="147"/>
      <c r="AD493" s="147"/>
      <c r="AE493" s="147"/>
      <c r="AF493" s="147"/>
      <c r="AG493" s="147" t="s">
        <v>720</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
      <c r="A494" s="154"/>
      <c r="B494" s="155"/>
      <c r="C494" s="183" t="s">
        <v>81</v>
      </c>
      <c r="D494" s="163"/>
      <c r="E494" s="164">
        <v>1</v>
      </c>
      <c r="F494" s="158"/>
      <c r="G494" s="158"/>
      <c r="H494" s="158"/>
      <c r="I494" s="158"/>
      <c r="J494" s="158"/>
      <c r="K494" s="158"/>
      <c r="L494" s="158"/>
      <c r="M494" s="158"/>
      <c r="N494" s="157"/>
      <c r="O494" s="157"/>
      <c r="P494" s="157"/>
      <c r="Q494" s="157"/>
      <c r="R494" s="158"/>
      <c r="S494" s="158"/>
      <c r="T494" s="158"/>
      <c r="U494" s="158"/>
      <c r="V494" s="158"/>
      <c r="W494" s="158"/>
      <c r="X494" s="158"/>
      <c r="Y494" s="158"/>
      <c r="Z494" s="147"/>
      <c r="AA494" s="147"/>
      <c r="AB494" s="147"/>
      <c r="AC494" s="147"/>
      <c r="AD494" s="147"/>
      <c r="AE494" s="147"/>
      <c r="AF494" s="147"/>
      <c r="AG494" s="147" t="s">
        <v>217</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73">
        <v>155</v>
      </c>
      <c r="B495" s="174" t="s">
        <v>809</v>
      </c>
      <c r="C495" s="182" t="s">
        <v>810</v>
      </c>
      <c r="D495" s="175" t="s">
        <v>296</v>
      </c>
      <c r="E495" s="176">
        <v>1</v>
      </c>
      <c r="F495" s="177"/>
      <c r="G495" s="178">
        <f>ROUND(E495*F495,2)</f>
        <v>0</v>
      </c>
      <c r="H495" s="177"/>
      <c r="I495" s="178">
        <f>ROUND(E495*H495,2)</f>
        <v>0</v>
      </c>
      <c r="J495" s="177"/>
      <c r="K495" s="178">
        <f>ROUND(E495*J495,2)</f>
        <v>0</v>
      </c>
      <c r="L495" s="178">
        <v>21</v>
      </c>
      <c r="M495" s="178">
        <f>G495*(1+L495/100)</f>
        <v>0</v>
      </c>
      <c r="N495" s="176">
        <v>0.04</v>
      </c>
      <c r="O495" s="176">
        <f>ROUND(E495*N495,2)</f>
        <v>0.04</v>
      </c>
      <c r="P495" s="176">
        <v>0</v>
      </c>
      <c r="Q495" s="176">
        <f>ROUND(E495*P495,2)</f>
        <v>0</v>
      </c>
      <c r="R495" s="178"/>
      <c r="S495" s="178" t="s">
        <v>206</v>
      </c>
      <c r="T495" s="179" t="s">
        <v>207</v>
      </c>
      <c r="U495" s="158">
        <v>0</v>
      </c>
      <c r="V495" s="158">
        <f>ROUND(E495*U495,2)</f>
        <v>0</v>
      </c>
      <c r="W495" s="158"/>
      <c r="X495" s="158" t="s">
        <v>286</v>
      </c>
      <c r="Y495" s="158" t="s">
        <v>209</v>
      </c>
      <c r="Z495" s="147"/>
      <c r="AA495" s="147"/>
      <c r="AB495" s="147"/>
      <c r="AC495" s="147"/>
      <c r="AD495" s="147"/>
      <c r="AE495" s="147"/>
      <c r="AF495" s="147"/>
      <c r="AG495" s="147" t="s">
        <v>720</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
      <c r="A496" s="154"/>
      <c r="B496" s="155"/>
      <c r="C496" s="183" t="s">
        <v>81</v>
      </c>
      <c r="D496" s="163"/>
      <c r="E496" s="164">
        <v>1</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217</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v>156</v>
      </c>
      <c r="B497" s="155" t="s">
        <v>811</v>
      </c>
      <c r="C497" s="197" t="s">
        <v>812</v>
      </c>
      <c r="D497" s="156" t="s">
        <v>0</v>
      </c>
      <c r="E497" s="195"/>
      <c r="F497" s="159"/>
      <c r="G497" s="158">
        <f>ROUND(E497*F497,2)</f>
        <v>0</v>
      </c>
      <c r="H497" s="159"/>
      <c r="I497" s="158">
        <f>ROUND(E497*H497,2)</f>
        <v>0</v>
      </c>
      <c r="J497" s="159"/>
      <c r="K497" s="158">
        <f>ROUND(E497*J497,2)</f>
        <v>0</v>
      </c>
      <c r="L497" s="158">
        <v>21</v>
      </c>
      <c r="M497" s="158">
        <f>G497*(1+L497/100)</f>
        <v>0</v>
      </c>
      <c r="N497" s="157">
        <v>0</v>
      </c>
      <c r="O497" s="157">
        <f>ROUND(E497*N497,2)</f>
        <v>0</v>
      </c>
      <c r="P497" s="157">
        <v>0</v>
      </c>
      <c r="Q497" s="157">
        <f>ROUND(E497*P497,2)</f>
        <v>0</v>
      </c>
      <c r="R497" s="158"/>
      <c r="S497" s="158" t="s">
        <v>229</v>
      </c>
      <c r="T497" s="158" t="s">
        <v>229</v>
      </c>
      <c r="U497" s="158">
        <v>0</v>
      </c>
      <c r="V497" s="158">
        <f>ROUND(E497*U497,2)</f>
        <v>0</v>
      </c>
      <c r="W497" s="158"/>
      <c r="X497" s="158" t="s">
        <v>687</v>
      </c>
      <c r="Y497" s="158" t="s">
        <v>209</v>
      </c>
      <c r="Z497" s="147"/>
      <c r="AA497" s="147"/>
      <c r="AB497" s="147"/>
      <c r="AC497" s="147"/>
      <c r="AD497" s="147"/>
      <c r="AE497" s="147"/>
      <c r="AF497" s="147"/>
      <c r="AG497" s="147" t="s">
        <v>688</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x14ac:dyDescent="0.2">
      <c r="A498" s="166" t="s">
        <v>201</v>
      </c>
      <c r="B498" s="167" t="s">
        <v>141</v>
      </c>
      <c r="C498" s="181" t="s">
        <v>142</v>
      </c>
      <c r="D498" s="168"/>
      <c r="E498" s="169"/>
      <c r="F498" s="170"/>
      <c r="G498" s="170">
        <f>SUMIF(AG499:AG586,"&lt;&gt;NOR",G499:G586)</f>
        <v>0</v>
      </c>
      <c r="H498" s="170"/>
      <c r="I498" s="170">
        <f>SUM(I499:I586)</f>
        <v>0</v>
      </c>
      <c r="J498" s="170"/>
      <c r="K498" s="170">
        <f>SUM(K499:K586)</f>
        <v>0</v>
      </c>
      <c r="L498" s="170"/>
      <c r="M498" s="170">
        <f>SUM(M499:M586)</f>
        <v>0</v>
      </c>
      <c r="N498" s="169"/>
      <c r="O498" s="169">
        <f>SUM(O499:O586)</f>
        <v>0.69000000000000006</v>
      </c>
      <c r="P498" s="169"/>
      <c r="Q498" s="169">
        <f>SUM(Q499:Q586)</f>
        <v>0.6</v>
      </c>
      <c r="R498" s="170"/>
      <c r="S498" s="170"/>
      <c r="T498" s="171"/>
      <c r="U498" s="165"/>
      <c r="V498" s="165">
        <f>SUM(V499:V586)</f>
        <v>0</v>
      </c>
      <c r="W498" s="165"/>
      <c r="X498" s="165"/>
      <c r="Y498" s="165"/>
      <c r="AG498" t="s">
        <v>202</v>
      </c>
    </row>
    <row r="499" spans="1:60" outlineLevel="1" x14ac:dyDescent="0.2">
      <c r="A499" s="173">
        <v>157</v>
      </c>
      <c r="B499" s="174" t="s">
        <v>813</v>
      </c>
      <c r="C499" s="182" t="s">
        <v>814</v>
      </c>
      <c r="D499" s="175" t="s">
        <v>815</v>
      </c>
      <c r="E499" s="176">
        <v>15.525</v>
      </c>
      <c r="F499" s="177"/>
      <c r="G499" s="178">
        <f>ROUND(E499*F499,2)</f>
        <v>0</v>
      </c>
      <c r="H499" s="177"/>
      <c r="I499" s="178">
        <f>ROUND(E499*H499,2)</f>
        <v>0</v>
      </c>
      <c r="J499" s="177"/>
      <c r="K499" s="178">
        <f>ROUND(E499*J499,2)</f>
        <v>0</v>
      </c>
      <c r="L499" s="178">
        <v>21</v>
      </c>
      <c r="M499" s="178">
        <f>G499*(1+L499/100)</f>
        <v>0</v>
      </c>
      <c r="N499" s="176">
        <v>6.0000000000000002E-5</v>
      </c>
      <c r="O499" s="176">
        <f>ROUND(E499*N499,2)</f>
        <v>0</v>
      </c>
      <c r="P499" s="176">
        <v>0</v>
      </c>
      <c r="Q499" s="176">
        <f>ROUND(E499*P499,2)</f>
        <v>0</v>
      </c>
      <c r="R499" s="178"/>
      <c r="S499" s="178" t="s">
        <v>229</v>
      </c>
      <c r="T499" s="179" t="s">
        <v>229</v>
      </c>
      <c r="U499" s="158">
        <v>0</v>
      </c>
      <c r="V499" s="158">
        <f>ROUND(E499*U499,2)</f>
        <v>0</v>
      </c>
      <c r="W499" s="158"/>
      <c r="X499" s="158" t="s">
        <v>208</v>
      </c>
      <c r="Y499" s="158" t="s">
        <v>209</v>
      </c>
      <c r="Z499" s="147"/>
      <c r="AA499" s="147"/>
      <c r="AB499" s="147"/>
      <c r="AC499" s="147"/>
      <c r="AD499" s="147"/>
      <c r="AE499" s="147"/>
      <c r="AF499" s="147"/>
      <c r="AG499" s="147" t="s">
        <v>692</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
      <c r="A500" s="154"/>
      <c r="B500" s="155"/>
      <c r="C500" s="256" t="s">
        <v>816</v>
      </c>
      <c r="D500" s="257"/>
      <c r="E500" s="257"/>
      <c r="F500" s="257"/>
      <c r="G500" s="257"/>
      <c r="H500" s="158"/>
      <c r="I500" s="158"/>
      <c r="J500" s="158"/>
      <c r="K500" s="158"/>
      <c r="L500" s="158"/>
      <c r="M500" s="158"/>
      <c r="N500" s="157"/>
      <c r="O500" s="157"/>
      <c r="P500" s="157"/>
      <c r="Q500" s="157"/>
      <c r="R500" s="158"/>
      <c r="S500" s="158"/>
      <c r="T500" s="158"/>
      <c r="U500" s="158"/>
      <c r="V500" s="158"/>
      <c r="W500" s="158"/>
      <c r="X500" s="158"/>
      <c r="Y500" s="158"/>
      <c r="Z500" s="147"/>
      <c r="AA500" s="147"/>
      <c r="AB500" s="147"/>
      <c r="AC500" s="147"/>
      <c r="AD500" s="147"/>
      <c r="AE500" s="147"/>
      <c r="AF500" s="147"/>
      <c r="AG500" s="147" t="s">
        <v>212</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
      <c r="A501" s="154"/>
      <c r="B501" s="155"/>
      <c r="C501" s="184" t="s">
        <v>244</v>
      </c>
      <c r="D501" s="160"/>
      <c r="E501" s="161"/>
      <c r="F501" s="162"/>
      <c r="G501" s="162"/>
      <c r="H501" s="158"/>
      <c r="I501" s="158"/>
      <c r="J501" s="158"/>
      <c r="K501" s="158"/>
      <c r="L501" s="158"/>
      <c r="M501" s="158"/>
      <c r="N501" s="157"/>
      <c r="O501" s="157"/>
      <c r="P501" s="157"/>
      <c r="Q501" s="157"/>
      <c r="R501" s="158"/>
      <c r="S501" s="158"/>
      <c r="T501" s="158"/>
      <c r="U501" s="158"/>
      <c r="V501" s="158"/>
      <c r="W501" s="158"/>
      <c r="X501" s="158"/>
      <c r="Y501" s="158"/>
      <c r="Z501" s="147"/>
      <c r="AA501" s="147"/>
      <c r="AB501" s="147"/>
      <c r="AC501" s="147"/>
      <c r="AD501" s="147"/>
      <c r="AE501" s="147"/>
      <c r="AF501" s="147"/>
      <c r="AG501" s="147" t="s">
        <v>212</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3" x14ac:dyDescent="0.2">
      <c r="A502" s="154"/>
      <c r="B502" s="155"/>
      <c r="C502" s="254" t="s">
        <v>817</v>
      </c>
      <c r="D502" s="255"/>
      <c r="E502" s="255"/>
      <c r="F502" s="255"/>
      <c r="G502" s="255"/>
      <c r="H502" s="158"/>
      <c r="I502" s="158"/>
      <c r="J502" s="158"/>
      <c r="K502" s="158"/>
      <c r="L502" s="158"/>
      <c r="M502" s="158"/>
      <c r="N502" s="157"/>
      <c r="O502" s="157"/>
      <c r="P502" s="157"/>
      <c r="Q502" s="157"/>
      <c r="R502" s="158"/>
      <c r="S502" s="158"/>
      <c r="T502" s="158"/>
      <c r="U502" s="158"/>
      <c r="V502" s="158"/>
      <c r="W502" s="158"/>
      <c r="X502" s="158"/>
      <c r="Y502" s="158"/>
      <c r="Z502" s="147"/>
      <c r="AA502" s="147"/>
      <c r="AB502" s="147"/>
      <c r="AC502" s="147"/>
      <c r="AD502" s="147"/>
      <c r="AE502" s="147"/>
      <c r="AF502" s="147"/>
      <c r="AG502" s="147" t="s">
        <v>212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
      <c r="A503" s="154"/>
      <c r="B503" s="155"/>
      <c r="C503" s="183" t="s">
        <v>818</v>
      </c>
      <c r="D503" s="163"/>
      <c r="E503" s="164">
        <v>15.53</v>
      </c>
      <c r="F503" s="158"/>
      <c r="G503" s="158"/>
      <c r="H503" s="158"/>
      <c r="I503" s="158"/>
      <c r="J503" s="158"/>
      <c r="K503" s="158"/>
      <c r="L503" s="158"/>
      <c r="M503" s="158"/>
      <c r="N503" s="157"/>
      <c r="O503" s="157"/>
      <c r="P503" s="157"/>
      <c r="Q503" s="157"/>
      <c r="R503" s="158"/>
      <c r="S503" s="158"/>
      <c r="T503" s="158"/>
      <c r="U503" s="158"/>
      <c r="V503" s="158"/>
      <c r="W503" s="158"/>
      <c r="X503" s="158"/>
      <c r="Y503" s="158"/>
      <c r="Z503" s="147"/>
      <c r="AA503" s="147"/>
      <c r="AB503" s="147"/>
      <c r="AC503" s="147"/>
      <c r="AD503" s="147"/>
      <c r="AE503" s="147"/>
      <c r="AF503" s="147"/>
      <c r="AG503" s="147" t="s">
        <v>217</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73">
        <v>158</v>
      </c>
      <c r="B504" s="174" t="s">
        <v>819</v>
      </c>
      <c r="C504" s="182" t="s">
        <v>820</v>
      </c>
      <c r="D504" s="175" t="s">
        <v>815</v>
      </c>
      <c r="E504" s="176">
        <v>100</v>
      </c>
      <c r="F504" s="177"/>
      <c r="G504" s="178">
        <f>ROUND(E504*F504,2)</f>
        <v>0</v>
      </c>
      <c r="H504" s="177"/>
      <c r="I504" s="178">
        <f>ROUND(E504*H504,2)</f>
        <v>0</v>
      </c>
      <c r="J504" s="177"/>
      <c r="K504" s="178">
        <f>ROUND(E504*J504,2)</f>
        <v>0</v>
      </c>
      <c r="L504" s="178">
        <v>21</v>
      </c>
      <c r="M504" s="178">
        <f>G504*(1+L504/100)</f>
        <v>0</v>
      </c>
      <c r="N504" s="176">
        <v>6.0000000000000002E-5</v>
      </c>
      <c r="O504" s="176">
        <f>ROUND(E504*N504,2)</f>
        <v>0.01</v>
      </c>
      <c r="P504" s="176">
        <v>1E-3</v>
      </c>
      <c r="Q504" s="176">
        <f>ROUND(E504*P504,2)</f>
        <v>0.1</v>
      </c>
      <c r="R504" s="178"/>
      <c r="S504" s="178" t="s">
        <v>229</v>
      </c>
      <c r="T504" s="179" t="s">
        <v>229</v>
      </c>
      <c r="U504" s="158">
        <v>0</v>
      </c>
      <c r="V504" s="158">
        <f>ROUND(E504*U504,2)</f>
        <v>0</v>
      </c>
      <c r="W504" s="158"/>
      <c r="X504" s="158" t="s">
        <v>208</v>
      </c>
      <c r="Y504" s="158" t="s">
        <v>209</v>
      </c>
      <c r="Z504" s="147"/>
      <c r="AA504" s="147"/>
      <c r="AB504" s="147"/>
      <c r="AC504" s="147"/>
      <c r="AD504" s="147"/>
      <c r="AE504" s="147"/>
      <c r="AF504" s="147"/>
      <c r="AG504" s="147" t="s">
        <v>692</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
      <c r="A505" s="154"/>
      <c r="B505" s="155"/>
      <c r="C505" s="183" t="s">
        <v>821</v>
      </c>
      <c r="D505" s="163"/>
      <c r="E505" s="164">
        <v>100</v>
      </c>
      <c r="F505" s="158"/>
      <c r="G505" s="158"/>
      <c r="H505" s="158"/>
      <c r="I505" s="158"/>
      <c r="J505" s="158"/>
      <c r="K505" s="158"/>
      <c r="L505" s="158"/>
      <c r="M505" s="158"/>
      <c r="N505" s="157"/>
      <c r="O505" s="157"/>
      <c r="P505" s="157"/>
      <c r="Q505" s="157"/>
      <c r="R505" s="158"/>
      <c r="S505" s="158"/>
      <c r="T505" s="158"/>
      <c r="U505" s="158"/>
      <c r="V505" s="158"/>
      <c r="W505" s="158"/>
      <c r="X505" s="158"/>
      <c r="Y505" s="158"/>
      <c r="Z505" s="147"/>
      <c r="AA505" s="147"/>
      <c r="AB505" s="147"/>
      <c r="AC505" s="147"/>
      <c r="AD505" s="147"/>
      <c r="AE505" s="147"/>
      <c r="AF505" s="147"/>
      <c r="AG505" s="147" t="s">
        <v>217</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73">
        <v>159</v>
      </c>
      <c r="B506" s="174" t="s">
        <v>822</v>
      </c>
      <c r="C506" s="182" t="s">
        <v>823</v>
      </c>
      <c r="D506" s="175" t="s">
        <v>815</v>
      </c>
      <c r="E506" s="176">
        <v>500</v>
      </c>
      <c r="F506" s="177"/>
      <c r="G506" s="178">
        <f>ROUND(E506*F506,2)</f>
        <v>0</v>
      </c>
      <c r="H506" s="177"/>
      <c r="I506" s="178">
        <f>ROUND(E506*H506,2)</f>
        <v>0</v>
      </c>
      <c r="J506" s="177"/>
      <c r="K506" s="178">
        <f>ROUND(E506*J506,2)</f>
        <v>0</v>
      </c>
      <c r="L506" s="178">
        <v>21</v>
      </c>
      <c r="M506" s="178">
        <f>G506*(1+L506/100)</f>
        <v>0</v>
      </c>
      <c r="N506" s="176">
        <v>6.0000000000000002E-5</v>
      </c>
      <c r="O506" s="176">
        <f>ROUND(E506*N506,2)</f>
        <v>0.03</v>
      </c>
      <c r="P506" s="176">
        <v>1E-3</v>
      </c>
      <c r="Q506" s="176">
        <f>ROUND(E506*P506,2)</f>
        <v>0.5</v>
      </c>
      <c r="R506" s="178"/>
      <c r="S506" s="178" t="s">
        <v>229</v>
      </c>
      <c r="T506" s="179" t="s">
        <v>229</v>
      </c>
      <c r="U506" s="158">
        <v>0</v>
      </c>
      <c r="V506" s="158">
        <f>ROUND(E506*U506,2)</f>
        <v>0</v>
      </c>
      <c r="W506" s="158"/>
      <c r="X506" s="158" t="s">
        <v>208</v>
      </c>
      <c r="Y506" s="158" t="s">
        <v>209</v>
      </c>
      <c r="Z506" s="147"/>
      <c r="AA506" s="147"/>
      <c r="AB506" s="147"/>
      <c r="AC506" s="147"/>
      <c r="AD506" s="147"/>
      <c r="AE506" s="147"/>
      <c r="AF506" s="147"/>
      <c r="AG506" s="147" t="s">
        <v>692</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2" x14ac:dyDescent="0.2">
      <c r="A507" s="154"/>
      <c r="B507" s="155"/>
      <c r="C507" s="256" t="s">
        <v>824</v>
      </c>
      <c r="D507" s="257"/>
      <c r="E507" s="257"/>
      <c r="F507" s="257"/>
      <c r="G507" s="257"/>
      <c r="H507" s="158"/>
      <c r="I507" s="158"/>
      <c r="J507" s="158"/>
      <c r="K507" s="158"/>
      <c r="L507" s="158"/>
      <c r="M507" s="158"/>
      <c r="N507" s="157"/>
      <c r="O507" s="157"/>
      <c r="P507" s="157"/>
      <c r="Q507" s="157"/>
      <c r="R507" s="158"/>
      <c r="S507" s="158"/>
      <c r="T507" s="158"/>
      <c r="U507" s="158"/>
      <c r="V507" s="158"/>
      <c r="W507" s="158"/>
      <c r="X507" s="158"/>
      <c r="Y507" s="158"/>
      <c r="Z507" s="147"/>
      <c r="AA507" s="147"/>
      <c r="AB507" s="147"/>
      <c r="AC507" s="147"/>
      <c r="AD507" s="147"/>
      <c r="AE507" s="147"/>
      <c r="AF507" s="147"/>
      <c r="AG507" s="147" t="s">
        <v>212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
      <c r="A508" s="154"/>
      <c r="B508" s="155"/>
      <c r="C508" s="183" t="s">
        <v>825</v>
      </c>
      <c r="D508" s="163"/>
      <c r="E508" s="164">
        <v>500</v>
      </c>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217</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73">
        <v>160</v>
      </c>
      <c r="B509" s="174" t="s">
        <v>826</v>
      </c>
      <c r="C509" s="182" t="s">
        <v>827</v>
      </c>
      <c r="D509" s="175" t="s">
        <v>414</v>
      </c>
      <c r="E509" s="176">
        <v>50</v>
      </c>
      <c r="F509" s="177"/>
      <c r="G509" s="178">
        <f>ROUND(E509*F509,2)</f>
        <v>0</v>
      </c>
      <c r="H509" s="177"/>
      <c r="I509" s="178">
        <f>ROUND(E509*H509,2)</f>
        <v>0</v>
      </c>
      <c r="J509" s="177"/>
      <c r="K509" s="178">
        <f>ROUND(E509*J509,2)</f>
        <v>0</v>
      </c>
      <c r="L509" s="178">
        <v>21</v>
      </c>
      <c r="M509" s="178">
        <f>G509*(1+L509/100)</f>
        <v>0</v>
      </c>
      <c r="N509" s="176">
        <v>0</v>
      </c>
      <c r="O509" s="176">
        <f>ROUND(E509*N509,2)</f>
        <v>0</v>
      </c>
      <c r="P509" s="176">
        <v>0</v>
      </c>
      <c r="Q509" s="176">
        <f>ROUND(E509*P509,2)</f>
        <v>0</v>
      </c>
      <c r="R509" s="178"/>
      <c r="S509" s="178" t="s">
        <v>229</v>
      </c>
      <c r="T509" s="179" t="s">
        <v>229</v>
      </c>
      <c r="U509" s="158">
        <v>0</v>
      </c>
      <c r="V509" s="158">
        <f>ROUND(E509*U509,2)</f>
        <v>0</v>
      </c>
      <c r="W509" s="158"/>
      <c r="X509" s="158" t="s">
        <v>208</v>
      </c>
      <c r="Y509" s="158" t="s">
        <v>209</v>
      </c>
      <c r="Z509" s="147"/>
      <c r="AA509" s="147"/>
      <c r="AB509" s="147"/>
      <c r="AC509" s="147"/>
      <c r="AD509" s="147"/>
      <c r="AE509" s="147"/>
      <c r="AF509" s="147"/>
      <c r="AG509" s="147" t="s">
        <v>692</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
      <c r="A510" s="154"/>
      <c r="B510" s="155"/>
      <c r="C510" s="256" t="s">
        <v>828</v>
      </c>
      <c r="D510" s="257"/>
      <c r="E510" s="257"/>
      <c r="F510" s="257"/>
      <c r="G510" s="257"/>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212</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2" x14ac:dyDescent="0.2">
      <c r="A511" s="154"/>
      <c r="B511" s="155"/>
      <c r="C511" s="183" t="s">
        <v>717</v>
      </c>
      <c r="D511" s="163"/>
      <c r="E511" s="164">
        <v>50</v>
      </c>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217</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73">
        <v>161</v>
      </c>
      <c r="B512" s="174" t="s">
        <v>829</v>
      </c>
      <c r="C512" s="182" t="s">
        <v>830</v>
      </c>
      <c r="D512" s="175" t="s">
        <v>296</v>
      </c>
      <c r="E512" s="176">
        <v>1</v>
      </c>
      <c r="F512" s="177"/>
      <c r="G512" s="178">
        <f>ROUND(E512*F512,2)</f>
        <v>0</v>
      </c>
      <c r="H512" s="177"/>
      <c r="I512" s="178">
        <f>ROUND(E512*H512,2)</f>
        <v>0</v>
      </c>
      <c r="J512" s="177"/>
      <c r="K512" s="178">
        <f>ROUND(E512*J512,2)</f>
        <v>0</v>
      </c>
      <c r="L512" s="178">
        <v>21</v>
      </c>
      <c r="M512" s="178">
        <f>G512*(1+L512/100)</f>
        <v>0</v>
      </c>
      <c r="N512" s="176">
        <v>0.1</v>
      </c>
      <c r="O512" s="176">
        <f>ROUND(E512*N512,2)</f>
        <v>0.1</v>
      </c>
      <c r="P512" s="176">
        <v>0</v>
      </c>
      <c r="Q512" s="176">
        <f>ROUND(E512*P512,2)</f>
        <v>0</v>
      </c>
      <c r="R512" s="178"/>
      <c r="S512" s="178" t="s">
        <v>206</v>
      </c>
      <c r="T512" s="179" t="s">
        <v>207</v>
      </c>
      <c r="U512" s="158">
        <v>0</v>
      </c>
      <c r="V512" s="158">
        <f>ROUND(E512*U512,2)</f>
        <v>0</v>
      </c>
      <c r="W512" s="158"/>
      <c r="X512" s="158" t="s">
        <v>208</v>
      </c>
      <c r="Y512" s="158" t="s">
        <v>209</v>
      </c>
      <c r="Z512" s="147"/>
      <c r="AA512" s="147"/>
      <c r="AB512" s="147"/>
      <c r="AC512" s="147"/>
      <c r="AD512" s="147"/>
      <c r="AE512" s="147"/>
      <c r="AF512" s="147"/>
      <c r="AG512" s="147" t="s">
        <v>692</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2" x14ac:dyDescent="0.2">
      <c r="A513" s="154"/>
      <c r="B513" s="155"/>
      <c r="C513" s="183" t="s">
        <v>831</v>
      </c>
      <c r="D513" s="163"/>
      <c r="E513" s="164">
        <v>1</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217</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73">
        <v>162</v>
      </c>
      <c r="B514" s="174" t="s">
        <v>832</v>
      </c>
      <c r="C514" s="182" t="s">
        <v>833</v>
      </c>
      <c r="D514" s="175" t="s">
        <v>296</v>
      </c>
      <c r="E514" s="176">
        <v>10</v>
      </c>
      <c r="F514" s="177"/>
      <c r="G514" s="178">
        <f>ROUND(E514*F514,2)</f>
        <v>0</v>
      </c>
      <c r="H514" s="177"/>
      <c r="I514" s="178">
        <f>ROUND(E514*H514,2)</f>
        <v>0</v>
      </c>
      <c r="J514" s="177"/>
      <c r="K514" s="178">
        <f>ROUND(E514*J514,2)</f>
        <v>0</v>
      </c>
      <c r="L514" s="178">
        <v>21</v>
      </c>
      <c r="M514" s="178">
        <f>G514*(1+L514/100)</f>
        <v>0</v>
      </c>
      <c r="N514" s="176">
        <v>1E-3</v>
      </c>
      <c r="O514" s="176">
        <f>ROUND(E514*N514,2)</f>
        <v>0.01</v>
      </c>
      <c r="P514" s="176">
        <v>0</v>
      </c>
      <c r="Q514" s="176">
        <f>ROUND(E514*P514,2)</f>
        <v>0</v>
      </c>
      <c r="R514" s="178"/>
      <c r="S514" s="178" t="s">
        <v>206</v>
      </c>
      <c r="T514" s="179" t="s">
        <v>207</v>
      </c>
      <c r="U514" s="158">
        <v>0</v>
      </c>
      <c r="V514" s="158">
        <f>ROUND(E514*U514,2)</f>
        <v>0</v>
      </c>
      <c r="W514" s="158"/>
      <c r="X514" s="158" t="s">
        <v>208</v>
      </c>
      <c r="Y514" s="158" t="s">
        <v>209</v>
      </c>
      <c r="Z514" s="147"/>
      <c r="AA514" s="147"/>
      <c r="AB514" s="147"/>
      <c r="AC514" s="147"/>
      <c r="AD514" s="147"/>
      <c r="AE514" s="147"/>
      <c r="AF514" s="147"/>
      <c r="AG514" s="147" t="s">
        <v>692</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2" x14ac:dyDescent="0.2">
      <c r="A515" s="154"/>
      <c r="B515" s="155"/>
      <c r="C515" s="183" t="s">
        <v>299</v>
      </c>
      <c r="D515" s="163"/>
      <c r="E515" s="164">
        <v>10</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217</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73">
        <v>163</v>
      </c>
      <c r="B516" s="174" t="s">
        <v>834</v>
      </c>
      <c r="C516" s="182" t="s">
        <v>835</v>
      </c>
      <c r="D516" s="175" t="s">
        <v>296</v>
      </c>
      <c r="E516" s="176">
        <v>3</v>
      </c>
      <c r="F516" s="177"/>
      <c r="G516" s="178">
        <f>ROUND(E516*F516,2)</f>
        <v>0</v>
      </c>
      <c r="H516" s="177"/>
      <c r="I516" s="178">
        <f>ROUND(E516*H516,2)</f>
        <v>0</v>
      </c>
      <c r="J516" s="177"/>
      <c r="K516" s="178">
        <f>ROUND(E516*J516,2)</f>
        <v>0</v>
      </c>
      <c r="L516" s="178">
        <v>21</v>
      </c>
      <c r="M516" s="178">
        <f>G516*(1+L516/100)</f>
        <v>0</v>
      </c>
      <c r="N516" s="176">
        <v>0.1</v>
      </c>
      <c r="O516" s="176">
        <f>ROUND(E516*N516,2)</f>
        <v>0.3</v>
      </c>
      <c r="P516" s="176">
        <v>0</v>
      </c>
      <c r="Q516" s="176">
        <f>ROUND(E516*P516,2)</f>
        <v>0</v>
      </c>
      <c r="R516" s="178"/>
      <c r="S516" s="178" t="s">
        <v>206</v>
      </c>
      <c r="T516" s="179" t="s">
        <v>207</v>
      </c>
      <c r="U516" s="158">
        <v>0</v>
      </c>
      <c r="V516" s="158">
        <f>ROUND(E516*U516,2)</f>
        <v>0</v>
      </c>
      <c r="W516" s="158"/>
      <c r="X516" s="158" t="s">
        <v>208</v>
      </c>
      <c r="Y516" s="158" t="s">
        <v>209</v>
      </c>
      <c r="Z516" s="147"/>
      <c r="AA516" s="147"/>
      <c r="AB516" s="147"/>
      <c r="AC516" s="147"/>
      <c r="AD516" s="147"/>
      <c r="AE516" s="147"/>
      <c r="AF516" s="147"/>
      <c r="AG516" s="147" t="s">
        <v>692</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
      <c r="A517" s="154"/>
      <c r="B517" s="155"/>
      <c r="C517" s="256" t="s">
        <v>836</v>
      </c>
      <c r="D517" s="257"/>
      <c r="E517" s="257"/>
      <c r="F517" s="257"/>
      <c r="G517" s="257"/>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212</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254" t="s">
        <v>837</v>
      </c>
      <c r="D518" s="255"/>
      <c r="E518" s="255"/>
      <c r="F518" s="255"/>
      <c r="G518" s="255"/>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212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2" x14ac:dyDescent="0.2">
      <c r="A519" s="154"/>
      <c r="B519" s="155"/>
      <c r="C519" s="183" t="s">
        <v>85</v>
      </c>
      <c r="D519" s="163"/>
      <c r="E519" s="164">
        <v>3</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217</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73">
        <v>164</v>
      </c>
      <c r="B520" s="174" t="s">
        <v>838</v>
      </c>
      <c r="C520" s="182" t="s">
        <v>839</v>
      </c>
      <c r="D520" s="175" t="s">
        <v>840</v>
      </c>
      <c r="E520" s="176">
        <v>1</v>
      </c>
      <c r="F520" s="177"/>
      <c r="G520" s="178">
        <f>ROUND(E520*F520,2)</f>
        <v>0</v>
      </c>
      <c r="H520" s="177"/>
      <c r="I520" s="178">
        <f>ROUND(E520*H520,2)</f>
        <v>0</v>
      </c>
      <c r="J520" s="177"/>
      <c r="K520" s="178">
        <f>ROUND(E520*J520,2)</f>
        <v>0</v>
      </c>
      <c r="L520" s="178">
        <v>21</v>
      </c>
      <c r="M520" s="178">
        <f>G520*(1+L520/100)</f>
        <v>0</v>
      </c>
      <c r="N520" s="176">
        <v>0</v>
      </c>
      <c r="O520" s="176">
        <f>ROUND(E520*N520,2)</f>
        <v>0</v>
      </c>
      <c r="P520" s="176">
        <v>0</v>
      </c>
      <c r="Q520" s="176">
        <f>ROUND(E520*P520,2)</f>
        <v>0</v>
      </c>
      <c r="R520" s="178"/>
      <c r="S520" s="178" t="s">
        <v>206</v>
      </c>
      <c r="T520" s="179" t="s">
        <v>207</v>
      </c>
      <c r="U520" s="158">
        <v>0</v>
      </c>
      <c r="V520" s="158">
        <f>ROUND(E520*U520,2)</f>
        <v>0</v>
      </c>
      <c r="W520" s="158"/>
      <c r="X520" s="158" t="s">
        <v>208</v>
      </c>
      <c r="Y520" s="158" t="s">
        <v>209</v>
      </c>
      <c r="Z520" s="147"/>
      <c r="AA520" s="147"/>
      <c r="AB520" s="147"/>
      <c r="AC520" s="147"/>
      <c r="AD520" s="147"/>
      <c r="AE520" s="147"/>
      <c r="AF520" s="147"/>
      <c r="AG520" s="147" t="s">
        <v>692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2" x14ac:dyDescent="0.2">
      <c r="A521" s="154"/>
      <c r="B521" s="155"/>
      <c r="C521" s="183" t="s">
        <v>81</v>
      </c>
      <c r="D521" s="163"/>
      <c r="E521" s="164">
        <v>1</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217</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73">
        <v>165</v>
      </c>
      <c r="B522" s="174" t="s">
        <v>841</v>
      </c>
      <c r="C522" s="182" t="s">
        <v>842</v>
      </c>
      <c r="D522" s="175" t="s">
        <v>840</v>
      </c>
      <c r="E522" s="176">
        <v>1</v>
      </c>
      <c r="F522" s="177"/>
      <c r="G522" s="178">
        <f>ROUND(E522*F522,2)</f>
        <v>0</v>
      </c>
      <c r="H522" s="177"/>
      <c r="I522" s="178">
        <f>ROUND(E522*H522,2)</f>
        <v>0</v>
      </c>
      <c r="J522" s="177"/>
      <c r="K522" s="178">
        <f>ROUND(E522*J522,2)</f>
        <v>0</v>
      </c>
      <c r="L522" s="178">
        <v>21</v>
      </c>
      <c r="M522" s="178">
        <f>G522*(1+L522/100)</f>
        <v>0</v>
      </c>
      <c r="N522" s="176">
        <v>0</v>
      </c>
      <c r="O522" s="176">
        <f>ROUND(E522*N522,2)</f>
        <v>0</v>
      </c>
      <c r="P522" s="176">
        <v>0</v>
      </c>
      <c r="Q522" s="176">
        <f>ROUND(E522*P522,2)</f>
        <v>0</v>
      </c>
      <c r="R522" s="178"/>
      <c r="S522" s="178" t="s">
        <v>206</v>
      </c>
      <c r="T522" s="179" t="s">
        <v>207</v>
      </c>
      <c r="U522" s="158">
        <v>0</v>
      </c>
      <c r="V522" s="158">
        <f>ROUND(E522*U522,2)</f>
        <v>0</v>
      </c>
      <c r="W522" s="158"/>
      <c r="X522" s="158" t="s">
        <v>208</v>
      </c>
      <c r="Y522" s="158" t="s">
        <v>209</v>
      </c>
      <c r="Z522" s="147"/>
      <c r="AA522" s="147"/>
      <c r="AB522" s="147"/>
      <c r="AC522" s="147"/>
      <c r="AD522" s="147"/>
      <c r="AE522" s="147"/>
      <c r="AF522" s="147"/>
      <c r="AG522" s="147" t="s">
        <v>692</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2" x14ac:dyDescent="0.2">
      <c r="A523" s="154"/>
      <c r="B523" s="155"/>
      <c r="C523" s="183" t="s">
        <v>81</v>
      </c>
      <c r="D523" s="163"/>
      <c r="E523" s="164">
        <v>1</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217</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73">
        <v>166</v>
      </c>
      <c r="B524" s="174" t="s">
        <v>843</v>
      </c>
      <c r="C524" s="182" t="s">
        <v>844</v>
      </c>
      <c r="D524" s="175" t="s">
        <v>840</v>
      </c>
      <c r="E524" s="176">
        <v>1</v>
      </c>
      <c r="F524" s="177"/>
      <c r="G524" s="178">
        <f>ROUND(E524*F524,2)</f>
        <v>0</v>
      </c>
      <c r="H524" s="177"/>
      <c r="I524" s="178">
        <f>ROUND(E524*H524,2)</f>
        <v>0</v>
      </c>
      <c r="J524" s="177"/>
      <c r="K524" s="178">
        <f>ROUND(E524*J524,2)</f>
        <v>0</v>
      </c>
      <c r="L524" s="178">
        <v>21</v>
      </c>
      <c r="M524" s="178">
        <f>G524*(1+L524/100)</f>
        <v>0</v>
      </c>
      <c r="N524" s="176">
        <v>0</v>
      </c>
      <c r="O524" s="176">
        <f>ROUND(E524*N524,2)</f>
        <v>0</v>
      </c>
      <c r="P524" s="176">
        <v>0</v>
      </c>
      <c r="Q524" s="176">
        <f>ROUND(E524*P524,2)</f>
        <v>0</v>
      </c>
      <c r="R524" s="178"/>
      <c r="S524" s="178" t="s">
        <v>206</v>
      </c>
      <c r="T524" s="179" t="s">
        <v>207</v>
      </c>
      <c r="U524" s="158">
        <v>0</v>
      </c>
      <c r="V524" s="158">
        <f>ROUND(E524*U524,2)</f>
        <v>0</v>
      </c>
      <c r="W524" s="158"/>
      <c r="X524" s="158" t="s">
        <v>208</v>
      </c>
      <c r="Y524" s="158" t="s">
        <v>209</v>
      </c>
      <c r="Z524" s="147"/>
      <c r="AA524" s="147"/>
      <c r="AB524" s="147"/>
      <c r="AC524" s="147"/>
      <c r="AD524" s="147"/>
      <c r="AE524" s="147"/>
      <c r="AF524" s="147"/>
      <c r="AG524" s="147" t="s">
        <v>692</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2" x14ac:dyDescent="0.2">
      <c r="A525" s="154"/>
      <c r="B525" s="155"/>
      <c r="C525" s="256" t="s">
        <v>845</v>
      </c>
      <c r="D525" s="257"/>
      <c r="E525" s="257"/>
      <c r="F525" s="257"/>
      <c r="G525" s="257"/>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212</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84" t="s">
        <v>244</v>
      </c>
      <c r="D526" s="160"/>
      <c r="E526" s="161"/>
      <c r="F526" s="162"/>
      <c r="G526" s="162"/>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212</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2.5" outlineLevel="3" x14ac:dyDescent="0.2">
      <c r="A527" s="154"/>
      <c r="B527" s="155"/>
      <c r="C527" s="254" t="s">
        <v>846</v>
      </c>
      <c r="D527" s="255"/>
      <c r="E527" s="255"/>
      <c r="F527" s="255"/>
      <c r="G527" s="255"/>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212</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80" t="str">
        <f>C527</f>
        <v>napojení na autonomní čidlo, které v případě požáru okno uzavře automatickým elektrickým uzavíracím mechanismem, tento bude napojen na záložní zdroj</v>
      </c>
      <c r="BB527" s="147"/>
      <c r="BC527" s="147"/>
      <c r="BD527" s="147"/>
      <c r="BE527" s="147"/>
      <c r="BF527" s="147"/>
      <c r="BG527" s="147"/>
      <c r="BH527" s="147"/>
    </row>
    <row r="528" spans="1:60" outlineLevel="3" x14ac:dyDescent="0.2">
      <c r="A528" s="154"/>
      <c r="B528" s="155"/>
      <c r="C528" s="184" t="s">
        <v>244</v>
      </c>
      <c r="D528" s="160"/>
      <c r="E528" s="161"/>
      <c r="F528" s="162"/>
      <c r="G528" s="162"/>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212</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254" t="s">
        <v>847</v>
      </c>
      <c r="D529" s="255"/>
      <c r="E529" s="255"/>
      <c r="F529" s="255"/>
      <c r="G529" s="255"/>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212</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254" t="s">
        <v>848</v>
      </c>
      <c r="D530" s="255"/>
      <c r="E530" s="255"/>
      <c r="F530" s="255"/>
      <c r="G530" s="255"/>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212</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254" t="s">
        <v>849</v>
      </c>
      <c r="D531" s="255"/>
      <c r="E531" s="255"/>
      <c r="F531" s="255"/>
      <c r="G531" s="255"/>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212</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254" t="s">
        <v>850</v>
      </c>
      <c r="D532" s="255"/>
      <c r="E532" s="255"/>
      <c r="F532" s="255"/>
      <c r="G532" s="255"/>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212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254" t="s">
        <v>851</v>
      </c>
      <c r="D533" s="255"/>
      <c r="E533" s="255"/>
      <c r="F533" s="255"/>
      <c r="G533" s="255"/>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212</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2" x14ac:dyDescent="0.2">
      <c r="A534" s="154"/>
      <c r="B534" s="155"/>
      <c r="C534" s="183" t="s">
        <v>81</v>
      </c>
      <c r="D534" s="163"/>
      <c r="E534" s="164">
        <v>1</v>
      </c>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217</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73">
        <v>167</v>
      </c>
      <c r="B535" s="174" t="s">
        <v>852</v>
      </c>
      <c r="C535" s="182" t="s">
        <v>853</v>
      </c>
      <c r="D535" s="175" t="s">
        <v>296</v>
      </c>
      <c r="E535" s="176">
        <v>1</v>
      </c>
      <c r="F535" s="177"/>
      <c r="G535" s="178">
        <f>ROUND(E535*F535,2)</f>
        <v>0</v>
      </c>
      <c r="H535" s="177"/>
      <c r="I535" s="178">
        <f>ROUND(E535*H535,2)</f>
        <v>0</v>
      </c>
      <c r="J535" s="177"/>
      <c r="K535" s="178">
        <f>ROUND(E535*J535,2)</f>
        <v>0</v>
      </c>
      <c r="L535" s="178">
        <v>21</v>
      </c>
      <c r="M535" s="178">
        <f>G535*(1+L535/100)</f>
        <v>0</v>
      </c>
      <c r="N535" s="176">
        <v>7.0000000000000007E-2</v>
      </c>
      <c r="O535" s="176">
        <f>ROUND(E535*N535,2)</f>
        <v>7.0000000000000007E-2</v>
      </c>
      <c r="P535" s="176">
        <v>0</v>
      </c>
      <c r="Q535" s="176">
        <f>ROUND(E535*P535,2)</f>
        <v>0</v>
      </c>
      <c r="R535" s="178"/>
      <c r="S535" s="178" t="s">
        <v>206</v>
      </c>
      <c r="T535" s="179" t="s">
        <v>207</v>
      </c>
      <c r="U535" s="158">
        <v>0</v>
      </c>
      <c r="V535" s="158">
        <f>ROUND(E535*U535,2)</f>
        <v>0</v>
      </c>
      <c r="W535" s="158"/>
      <c r="X535" s="158" t="s">
        <v>208</v>
      </c>
      <c r="Y535" s="158" t="s">
        <v>209</v>
      </c>
      <c r="Z535" s="147"/>
      <c r="AA535" s="147"/>
      <c r="AB535" s="147"/>
      <c r="AC535" s="147"/>
      <c r="AD535" s="147"/>
      <c r="AE535" s="147"/>
      <c r="AF535" s="147"/>
      <c r="AG535" s="147" t="s">
        <v>692</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2" x14ac:dyDescent="0.2">
      <c r="A536" s="154"/>
      <c r="B536" s="155"/>
      <c r="C536" s="256" t="s">
        <v>854</v>
      </c>
      <c r="D536" s="257"/>
      <c r="E536" s="257"/>
      <c r="F536" s="257"/>
      <c r="G536" s="257"/>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212</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254" t="s">
        <v>855</v>
      </c>
      <c r="D537" s="255"/>
      <c r="E537" s="255"/>
      <c r="F537" s="255"/>
      <c r="G537" s="255"/>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212</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254" t="s">
        <v>856</v>
      </c>
      <c r="D538" s="255"/>
      <c r="E538" s="255"/>
      <c r="F538" s="255"/>
      <c r="G538" s="255"/>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212</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254" t="s">
        <v>857</v>
      </c>
      <c r="D539" s="255"/>
      <c r="E539" s="255"/>
      <c r="F539" s="255"/>
      <c r="G539" s="255"/>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212</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254" t="s">
        <v>858</v>
      </c>
      <c r="D540" s="255"/>
      <c r="E540" s="255"/>
      <c r="F540" s="255"/>
      <c r="G540" s="255"/>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212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254" t="s">
        <v>859</v>
      </c>
      <c r="D541" s="255"/>
      <c r="E541" s="255"/>
      <c r="F541" s="255"/>
      <c r="G541" s="255"/>
      <c r="H541" s="158"/>
      <c r="I541" s="158"/>
      <c r="J541" s="158"/>
      <c r="K541" s="158"/>
      <c r="L541" s="158"/>
      <c r="M541" s="158"/>
      <c r="N541" s="157"/>
      <c r="O541" s="157"/>
      <c r="P541" s="157"/>
      <c r="Q541" s="157"/>
      <c r="R541" s="158"/>
      <c r="S541" s="158"/>
      <c r="T541" s="158"/>
      <c r="U541" s="158"/>
      <c r="V541" s="158"/>
      <c r="W541" s="158"/>
      <c r="X541" s="158"/>
      <c r="Y541" s="158"/>
      <c r="Z541" s="147"/>
      <c r="AA541" s="147"/>
      <c r="AB541" s="147"/>
      <c r="AC541" s="147"/>
      <c r="AD541" s="147"/>
      <c r="AE541" s="147"/>
      <c r="AF541" s="147"/>
      <c r="AG541" s="147" t="s">
        <v>212</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254" t="s">
        <v>860</v>
      </c>
      <c r="D542" s="255"/>
      <c r="E542" s="255"/>
      <c r="F542" s="255"/>
      <c r="G542" s="255"/>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212</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
      <c r="A543" s="154"/>
      <c r="B543" s="155"/>
      <c r="C543" s="183" t="s">
        <v>81</v>
      </c>
      <c r="D543" s="163"/>
      <c r="E543" s="164">
        <v>1</v>
      </c>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217</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73">
        <v>168</v>
      </c>
      <c r="B544" s="174" t="s">
        <v>861</v>
      </c>
      <c r="C544" s="182" t="s">
        <v>862</v>
      </c>
      <c r="D544" s="175" t="s">
        <v>296</v>
      </c>
      <c r="E544" s="176">
        <v>1</v>
      </c>
      <c r="F544" s="177"/>
      <c r="G544" s="178">
        <f>ROUND(E544*F544,2)</f>
        <v>0</v>
      </c>
      <c r="H544" s="177"/>
      <c r="I544" s="178">
        <f>ROUND(E544*H544,2)</f>
        <v>0</v>
      </c>
      <c r="J544" s="177"/>
      <c r="K544" s="178">
        <f>ROUND(E544*J544,2)</f>
        <v>0</v>
      </c>
      <c r="L544" s="178">
        <v>21</v>
      </c>
      <c r="M544" s="178">
        <f>G544*(1+L544/100)</f>
        <v>0</v>
      </c>
      <c r="N544" s="176">
        <v>0.1</v>
      </c>
      <c r="O544" s="176">
        <f>ROUND(E544*N544,2)</f>
        <v>0.1</v>
      </c>
      <c r="P544" s="176">
        <v>0</v>
      </c>
      <c r="Q544" s="176">
        <f>ROUND(E544*P544,2)</f>
        <v>0</v>
      </c>
      <c r="R544" s="178"/>
      <c r="S544" s="178" t="s">
        <v>206</v>
      </c>
      <c r="T544" s="179" t="s">
        <v>207</v>
      </c>
      <c r="U544" s="158">
        <v>0</v>
      </c>
      <c r="V544" s="158">
        <f>ROUND(E544*U544,2)</f>
        <v>0</v>
      </c>
      <c r="W544" s="158"/>
      <c r="X544" s="158" t="s">
        <v>208</v>
      </c>
      <c r="Y544" s="158" t="s">
        <v>209</v>
      </c>
      <c r="Z544" s="147"/>
      <c r="AA544" s="147"/>
      <c r="AB544" s="147"/>
      <c r="AC544" s="147"/>
      <c r="AD544" s="147"/>
      <c r="AE544" s="147"/>
      <c r="AF544" s="147"/>
      <c r="AG544" s="147" t="s">
        <v>692</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2" x14ac:dyDescent="0.2">
      <c r="A545" s="154"/>
      <c r="B545" s="155"/>
      <c r="C545" s="256" t="s">
        <v>863</v>
      </c>
      <c r="D545" s="257"/>
      <c r="E545" s="257"/>
      <c r="F545" s="257"/>
      <c r="G545" s="257"/>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212</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254" t="s">
        <v>855</v>
      </c>
      <c r="D546" s="255"/>
      <c r="E546" s="255"/>
      <c r="F546" s="255"/>
      <c r="G546" s="255"/>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212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254" t="s">
        <v>864</v>
      </c>
      <c r="D547" s="255"/>
      <c r="E547" s="255"/>
      <c r="F547" s="255"/>
      <c r="G547" s="255"/>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212</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254" t="s">
        <v>857</v>
      </c>
      <c r="D548" s="255"/>
      <c r="E548" s="255"/>
      <c r="F548" s="255"/>
      <c r="G548" s="255"/>
      <c r="H548" s="158"/>
      <c r="I548" s="158"/>
      <c r="J548" s="158"/>
      <c r="K548" s="158"/>
      <c r="L548" s="158"/>
      <c r="M548" s="158"/>
      <c r="N548" s="157"/>
      <c r="O548" s="157"/>
      <c r="P548" s="157"/>
      <c r="Q548" s="157"/>
      <c r="R548" s="158"/>
      <c r="S548" s="158"/>
      <c r="T548" s="158"/>
      <c r="U548" s="158"/>
      <c r="V548" s="158"/>
      <c r="W548" s="158"/>
      <c r="X548" s="158"/>
      <c r="Y548" s="158"/>
      <c r="Z548" s="147"/>
      <c r="AA548" s="147"/>
      <c r="AB548" s="147"/>
      <c r="AC548" s="147"/>
      <c r="AD548" s="147"/>
      <c r="AE548" s="147"/>
      <c r="AF548" s="147"/>
      <c r="AG548" s="147" t="s">
        <v>212</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254" t="s">
        <v>858</v>
      </c>
      <c r="D549" s="255"/>
      <c r="E549" s="255"/>
      <c r="F549" s="255"/>
      <c r="G549" s="255"/>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254" t="s">
        <v>859</v>
      </c>
      <c r="D550" s="255"/>
      <c r="E550" s="255"/>
      <c r="F550" s="255"/>
      <c r="G550" s="255"/>
      <c r="H550" s="158"/>
      <c r="I550" s="158"/>
      <c r="J550" s="158"/>
      <c r="K550" s="158"/>
      <c r="L550" s="158"/>
      <c r="M550" s="158"/>
      <c r="N550" s="157"/>
      <c r="O550" s="157"/>
      <c r="P550" s="157"/>
      <c r="Q550" s="157"/>
      <c r="R550" s="158"/>
      <c r="S550" s="158"/>
      <c r="T550" s="158"/>
      <c r="U550" s="158"/>
      <c r="V550" s="158"/>
      <c r="W550" s="158"/>
      <c r="X550" s="158"/>
      <c r="Y550" s="158"/>
      <c r="Z550" s="147"/>
      <c r="AA550" s="147"/>
      <c r="AB550" s="147"/>
      <c r="AC550" s="147"/>
      <c r="AD550" s="147"/>
      <c r="AE550" s="147"/>
      <c r="AF550" s="147"/>
      <c r="AG550" s="147" t="s">
        <v>212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254" t="s">
        <v>860</v>
      </c>
      <c r="D551" s="255"/>
      <c r="E551" s="255"/>
      <c r="F551" s="255"/>
      <c r="G551" s="255"/>
      <c r="H551" s="158"/>
      <c r="I551" s="158"/>
      <c r="J551" s="158"/>
      <c r="K551" s="158"/>
      <c r="L551" s="158"/>
      <c r="M551" s="158"/>
      <c r="N551" s="157"/>
      <c r="O551" s="157"/>
      <c r="P551" s="157"/>
      <c r="Q551" s="157"/>
      <c r="R551" s="158"/>
      <c r="S551" s="158"/>
      <c r="T551" s="158"/>
      <c r="U551" s="158"/>
      <c r="V551" s="158"/>
      <c r="W551" s="158"/>
      <c r="X551" s="158"/>
      <c r="Y551" s="158"/>
      <c r="Z551" s="147"/>
      <c r="AA551" s="147"/>
      <c r="AB551" s="147"/>
      <c r="AC551" s="147"/>
      <c r="AD551" s="147"/>
      <c r="AE551" s="147"/>
      <c r="AF551" s="147"/>
      <c r="AG551" s="147" t="s">
        <v>212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
      <c r="A552" s="154"/>
      <c r="B552" s="155"/>
      <c r="C552" s="183" t="s">
        <v>81</v>
      </c>
      <c r="D552" s="163"/>
      <c r="E552" s="164">
        <v>1</v>
      </c>
      <c r="F552" s="158"/>
      <c r="G552" s="158"/>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217</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73">
        <v>169</v>
      </c>
      <c r="B553" s="174" t="s">
        <v>865</v>
      </c>
      <c r="C553" s="182" t="s">
        <v>866</v>
      </c>
      <c r="D553" s="175" t="s">
        <v>329</v>
      </c>
      <c r="E553" s="176">
        <v>0.5</v>
      </c>
      <c r="F553" s="177"/>
      <c r="G553" s="178">
        <f>ROUND(E553*F553,2)</f>
        <v>0</v>
      </c>
      <c r="H553" s="177"/>
      <c r="I553" s="178">
        <f>ROUND(E553*H553,2)</f>
        <v>0</v>
      </c>
      <c r="J553" s="177"/>
      <c r="K553" s="178">
        <f>ROUND(E553*J553,2)</f>
        <v>0</v>
      </c>
      <c r="L553" s="178">
        <v>21</v>
      </c>
      <c r="M553" s="178">
        <f>G553*(1+L553/100)</f>
        <v>0</v>
      </c>
      <c r="N553" s="176">
        <v>0.02</v>
      </c>
      <c r="O553" s="176">
        <f>ROUND(E553*N553,2)</f>
        <v>0.01</v>
      </c>
      <c r="P553" s="176">
        <v>0</v>
      </c>
      <c r="Q553" s="176">
        <f>ROUND(E553*P553,2)</f>
        <v>0</v>
      </c>
      <c r="R553" s="178"/>
      <c r="S553" s="178" t="s">
        <v>206</v>
      </c>
      <c r="T553" s="179" t="s">
        <v>207</v>
      </c>
      <c r="U553" s="158">
        <v>0</v>
      </c>
      <c r="V553" s="158">
        <f>ROUND(E553*U553,2)</f>
        <v>0</v>
      </c>
      <c r="W553" s="158"/>
      <c r="X553" s="158" t="s">
        <v>208</v>
      </c>
      <c r="Y553" s="158" t="s">
        <v>209</v>
      </c>
      <c r="Z553" s="147"/>
      <c r="AA553" s="147"/>
      <c r="AB553" s="147"/>
      <c r="AC553" s="147"/>
      <c r="AD553" s="147"/>
      <c r="AE553" s="147"/>
      <c r="AF553" s="147"/>
      <c r="AG553" s="147" t="s">
        <v>692</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2" x14ac:dyDescent="0.2">
      <c r="A554" s="154"/>
      <c r="B554" s="155"/>
      <c r="C554" s="256" t="s">
        <v>867</v>
      </c>
      <c r="D554" s="257"/>
      <c r="E554" s="257"/>
      <c r="F554" s="257"/>
      <c r="G554" s="257"/>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212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84" t="s">
        <v>244</v>
      </c>
      <c r="D555" s="160"/>
      <c r="E555" s="161"/>
      <c r="F555" s="162"/>
      <c r="G555" s="162"/>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212</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ht="33.75" outlineLevel="3" x14ac:dyDescent="0.2">
      <c r="A556" s="154"/>
      <c r="B556" s="155"/>
      <c r="C556" s="254" t="s">
        <v>868</v>
      </c>
      <c r="D556" s="255"/>
      <c r="E556" s="255"/>
      <c r="F556" s="255"/>
      <c r="G556" s="255"/>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212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80" t="str">
        <f>C556</f>
        <v>Rohož s gumovou čisticí vložkou určena pro vnitřní i vnější použití, čisticí zóna 1+2., Hliníkové profily  jsou spojeny lanky z nerezové oceli. Tyto rohože jsou navrženy pro vstupy se standardní i extrémní zátěží (pěší přechody, pojezdy nákupními či paletovými vozíky. Vysoká odolnost vůči vlhkosti, korozi a teplotním změnám.</v>
      </c>
      <c r="BB556" s="147"/>
      <c r="BC556" s="147"/>
      <c r="BD556" s="147"/>
      <c r="BE556" s="147"/>
      <c r="BF556" s="147"/>
      <c r="BG556" s="147"/>
      <c r="BH556" s="147"/>
    </row>
    <row r="557" spans="1:60" outlineLevel="3" x14ac:dyDescent="0.2">
      <c r="A557" s="154"/>
      <c r="B557" s="155"/>
      <c r="C557" s="254" t="s">
        <v>869</v>
      </c>
      <c r="D557" s="255"/>
      <c r="E557" s="255"/>
      <c r="F557" s="255"/>
      <c r="G557" s="255"/>
      <c r="H557" s="158"/>
      <c r="I557" s="158"/>
      <c r="J557" s="158"/>
      <c r="K557" s="158"/>
      <c r="L557" s="158"/>
      <c r="M557" s="158"/>
      <c r="N557" s="157"/>
      <c r="O557" s="157"/>
      <c r="P557" s="157"/>
      <c r="Q557" s="157"/>
      <c r="R557" s="158"/>
      <c r="S557" s="158"/>
      <c r="T557" s="158"/>
      <c r="U557" s="158"/>
      <c r="V557" s="158"/>
      <c r="W557" s="158"/>
      <c r="X557" s="158"/>
      <c r="Y557" s="158"/>
      <c r="Z557" s="147"/>
      <c r="AA557" s="147"/>
      <c r="AB557" s="147"/>
      <c r="AC557" s="147"/>
      <c r="AD557" s="147"/>
      <c r="AE557" s="147"/>
      <c r="AF557" s="147"/>
      <c r="AG557" s="147" t="s">
        <v>212</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3" x14ac:dyDescent="0.2">
      <c r="A558" s="154"/>
      <c r="B558" s="155"/>
      <c r="C558" s="254" t="s">
        <v>870</v>
      </c>
      <c r="D558" s="255"/>
      <c r="E558" s="255"/>
      <c r="F558" s="255"/>
      <c r="G558" s="255"/>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212</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254" t="s">
        <v>1106</v>
      </c>
      <c r="D559" s="255"/>
      <c r="E559" s="255"/>
      <c r="F559" s="255"/>
      <c r="G559" s="255"/>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212</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254" t="s">
        <v>871</v>
      </c>
      <c r="D560" s="255"/>
      <c r="E560" s="255"/>
      <c r="F560" s="255"/>
      <c r="G560" s="255"/>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212</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2" x14ac:dyDescent="0.2">
      <c r="A561" s="154"/>
      <c r="B561" s="155"/>
      <c r="C561" s="183" t="s">
        <v>872</v>
      </c>
      <c r="D561" s="163"/>
      <c r="E561" s="164">
        <v>0.5</v>
      </c>
      <c r="F561" s="158"/>
      <c r="G561" s="158"/>
      <c r="H561" s="158"/>
      <c r="I561" s="158"/>
      <c r="J561" s="158"/>
      <c r="K561" s="158"/>
      <c r="L561" s="158"/>
      <c r="M561" s="158"/>
      <c r="N561" s="157"/>
      <c r="O561" s="157"/>
      <c r="P561" s="157"/>
      <c r="Q561" s="157"/>
      <c r="R561" s="158"/>
      <c r="S561" s="158"/>
      <c r="T561" s="158"/>
      <c r="U561" s="158"/>
      <c r="V561" s="158"/>
      <c r="W561" s="158"/>
      <c r="X561" s="158"/>
      <c r="Y561" s="158"/>
      <c r="Z561" s="147"/>
      <c r="AA561" s="147"/>
      <c r="AB561" s="147"/>
      <c r="AC561" s="147"/>
      <c r="AD561" s="147"/>
      <c r="AE561" s="147"/>
      <c r="AF561" s="147"/>
      <c r="AG561" s="147" t="s">
        <v>217</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73">
        <v>170</v>
      </c>
      <c r="B562" s="174" t="s">
        <v>873</v>
      </c>
      <c r="C562" s="182" t="s">
        <v>874</v>
      </c>
      <c r="D562" s="175" t="s">
        <v>205</v>
      </c>
      <c r="E562" s="176">
        <v>1</v>
      </c>
      <c r="F562" s="177"/>
      <c r="G562" s="178">
        <f>ROUND(E562*F562,2)</f>
        <v>0</v>
      </c>
      <c r="H562" s="177"/>
      <c r="I562" s="178">
        <f>ROUND(E562*H562,2)</f>
        <v>0</v>
      </c>
      <c r="J562" s="177"/>
      <c r="K562" s="178">
        <f>ROUND(E562*J562,2)</f>
        <v>0</v>
      </c>
      <c r="L562" s="178">
        <v>21</v>
      </c>
      <c r="M562" s="178">
        <f>G562*(1+L562/100)</f>
        <v>0</v>
      </c>
      <c r="N562" s="176">
        <v>0.01</v>
      </c>
      <c r="O562" s="176">
        <f>ROUND(E562*N562,2)</f>
        <v>0.01</v>
      </c>
      <c r="P562" s="176">
        <v>0</v>
      </c>
      <c r="Q562" s="176">
        <f>ROUND(E562*P562,2)</f>
        <v>0</v>
      </c>
      <c r="R562" s="178"/>
      <c r="S562" s="178" t="s">
        <v>206</v>
      </c>
      <c r="T562" s="179" t="s">
        <v>207</v>
      </c>
      <c r="U562" s="158">
        <v>0</v>
      </c>
      <c r="V562" s="158">
        <f>ROUND(E562*U562,2)</f>
        <v>0</v>
      </c>
      <c r="W562" s="158"/>
      <c r="X562" s="158" t="s">
        <v>208</v>
      </c>
      <c r="Y562" s="158" t="s">
        <v>209</v>
      </c>
      <c r="Z562" s="147"/>
      <c r="AA562" s="147"/>
      <c r="AB562" s="147"/>
      <c r="AC562" s="147"/>
      <c r="AD562" s="147"/>
      <c r="AE562" s="147"/>
      <c r="AF562" s="147"/>
      <c r="AG562" s="147" t="s">
        <v>692</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2" x14ac:dyDescent="0.2">
      <c r="A563" s="154"/>
      <c r="B563" s="155"/>
      <c r="C563" s="256" t="s">
        <v>1107</v>
      </c>
      <c r="D563" s="257"/>
      <c r="E563" s="257"/>
      <c r="F563" s="257"/>
      <c r="G563" s="257"/>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212</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254" t="s">
        <v>875</v>
      </c>
      <c r="D564" s="255"/>
      <c r="E564" s="255"/>
      <c r="F564" s="255"/>
      <c r="G564" s="255"/>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212</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
      <c r="A565" s="154"/>
      <c r="B565" s="155"/>
      <c r="C565" s="183" t="s">
        <v>81</v>
      </c>
      <c r="D565" s="163"/>
      <c r="E565" s="164">
        <v>1</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217</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73">
        <v>171</v>
      </c>
      <c r="B566" s="174" t="s">
        <v>876</v>
      </c>
      <c r="C566" s="182" t="s">
        <v>877</v>
      </c>
      <c r="D566" s="175" t="s">
        <v>296</v>
      </c>
      <c r="E566" s="176">
        <v>9</v>
      </c>
      <c r="F566" s="177"/>
      <c r="G566" s="178">
        <f>ROUND(E566*F566,2)</f>
        <v>0</v>
      </c>
      <c r="H566" s="177"/>
      <c r="I566" s="178">
        <f>ROUND(E566*H566,2)</f>
        <v>0</v>
      </c>
      <c r="J566" s="177"/>
      <c r="K566" s="178">
        <f>ROUND(E566*J566,2)</f>
        <v>0</v>
      </c>
      <c r="L566" s="178">
        <v>21</v>
      </c>
      <c r="M566" s="178">
        <f>G566*(1+L566/100)</f>
        <v>0</v>
      </c>
      <c r="N566" s="176">
        <v>5.0000000000000001E-4</v>
      </c>
      <c r="O566" s="176">
        <f>ROUND(E566*N566,2)</f>
        <v>0</v>
      </c>
      <c r="P566" s="176">
        <v>0</v>
      </c>
      <c r="Q566" s="176">
        <f>ROUND(E566*P566,2)</f>
        <v>0</v>
      </c>
      <c r="R566" s="178"/>
      <c r="S566" s="178" t="s">
        <v>206</v>
      </c>
      <c r="T566" s="179" t="s">
        <v>207</v>
      </c>
      <c r="U566" s="158">
        <v>0</v>
      </c>
      <c r="V566" s="158">
        <f>ROUND(E566*U566,2)</f>
        <v>0</v>
      </c>
      <c r="W566" s="158"/>
      <c r="X566" s="158" t="s">
        <v>208</v>
      </c>
      <c r="Y566" s="158" t="s">
        <v>209</v>
      </c>
      <c r="Z566" s="147"/>
      <c r="AA566" s="147"/>
      <c r="AB566" s="147"/>
      <c r="AC566" s="147"/>
      <c r="AD566" s="147"/>
      <c r="AE566" s="147"/>
      <c r="AF566" s="147"/>
      <c r="AG566" s="147" t="s">
        <v>692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
      <c r="A567" s="154"/>
      <c r="B567" s="155"/>
      <c r="C567" s="256" t="s">
        <v>878</v>
      </c>
      <c r="D567" s="257"/>
      <c r="E567" s="257"/>
      <c r="F567" s="257"/>
      <c r="G567" s="257"/>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212</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
      <c r="A568" s="154"/>
      <c r="B568" s="155"/>
      <c r="C568" s="183" t="s">
        <v>879</v>
      </c>
      <c r="D568" s="163"/>
      <c r="E568" s="164">
        <v>9</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217</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73">
        <v>172</v>
      </c>
      <c r="B569" s="174" t="s">
        <v>880</v>
      </c>
      <c r="C569" s="182" t="s">
        <v>881</v>
      </c>
      <c r="D569" s="175" t="s">
        <v>296</v>
      </c>
      <c r="E569" s="176">
        <v>3</v>
      </c>
      <c r="F569" s="177"/>
      <c r="G569" s="178">
        <f>ROUND(E569*F569,2)</f>
        <v>0</v>
      </c>
      <c r="H569" s="177"/>
      <c r="I569" s="178">
        <f>ROUND(E569*H569,2)</f>
        <v>0</v>
      </c>
      <c r="J569" s="177"/>
      <c r="K569" s="178">
        <f>ROUND(E569*J569,2)</f>
        <v>0</v>
      </c>
      <c r="L569" s="178">
        <v>21</v>
      </c>
      <c r="M569" s="178">
        <f>G569*(1+L569/100)</f>
        <v>0</v>
      </c>
      <c r="N569" s="176">
        <v>5.0000000000000001E-4</v>
      </c>
      <c r="O569" s="176">
        <f>ROUND(E569*N569,2)</f>
        <v>0</v>
      </c>
      <c r="P569" s="176">
        <v>0</v>
      </c>
      <c r="Q569" s="176">
        <f>ROUND(E569*P569,2)</f>
        <v>0</v>
      </c>
      <c r="R569" s="178"/>
      <c r="S569" s="178" t="s">
        <v>206</v>
      </c>
      <c r="T569" s="179" t="s">
        <v>207</v>
      </c>
      <c r="U569" s="158">
        <v>0</v>
      </c>
      <c r="V569" s="158">
        <f>ROUND(E569*U569,2)</f>
        <v>0</v>
      </c>
      <c r="W569" s="158"/>
      <c r="X569" s="158" t="s">
        <v>208</v>
      </c>
      <c r="Y569" s="158" t="s">
        <v>209</v>
      </c>
      <c r="Z569" s="147"/>
      <c r="AA569" s="147"/>
      <c r="AB569" s="147"/>
      <c r="AC569" s="147"/>
      <c r="AD569" s="147"/>
      <c r="AE569" s="147"/>
      <c r="AF569" s="147"/>
      <c r="AG569" s="147" t="s">
        <v>692</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2" x14ac:dyDescent="0.2">
      <c r="A570" s="154"/>
      <c r="B570" s="155"/>
      <c r="C570" s="256" t="s">
        <v>882</v>
      </c>
      <c r="D570" s="257"/>
      <c r="E570" s="257"/>
      <c r="F570" s="257"/>
      <c r="G570" s="257"/>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212</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254" t="s">
        <v>883</v>
      </c>
      <c r="D571" s="255"/>
      <c r="E571" s="255"/>
      <c r="F571" s="255"/>
      <c r="G571" s="255"/>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212</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
      <c r="A572" s="154"/>
      <c r="B572" s="155"/>
      <c r="C572" s="183" t="s">
        <v>884</v>
      </c>
      <c r="D572" s="163"/>
      <c r="E572" s="164">
        <v>1</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217</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83" t="s">
        <v>885</v>
      </c>
      <c r="D573" s="163"/>
      <c r="E573" s="164">
        <v>1</v>
      </c>
      <c r="F573" s="158"/>
      <c r="G573" s="158"/>
      <c r="H573" s="158"/>
      <c r="I573" s="158"/>
      <c r="J573" s="158"/>
      <c r="K573" s="158"/>
      <c r="L573" s="158"/>
      <c r="M573" s="158"/>
      <c r="N573" s="157"/>
      <c r="O573" s="157"/>
      <c r="P573" s="157"/>
      <c r="Q573" s="157"/>
      <c r="R573" s="158"/>
      <c r="S573" s="158"/>
      <c r="T573" s="158"/>
      <c r="U573" s="158"/>
      <c r="V573" s="158"/>
      <c r="W573" s="158"/>
      <c r="X573" s="158"/>
      <c r="Y573" s="158"/>
      <c r="Z573" s="147"/>
      <c r="AA573" s="147"/>
      <c r="AB573" s="147"/>
      <c r="AC573" s="147"/>
      <c r="AD573" s="147"/>
      <c r="AE573" s="147"/>
      <c r="AF573" s="147"/>
      <c r="AG573" s="147" t="s">
        <v>217</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83" t="s">
        <v>886</v>
      </c>
      <c r="D574" s="163"/>
      <c r="E574" s="164">
        <v>1</v>
      </c>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217</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73">
        <v>173</v>
      </c>
      <c r="B575" s="174" t="s">
        <v>887</v>
      </c>
      <c r="C575" s="182" t="s">
        <v>888</v>
      </c>
      <c r="D575" s="175" t="s">
        <v>296</v>
      </c>
      <c r="E575" s="176">
        <v>2</v>
      </c>
      <c r="F575" s="177"/>
      <c r="G575" s="178">
        <f>ROUND(E575*F575,2)</f>
        <v>0</v>
      </c>
      <c r="H575" s="177"/>
      <c r="I575" s="178">
        <f>ROUND(E575*H575,2)</f>
        <v>0</v>
      </c>
      <c r="J575" s="177"/>
      <c r="K575" s="178">
        <f>ROUND(E575*J575,2)</f>
        <v>0</v>
      </c>
      <c r="L575" s="178">
        <v>21</v>
      </c>
      <c r="M575" s="178">
        <f>G575*(1+L575/100)</f>
        <v>0</v>
      </c>
      <c r="N575" s="176">
        <v>5.0000000000000001E-4</v>
      </c>
      <c r="O575" s="176">
        <f>ROUND(E575*N575,2)</f>
        <v>0</v>
      </c>
      <c r="P575" s="176">
        <v>0</v>
      </c>
      <c r="Q575" s="176">
        <f>ROUND(E575*P575,2)</f>
        <v>0</v>
      </c>
      <c r="R575" s="178"/>
      <c r="S575" s="178" t="s">
        <v>206</v>
      </c>
      <c r="T575" s="179" t="s">
        <v>207</v>
      </c>
      <c r="U575" s="158">
        <v>0</v>
      </c>
      <c r="V575" s="158">
        <f>ROUND(E575*U575,2)</f>
        <v>0</v>
      </c>
      <c r="W575" s="158"/>
      <c r="X575" s="158" t="s">
        <v>208</v>
      </c>
      <c r="Y575" s="158" t="s">
        <v>209</v>
      </c>
      <c r="Z575" s="147"/>
      <c r="AA575" s="147"/>
      <c r="AB575" s="147"/>
      <c r="AC575" s="147"/>
      <c r="AD575" s="147"/>
      <c r="AE575" s="147"/>
      <c r="AF575" s="147"/>
      <c r="AG575" s="147" t="s">
        <v>692</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2" x14ac:dyDescent="0.2">
      <c r="A576" s="154"/>
      <c r="B576" s="155"/>
      <c r="C576" s="183" t="s">
        <v>83</v>
      </c>
      <c r="D576" s="163"/>
      <c r="E576" s="164">
        <v>2</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217</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73">
        <v>174</v>
      </c>
      <c r="B577" s="174" t="s">
        <v>889</v>
      </c>
      <c r="C577" s="182" t="s">
        <v>890</v>
      </c>
      <c r="D577" s="175" t="s">
        <v>891</v>
      </c>
      <c r="E577" s="176">
        <v>1</v>
      </c>
      <c r="F577" s="177"/>
      <c r="G577" s="178">
        <f>ROUND(E577*F577,2)</f>
        <v>0</v>
      </c>
      <c r="H577" s="177"/>
      <c r="I577" s="178">
        <f>ROUND(E577*H577,2)</f>
        <v>0</v>
      </c>
      <c r="J577" s="177"/>
      <c r="K577" s="178">
        <f>ROUND(E577*J577,2)</f>
        <v>0</v>
      </c>
      <c r="L577" s="178">
        <v>21</v>
      </c>
      <c r="M577" s="178">
        <f>G577*(1+L577/100)</f>
        <v>0</v>
      </c>
      <c r="N577" s="176">
        <v>5.0000000000000001E-4</v>
      </c>
      <c r="O577" s="176">
        <f>ROUND(E577*N577,2)</f>
        <v>0</v>
      </c>
      <c r="P577" s="176">
        <v>0</v>
      </c>
      <c r="Q577" s="176">
        <f>ROUND(E577*P577,2)</f>
        <v>0</v>
      </c>
      <c r="R577" s="178"/>
      <c r="S577" s="178" t="s">
        <v>206</v>
      </c>
      <c r="T577" s="179" t="s">
        <v>207</v>
      </c>
      <c r="U577" s="158">
        <v>0</v>
      </c>
      <c r="V577" s="158">
        <f>ROUND(E577*U577,2)</f>
        <v>0</v>
      </c>
      <c r="W577" s="158"/>
      <c r="X577" s="158" t="s">
        <v>208</v>
      </c>
      <c r="Y577" s="158" t="s">
        <v>209</v>
      </c>
      <c r="Z577" s="147"/>
      <c r="AA577" s="147"/>
      <c r="AB577" s="147"/>
      <c r="AC577" s="147"/>
      <c r="AD577" s="147"/>
      <c r="AE577" s="147"/>
      <c r="AF577" s="147"/>
      <c r="AG577" s="147" t="s">
        <v>692</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2" x14ac:dyDescent="0.2">
      <c r="A578" s="154"/>
      <c r="B578" s="155"/>
      <c r="C578" s="256" t="s">
        <v>882</v>
      </c>
      <c r="D578" s="257"/>
      <c r="E578" s="257"/>
      <c r="F578" s="257"/>
      <c r="G578" s="257"/>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212</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254" t="s">
        <v>883</v>
      </c>
      <c r="D579" s="255"/>
      <c r="E579" s="255"/>
      <c r="F579" s="255"/>
      <c r="G579" s="255"/>
      <c r="H579" s="158"/>
      <c r="I579" s="158"/>
      <c r="J579" s="158"/>
      <c r="K579" s="158"/>
      <c r="L579" s="158"/>
      <c r="M579" s="158"/>
      <c r="N579" s="157"/>
      <c r="O579" s="157"/>
      <c r="P579" s="157"/>
      <c r="Q579" s="157"/>
      <c r="R579" s="158"/>
      <c r="S579" s="158"/>
      <c r="T579" s="158"/>
      <c r="U579" s="158"/>
      <c r="V579" s="158"/>
      <c r="W579" s="158"/>
      <c r="X579" s="158"/>
      <c r="Y579" s="158"/>
      <c r="Z579" s="147"/>
      <c r="AA579" s="147"/>
      <c r="AB579" s="147"/>
      <c r="AC579" s="147"/>
      <c r="AD579" s="147"/>
      <c r="AE579" s="147"/>
      <c r="AF579" s="147"/>
      <c r="AG579" s="147" t="s">
        <v>212</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2" x14ac:dyDescent="0.2">
      <c r="A580" s="154"/>
      <c r="B580" s="155"/>
      <c r="C580" s="183" t="s">
        <v>790</v>
      </c>
      <c r="D580" s="163"/>
      <c r="E580" s="164">
        <v>1</v>
      </c>
      <c r="F580" s="158"/>
      <c r="G580" s="158"/>
      <c r="H580" s="158"/>
      <c r="I580" s="158"/>
      <c r="J580" s="158"/>
      <c r="K580" s="158"/>
      <c r="L580" s="158"/>
      <c r="M580" s="158"/>
      <c r="N580" s="157"/>
      <c r="O580" s="157"/>
      <c r="P580" s="157"/>
      <c r="Q580" s="157"/>
      <c r="R580" s="158"/>
      <c r="S580" s="158"/>
      <c r="T580" s="158"/>
      <c r="U580" s="158"/>
      <c r="V580" s="158"/>
      <c r="W580" s="158"/>
      <c r="X580" s="158"/>
      <c r="Y580" s="158"/>
      <c r="Z580" s="147"/>
      <c r="AA580" s="147"/>
      <c r="AB580" s="147"/>
      <c r="AC580" s="147"/>
      <c r="AD580" s="147"/>
      <c r="AE580" s="147"/>
      <c r="AF580" s="147"/>
      <c r="AG580" s="147" t="s">
        <v>217</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73">
        <v>175</v>
      </c>
      <c r="B581" s="174" t="s">
        <v>892</v>
      </c>
      <c r="C581" s="182" t="s">
        <v>893</v>
      </c>
      <c r="D581" s="175" t="s">
        <v>296</v>
      </c>
      <c r="E581" s="176">
        <v>14</v>
      </c>
      <c r="F581" s="177"/>
      <c r="G581" s="178">
        <f>ROUND(E581*F581,2)</f>
        <v>0</v>
      </c>
      <c r="H581" s="177"/>
      <c r="I581" s="178">
        <f>ROUND(E581*H581,2)</f>
        <v>0</v>
      </c>
      <c r="J581" s="177"/>
      <c r="K581" s="178">
        <f>ROUND(E581*J581,2)</f>
        <v>0</v>
      </c>
      <c r="L581" s="178">
        <v>21</v>
      </c>
      <c r="M581" s="178">
        <f>G581*(1+L581/100)</f>
        <v>0</v>
      </c>
      <c r="N581" s="176">
        <v>3.5000000000000001E-3</v>
      </c>
      <c r="O581" s="176">
        <f>ROUND(E581*N581,2)</f>
        <v>0.05</v>
      </c>
      <c r="P581" s="176">
        <v>0</v>
      </c>
      <c r="Q581" s="176">
        <f>ROUND(E581*P581,2)</f>
        <v>0</v>
      </c>
      <c r="R581" s="178"/>
      <c r="S581" s="178" t="s">
        <v>206</v>
      </c>
      <c r="T581" s="179" t="s">
        <v>207</v>
      </c>
      <c r="U581" s="158">
        <v>0</v>
      </c>
      <c r="V581" s="158">
        <f>ROUND(E581*U581,2)</f>
        <v>0</v>
      </c>
      <c r="W581" s="158"/>
      <c r="X581" s="158" t="s">
        <v>208</v>
      </c>
      <c r="Y581" s="158" t="s">
        <v>209</v>
      </c>
      <c r="Z581" s="147"/>
      <c r="AA581" s="147"/>
      <c r="AB581" s="147"/>
      <c r="AC581" s="147"/>
      <c r="AD581" s="147"/>
      <c r="AE581" s="147"/>
      <c r="AF581" s="147"/>
      <c r="AG581" s="147" t="s">
        <v>692</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2" x14ac:dyDescent="0.2">
      <c r="A582" s="154"/>
      <c r="B582" s="155"/>
      <c r="C582" s="183" t="s">
        <v>371</v>
      </c>
      <c r="D582" s="163"/>
      <c r="E582" s="164">
        <v>14</v>
      </c>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217</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73">
        <v>176</v>
      </c>
      <c r="B583" s="174" t="s">
        <v>894</v>
      </c>
      <c r="C583" s="182" t="s">
        <v>895</v>
      </c>
      <c r="D583" s="175" t="s">
        <v>296</v>
      </c>
      <c r="E583" s="176">
        <v>4</v>
      </c>
      <c r="F583" s="177"/>
      <c r="G583" s="178">
        <f>ROUND(E583*F583,2)</f>
        <v>0</v>
      </c>
      <c r="H583" s="177"/>
      <c r="I583" s="178">
        <f>ROUND(E583*H583,2)</f>
        <v>0</v>
      </c>
      <c r="J583" s="177"/>
      <c r="K583" s="178">
        <f>ROUND(E583*J583,2)</f>
        <v>0</v>
      </c>
      <c r="L583" s="178">
        <v>21</v>
      </c>
      <c r="M583" s="178">
        <f>G583*(1+L583/100)</f>
        <v>0</v>
      </c>
      <c r="N583" s="176">
        <v>1E-4</v>
      </c>
      <c r="O583" s="176">
        <f>ROUND(E583*N583,2)</f>
        <v>0</v>
      </c>
      <c r="P583" s="176">
        <v>0</v>
      </c>
      <c r="Q583" s="176">
        <f>ROUND(E583*P583,2)</f>
        <v>0</v>
      </c>
      <c r="R583" s="178"/>
      <c r="S583" s="178" t="s">
        <v>206</v>
      </c>
      <c r="T583" s="179" t="s">
        <v>207</v>
      </c>
      <c r="U583" s="158">
        <v>0</v>
      </c>
      <c r="V583" s="158">
        <f>ROUND(E583*U583,2)</f>
        <v>0</v>
      </c>
      <c r="W583" s="158"/>
      <c r="X583" s="158" t="s">
        <v>208</v>
      </c>
      <c r="Y583" s="158" t="s">
        <v>209</v>
      </c>
      <c r="Z583" s="147"/>
      <c r="AA583" s="147"/>
      <c r="AB583" s="147"/>
      <c r="AC583" s="147"/>
      <c r="AD583" s="147"/>
      <c r="AE583" s="147"/>
      <c r="AF583" s="147"/>
      <c r="AG583" s="147" t="s">
        <v>692</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2" x14ac:dyDescent="0.2">
      <c r="A584" s="154"/>
      <c r="B584" s="155"/>
      <c r="C584" s="256" t="s">
        <v>896</v>
      </c>
      <c r="D584" s="257"/>
      <c r="E584" s="257"/>
      <c r="F584" s="257"/>
      <c r="G584" s="257"/>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212</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2" x14ac:dyDescent="0.2">
      <c r="A585" s="154"/>
      <c r="B585" s="155"/>
      <c r="C585" s="183" t="s">
        <v>87</v>
      </c>
      <c r="D585" s="163"/>
      <c r="E585" s="164">
        <v>4</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217</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v>177</v>
      </c>
      <c r="B586" s="155" t="s">
        <v>897</v>
      </c>
      <c r="C586" s="197" t="s">
        <v>898</v>
      </c>
      <c r="D586" s="156" t="s">
        <v>0</v>
      </c>
      <c r="E586" s="195"/>
      <c r="F586" s="159"/>
      <c r="G586" s="158">
        <f>ROUND(E586*F586,2)</f>
        <v>0</v>
      </c>
      <c r="H586" s="159"/>
      <c r="I586" s="158">
        <f>ROUND(E586*H586,2)</f>
        <v>0</v>
      </c>
      <c r="J586" s="159"/>
      <c r="K586" s="158">
        <f>ROUND(E586*J586,2)</f>
        <v>0</v>
      </c>
      <c r="L586" s="158">
        <v>21</v>
      </c>
      <c r="M586" s="158">
        <f>G586*(1+L586/100)</f>
        <v>0</v>
      </c>
      <c r="N586" s="157">
        <v>0</v>
      </c>
      <c r="O586" s="157">
        <f>ROUND(E586*N586,2)</f>
        <v>0</v>
      </c>
      <c r="P586" s="157">
        <v>0</v>
      </c>
      <c r="Q586" s="157">
        <f>ROUND(E586*P586,2)</f>
        <v>0</v>
      </c>
      <c r="R586" s="158"/>
      <c r="S586" s="158" t="s">
        <v>229</v>
      </c>
      <c r="T586" s="158" t="s">
        <v>229</v>
      </c>
      <c r="U586" s="158">
        <v>0</v>
      </c>
      <c r="V586" s="158">
        <f>ROUND(E586*U586,2)</f>
        <v>0</v>
      </c>
      <c r="W586" s="158"/>
      <c r="X586" s="158" t="s">
        <v>687</v>
      </c>
      <c r="Y586" s="158" t="s">
        <v>209</v>
      </c>
      <c r="Z586" s="147"/>
      <c r="AA586" s="147"/>
      <c r="AB586" s="147"/>
      <c r="AC586" s="147"/>
      <c r="AD586" s="147"/>
      <c r="AE586" s="147"/>
      <c r="AF586" s="147"/>
      <c r="AG586" s="147" t="s">
        <v>688</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x14ac:dyDescent="0.2">
      <c r="A587" s="166" t="s">
        <v>201</v>
      </c>
      <c r="B587" s="167" t="s">
        <v>143</v>
      </c>
      <c r="C587" s="181" t="s">
        <v>144</v>
      </c>
      <c r="D587" s="168"/>
      <c r="E587" s="169"/>
      <c r="F587" s="170"/>
      <c r="G587" s="170">
        <f>SUMIF(AG588:AG605,"&lt;&gt;NOR",G588:G605)</f>
        <v>0</v>
      </c>
      <c r="H587" s="170"/>
      <c r="I587" s="170">
        <f>SUM(I588:I605)</f>
        <v>0</v>
      </c>
      <c r="J587" s="170"/>
      <c r="K587" s="170">
        <f>SUM(K588:K605)</f>
        <v>0</v>
      </c>
      <c r="L587" s="170"/>
      <c r="M587" s="170">
        <f>SUM(M588:M605)</f>
        <v>0</v>
      </c>
      <c r="N587" s="169"/>
      <c r="O587" s="169">
        <f>SUM(O588:O605)</f>
        <v>0.26</v>
      </c>
      <c r="P587" s="169"/>
      <c r="Q587" s="169">
        <f>SUM(Q588:Q605)</f>
        <v>0</v>
      </c>
      <c r="R587" s="170"/>
      <c r="S587" s="170"/>
      <c r="T587" s="171"/>
      <c r="U587" s="165"/>
      <c r="V587" s="165">
        <f>SUM(V588:V605)</f>
        <v>0</v>
      </c>
      <c r="W587" s="165"/>
      <c r="X587" s="165"/>
      <c r="Y587" s="165"/>
      <c r="AG587" t="s">
        <v>202</v>
      </c>
    </row>
    <row r="588" spans="1:60" outlineLevel="1" x14ac:dyDescent="0.2">
      <c r="A588" s="173">
        <v>178</v>
      </c>
      <c r="B588" s="174" t="s">
        <v>899</v>
      </c>
      <c r="C588" s="182" t="s">
        <v>900</v>
      </c>
      <c r="D588" s="175" t="s">
        <v>329</v>
      </c>
      <c r="E588" s="176">
        <v>12.2584</v>
      </c>
      <c r="F588" s="177"/>
      <c r="G588" s="178">
        <f>ROUND(E588*F588,2)</f>
        <v>0</v>
      </c>
      <c r="H588" s="177"/>
      <c r="I588" s="178">
        <f>ROUND(E588*H588,2)</f>
        <v>0</v>
      </c>
      <c r="J588" s="177"/>
      <c r="K588" s="178">
        <f>ROUND(E588*J588,2)</f>
        <v>0</v>
      </c>
      <c r="L588" s="178">
        <v>21</v>
      </c>
      <c r="M588" s="178">
        <f>G588*(1+L588/100)</f>
        <v>0</v>
      </c>
      <c r="N588" s="176">
        <v>2.5999999999999998E-4</v>
      </c>
      <c r="O588" s="176">
        <f>ROUND(E588*N588,2)</f>
        <v>0</v>
      </c>
      <c r="P588" s="176">
        <v>0</v>
      </c>
      <c r="Q588" s="176">
        <f>ROUND(E588*P588,2)</f>
        <v>0</v>
      </c>
      <c r="R588" s="178"/>
      <c r="S588" s="178" t="s">
        <v>206</v>
      </c>
      <c r="T588" s="179" t="s">
        <v>207</v>
      </c>
      <c r="U588" s="158">
        <v>0</v>
      </c>
      <c r="V588" s="158">
        <f>ROUND(E588*U588,2)</f>
        <v>0</v>
      </c>
      <c r="W588" s="158"/>
      <c r="X588" s="158" t="s">
        <v>208</v>
      </c>
      <c r="Y588" s="158" t="s">
        <v>209</v>
      </c>
      <c r="Z588" s="147"/>
      <c r="AA588" s="147"/>
      <c r="AB588" s="147"/>
      <c r="AC588" s="147"/>
      <c r="AD588" s="147"/>
      <c r="AE588" s="147"/>
      <c r="AF588" s="147"/>
      <c r="AG588" s="147" t="s">
        <v>692</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2" x14ac:dyDescent="0.2">
      <c r="A589" s="154"/>
      <c r="B589" s="155"/>
      <c r="C589" s="183" t="s">
        <v>901</v>
      </c>
      <c r="D589" s="163"/>
      <c r="E589" s="164">
        <v>4.3600000000000003</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217</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3" t="s">
        <v>902</v>
      </c>
      <c r="D590" s="163"/>
      <c r="E590" s="164">
        <v>2.4</v>
      </c>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217</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83" t="s">
        <v>903</v>
      </c>
      <c r="D591" s="163"/>
      <c r="E591" s="164">
        <v>1.62</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217</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83" t="s">
        <v>904</v>
      </c>
      <c r="D592" s="163"/>
      <c r="E592" s="164">
        <v>3.88</v>
      </c>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217</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73">
        <v>179</v>
      </c>
      <c r="B593" s="174" t="s">
        <v>905</v>
      </c>
      <c r="C593" s="182" t="s">
        <v>906</v>
      </c>
      <c r="D593" s="175" t="s">
        <v>296</v>
      </c>
      <c r="E593" s="176">
        <v>1</v>
      </c>
      <c r="F593" s="177"/>
      <c r="G593" s="178">
        <f>ROUND(E593*F593,2)</f>
        <v>0</v>
      </c>
      <c r="H593" s="177"/>
      <c r="I593" s="178">
        <f>ROUND(E593*H593,2)</f>
        <v>0</v>
      </c>
      <c r="J593" s="177"/>
      <c r="K593" s="178">
        <f>ROUND(E593*J593,2)</f>
        <v>0</v>
      </c>
      <c r="L593" s="178">
        <v>21</v>
      </c>
      <c r="M593" s="178">
        <f>G593*(1+L593/100)</f>
        <v>0</v>
      </c>
      <c r="N593" s="176">
        <v>7.4999999999999997E-2</v>
      </c>
      <c r="O593" s="176">
        <f>ROUND(E593*N593,2)</f>
        <v>0.08</v>
      </c>
      <c r="P593" s="176">
        <v>0</v>
      </c>
      <c r="Q593" s="176">
        <f>ROUND(E593*P593,2)</f>
        <v>0</v>
      </c>
      <c r="R593" s="178"/>
      <c r="S593" s="178" t="s">
        <v>206</v>
      </c>
      <c r="T593" s="179" t="s">
        <v>207</v>
      </c>
      <c r="U593" s="158">
        <v>0</v>
      </c>
      <c r="V593" s="158">
        <f>ROUND(E593*U593,2)</f>
        <v>0</v>
      </c>
      <c r="W593" s="158"/>
      <c r="X593" s="158" t="s">
        <v>286</v>
      </c>
      <c r="Y593" s="158" t="s">
        <v>209</v>
      </c>
      <c r="Z593" s="147"/>
      <c r="AA593" s="147"/>
      <c r="AB593" s="147"/>
      <c r="AC593" s="147"/>
      <c r="AD593" s="147"/>
      <c r="AE593" s="147"/>
      <c r="AF593" s="147"/>
      <c r="AG593" s="147" t="s">
        <v>287</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2" x14ac:dyDescent="0.2">
      <c r="A594" s="154"/>
      <c r="B594" s="155"/>
      <c r="C594" s="256" t="s">
        <v>907</v>
      </c>
      <c r="D594" s="257"/>
      <c r="E594" s="257"/>
      <c r="F594" s="257"/>
      <c r="G594" s="257"/>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212</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2" x14ac:dyDescent="0.2">
      <c r="A595" s="154"/>
      <c r="B595" s="155"/>
      <c r="C595" s="183" t="s">
        <v>81</v>
      </c>
      <c r="D595" s="163"/>
      <c r="E595" s="164">
        <v>1</v>
      </c>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217</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73">
        <v>180</v>
      </c>
      <c r="B596" s="174" t="s">
        <v>908</v>
      </c>
      <c r="C596" s="182" t="s">
        <v>909</v>
      </c>
      <c r="D596" s="175" t="s">
        <v>296</v>
      </c>
      <c r="E596" s="176">
        <v>1</v>
      </c>
      <c r="F596" s="177"/>
      <c r="G596" s="178">
        <f>ROUND(E596*F596,2)</f>
        <v>0</v>
      </c>
      <c r="H596" s="177"/>
      <c r="I596" s="178">
        <f>ROUND(E596*H596,2)</f>
        <v>0</v>
      </c>
      <c r="J596" s="177"/>
      <c r="K596" s="178">
        <f>ROUND(E596*J596,2)</f>
        <v>0</v>
      </c>
      <c r="L596" s="178">
        <v>21</v>
      </c>
      <c r="M596" s="178">
        <f>G596*(1+L596/100)</f>
        <v>0</v>
      </c>
      <c r="N596" s="176">
        <v>7.4999999999999997E-2</v>
      </c>
      <c r="O596" s="176">
        <f>ROUND(E596*N596,2)</f>
        <v>0.08</v>
      </c>
      <c r="P596" s="176">
        <v>0</v>
      </c>
      <c r="Q596" s="176">
        <f>ROUND(E596*P596,2)</f>
        <v>0</v>
      </c>
      <c r="R596" s="178"/>
      <c r="S596" s="178" t="s">
        <v>206</v>
      </c>
      <c r="T596" s="179" t="s">
        <v>207</v>
      </c>
      <c r="U596" s="158">
        <v>0</v>
      </c>
      <c r="V596" s="158">
        <f>ROUND(E596*U596,2)</f>
        <v>0</v>
      </c>
      <c r="W596" s="158"/>
      <c r="X596" s="158" t="s">
        <v>286</v>
      </c>
      <c r="Y596" s="158" t="s">
        <v>209</v>
      </c>
      <c r="Z596" s="147"/>
      <c r="AA596" s="147"/>
      <c r="AB596" s="147"/>
      <c r="AC596" s="147"/>
      <c r="AD596" s="147"/>
      <c r="AE596" s="147"/>
      <c r="AF596" s="147"/>
      <c r="AG596" s="147" t="s">
        <v>287</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2" x14ac:dyDescent="0.2">
      <c r="A597" s="154"/>
      <c r="B597" s="155"/>
      <c r="C597" s="256" t="s">
        <v>907</v>
      </c>
      <c r="D597" s="257"/>
      <c r="E597" s="257"/>
      <c r="F597" s="257"/>
      <c r="G597" s="257"/>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212</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2" x14ac:dyDescent="0.2">
      <c r="A598" s="154"/>
      <c r="B598" s="155"/>
      <c r="C598" s="183" t="s">
        <v>81</v>
      </c>
      <c r="D598" s="163"/>
      <c r="E598" s="164">
        <v>1</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217</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73">
        <v>181</v>
      </c>
      <c r="B599" s="174" t="s">
        <v>910</v>
      </c>
      <c r="C599" s="182" t="s">
        <v>911</v>
      </c>
      <c r="D599" s="175" t="s">
        <v>840</v>
      </c>
      <c r="E599" s="176">
        <v>1</v>
      </c>
      <c r="F599" s="177"/>
      <c r="G599" s="178">
        <f>ROUND(E599*F599,2)</f>
        <v>0</v>
      </c>
      <c r="H599" s="177"/>
      <c r="I599" s="178">
        <f>ROUND(E599*H599,2)</f>
        <v>0</v>
      </c>
      <c r="J599" s="177"/>
      <c r="K599" s="178">
        <f>ROUND(E599*J599,2)</f>
        <v>0</v>
      </c>
      <c r="L599" s="178">
        <v>21</v>
      </c>
      <c r="M599" s="178">
        <f>G599*(1+L599/100)</f>
        <v>0</v>
      </c>
      <c r="N599" s="176">
        <v>0.05</v>
      </c>
      <c r="O599" s="176">
        <f>ROUND(E599*N599,2)</f>
        <v>0.05</v>
      </c>
      <c r="P599" s="176">
        <v>0</v>
      </c>
      <c r="Q599" s="176">
        <f>ROUND(E599*P599,2)</f>
        <v>0</v>
      </c>
      <c r="R599" s="178"/>
      <c r="S599" s="178" t="s">
        <v>206</v>
      </c>
      <c r="T599" s="179" t="s">
        <v>207</v>
      </c>
      <c r="U599" s="158">
        <v>0</v>
      </c>
      <c r="V599" s="158">
        <f>ROUND(E599*U599,2)</f>
        <v>0</v>
      </c>
      <c r="W599" s="158"/>
      <c r="X599" s="158" t="s">
        <v>286</v>
      </c>
      <c r="Y599" s="158" t="s">
        <v>209</v>
      </c>
      <c r="Z599" s="147"/>
      <c r="AA599" s="147"/>
      <c r="AB599" s="147"/>
      <c r="AC599" s="147"/>
      <c r="AD599" s="147"/>
      <c r="AE599" s="147"/>
      <c r="AF599" s="147"/>
      <c r="AG599" s="147" t="s">
        <v>287</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2" x14ac:dyDescent="0.2">
      <c r="A600" s="154"/>
      <c r="B600" s="155"/>
      <c r="C600" s="256" t="s">
        <v>912</v>
      </c>
      <c r="D600" s="257"/>
      <c r="E600" s="257"/>
      <c r="F600" s="257"/>
      <c r="G600" s="257"/>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212</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2" x14ac:dyDescent="0.2">
      <c r="A601" s="154"/>
      <c r="B601" s="155"/>
      <c r="C601" s="183" t="s">
        <v>81</v>
      </c>
      <c r="D601" s="163"/>
      <c r="E601" s="164">
        <v>1</v>
      </c>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217</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73">
        <v>182</v>
      </c>
      <c r="B602" s="174" t="s">
        <v>913</v>
      </c>
      <c r="C602" s="182" t="s">
        <v>914</v>
      </c>
      <c r="D602" s="175" t="s">
        <v>840</v>
      </c>
      <c r="E602" s="176">
        <v>1</v>
      </c>
      <c r="F602" s="177"/>
      <c r="G602" s="178">
        <f>ROUND(E602*F602,2)</f>
        <v>0</v>
      </c>
      <c r="H602" s="177"/>
      <c r="I602" s="178">
        <f>ROUND(E602*H602,2)</f>
        <v>0</v>
      </c>
      <c r="J602" s="177"/>
      <c r="K602" s="178">
        <f>ROUND(E602*J602,2)</f>
        <v>0</v>
      </c>
      <c r="L602" s="178">
        <v>21</v>
      </c>
      <c r="M602" s="178">
        <f>G602*(1+L602/100)</f>
        <v>0</v>
      </c>
      <c r="N602" s="176">
        <v>0.05</v>
      </c>
      <c r="O602" s="176">
        <f>ROUND(E602*N602,2)</f>
        <v>0.05</v>
      </c>
      <c r="P602" s="176">
        <v>0</v>
      </c>
      <c r="Q602" s="176">
        <f>ROUND(E602*P602,2)</f>
        <v>0</v>
      </c>
      <c r="R602" s="178"/>
      <c r="S602" s="178" t="s">
        <v>206</v>
      </c>
      <c r="T602" s="179" t="s">
        <v>207</v>
      </c>
      <c r="U602" s="158">
        <v>0</v>
      </c>
      <c r="V602" s="158">
        <f>ROUND(E602*U602,2)</f>
        <v>0</v>
      </c>
      <c r="W602" s="158"/>
      <c r="X602" s="158" t="s">
        <v>286</v>
      </c>
      <c r="Y602" s="158" t="s">
        <v>209</v>
      </c>
      <c r="Z602" s="147"/>
      <c r="AA602" s="147"/>
      <c r="AB602" s="147"/>
      <c r="AC602" s="147"/>
      <c r="AD602" s="147"/>
      <c r="AE602" s="147"/>
      <c r="AF602" s="147"/>
      <c r="AG602" s="147" t="s">
        <v>287</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2" x14ac:dyDescent="0.2">
      <c r="A603" s="154"/>
      <c r="B603" s="155"/>
      <c r="C603" s="256" t="s">
        <v>912</v>
      </c>
      <c r="D603" s="257"/>
      <c r="E603" s="257"/>
      <c r="F603" s="257"/>
      <c r="G603" s="257"/>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212</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2" x14ac:dyDescent="0.2">
      <c r="A604" s="154"/>
      <c r="B604" s="155"/>
      <c r="C604" s="183" t="s">
        <v>81</v>
      </c>
      <c r="D604" s="163"/>
      <c r="E604" s="164">
        <v>1</v>
      </c>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217</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v>183</v>
      </c>
      <c r="B605" s="155" t="s">
        <v>915</v>
      </c>
      <c r="C605" s="197" t="s">
        <v>916</v>
      </c>
      <c r="D605" s="156" t="s">
        <v>0</v>
      </c>
      <c r="E605" s="195"/>
      <c r="F605" s="159"/>
      <c r="G605" s="158">
        <f>ROUND(E605*F605,2)</f>
        <v>0</v>
      </c>
      <c r="H605" s="159"/>
      <c r="I605" s="158">
        <f>ROUND(E605*H605,2)</f>
        <v>0</v>
      </c>
      <c r="J605" s="159"/>
      <c r="K605" s="158">
        <f>ROUND(E605*J605,2)</f>
        <v>0</v>
      </c>
      <c r="L605" s="158">
        <v>21</v>
      </c>
      <c r="M605" s="158">
        <f>G605*(1+L605/100)</f>
        <v>0</v>
      </c>
      <c r="N605" s="157">
        <v>0</v>
      </c>
      <c r="O605" s="157">
        <f>ROUND(E605*N605,2)</f>
        <v>0</v>
      </c>
      <c r="P605" s="157">
        <v>0</v>
      </c>
      <c r="Q605" s="157">
        <f>ROUND(E605*P605,2)</f>
        <v>0</v>
      </c>
      <c r="R605" s="158"/>
      <c r="S605" s="158" t="s">
        <v>206</v>
      </c>
      <c r="T605" s="158" t="s">
        <v>207</v>
      </c>
      <c r="U605" s="158">
        <v>0</v>
      </c>
      <c r="V605" s="158">
        <f>ROUND(E605*U605,2)</f>
        <v>0</v>
      </c>
      <c r="W605" s="158"/>
      <c r="X605" s="158" t="s">
        <v>687</v>
      </c>
      <c r="Y605" s="158" t="s">
        <v>209</v>
      </c>
      <c r="Z605" s="147"/>
      <c r="AA605" s="147"/>
      <c r="AB605" s="147"/>
      <c r="AC605" s="147"/>
      <c r="AD605" s="147"/>
      <c r="AE605" s="147"/>
      <c r="AF605" s="147"/>
      <c r="AG605" s="147" t="s">
        <v>917</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x14ac:dyDescent="0.2">
      <c r="A606" s="166" t="s">
        <v>201</v>
      </c>
      <c r="B606" s="167" t="s">
        <v>145</v>
      </c>
      <c r="C606" s="181" t="s">
        <v>146</v>
      </c>
      <c r="D606" s="168"/>
      <c r="E606" s="169"/>
      <c r="F606" s="170"/>
      <c r="G606" s="170">
        <f>SUMIF(AG607:AG610,"&lt;&gt;NOR",G607:G610)</f>
        <v>0</v>
      </c>
      <c r="H606" s="170"/>
      <c r="I606" s="170">
        <f>SUM(I607:I610)</f>
        <v>0</v>
      </c>
      <c r="J606" s="170"/>
      <c r="K606" s="170">
        <f>SUM(K607:K610)</f>
        <v>0</v>
      </c>
      <c r="L606" s="170"/>
      <c r="M606" s="170">
        <f>SUM(M607:M610)</f>
        <v>0</v>
      </c>
      <c r="N606" s="169"/>
      <c r="O606" s="169">
        <f>SUM(O607:O610)</f>
        <v>0.14000000000000001</v>
      </c>
      <c r="P606" s="169"/>
      <c r="Q606" s="169">
        <f>SUM(Q607:Q610)</f>
        <v>0</v>
      </c>
      <c r="R606" s="170"/>
      <c r="S606" s="170"/>
      <c r="T606" s="171"/>
      <c r="U606" s="165"/>
      <c r="V606" s="165">
        <f>SUM(V607:V610)</f>
        <v>0</v>
      </c>
      <c r="W606" s="165"/>
      <c r="X606" s="165"/>
      <c r="Y606" s="165"/>
      <c r="AG606" t="s">
        <v>202</v>
      </c>
    </row>
    <row r="607" spans="1:60" outlineLevel="1" x14ac:dyDescent="0.2">
      <c r="A607" s="173">
        <v>184</v>
      </c>
      <c r="B607" s="174" t="s">
        <v>918</v>
      </c>
      <c r="C607" s="182" t="s">
        <v>919</v>
      </c>
      <c r="D607" s="175" t="s">
        <v>840</v>
      </c>
      <c r="E607" s="176">
        <v>2</v>
      </c>
      <c r="F607" s="177"/>
      <c r="G607" s="178">
        <f>ROUND(E607*F607,2)</f>
        <v>0</v>
      </c>
      <c r="H607" s="177"/>
      <c r="I607" s="178">
        <f>ROUND(E607*H607,2)</f>
        <v>0</v>
      </c>
      <c r="J607" s="177"/>
      <c r="K607" s="178">
        <f>ROUND(E607*J607,2)</f>
        <v>0</v>
      </c>
      <c r="L607" s="178">
        <v>21</v>
      </c>
      <c r="M607" s="178">
        <f>G607*(1+L607/100)</f>
        <v>0</v>
      </c>
      <c r="N607" s="176">
        <v>7.0000000000000007E-2</v>
      </c>
      <c r="O607" s="176">
        <f>ROUND(E607*N607,2)</f>
        <v>0.14000000000000001</v>
      </c>
      <c r="P607" s="176">
        <v>0</v>
      </c>
      <c r="Q607" s="176">
        <f>ROUND(E607*P607,2)</f>
        <v>0</v>
      </c>
      <c r="R607" s="178"/>
      <c r="S607" s="178" t="s">
        <v>206</v>
      </c>
      <c r="T607" s="179" t="s">
        <v>207</v>
      </c>
      <c r="U607" s="158">
        <v>0</v>
      </c>
      <c r="V607" s="158">
        <f>ROUND(E607*U607,2)</f>
        <v>0</v>
      </c>
      <c r="W607" s="158"/>
      <c r="X607" s="158" t="s">
        <v>286</v>
      </c>
      <c r="Y607" s="158" t="s">
        <v>209</v>
      </c>
      <c r="Z607" s="147"/>
      <c r="AA607" s="147"/>
      <c r="AB607" s="147"/>
      <c r="AC607" s="147"/>
      <c r="AD607" s="147"/>
      <c r="AE607" s="147"/>
      <c r="AF607" s="147"/>
      <c r="AG607" s="147" t="s">
        <v>287</v>
      </c>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2" x14ac:dyDescent="0.2">
      <c r="A608" s="154"/>
      <c r="B608" s="155"/>
      <c r="C608" s="256" t="s">
        <v>912</v>
      </c>
      <c r="D608" s="257"/>
      <c r="E608" s="257"/>
      <c r="F608" s="257"/>
      <c r="G608" s="257"/>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212</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2" x14ac:dyDescent="0.2">
      <c r="A609" s="154"/>
      <c r="B609" s="155"/>
      <c r="C609" s="183" t="s">
        <v>83</v>
      </c>
      <c r="D609" s="163"/>
      <c r="E609" s="164">
        <v>2</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217</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v>185</v>
      </c>
      <c r="B610" s="155" t="s">
        <v>920</v>
      </c>
      <c r="C610" s="197" t="s">
        <v>921</v>
      </c>
      <c r="D610" s="156" t="s">
        <v>0</v>
      </c>
      <c r="E610" s="195"/>
      <c r="F610" s="159"/>
      <c r="G610" s="158">
        <f>ROUND(E610*F610,2)</f>
        <v>0</v>
      </c>
      <c r="H610" s="159"/>
      <c r="I610" s="158">
        <f>ROUND(E610*H610,2)</f>
        <v>0</v>
      </c>
      <c r="J610" s="159"/>
      <c r="K610" s="158">
        <f>ROUND(E610*J610,2)</f>
        <v>0</v>
      </c>
      <c r="L610" s="158">
        <v>21</v>
      </c>
      <c r="M610" s="158">
        <f>G610*(1+L610/100)</f>
        <v>0</v>
      </c>
      <c r="N610" s="157">
        <v>0</v>
      </c>
      <c r="O610" s="157">
        <f>ROUND(E610*N610,2)</f>
        <v>0</v>
      </c>
      <c r="P610" s="157">
        <v>0</v>
      </c>
      <c r="Q610" s="157">
        <f>ROUND(E610*P610,2)</f>
        <v>0</v>
      </c>
      <c r="R610" s="158"/>
      <c r="S610" s="158" t="s">
        <v>206</v>
      </c>
      <c r="T610" s="158" t="s">
        <v>207</v>
      </c>
      <c r="U610" s="158">
        <v>0</v>
      </c>
      <c r="V610" s="158">
        <f>ROUND(E610*U610,2)</f>
        <v>0</v>
      </c>
      <c r="W610" s="158"/>
      <c r="X610" s="158" t="s">
        <v>687</v>
      </c>
      <c r="Y610" s="158" t="s">
        <v>209</v>
      </c>
      <c r="Z610" s="147"/>
      <c r="AA610" s="147"/>
      <c r="AB610" s="147"/>
      <c r="AC610" s="147"/>
      <c r="AD610" s="147"/>
      <c r="AE610" s="147"/>
      <c r="AF610" s="147"/>
      <c r="AG610" s="147" t="s">
        <v>922</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x14ac:dyDescent="0.2">
      <c r="A611" s="166" t="s">
        <v>201</v>
      </c>
      <c r="B611" s="167" t="s">
        <v>147</v>
      </c>
      <c r="C611" s="181" t="s">
        <v>148</v>
      </c>
      <c r="D611" s="168"/>
      <c r="E611" s="169"/>
      <c r="F611" s="170"/>
      <c r="G611" s="170">
        <f>SUMIF(AG612:AG632,"&lt;&gt;NOR",G612:G632)</f>
        <v>0</v>
      </c>
      <c r="H611" s="170"/>
      <c r="I611" s="170">
        <f>SUM(I612:I632)</f>
        <v>0</v>
      </c>
      <c r="J611" s="170"/>
      <c r="K611" s="170">
        <f>SUM(K612:K632)</f>
        <v>0</v>
      </c>
      <c r="L611" s="170"/>
      <c r="M611" s="170">
        <f>SUM(M612:M632)</f>
        <v>0</v>
      </c>
      <c r="N611" s="169"/>
      <c r="O611" s="169">
        <f>SUM(O612:O632)</f>
        <v>0.13</v>
      </c>
      <c r="P611" s="169"/>
      <c r="Q611" s="169">
        <f>SUM(Q612:Q632)</f>
        <v>0</v>
      </c>
      <c r="R611" s="170"/>
      <c r="S611" s="170"/>
      <c r="T611" s="171"/>
      <c r="U611" s="165"/>
      <c r="V611" s="165">
        <f>SUM(V612:V632)</f>
        <v>0</v>
      </c>
      <c r="W611" s="165"/>
      <c r="X611" s="165"/>
      <c r="Y611" s="165"/>
      <c r="AG611" t="s">
        <v>202</v>
      </c>
    </row>
    <row r="612" spans="1:60" ht="22.5" outlineLevel="1" x14ac:dyDescent="0.2">
      <c r="A612" s="173">
        <v>186</v>
      </c>
      <c r="B612" s="174" t="s">
        <v>923</v>
      </c>
      <c r="C612" s="182" t="s">
        <v>924</v>
      </c>
      <c r="D612" s="175" t="s">
        <v>329</v>
      </c>
      <c r="E612" s="176">
        <v>4.78</v>
      </c>
      <c r="F612" s="177"/>
      <c r="G612" s="178">
        <f>ROUND(E612*F612,2)</f>
        <v>0</v>
      </c>
      <c r="H612" s="177"/>
      <c r="I612" s="178">
        <f>ROUND(E612*H612,2)</f>
        <v>0</v>
      </c>
      <c r="J612" s="177"/>
      <c r="K612" s="178">
        <f>ROUND(E612*J612,2)</f>
        <v>0</v>
      </c>
      <c r="L612" s="178">
        <v>21</v>
      </c>
      <c r="M612" s="178">
        <f>G612*(1+L612/100)</f>
        <v>0</v>
      </c>
      <c r="N612" s="176">
        <v>0</v>
      </c>
      <c r="O612" s="176">
        <f>ROUND(E612*N612,2)</f>
        <v>0</v>
      </c>
      <c r="P612" s="176">
        <v>0</v>
      </c>
      <c r="Q612" s="176">
        <f>ROUND(E612*P612,2)</f>
        <v>0</v>
      </c>
      <c r="R612" s="178"/>
      <c r="S612" s="178" t="s">
        <v>229</v>
      </c>
      <c r="T612" s="179" t="s">
        <v>229</v>
      </c>
      <c r="U612" s="158">
        <v>0</v>
      </c>
      <c r="V612" s="158">
        <f>ROUND(E612*U612,2)</f>
        <v>0</v>
      </c>
      <c r="W612" s="158"/>
      <c r="X612" s="158" t="s">
        <v>208</v>
      </c>
      <c r="Y612" s="158" t="s">
        <v>209</v>
      </c>
      <c r="Z612" s="147"/>
      <c r="AA612" s="147"/>
      <c r="AB612" s="147"/>
      <c r="AC612" s="147"/>
      <c r="AD612" s="147"/>
      <c r="AE612" s="147"/>
      <c r="AF612" s="147"/>
      <c r="AG612" s="147" t="s">
        <v>692</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2" x14ac:dyDescent="0.2">
      <c r="A613" s="154"/>
      <c r="B613" s="155"/>
      <c r="C613" s="183" t="s">
        <v>925</v>
      </c>
      <c r="D613" s="163"/>
      <c r="E613" s="164">
        <v>4.78</v>
      </c>
      <c r="F613" s="158"/>
      <c r="G613" s="158"/>
      <c r="H613" s="158"/>
      <c r="I613" s="158"/>
      <c r="J613" s="158"/>
      <c r="K613" s="158"/>
      <c r="L613" s="158"/>
      <c r="M613" s="158"/>
      <c r="N613" s="157"/>
      <c r="O613" s="157"/>
      <c r="P613" s="157"/>
      <c r="Q613" s="157"/>
      <c r="R613" s="158"/>
      <c r="S613" s="158"/>
      <c r="T613" s="158"/>
      <c r="U613" s="158"/>
      <c r="V613" s="158"/>
      <c r="W613" s="158"/>
      <c r="X613" s="158"/>
      <c r="Y613" s="158"/>
      <c r="Z613" s="147"/>
      <c r="AA613" s="147"/>
      <c r="AB613" s="147"/>
      <c r="AC613" s="147"/>
      <c r="AD613" s="147"/>
      <c r="AE613" s="147"/>
      <c r="AF613" s="147"/>
      <c r="AG613" s="147" t="s">
        <v>217</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ht="22.5" outlineLevel="1" x14ac:dyDescent="0.2">
      <c r="A614" s="173">
        <v>187</v>
      </c>
      <c r="B614" s="174" t="s">
        <v>926</v>
      </c>
      <c r="C614" s="182" t="s">
        <v>927</v>
      </c>
      <c r="D614" s="175" t="s">
        <v>329</v>
      </c>
      <c r="E614" s="176">
        <v>4.78</v>
      </c>
      <c r="F614" s="177"/>
      <c r="G614" s="178">
        <f>ROUND(E614*F614,2)</f>
        <v>0</v>
      </c>
      <c r="H614" s="177"/>
      <c r="I614" s="178">
        <f>ROUND(E614*H614,2)</f>
        <v>0</v>
      </c>
      <c r="J614" s="177"/>
      <c r="K614" s="178">
        <f>ROUND(E614*J614,2)</f>
        <v>0</v>
      </c>
      <c r="L614" s="178">
        <v>21</v>
      </c>
      <c r="M614" s="178">
        <f>G614*(1+L614/100)</f>
        <v>0</v>
      </c>
      <c r="N614" s="176">
        <v>5.0400000000000002E-3</v>
      </c>
      <c r="O614" s="176">
        <f>ROUND(E614*N614,2)</f>
        <v>0.02</v>
      </c>
      <c r="P614" s="176">
        <v>0</v>
      </c>
      <c r="Q614" s="176">
        <f>ROUND(E614*P614,2)</f>
        <v>0</v>
      </c>
      <c r="R614" s="178"/>
      <c r="S614" s="178" t="s">
        <v>229</v>
      </c>
      <c r="T614" s="179" t="s">
        <v>229</v>
      </c>
      <c r="U614" s="158">
        <v>0</v>
      </c>
      <c r="V614" s="158">
        <f>ROUND(E614*U614,2)</f>
        <v>0</v>
      </c>
      <c r="W614" s="158"/>
      <c r="X614" s="158" t="s">
        <v>208</v>
      </c>
      <c r="Y614" s="158" t="s">
        <v>209</v>
      </c>
      <c r="Z614" s="147"/>
      <c r="AA614" s="147"/>
      <c r="AB614" s="147"/>
      <c r="AC614" s="147"/>
      <c r="AD614" s="147"/>
      <c r="AE614" s="147"/>
      <c r="AF614" s="147"/>
      <c r="AG614" s="147" t="s">
        <v>692</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2" x14ac:dyDescent="0.2">
      <c r="A615" s="154"/>
      <c r="B615" s="155"/>
      <c r="C615" s="183" t="s">
        <v>925</v>
      </c>
      <c r="D615" s="163"/>
      <c r="E615" s="164">
        <v>4.78</v>
      </c>
      <c r="F615" s="158"/>
      <c r="G615" s="158"/>
      <c r="H615" s="158"/>
      <c r="I615" s="158"/>
      <c r="J615" s="158"/>
      <c r="K615" s="158"/>
      <c r="L615" s="158"/>
      <c r="M615" s="158"/>
      <c r="N615" s="157"/>
      <c r="O615" s="157"/>
      <c r="P615" s="157"/>
      <c r="Q615" s="157"/>
      <c r="R615" s="158"/>
      <c r="S615" s="158"/>
      <c r="T615" s="158"/>
      <c r="U615" s="158"/>
      <c r="V615" s="158"/>
      <c r="W615" s="158"/>
      <c r="X615" s="158"/>
      <c r="Y615" s="158"/>
      <c r="Z615" s="147"/>
      <c r="AA615" s="147"/>
      <c r="AB615" s="147"/>
      <c r="AC615" s="147"/>
      <c r="AD615" s="147"/>
      <c r="AE615" s="147"/>
      <c r="AF615" s="147"/>
      <c r="AG615" s="147" t="s">
        <v>217</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73">
        <v>188</v>
      </c>
      <c r="B616" s="174" t="s">
        <v>928</v>
      </c>
      <c r="C616" s="182" t="s">
        <v>929</v>
      </c>
      <c r="D616" s="175" t="s">
        <v>414</v>
      </c>
      <c r="E616" s="176">
        <v>14.5</v>
      </c>
      <c r="F616" s="177"/>
      <c r="G616" s="178">
        <f>ROUND(E616*F616,2)</f>
        <v>0</v>
      </c>
      <c r="H616" s="177"/>
      <c r="I616" s="178">
        <f>ROUND(E616*H616,2)</f>
        <v>0</v>
      </c>
      <c r="J616" s="177"/>
      <c r="K616" s="178">
        <f>ROUND(E616*J616,2)</f>
        <v>0</v>
      </c>
      <c r="L616" s="178">
        <v>21</v>
      </c>
      <c r="M616" s="178">
        <f>G616*(1+L616/100)</f>
        <v>0</v>
      </c>
      <c r="N616" s="176">
        <v>4.0000000000000003E-5</v>
      </c>
      <c r="O616" s="176">
        <f>ROUND(E616*N616,2)</f>
        <v>0</v>
      </c>
      <c r="P616" s="176">
        <v>0</v>
      </c>
      <c r="Q616" s="176">
        <f>ROUND(E616*P616,2)</f>
        <v>0</v>
      </c>
      <c r="R616" s="178"/>
      <c r="S616" s="178" t="s">
        <v>229</v>
      </c>
      <c r="T616" s="179" t="s">
        <v>229</v>
      </c>
      <c r="U616" s="158">
        <v>0</v>
      </c>
      <c r="V616" s="158">
        <f>ROUND(E616*U616,2)</f>
        <v>0</v>
      </c>
      <c r="W616" s="158"/>
      <c r="X616" s="158" t="s">
        <v>208</v>
      </c>
      <c r="Y616" s="158" t="s">
        <v>209</v>
      </c>
      <c r="Z616" s="147"/>
      <c r="AA616" s="147"/>
      <c r="AB616" s="147"/>
      <c r="AC616" s="147"/>
      <c r="AD616" s="147"/>
      <c r="AE616" s="147"/>
      <c r="AF616" s="147"/>
      <c r="AG616" s="147" t="s">
        <v>692</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2" x14ac:dyDescent="0.2">
      <c r="A617" s="154"/>
      <c r="B617" s="155"/>
      <c r="C617" s="183" t="s">
        <v>930</v>
      </c>
      <c r="D617" s="163"/>
      <c r="E617" s="164">
        <v>14.5</v>
      </c>
      <c r="F617" s="158"/>
      <c r="G617" s="158"/>
      <c r="H617" s="158"/>
      <c r="I617" s="158"/>
      <c r="J617" s="158"/>
      <c r="K617" s="158"/>
      <c r="L617" s="158"/>
      <c r="M617" s="158"/>
      <c r="N617" s="157"/>
      <c r="O617" s="157"/>
      <c r="P617" s="157"/>
      <c r="Q617" s="157"/>
      <c r="R617" s="158"/>
      <c r="S617" s="158"/>
      <c r="T617" s="158"/>
      <c r="U617" s="158"/>
      <c r="V617" s="158"/>
      <c r="W617" s="158"/>
      <c r="X617" s="158"/>
      <c r="Y617" s="158"/>
      <c r="Z617" s="147"/>
      <c r="AA617" s="147"/>
      <c r="AB617" s="147"/>
      <c r="AC617" s="147"/>
      <c r="AD617" s="147"/>
      <c r="AE617" s="147"/>
      <c r="AF617" s="147"/>
      <c r="AG617" s="147" t="s">
        <v>217</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ht="22.5" outlineLevel="1" x14ac:dyDescent="0.2">
      <c r="A618" s="173">
        <v>189</v>
      </c>
      <c r="B618" s="174" t="s">
        <v>931</v>
      </c>
      <c r="C618" s="182" t="s">
        <v>932</v>
      </c>
      <c r="D618" s="175" t="s">
        <v>329</v>
      </c>
      <c r="E618" s="176">
        <v>4.78</v>
      </c>
      <c r="F618" s="177"/>
      <c r="G618" s="178">
        <f>ROUND(E618*F618,2)</f>
        <v>0</v>
      </c>
      <c r="H618" s="177"/>
      <c r="I618" s="178">
        <f>ROUND(E618*H618,2)</f>
        <v>0</v>
      </c>
      <c r="J618" s="177"/>
      <c r="K618" s="178">
        <f>ROUND(E618*J618,2)</f>
        <v>0</v>
      </c>
      <c r="L618" s="178">
        <v>21</v>
      </c>
      <c r="M618" s="178">
        <f>G618*(1+L618/100)</f>
        <v>0</v>
      </c>
      <c r="N618" s="176">
        <v>0</v>
      </c>
      <c r="O618" s="176">
        <f>ROUND(E618*N618,2)</f>
        <v>0</v>
      </c>
      <c r="P618" s="176">
        <v>0</v>
      </c>
      <c r="Q618" s="176">
        <f>ROUND(E618*P618,2)</f>
        <v>0</v>
      </c>
      <c r="R618" s="178"/>
      <c r="S618" s="178" t="s">
        <v>229</v>
      </c>
      <c r="T618" s="179" t="s">
        <v>229</v>
      </c>
      <c r="U618" s="158">
        <v>0</v>
      </c>
      <c r="V618" s="158">
        <f>ROUND(E618*U618,2)</f>
        <v>0</v>
      </c>
      <c r="W618" s="158"/>
      <c r="X618" s="158" t="s">
        <v>208</v>
      </c>
      <c r="Y618" s="158" t="s">
        <v>209</v>
      </c>
      <c r="Z618" s="147"/>
      <c r="AA618" s="147"/>
      <c r="AB618" s="147"/>
      <c r="AC618" s="147"/>
      <c r="AD618" s="147"/>
      <c r="AE618" s="147"/>
      <c r="AF618" s="147"/>
      <c r="AG618" s="147" t="s">
        <v>692</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2" x14ac:dyDescent="0.2">
      <c r="A619" s="154"/>
      <c r="B619" s="155"/>
      <c r="C619" s="183" t="s">
        <v>925</v>
      </c>
      <c r="D619" s="163"/>
      <c r="E619" s="164">
        <v>4.78</v>
      </c>
      <c r="F619" s="158"/>
      <c r="G619" s="158"/>
      <c r="H619" s="158"/>
      <c r="I619" s="158"/>
      <c r="J619" s="158"/>
      <c r="K619" s="158"/>
      <c r="L619" s="158"/>
      <c r="M619" s="158"/>
      <c r="N619" s="157"/>
      <c r="O619" s="157"/>
      <c r="P619" s="157"/>
      <c r="Q619" s="157"/>
      <c r="R619" s="158"/>
      <c r="S619" s="158"/>
      <c r="T619" s="158"/>
      <c r="U619" s="158"/>
      <c r="V619" s="158"/>
      <c r="W619" s="158"/>
      <c r="X619" s="158"/>
      <c r="Y619" s="158"/>
      <c r="Z619" s="147"/>
      <c r="AA619" s="147"/>
      <c r="AB619" s="147"/>
      <c r="AC619" s="147"/>
      <c r="AD619" s="147"/>
      <c r="AE619" s="147"/>
      <c r="AF619" s="147"/>
      <c r="AG619" s="147" t="s">
        <v>217</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ht="22.5" outlineLevel="1" x14ac:dyDescent="0.2">
      <c r="A620" s="173">
        <v>190</v>
      </c>
      <c r="B620" s="174" t="s">
        <v>933</v>
      </c>
      <c r="C620" s="182" t="s">
        <v>934</v>
      </c>
      <c r="D620" s="175" t="s">
        <v>329</v>
      </c>
      <c r="E620" s="176">
        <v>4.78</v>
      </c>
      <c r="F620" s="177"/>
      <c r="G620" s="178">
        <f>ROUND(E620*F620,2)</f>
        <v>0</v>
      </c>
      <c r="H620" s="177"/>
      <c r="I620" s="178">
        <f>ROUND(E620*H620,2)</f>
        <v>0</v>
      </c>
      <c r="J620" s="177"/>
      <c r="K620" s="178">
        <f>ROUND(E620*J620,2)</f>
        <v>0</v>
      </c>
      <c r="L620" s="178">
        <v>21</v>
      </c>
      <c r="M620" s="178">
        <f>G620*(1+L620/100)</f>
        <v>0</v>
      </c>
      <c r="N620" s="176">
        <v>0</v>
      </c>
      <c r="O620" s="176">
        <f>ROUND(E620*N620,2)</f>
        <v>0</v>
      </c>
      <c r="P620" s="176">
        <v>0</v>
      </c>
      <c r="Q620" s="176">
        <f>ROUND(E620*P620,2)</f>
        <v>0</v>
      </c>
      <c r="R620" s="178"/>
      <c r="S620" s="178" t="s">
        <v>229</v>
      </c>
      <c r="T620" s="179" t="s">
        <v>229</v>
      </c>
      <c r="U620" s="158">
        <v>0</v>
      </c>
      <c r="V620" s="158">
        <f>ROUND(E620*U620,2)</f>
        <v>0</v>
      </c>
      <c r="W620" s="158"/>
      <c r="X620" s="158" t="s">
        <v>208</v>
      </c>
      <c r="Y620" s="158" t="s">
        <v>209</v>
      </c>
      <c r="Z620" s="147"/>
      <c r="AA620" s="147"/>
      <c r="AB620" s="147"/>
      <c r="AC620" s="147"/>
      <c r="AD620" s="147"/>
      <c r="AE620" s="147"/>
      <c r="AF620" s="147"/>
      <c r="AG620" s="147" t="s">
        <v>210</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
      <c r="A621" s="154"/>
      <c r="B621" s="155"/>
      <c r="C621" s="183" t="s">
        <v>925</v>
      </c>
      <c r="D621" s="163"/>
      <c r="E621" s="164">
        <v>4.78</v>
      </c>
      <c r="F621" s="158"/>
      <c r="G621" s="158"/>
      <c r="H621" s="158"/>
      <c r="I621" s="158"/>
      <c r="J621" s="158"/>
      <c r="K621" s="158"/>
      <c r="L621" s="158"/>
      <c r="M621" s="158"/>
      <c r="N621" s="157"/>
      <c r="O621" s="157"/>
      <c r="P621" s="157"/>
      <c r="Q621" s="157"/>
      <c r="R621" s="158"/>
      <c r="S621" s="158"/>
      <c r="T621" s="158"/>
      <c r="U621" s="158"/>
      <c r="V621" s="158"/>
      <c r="W621" s="158"/>
      <c r="X621" s="158"/>
      <c r="Y621" s="158"/>
      <c r="Z621" s="147"/>
      <c r="AA621" s="147"/>
      <c r="AB621" s="147"/>
      <c r="AC621" s="147"/>
      <c r="AD621" s="147"/>
      <c r="AE621" s="147"/>
      <c r="AF621" s="147"/>
      <c r="AG621" s="147" t="s">
        <v>217</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ht="22.5" outlineLevel="1" x14ac:dyDescent="0.2">
      <c r="A622" s="173">
        <v>191</v>
      </c>
      <c r="B622" s="174" t="s">
        <v>935</v>
      </c>
      <c r="C622" s="182" t="s">
        <v>936</v>
      </c>
      <c r="D622" s="175" t="s">
        <v>329</v>
      </c>
      <c r="E622" s="176">
        <v>4.78</v>
      </c>
      <c r="F622" s="177"/>
      <c r="G622" s="178">
        <f>ROUND(E622*F622,2)</f>
        <v>0</v>
      </c>
      <c r="H622" s="177"/>
      <c r="I622" s="178">
        <f>ROUND(E622*H622,2)</f>
        <v>0</v>
      </c>
      <c r="J622" s="177"/>
      <c r="K622" s="178">
        <f>ROUND(E622*J622,2)</f>
        <v>0</v>
      </c>
      <c r="L622" s="178">
        <v>21</v>
      </c>
      <c r="M622" s="178">
        <f>G622*(1+L622/100)</f>
        <v>0</v>
      </c>
      <c r="N622" s="176">
        <v>8.0000000000000004E-4</v>
      </c>
      <c r="O622" s="176">
        <f>ROUND(E622*N622,2)</f>
        <v>0</v>
      </c>
      <c r="P622" s="176">
        <v>0</v>
      </c>
      <c r="Q622" s="176">
        <f>ROUND(E622*P622,2)</f>
        <v>0</v>
      </c>
      <c r="R622" s="178"/>
      <c r="S622" s="178" t="s">
        <v>229</v>
      </c>
      <c r="T622" s="179" t="s">
        <v>937</v>
      </c>
      <c r="U622" s="158">
        <v>0</v>
      </c>
      <c r="V622" s="158">
        <f>ROUND(E622*U622,2)</f>
        <v>0</v>
      </c>
      <c r="W622" s="158"/>
      <c r="X622" s="158" t="s">
        <v>208</v>
      </c>
      <c r="Y622" s="158" t="s">
        <v>209</v>
      </c>
      <c r="Z622" s="147"/>
      <c r="AA622" s="147"/>
      <c r="AB622" s="147"/>
      <c r="AC622" s="147"/>
      <c r="AD622" s="147"/>
      <c r="AE622" s="147"/>
      <c r="AF622" s="147"/>
      <c r="AG622" s="147" t="s">
        <v>692</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2" x14ac:dyDescent="0.2">
      <c r="A623" s="154"/>
      <c r="B623" s="155"/>
      <c r="C623" s="183" t="s">
        <v>925</v>
      </c>
      <c r="D623" s="163"/>
      <c r="E623" s="164">
        <v>4.78</v>
      </c>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217</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73">
        <v>192</v>
      </c>
      <c r="B624" s="174" t="s">
        <v>938</v>
      </c>
      <c r="C624" s="182" t="s">
        <v>939</v>
      </c>
      <c r="D624" s="175" t="s">
        <v>329</v>
      </c>
      <c r="E624" s="176">
        <v>4.78</v>
      </c>
      <c r="F624" s="177"/>
      <c r="G624" s="178">
        <f>ROUND(E624*F624,2)</f>
        <v>0</v>
      </c>
      <c r="H624" s="177"/>
      <c r="I624" s="178">
        <f>ROUND(E624*H624,2)</f>
        <v>0</v>
      </c>
      <c r="J624" s="177"/>
      <c r="K624" s="178">
        <f>ROUND(E624*J624,2)</f>
        <v>0</v>
      </c>
      <c r="L624" s="178">
        <v>21</v>
      </c>
      <c r="M624" s="178">
        <f>G624*(1+L624/100)</f>
        <v>0</v>
      </c>
      <c r="N624" s="176">
        <v>0</v>
      </c>
      <c r="O624" s="176">
        <f>ROUND(E624*N624,2)</f>
        <v>0</v>
      </c>
      <c r="P624" s="176">
        <v>0</v>
      </c>
      <c r="Q624" s="176">
        <f>ROUND(E624*P624,2)</f>
        <v>0</v>
      </c>
      <c r="R624" s="178"/>
      <c r="S624" s="178" t="s">
        <v>206</v>
      </c>
      <c r="T624" s="179" t="s">
        <v>207</v>
      </c>
      <c r="U624" s="158">
        <v>0</v>
      </c>
      <c r="V624" s="158">
        <f>ROUND(E624*U624,2)</f>
        <v>0</v>
      </c>
      <c r="W624" s="158"/>
      <c r="X624" s="158" t="s">
        <v>208</v>
      </c>
      <c r="Y624" s="158" t="s">
        <v>209</v>
      </c>
      <c r="Z624" s="147"/>
      <c r="AA624" s="147"/>
      <c r="AB624" s="147"/>
      <c r="AC624" s="147"/>
      <c r="AD624" s="147"/>
      <c r="AE624" s="147"/>
      <c r="AF624" s="147"/>
      <c r="AG624" s="147" t="s">
        <v>210</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2" x14ac:dyDescent="0.2">
      <c r="A625" s="154"/>
      <c r="B625" s="155"/>
      <c r="C625" s="183" t="s">
        <v>925</v>
      </c>
      <c r="D625" s="163"/>
      <c r="E625" s="164">
        <v>4.78</v>
      </c>
      <c r="F625" s="158"/>
      <c r="G625" s="158"/>
      <c r="H625" s="158"/>
      <c r="I625" s="158"/>
      <c r="J625" s="158"/>
      <c r="K625" s="158"/>
      <c r="L625" s="158"/>
      <c r="M625" s="158"/>
      <c r="N625" s="157"/>
      <c r="O625" s="157"/>
      <c r="P625" s="157"/>
      <c r="Q625" s="157"/>
      <c r="R625" s="158"/>
      <c r="S625" s="158"/>
      <c r="T625" s="158"/>
      <c r="U625" s="158"/>
      <c r="V625" s="158"/>
      <c r="W625" s="158"/>
      <c r="X625" s="158"/>
      <c r="Y625" s="158"/>
      <c r="Z625" s="147"/>
      <c r="AA625" s="147"/>
      <c r="AB625" s="147"/>
      <c r="AC625" s="147"/>
      <c r="AD625" s="147"/>
      <c r="AE625" s="147"/>
      <c r="AF625" s="147"/>
      <c r="AG625" s="147" t="s">
        <v>217</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73">
        <v>193</v>
      </c>
      <c r="B626" s="174" t="s">
        <v>940</v>
      </c>
      <c r="C626" s="182" t="s">
        <v>941</v>
      </c>
      <c r="D626" s="175" t="s">
        <v>414</v>
      </c>
      <c r="E626" s="176">
        <v>1.4</v>
      </c>
      <c r="F626" s="177"/>
      <c r="G626" s="178">
        <f>ROUND(E626*F626,2)</f>
        <v>0</v>
      </c>
      <c r="H626" s="177"/>
      <c r="I626" s="178">
        <f>ROUND(E626*H626,2)</f>
        <v>0</v>
      </c>
      <c r="J626" s="177"/>
      <c r="K626" s="178">
        <f>ROUND(E626*J626,2)</f>
        <v>0</v>
      </c>
      <c r="L626" s="178">
        <v>21</v>
      </c>
      <c r="M626" s="178">
        <f>G626*(1+L626/100)</f>
        <v>0</v>
      </c>
      <c r="N626" s="176">
        <v>2.0000000000000001E-4</v>
      </c>
      <c r="O626" s="176">
        <f>ROUND(E626*N626,2)</f>
        <v>0</v>
      </c>
      <c r="P626" s="176">
        <v>0</v>
      </c>
      <c r="Q626" s="176">
        <f>ROUND(E626*P626,2)</f>
        <v>0</v>
      </c>
      <c r="R626" s="178"/>
      <c r="S626" s="178" t="s">
        <v>206</v>
      </c>
      <c r="T626" s="179" t="s">
        <v>207</v>
      </c>
      <c r="U626" s="158">
        <v>0</v>
      </c>
      <c r="V626" s="158">
        <f>ROUND(E626*U626,2)</f>
        <v>0</v>
      </c>
      <c r="W626" s="158"/>
      <c r="X626" s="158" t="s">
        <v>208</v>
      </c>
      <c r="Y626" s="158" t="s">
        <v>209</v>
      </c>
      <c r="Z626" s="147"/>
      <c r="AA626" s="147"/>
      <c r="AB626" s="147"/>
      <c r="AC626" s="147"/>
      <c r="AD626" s="147"/>
      <c r="AE626" s="147"/>
      <c r="AF626" s="147"/>
      <c r="AG626" s="147" t="s">
        <v>692</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2" x14ac:dyDescent="0.2">
      <c r="A627" s="154"/>
      <c r="B627" s="155"/>
      <c r="C627" s="256" t="s">
        <v>942</v>
      </c>
      <c r="D627" s="257"/>
      <c r="E627" s="257"/>
      <c r="F627" s="257"/>
      <c r="G627" s="257"/>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212</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2" x14ac:dyDescent="0.2">
      <c r="A628" s="154"/>
      <c r="B628" s="155"/>
      <c r="C628" s="183" t="s">
        <v>943</v>
      </c>
      <c r="D628" s="163"/>
      <c r="E628" s="164">
        <v>1.4</v>
      </c>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217</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73">
        <v>194</v>
      </c>
      <c r="B629" s="174" t="s">
        <v>944</v>
      </c>
      <c r="C629" s="182" t="s">
        <v>945</v>
      </c>
      <c r="D629" s="175" t="s">
        <v>329</v>
      </c>
      <c r="E629" s="176">
        <v>5.4969999999999999</v>
      </c>
      <c r="F629" s="177"/>
      <c r="G629" s="178">
        <f>ROUND(E629*F629,2)</f>
        <v>0</v>
      </c>
      <c r="H629" s="177"/>
      <c r="I629" s="178">
        <f>ROUND(E629*H629,2)</f>
        <v>0</v>
      </c>
      <c r="J629" s="177"/>
      <c r="K629" s="178">
        <f>ROUND(E629*J629,2)</f>
        <v>0</v>
      </c>
      <c r="L629" s="178">
        <v>21</v>
      </c>
      <c r="M629" s="178">
        <f>G629*(1+L629/100)</f>
        <v>0</v>
      </c>
      <c r="N629" s="176">
        <v>1.9199999999999998E-2</v>
      </c>
      <c r="O629" s="176">
        <f>ROUND(E629*N629,2)</f>
        <v>0.11</v>
      </c>
      <c r="P629" s="176">
        <v>0</v>
      </c>
      <c r="Q629" s="176">
        <f>ROUND(E629*P629,2)</f>
        <v>0</v>
      </c>
      <c r="R629" s="178"/>
      <c r="S629" s="178" t="s">
        <v>206</v>
      </c>
      <c r="T629" s="179" t="s">
        <v>207</v>
      </c>
      <c r="U629" s="158">
        <v>0</v>
      </c>
      <c r="V629" s="158">
        <f>ROUND(E629*U629,2)</f>
        <v>0</v>
      </c>
      <c r="W629" s="158"/>
      <c r="X629" s="158" t="s">
        <v>286</v>
      </c>
      <c r="Y629" s="158" t="s">
        <v>209</v>
      </c>
      <c r="Z629" s="147"/>
      <c r="AA629" s="147"/>
      <c r="AB629" s="147"/>
      <c r="AC629" s="147"/>
      <c r="AD629" s="147"/>
      <c r="AE629" s="147"/>
      <c r="AF629" s="147"/>
      <c r="AG629" s="147" t="s">
        <v>720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2" x14ac:dyDescent="0.2">
      <c r="A630" s="154"/>
      <c r="B630" s="155"/>
      <c r="C630" s="256" t="s">
        <v>946</v>
      </c>
      <c r="D630" s="257"/>
      <c r="E630" s="257"/>
      <c r="F630" s="257"/>
      <c r="G630" s="257"/>
      <c r="H630" s="158"/>
      <c r="I630" s="158"/>
      <c r="J630" s="158"/>
      <c r="K630" s="158"/>
      <c r="L630" s="158"/>
      <c r="M630" s="158"/>
      <c r="N630" s="157"/>
      <c r="O630" s="157"/>
      <c r="P630" s="157"/>
      <c r="Q630" s="157"/>
      <c r="R630" s="158"/>
      <c r="S630" s="158"/>
      <c r="T630" s="158"/>
      <c r="U630" s="158"/>
      <c r="V630" s="158"/>
      <c r="W630" s="158"/>
      <c r="X630" s="158"/>
      <c r="Y630" s="158"/>
      <c r="Z630" s="147"/>
      <c r="AA630" s="147"/>
      <c r="AB630" s="147"/>
      <c r="AC630" s="147"/>
      <c r="AD630" s="147"/>
      <c r="AE630" s="147"/>
      <c r="AF630" s="147"/>
      <c r="AG630" s="147" t="s">
        <v>212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
      <c r="A631" s="154"/>
      <c r="B631" s="155"/>
      <c r="C631" s="183" t="s">
        <v>947</v>
      </c>
      <c r="D631" s="163"/>
      <c r="E631" s="164">
        <v>5.5</v>
      </c>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217</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v>195</v>
      </c>
      <c r="B632" s="155" t="s">
        <v>948</v>
      </c>
      <c r="C632" s="197" t="s">
        <v>949</v>
      </c>
      <c r="D632" s="156" t="s">
        <v>0</v>
      </c>
      <c r="E632" s="195"/>
      <c r="F632" s="159"/>
      <c r="G632" s="158">
        <f>ROUND(E632*F632,2)</f>
        <v>0</v>
      </c>
      <c r="H632" s="159"/>
      <c r="I632" s="158">
        <f>ROUND(E632*H632,2)</f>
        <v>0</v>
      </c>
      <c r="J632" s="159"/>
      <c r="K632" s="158">
        <f>ROUND(E632*J632,2)</f>
        <v>0</v>
      </c>
      <c r="L632" s="158">
        <v>21</v>
      </c>
      <c r="M632" s="158">
        <f>G632*(1+L632/100)</f>
        <v>0</v>
      </c>
      <c r="N632" s="157">
        <v>0</v>
      </c>
      <c r="O632" s="157">
        <f>ROUND(E632*N632,2)</f>
        <v>0</v>
      </c>
      <c r="P632" s="157">
        <v>0</v>
      </c>
      <c r="Q632" s="157">
        <f>ROUND(E632*P632,2)</f>
        <v>0</v>
      </c>
      <c r="R632" s="158"/>
      <c r="S632" s="158" t="s">
        <v>229</v>
      </c>
      <c r="T632" s="158" t="s">
        <v>229</v>
      </c>
      <c r="U632" s="158">
        <v>0</v>
      </c>
      <c r="V632" s="158">
        <f>ROUND(E632*U632,2)</f>
        <v>0</v>
      </c>
      <c r="W632" s="158"/>
      <c r="X632" s="158" t="s">
        <v>687</v>
      </c>
      <c r="Y632" s="158" t="s">
        <v>209</v>
      </c>
      <c r="Z632" s="147"/>
      <c r="AA632" s="147"/>
      <c r="AB632" s="147"/>
      <c r="AC632" s="147"/>
      <c r="AD632" s="147"/>
      <c r="AE632" s="147"/>
      <c r="AF632" s="147"/>
      <c r="AG632" s="147" t="s">
        <v>688</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x14ac:dyDescent="0.2">
      <c r="A633" s="166" t="s">
        <v>201</v>
      </c>
      <c r="B633" s="167" t="s">
        <v>149</v>
      </c>
      <c r="C633" s="181" t="s">
        <v>150</v>
      </c>
      <c r="D633" s="168"/>
      <c r="E633" s="169"/>
      <c r="F633" s="170"/>
      <c r="G633" s="170">
        <f>SUMIF(AG634:AG661,"&lt;&gt;NOR",G634:G661)</f>
        <v>0</v>
      </c>
      <c r="H633" s="170"/>
      <c r="I633" s="170">
        <f>SUM(I634:I661)</f>
        <v>0</v>
      </c>
      <c r="J633" s="170"/>
      <c r="K633" s="170">
        <f>SUM(K634:K661)</f>
        <v>0</v>
      </c>
      <c r="L633" s="170"/>
      <c r="M633" s="170">
        <f>SUM(M634:M661)</f>
        <v>0</v>
      </c>
      <c r="N633" s="169"/>
      <c r="O633" s="169">
        <f>SUM(O634:O661)</f>
        <v>0.14000000000000001</v>
      </c>
      <c r="P633" s="169"/>
      <c r="Q633" s="169">
        <f>SUM(Q634:Q661)</f>
        <v>0.01</v>
      </c>
      <c r="R633" s="170"/>
      <c r="S633" s="170"/>
      <c r="T633" s="171"/>
      <c r="U633" s="165"/>
      <c r="V633" s="165">
        <f>SUM(V634:V661)</f>
        <v>0</v>
      </c>
      <c r="W633" s="165"/>
      <c r="X633" s="165"/>
      <c r="Y633" s="165"/>
      <c r="AG633" t="s">
        <v>202</v>
      </c>
    </row>
    <row r="634" spans="1:60" outlineLevel="1" x14ac:dyDescent="0.2">
      <c r="A634" s="173">
        <v>196</v>
      </c>
      <c r="B634" s="174" t="s">
        <v>950</v>
      </c>
      <c r="C634" s="182" t="s">
        <v>951</v>
      </c>
      <c r="D634" s="175" t="s">
        <v>414</v>
      </c>
      <c r="E634" s="176">
        <v>10.4</v>
      </c>
      <c r="F634" s="177"/>
      <c r="G634" s="178">
        <f>ROUND(E634*F634,2)</f>
        <v>0</v>
      </c>
      <c r="H634" s="177"/>
      <c r="I634" s="178">
        <f>ROUND(E634*H634,2)</f>
        <v>0</v>
      </c>
      <c r="J634" s="177"/>
      <c r="K634" s="178">
        <f>ROUND(E634*J634,2)</f>
        <v>0</v>
      </c>
      <c r="L634" s="178">
        <v>21</v>
      </c>
      <c r="M634" s="178">
        <f>G634*(1+L634/100)</f>
        <v>0</v>
      </c>
      <c r="N634" s="176">
        <v>0</v>
      </c>
      <c r="O634" s="176">
        <f>ROUND(E634*N634,2)</f>
        <v>0</v>
      </c>
      <c r="P634" s="176">
        <v>0</v>
      </c>
      <c r="Q634" s="176">
        <f>ROUND(E634*P634,2)</f>
        <v>0</v>
      </c>
      <c r="R634" s="178"/>
      <c r="S634" s="178" t="s">
        <v>229</v>
      </c>
      <c r="T634" s="179" t="s">
        <v>229</v>
      </c>
      <c r="U634" s="158">
        <v>0</v>
      </c>
      <c r="V634" s="158">
        <f>ROUND(E634*U634,2)</f>
        <v>0</v>
      </c>
      <c r="W634" s="158"/>
      <c r="X634" s="158" t="s">
        <v>208</v>
      </c>
      <c r="Y634" s="158" t="s">
        <v>209</v>
      </c>
      <c r="Z634" s="147"/>
      <c r="AA634" s="147"/>
      <c r="AB634" s="147"/>
      <c r="AC634" s="147"/>
      <c r="AD634" s="147"/>
      <c r="AE634" s="147"/>
      <c r="AF634" s="147"/>
      <c r="AG634" s="147" t="s">
        <v>692</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2" x14ac:dyDescent="0.2">
      <c r="A635" s="154"/>
      <c r="B635" s="155"/>
      <c r="C635" s="183" t="s">
        <v>952</v>
      </c>
      <c r="D635" s="163"/>
      <c r="E635" s="164">
        <v>10.4</v>
      </c>
      <c r="F635" s="158"/>
      <c r="G635" s="158"/>
      <c r="H635" s="158"/>
      <c r="I635" s="158"/>
      <c r="J635" s="158"/>
      <c r="K635" s="158"/>
      <c r="L635" s="158"/>
      <c r="M635" s="158"/>
      <c r="N635" s="157"/>
      <c r="O635" s="157"/>
      <c r="P635" s="157"/>
      <c r="Q635" s="157"/>
      <c r="R635" s="158"/>
      <c r="S635" s="158"/>
      <c r="T635" s="158"/>
      <c r="U635" s="158"/>
      <c r="V635" s="158"/>
      <c r="W635" s="158"/>
      <c r="X635" s="158"/>
      <c r="Y635" s="158"/>
      <c r="Z635" s="147"/>
      <c r="AA635" s="147"/>
      <c r="AB635" s="147"/>
      <c r="AC635" s="147"/>
      <c r="AD635" s="147"/>
      <c r="AE635" s="147"/>
      <c r="AF635" s="147"/>
      <c r="AG635" s="147" t="s">
        <v>217</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ht="22.5" outlineLevel="1" x14ac:dyDescent="0.2">
      <c r="A636" s="173">
        <v>197</v>
      </c>
      <c r="B636" s="174" t="s">
        <v>953</v>
      </c>
      <c r="C636" s="182" t="s">
        <v>954</v>
      </c>
      <c r="D636" s="175" t="s">
        <v>414</v>
      </c>
      <c r="E636" s="176">
        <v>46.06</v>
      </c>
      <c r="F636" s="177"/>
      <c r="G636" s="178">
        <f>ROUND(E636*F636,2)</f>
        <v>0</v>
      </c>
      <c r="H636" s="177"/>
      <c r="I636" s="178">
        <f>ROUND(E636*H636,2)</f>
        <v>0</v>
      </c>
      <c r="J636" s="177"/>
      <c r="K636" s="178">
        <f>ROUND(E636*J636,2)</f>
        <v>0</v>
      </c>
      <c r="L636" s="178">
        <v>21</v>
      </c>
      <c r="M636" s="178">
        <f>G636*(1+L636/100)</f>
        <v>0</v>
      </c>
      <c r="N636" s="176">
        <v>5.9000000000000003E-4</v>
      </c>
      <c r="O636" s="176">
        <f>ROUND(E636*N636,2)</f>
        <v>0.03</v>
      </c>
      <c r="P636" s="176">
        <v>0</v>
      </c>
      <c r="Q636" s="176">
        <f>ROUND(E636*P636,2)</f>
        <v>0</v>
      </c>
      <c r="R636" s="178"/>
      <c r="S636" s="178" t="s">
        <v>229</v>
      </c>
      <c r="T636" s="179" t="s">
        <v>229</v>
      </c>
      <c r="U636" s="158">
        <v>0</v>
      </c>
      <c r="V636" s="158">
        <f>ROUND(E636*U636,2)</f>
        <v>0</v>
      </c>
      <c r="W636" s="158"/>
      <c r="X636" s="158" t="s">
        <v>208</v>
      </c>
      <c r="Y636" s="158" t="s">
        <v>209</v>
      </c>
      <c r="Z636" s="147"/>
      <c r="AA636" s="147"/>
      <c r="AB636" s="147"/>
      <c r="AC636" s="147"/>
      <c r="AD636" s="147"/>
      <c r="AE636" s="147"/>
      <c r="AF636" s="147"/>
      <c r="AG636" s="147" t="s">
        <v>692</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2" x14ac:dyDescent="0.2">
      <c r="A637" s="154"/>
      <c r="B637" s="155"/>
      <c r="C637" s="183" t="s">
        <v>955</v>
      </c>
      <c r="D637" s="163"/>
      <c r="E637" s="164">
        <v>46.06</v>
      </c>
      <c r="F637" s="158"/>
      <c r="G637" s="158"/>
      <c r="H637" s="158"/>
      <c r="I637" s="158"/>
      <c r="J637" s="158"/>
      <c r="K637" s="158"/>
      <c r="L637" s="158"/>
      <c r="M637" s="158"/>
      <c r="N637" s="157"/>
      <c r="O637" s="157"/>
      <c r="P637" s="157"/>
      <c r="Q637" s="157"/>
      <c r="R637" s="158"/>
      <c r="S637" s="158"/>
      <c r="T637" s="158"/>
      <c r="U637" s="158"/>
      <c r="V637" s="158"/>
      <c r="W637" s="158"/>
      <c r="X637" s="158"/>
      <c r="Y637" s="158"/>
      <c r="Z637" s="147"/>
      <c r="AA637" s="147"/>
      <c r="AB637" s="147"/>
      <c r="AC637" s="147"/>
      <c r="AD637" s="147"/>
      <c r="AE637" s="147"/>
      <c r="AF637" s="147"/>
      <c r="AG637" s="147" t="s">
        <v>217</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ht="22.5" outlineLevel="1" x14ac:dyDescent="0.2">
      <c r="A638" s="173">
        <v>198</v>
      </c>
      <c r="B638" s="174" t="s">
        <v>956</v>
      </c>
      <c r="C638" s="182" t="s">
        <v>957</v>
      </c>
      <c r="D638" s="175" t="s">
        <v>329</v>
      </c>
      <c r="E638" s="176">
        <v>11.66</v>
      </c>
      <c r="F638" s="177"/>
      <c r="G638" s="178">
        <f>ROUND(E638*F638,2)</f>
        <v>0</v>
      </c>
      <c r="H638" s="177"/>
      <c r="I638" s="178">
        <f>ROUND(E638*H638,2)</f>
        <v>0</v>
      </c>
      <c r="J638" s="177"/>
      <c r="K638" s="178">
        <f>ROUND(E638*J638,2)</f>
        <v>0</v>
      </c>
      <c r="L638" s="178">
        <v>21</v>
      </c>
      <c r="M638" s="178">
        <f>G638*(1+L638/100)</f>
        <v>0</v>
      </c>
      <c r="N638" s="176">
        <v>0</v>
      </c>
      <c r="O638" s="176">
        <f>ROUND(E638*N638,2)</f>
        <v>0</v>
      </c>
      <c r="P638" s="176">
        <v>1E-3</v>
      </c>
      <c r="Q638" s="176">
        <f>ROUND(E638*P638,2)</f>
        <v>0.01</v>
      </c>
      <c r="R638" s="178"/>
      <c r="S638" s="178" t="s">
        <v>229</v>
      </c>
      <c r="T638" s="179" t="s">
        <v>229</v>
      </c>
      <c r="U638" s="158">
        <v>0</v>
      </c>
      <c r="V638" s="158">
        <f>ROUND(E638*U638,2)</f>
        <v>0</v>
      </c>
      <c r="W638" s="158"/>
      <c r="X638" s="158" t="s">
        <v>208</v>
      </c>
      <c r="Y638" s="158" t="s">
        <v>209</v>
      </c>
      <c r="Z638" s="147"/>
      <c r="AA638" s="147"/>
      <c r="AB638" s="147"/>
      <c r="AC638" s="147"/>
      <c r="AD638" s="147"/>
      <c r="AE638" s="147"/>
      <c r="AF638" s="147"/>
      <c r="AG638" s="147" t="s">
        <v>692</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2" x14ac:dyDescent="0.2">
      <c r="A639" s="154"/>
      <c r="B639" s="155"/>
      <c r="C639" s="183" t="s">
        <v>958</v>
      </c>
      <c r="D639" s="163"/>
      <c r="E639" s="164">
        <v>6.66</v>
      </c>
      <c r="F639" s="158"/>
      <c r="G639" s="158"/>
      <c r="H639" s="158"/>
      <c r="I639" s="158"/>
      <c r="J639" s="158"/>
      <c r="K639" s="158"/>
      <c r="L639" s="158"/>
      <c r="M639" s="158"/>
      <c r="N639" s="157"/>
      <c r="O639" s="157"/>
      <c r="P639" s="157"/>
      <c r="Q639" s="157"/>
      <c r="R639" s="158"/>
      <c r="S639" s="158"/>
      <c r="T639" s="158"/>
      <c r="U639" s="158"/>
      <c r="V639" s="158"/>
      <c r="W639" s="158"/>
      <c r="X639" s="158"/>
      <c r="Y639" s="158"/>
      <c r="Z639" s="147"/>
      <c r="AA639" s="147"/>
      <c r="AB639" s="147"/>
      <c r="AC639" s="147"/>
      <c r="AD639" s="147"/>
      <c r="AE639" s="147"/>
      <c r="AF639" s="147"/>
      <c r="AG639" s="147" t="s">
        <v>217</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
      <c r="A640" s="154"/>
      <c r="B640" s="155"/>
      <c r="C640" s="183" t="s">
        <v>959</v>
      </c>
      <c r="D640" s="163"/>
      <c r="E640" s="164">
        <v>5</v>
      </c>
      <c r="F640" s="158"/>
      <c r="G640" s="158"/>
      <c r="H640" s="158"/>
      <c r="I640" s="158"/>
      <c r="J640" s="158"/>
      <c r="K640" s="158"/>
      <c r="L640" s="158"/>
      <c r="M640" s="158"/>
      <c r="N640" s="157"/>
      <c r="O640" s="157"/>
      <c r="P640" s="157"/>
      <c r="Q640" s="157"/>
      <c r="R640" s="158"/>
      <c r="S640" s="158"/>
      <c r="T640" s="158"/>
      <c r="U640" s="158"/>
      <c r="V640" s="158"/>
      <c r="W640" s="158"/>
      <c r="X640" s="158"/>
      <c r="Y640" s="158"/>
      <c r="Z640" s="147"/>
      <c r="AA640" s="147"/>
      <c r="AB640" s="147"/>
      <c r="AC640" s="147"/>
      <c r="AD640" s="147"/>
      <c r="AE640" s="147"/>
      <c r="AF640" s="147"/>
      <c r="AG640" s="147" t="s">
        <v>217</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73">
        <v>199</v>
      </c>
      <c r="B641" s="174" t="s">
        <v>960</v>
      </c>
      <c r="C641" s="182" t="s">
        <v>961</v>
      </c>
      <c r="D641" s="175" t="s">
        <v>329</v>
      </c>
      <c r="E641" s="176">
        <v>32.729999999999997</v>
      </c>
      <c r="F641" s="177"/>
      <c r="G641" s="178">
        <f>ROUND(E641*F641,2)</f>
        <v>0</v>
      </c>
      <c r="H641" s="177"/>
      <c r="I641" s="178">
        <f>ROUND(E641*H641,2)</f>
        <v>0</v>
      </c>
      <c r="J641" s="177"/>
      <c r="K641" s="178">
        <f>ROUND(E641*J641,2)</f>
        <v>0</v>
      </c>
      <c r="L641" s="178">
        <v>21</v>
      </c>
      <c r="M641" s="178">
        <f>G641*(1+L641/100)</f>
        <v>0</v>
      </c>
      <c r="N641" s="176">
        <v>4.0000000000000002E-4</v>
      </c>
      <c r="O641" s="176">
        <f>ROUND(E641*N641,2)</f>
        <v>0.01</v>
      </c>
      <c r="P641" s="176">
        <v>0</v>
      </c>
      <c r="Q641" s="176">
        <f>ROUND(E641*P641,2)</f>
        <v>0</v>
      </c>
      <c r="R641" s="178"/>
      <c r="S641" s="178" t="s">
        <v>229</v>
      </c>
      <c r="T641" s="179" t="s">
        <v>229</v>
      </c>
      <c r="U641" s="158">
        <v>0</v>
      </c>
      <c r="V641" s="158">
        <f>ROUND(E641*U641,2)</f>
        <v>0</v>
      </c>
      <c r="W641" s="158"/>
      <c r="X641" s="158" t="s">
        <v>208</v>
      </c>
      <c r="Y641" s="158" t="s">
        <v>209</v>
      </c>
      <c r="Z641" s="147"/>
      <c r="AA641" s="147"/>
      <c r="AB641" s="147"/>
      <c r="AC641" s="147"/>
      <c r="AD641" s="147"/>
      <c r="AE641" s="147"/>
      <c r="AF641" s="147"/>
      <c r="AG641" s="147" t="s">
        <v>210</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2" x14ac:dyDescent="0.2">
      <c r="A642" s="154"/>
      <c r="B642" s="155"/>
      <c r="C642" s="183" t="s">
        <v>962</v>
      </c>
      <c r="D642" s="163"/>
      <c r="E642" s="164">
        <v>32.729999999999997</v>
      </c>
      <c r="F642" s="158"/>
      <c r="G642" s="158"/>
      <c r="H642" s="158"/>
      <c r="I642" s="158"/>
      <c r="J642" s="158"/>
      <c r="K642" s="158"/>
      <c r="L642" s="158"/>
      <c r="M642" s="158"/>
      <c r="N642" s="157"/>
      <c r="O642" s="157"/>
      <c r="P642" s="157"/>
      <c r="Q642" s="157"/>
      <c r="R642" s="158"/>
      <c r="S642" s="158"/>
      <c r="T642" s="158"/>
      <c r="U642" s="158"/>
      <c r="V642" s="158"/>
      <c r="W642" s="158"/>
      <c r="X642" s="158"/>
      <c r="Y642" s="158"/>
      <c r="Z642" s="147"/>
      <c r="AA642" s="147"/>
      <c r="AB642" s="147"/>
      <c r="AC642" s="147"/>
      <c r="AD642" s="147"/>
      <c r="AE642" s="147"/>
      <c r="AF642" s="147"/>
      <c r="AG642" s="147" t="s">
        <v>217</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73">
        <v>200</v>
      </c>
      <c r="B643" s="174" t="s">
        <v>963</v>
      </c>
      <c r="C643" s="182" t="s">
        <v>964</v>
      </c>
      <c r="D643" s="175" t="s">
        <v>414</v>
      </c>
      <c r="E643" s="176">
        <v>22.911000000000001</v>
      </c>
      <c r="F643" s="177"/>
      <c r="G643" s="178">
        <f>ROUND(E643*F643,2)</f>
        <v>0</v>
      </c>
      <c r="H643" s="177"/>
      <c r="I643" s="178">
        <f>ROUND(E643*H643,2)</f>
        <v>0</v>
      </c>
      <c r="J643" s="177"/>
      <c r="K643" s="178">
        <f>ROUND(E643*J643,2)</f>
        <v>0</v>
      </c>
      <c r="L643" s="178">
        <v>21</v>
      </c>
      <c r="M643" s="178">
        <f>G643*(1+L643/100)</f>
        <v>0</v>
      </c>
      <c r="N643" s="176">
        <v>4.0000000000000003E-5</v>
      </c>
      <c r="O643" s="176">
        <f>ROUND(E643*N643,2)</f>
        <v>0</v>
      </c>
      <c r="P643" s="176">
        <v>0</v>
      </c>
      <c r="Q643" s="176">
        <f>ROUND(E643*P643,2)</f>
        <v>0</v>
      </c>
      <c r="R643" s="178"/>
      <c r="S643" s="178" t="s">
        <v>229</v>
      </c>
      <c r="T643" s="179" t="s">
        <v>229</v>
      </c>
      <c r="U643" s="158">
        <v>0</v>
      </c>
      <c r="V643" s="158">
        <f>ROUND(E643*U643,2)</f>
        <v>0</v>
      </c>
      <c r="W643" s="158"/>
      <c r="X643" s="158" t="s">
        <v>208</v>
      </c>
      <c r="Y643" s="158" t="s">
        <v>209</v>
      </c>
      <c r="Z643" s="147"/>
      <c r="AA643" s="147"/>
      <c r="AB643" s="147"/>
      <c r="AC643" s="147"/>
      <c r="AD643" s="147"/>
      <c r="AE643" s="147"/>
      <c r="AF643" s="147"/>
      <c r="AG643" s="147" t="s">
        <v>692</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2" x14ac:dyDescent="0.2">
      <c r="A644" s="154"/>
      <c r="B644" s="155"/>
      <c r="C644" s="256" t="s">
        <v>965</v>
      </c>
      <c r="D644" s="257"/>
      <c r="E644" s="257"/>
      <c r="F644" s="257"/>
      <c r="G644" s="257"/>
      <c r="H644" s="158"/>
      <c r="I644" s="158"/>
      <c r="J644" s="158"/>
      <c r="K644" s="158"/>
      <c r="L644" s="158"/>
      <c r="M644" s="158"/>
      <c r="N644" s="157"/>
      <c r="O644" s="157"/>
      <c r="P644" s="157"/>
      <c r="Q644" s="157"/>
      <c r="R644" s="158"/>
      <c r="S644" s="158"/>
      <c r="T644" s="158"/>
      <c r="U644" s="158"/>
      <c r="V644" s="158"/>
      <c r="W644" s="158"/>
      <c r="X644" s="158"/>
      <c r="Y644" s="158"/>
      <c r="Z644" s="147"/>
      <c r="AA644" s="147"/>
      <c r="AB644" s="147"/>
      <c r="AC644" s="147"/>
      <c r="AD644" s="147"/>
      <c r="AE644" s="147"/>
      <c r="AF644" s="147"/>
      <c r="AG644" s="147" t="s">
        <v>212</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2" x14ac:dyDescent="0.2">
      <c r="A645" s="154"/>
      <c r="B645" s="155"/>
      <c r="C645" s="183" t="s">
        <v>966</v>
      </c>
      <c r="D645" s="163"/>
      <c r="E645" s="164">
        <v>22.91</v>
      </c>
      <c r="F645" s="158"/>
      <c r="G645" s="158"/>
      <c r="H645" s="158"/>
      <c r="I645" s="158"/>
      <c r="J645" s="158"/>
      <c r="K645" s="158"/>
      <c r="L645" s="158"/>
      <c r="M645" s="158"/>
      <c r="N645" s="157"/>
      <c r="O645" s="157"/>
      <c r="P645" s="157"/>
      <c r="Q645" s="157"/>
      <c r="R645" s="158"/>
      <c r="S645" s="158"/>
      <c r="T645" s="158"/>
      <c r="U645" s="158"/>
      <c r="V645" s="158"/>
      <c r="W645" s="158"/>
      <c r="X645" s="158"/>
      <c r="Y645" s="158"/>
      <c r="Z645" s="147"/>
      <c r="AA645" s="147"/>
      <c r="AB645" s="147"/>
      <c r="AC645" s="147"/>
      <c r="AD645" s="147"/>
      <c r="AE645" s="147"/>
      <c r="AF645" s="147"/>
      <c r="AG645" s="147" t="s">
        <v>217</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73">
        <v>201</v>
      </c>
      <c r="B646" s="174" t="s">
        <v>967</v>
      </c>
      <c r="C646" s="182" t="s">
        <v>968</v>
      </c>
      <c r="D646" s="175" t="s">
        <v>329</v>
      </c>
      <c r="E646" s="176">
        <v>32.729999999999997</v>
      </c>
      <c r="F646" s="177"/>
      <c r="G646" s="178">
        <f>ROUND(E646*F646,2)</f>
        <v>0</v>
      </c>
      <c r="H646" s="177"/>
      <c r="I646" s="178">
        <f>ROUND(E646*H646,2)</f>
        <v>0</v>
      </c>
      <c r="J646" s="177"/>
      <c r="K646" s="178">
        <f>ROUND(E646*J646,2)</f>
        <v>0</v>
      </c>
      <c r="L646" s="178">
        <v>21</v>
      </c>
      <c r="M646" s="178">
        <f>G646*(1+L646/100)</f>
        <v>0</v>
      </c>
      <c r="N646" s="176">
        <v>4.0000000000000003E-5</v>
      </c>
      <c r="O646" s="176">
        <f>ROUND(E646*N646,2)</f>
        <v>0</v>
      </c>
      <c r="P646" s="176">
        <v>0</v>
      </c>
      <c r="Q646" s="176">
        <f>ROUND(E646*P646,2)</f>
        <v>0</v>
      </c>
      <c r="R646" s="178"/>
      <c r="S646" s="178" t="s">
        <v>229</v>
      </c>
      <c r="T646" s="179" t="s">
        <v>229</v>
      </c>
      <c r="U646" s="158">
        <v>0</v>
      </c>
      <c r="V646" s="158">
        <f>ROUND(E646*U646,2)</f>
        <v>0</v>
      </c>
      <c r="W646" s="158"/>
      <c r="X646" s="158" t="s">
        <v>208</v>
      </c>
      <c r="Y646" s="158" t="s">
        <v>209</v>
      </c>
      <c r="Z646" s="147"/>
      <c r="AA646" s="147"/>
      <c r="AB646" s="147"/>
      <c r="AC646" s="147"/>
      <c r="AD646" s="147"/>
      <c r="AE646" s="147"/>
      <c r="AF646" s="147"/>
      <c r="AG646" s="147" t="s">
        <v>692</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
      <c r="A647" s="154"/>
      <c r="B647" s="155"/>
      <c r="C647" s="183" t="s">
        <v>962</v>
      </c>
      <c r="D647" s="163"/>
      <c r="E647" s="164">
        <v>32.729999999999997</v>
      </c>
      <c r="F647" s="158"/>
      <c r="G647" s="158"/>
      <c r="H647" s="158"/>
      <c r="I647" s="158"/>
      <c r="J647" s="158"/>
      <c r="K647" s="158"/>
      <c r="L647" s="158"/>
      <c r="M647" s="158"/>
      <c r="N647" s="157"/>
      <c r="O647" s="157"/>
      <c r="P647" s="157"/>
      <c r="Q647" s="157"/>
      <c r="R647" s="158"/>
      <c r="S647" s="158"/>
      <c r="T647" s="158"/>
      <c r="U647" s="158"/>
      <c r="V647" s="158"/>
      <c r="W647" s="158"/>
      <c r="X647" s="158"/>
      <c r="Y647" s="158"/>
      <c r="Z647" s="147"/>
      <c r="AA647" s="147"/>
      <c r="AB647" s="147"/>
      <c r="AC647" s="147"/>
      <c r="AD647" s="147"/>
      <c r="AE647" s="147"/>
      <c r="AF647" s="147"/>
      <c r="AG647" s="147" t="s">
        <v>217</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73">
        <v>202</v>
      </c>
      <c r="B648" s="174" t="s">
        <v>969</v>
      </c>
      <c r="C648" s="182" t="s">
        <v>970</v>
      </c>
      <c r="D648" s="175" t="s">
        <v>329</v>
      </c>
      <c r="E648" s="176">
        <v>271.44</v>
      </c>
      <c r="F648" s="177"/>
      <c r="G648" s="178">
        <f>ROUND(E648*F648,2)</f>
        <v>0</v>
      </c>
      <c r="H648" s="177"/>
      <c r="I648" s="178">
        <f>ROUND(E648*H648,2)</f>
        <v>0</v>
      </c>
      <c r="J648" s="177"/>
      <c r="K648" s="178">
        <f>ROUND(E648*J648,2)</f>
        <v>0</v>
      </c>
      <c r="L648" s="178">
        <v>21</v>
      </c>
      <c r="M648" s="178">
        <f>G648*(1+L648/100)</f>
        <v>0</v>
      </c>
      <c r="N648" s="176">
        <v>0</v>
      </c>
      <c r="O648" s="176">
        <f>ROUND(E648*N648,2)</f>
        <v>0</v>
      </c>
      <c r="P648" s="176">
        <v>0</v>
      </c>
      <c r="Q648" s="176">
        <f>ROUND(E648*P648,2)</f>
        <v>0</v>
      </c>
      <c r="R648" s="178"/>
      <c r="S648" s="178" t="s">
        <v>206</v>
      </c>
      <c r="T648" s="179" t="s">
        <v>207</v>
      </c>
      <c r="U648" s="158">
        <v>0</v>
      </c>
      <c r="V648" s="158">
        <f>ROUND(E648*U648,2)</f>
        <v>0</v>
      </c>
      <c r="W648" s="158"/>
      <c r="X648" s="158" t="s">
        <v>208</v>
      </c>
      <c r="Y648" s="158" t="s">
        <v>209</v>
      </c>
      <c r="Z648" s="147"/>
      <c r="AA648" s="147"/>
      <c r="AB648" s="147"/>
      <c r="AC648" s="147"/>
      <c r="AD648" s="147"/>
      <c r="AE648" s="147"/>
      <c r="AF648" s="147"/>
      <c r="AG648" s="147" t="s">
        <v>210</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2" x14ac:dyDescent="0.2">
      <c r="A649" s="154"/>
      <c r="B649" s="155"/>
      <c r="C649" s="183" t="s">
        <v>971</v>
      </c>
      <c r="D649" s="163"/>
      <c r="E649" s="164">
        <v>32.82</v>
      </c>
      <c r="F649" s="158"/>
      <c r="G649" s="158"/>
      <c r="H649" s="158"/>
      <c r="I649" s="158"/>
      <c r="J649" s="158"/>
      <c r="K649" s="158"/>
      <c r="L649" s="158"/>
      <c r="M649" s="158"/>
      <c r="N649" s="157"/>
      <c r="O649" s="157"/>
      <c r="P649" s="157"/>
      <c r="Q649" s="157"/>
      <c r="R649" s="158"/>
      <c r="S649" s="158"/>
      <c r="T649" s="158"/>
      <c r="U649" s="158"/>
      <c r="V649" s="158"/>
      <c r="W649" s="158"/>
      <c r="X649" s="158"/>
      <c r="Y649" s="158"/>
      <c r="Z649" s="147"/>
      <c r="AA649" s="147"/>
      <c r="AB649" s="147"/>
      <c r="AC649" s="147"/>
      <c r="AD649" s="147"/>
      <c r="AE649" s="147"/>
      <c r="AF649" s="147"/>
      <c r="AG649" s="147" t="s">
        <v>217</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3" x14ac:dyDescent="0.2">
      <c r="A650" s="154"/>
      <c r="B650" s="155"/>
      <c r="C650" s="183" t="s">
        <v>972</v>
      </c>
      <c r="D650" s="163"/>
      <c r="E650" s="164">
        <v>238.62</v>
      </c>
      <c r="F650" s="158"/>
      <c r="G650" s="158"/>
      <c r="H650" s="158"/>
      <c r="I650" s="158"/>
      <c r="J650" s="158"/>
      <c r="K650" s="158"/>
      <c r="L650" s="158"/>
      <c r="M650" s="158"/>
      <c r="N650" s="157"/>
      <c r="O650" s="157"/>
      <c r="P650" s="157"/>
      <c r="Q650" s="157"/>
      <c r="R650" s="158"/>
      <c r="S650" s="158"/>
      <c r="T650" s="158"/>
      <c r="U650" s="158"/>
      <c r="V650" s="158"/>
      <c r="W650" s="158"/>
      <c r="X650" s="158"/>
      <c r="Y650" s="158"/>
      <c r="Z650" s="147"/>
      <c r="AA650" s="147"/>
      <c r="AB650" s="147"/>
      <c r="AC650" s="147"/>
      <c r="AD650" s="147"/>
      <c r="AE650" s="147"/>
      <c r="AF650" s="147"/>
      <c r="AG650" s="147" t="s">
        <v>217</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73">
        <v>203</v>
      </c>
      <c r="B651" s="174" t="s">
        <v>940</v>
      </c>
      <c r="C651" s="182" t="s">
        <v>941</v>
      </c>
      <c r="D651" s="175" t="s">
        <v>414</v>
      </c>
      <c r="E651" s="176">
        <v>3</v>
      </c>
      <c r="F651" s="177"/>
      <c r="G651" s="178">
        <f>ROUND(E651*F651,2)</f>
        <v>0</v>
      </c>
      <c r="H651" s="177"/>
      <c r="I651" s="178">
        <f>ROUND(E651*H651,2)</f>
        <v>0</v>
      </c>
      <c r="J651" s="177"/>
      <c r="K651" s="178">
        <f>ROUND(E651*J651,2)</f>
        <v>0</v>
      </c>
      <c r="L651" s="178">
        <v>21</v>
      </c>
      <c r="M651" s="178">
        <f>G651*(1+L651/100)</f>
        <v>0</v>
      </c>
      <c r="N651" s="176">
        <v>2.0000000000000001E-4</v>
      </c>
      <c r="O651" s="176">
        <f>ROUND(E651*N651,2)</f>
        <v>0</v>
      </c>
      <c r="P651" s="176">
        <v>0</v>
      </c>
      <c r="Q651" s="176">
        <f>ROUND(E651*P651,2)</f>
        <v>0</v>
      </c>
      <c r="R651" s="178"/>
      <c r="S651" s="178" t="s">
        <v>206</v>
      </c>
      <c r="T651" s="179" t="s">
        <v>207</v>
      </c>
      <c r="U651" s="158">
        <v>0</v>
      </c>
      <c r="V651" s="158">
        <f>ROUND(E651*U651,2)</f>
        <v>0</v>
      </c>
      <c r="W651" s="158"/>
      <c r="X651" s="158" t="s">
        <v>208</v>
      </c>
      <c r="Y651" s="158" t="s">
        <v>209</v>
      </c>
      <c r="Z651" s="147"/>
      <c r="AA651" s="147"/>
      <c r="AB651" s="147"/>
      <c r="AC651" s="147"/>
      <c r="AD651" s="147"/>
      <c r="AE651" s="147"/>
      <c r="AF651" s="147"/>
      <c r="AG651" s="147" t="s">
        <v>692</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2" x14ac:dyDescent="0.2">
      <c r="A652" s="154"/>
      <c r="B652" s="155"/>
      <c r="C652" s="183" t="s">
        <v>973</v>
      </c>
      <c r="D652" s="163"/>
      <c r="E652" s="164">
        <v>3</v>
      </c>
      <c r="F652" s="158"/>
      <c r="G652" s="158"/>
      <c r="H652" s="158"/>
      <c r="I652" s="158"/>
      <c r="J652" s="158"/>
      <c r="K652" s="158"/>
      <c r="L652" s="158"/>
      <c r="M652" s="158"/>
      <c r="N652" s="157"/>
      <c r="O652" s="157"/>
      <c r="P652" s="157"/>
      <c r="Q652" s="157"/>
      <c r="R652" s="158"/>
      <c r="S652" s="158"/>
      <c r="T652" s="158"/>
      <c r="U652" s="158"/>
      <c r="V652" s="158"/>
      <c r="W652" s="158"/>
      <c r="X652" s="158"/>
      <c r="Y652" s="158"/>
      <c r="Z652" s="147"/>
      <c r="AA652" s="147"/>
      <c r="AB652" s="147"/>
      <c r="AC652" s="147"/>
      <c r="AD652" s="147"/>
      <c r="AE652" s="147"/>
      <c r="AF652" s="147"/>
      <c r="AG652" s="147" t="s">
        <v>217</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73">
        <v>204</v>
      </c>
      <c r="B653" s="174" t="s">
        <v>974</v>
      </c>
      <c r="C653" s="182" t="s">
        <v>975</v>
      </c>
      <c r="D653" s="175" t="s">
        <v>329</v>
      </c>
      <c r="E653" s="176">
        <v>32.729999999999997</v>
      </c>
      <c r="F653" s="177"/>
      <c r="G653" s="178">
        <f>ROUND(E653*F653,2)</f>
        <v>0</v>
      </c>
      <c r="H653" s="177"/>
      <c r="I653" s="178">
        <f>ROUND(E653*H653,2)</f>
        <v>0</v>
      </c>
      <c r="J653" s="177"/>
      <c r="K653" s="178">
        <f>ROUND(E653*J653,2)</f>
        <v>0</v>
      </c>
      <c r="L653" s="178">
        <v>21</v>
      </c>
      <c r="M653" s="178">
        <f>G653*(1+L653/100)</f>
        <v>0</v>
      </c>
      <c r="N653" s="176">
        <v>0</v>
      </c>
      <c r="O653" s="176">
        <f>ROUND(E653*N653,2)</f>
        <v>0</v>
      </c>
      <c r="P653" s="176">
        <v>0</v>
      </c>
      <c r="Q653" s="176">
        <f>ROUND(E653*P653,2)</f>
        <v>0</v>
      </c>
      <c r="R653" s="178"/>
      <c r="S653" s="178" t="s">
        <v>206</v>
      </c>
      <c r="T653" s="179" t="s">
        <v>207</v>
      </c>
      <c r="U653" s="158">
        <v>0</v>
      </c>
      <c r="V653" s="158">
        <f>ROUND(E653*U653,2)</f>
        <v>0</v>
      </c>
      <c r="W653" s="158"/>
      <c r="X653" s="158" t="s">
        <v>208</v>
      </c>
      <c r="Y653" s="158" t="s">
        <v>209</v>
      </c>
      <c r="Z653" s="147"/>
      <c r="AA653" s="147"/>
      <c r="AB653" s="147"/>
      <c r="AC653" s="147"/>
      <c r="AD653" s="147"/>
      <c r="AE653" s="147"/>
      <c r="AF653" s="147"/>
      <c r="AG653" s="147" t="s">
        <v>210</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2" x14ac:dyDescent="0.2">
      <c r="A654" s="154"/>
      <c r="B654" s="155"/>
      <c r="C654" s="183" t="s">
        <v>962</v>
      </c>
      <c r="D654" s="163"/>
      <c r="E654" s="164">
        <v>32.729999999999997</v>
      </c>
      <c r="F654" s="158"/>
      <c r="G654" s="158"/>
      <c r="H654" s="158"/>
      <c r="I654" s="158"/>
      <c r="J654" s="158"/>
      <c r="K654" s="158"/>
      <c r="L654" s="158"/>
      <c r="M654" s="158"/>
      <c r="N654" s="157"/>
      <c r="O654" s="157"/>
      <c r="P654" s="157"/>
      <c r="Q654" s="157"/>
      <c r="R654" s="158"/>
      <c r="S654" s="158"/>
      <c r="T654" s="158"/>
      <c r="U654" s="158"/>
      <c r="V654" s="158"/>
      <c r="W654" s="158"/>
      <c r="X654" s="158"/>
      <c r="Y654" s="158"/>
      <c r="Z654" s="147"/>
      <c r="AA654" s="147"/>
      <c r="AB654" s="147"/>
      <c r="AC654" s="147"/>
      <c r="AD654" s="147"/>
      <c r="AE654" s="147"/>
      <c r="AF654" s="147"/>
      <c r="AG654" s="147" t="s">
        <v>217</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ht="22.5" outlineLevel="1" x14ac:dyDescent="0.2">
      <c r="A655" s="173">
        <v>205</v>
      </c>
      <c r="B655" s="174" t="s">
        <v>976</v>
      </c>
      <c r="C655" s="182" t="s">
        <v>977</v>
      </c>
      <c r="D655" s="175" t="s">
        <v>329</v>
      </c>
      <c r="E655" s="176">
        <v>37.639499999999998</v>
      </c>
      <c r="F655" s="177"/>
      <c r="G655" s="178">
        <f>ROUND(E655*F655,2)</f>
        <v>0</v>
      </c>
      <c r="H655" s="177"/>
      <c r="I655" s="178">
        <f>ROUND(E655*H655,2)</f>
        <v>0</v>
      </c>
      <c r="J655" s="177"/>
      <c r="K655" s="178">
        <f>ROUND(E655*J655,2)</f>
        <v>0</v>
      </c>
      <c r="L655" s="178">
        <v>21</v>
      </c>
      <c r="M655" s="178">
        <f>G655*(1+L655/100)</f>
        <v>0</v>
      </c>
      <c r="N655" s="176">
        <v>2.5999999999999999E-3</v>
      </c>
      <c r="O655" s="176">
        <f>ROUND(E655*N655,2)</f>
        <v>0.1</v>
      </c>
      <c r="P655" s="176">
        <v>0</v>
      </c>
      <c r="Q655" s="176">
        <f>ROUND(E655*P655,2)</f>
        <v>0</v>
      </c>
      <c r="R655" s="178" t="s">
        <v>284</v>
      </c>
      <c r="S655" s="178" t="s">
        <v>229</v>
      </c>
      <c r="T655" s="179" t="s">
        <v>978</v>
      </c>
      <c r="U655" s="158">
        <v>0</v>
      </c>
      <c r="V655" s="158">
        <f>ROUND(E655*U655,2)</f>
        <v>0</v>
      </c>
      <c r="W655" s="158"/>
      <c r="X655" s="158" t="s">
        <v>286</v>
      </c>
      <c r="Y655" s="158" t="s">
        <v>209</v>
      </c>
      <c r="Z655" s="147"/>
      <c r="AA655" s="147"/>
      <c r="AB655" s="147"/>
      <c r="AC655" s="147"/>
      <c r="AD655" s="147"/>
      <c r="AE655" s="147"/>
      <c r="AF655" s="147"/>
      <c r="AG655" s="147" t="s">
        <v>720</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2" x14ac:dyDescent="0.2">
      <c r="A656" s="154"/>
      <c r="B656" s="155"/>
      <c r="C656" s="256" t="s">
        <v>979</v>
      </c>
      <c r="D656" s="257"/>
      <c r="E656" s="257"/>
      <c r="F656" s="257"/>
      <c r="G656" s="257"/>
      <c r="H656" s="158"/>
      <c r="I656" s="158"/>
      <c r="J656" s="158"/>
      <c r="K656" s="158"/>
      <c r="L656" s="158"/>
      <c r="M656" s="158"/>
      <c r="N656" s="157"/>
      <c r="O656" s="157"/>
      <c r="P656" s="157"/>
      <c r="Q656" s="157"/>
      <c r="R656" s="158"/>
      <c r="S656" s="158"/>
      <c r="T656" s="158"/>
      <c r="U656" s="158"/>
      <c r="V656" s="158"/>
      <c r="W656" s="158"/>
      <c r="X656" s="158"/>
      <c r="Y656" s="158"/>
      <c r="Z656" s="147"/>
      <c r="AA656" s="147"/>
      <c r="AB656" s="147"/>
      <c r="AC656" s="147"/>
      <c r="AD656" s="147"/>
      <c r="AE656" s="147"/>
      <c r="AF656" s="147"/>
      <c r="AG656" s="147" t="s">
        <v>212</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
      <c r="A657" s="154"/>
      <c r="B657" s="155"/>
      <c r="C657" s="254" t="s">
        <v>980</v>
      </c>
      <c r="D657" s="255"/>
      <c r="E657" s="255"/>
      <c r="F657" s="255"/>
      <c r="G657" s="255"/>
      <c r="H657" s="158"/>
      <c r="I657" s="158"/>
      <c r="J657" s="158"/>
      <c r="K657" s="158"/>
      <c r="L657" s="158"/>
      <c r="M657" s="158"/>
      <c r="N657" s="157"/>
      <c r="O657" s="157"/>
      <c r="P657" s="157"/>
      <c r="Q657" s="157"/>
      <c r="R657" s="158"/>
      <c r="S657" s="158"/>
      <c r="T657" s="158"/>
      <c r="U657" s="158"/>
      <c r="V657" s="158"/>
      <c r="W657" s="158"/>
      <c r="X657" s="158"/>
      <c r="Y657" s="158"/>
      <c r="Z657" s="147"/>
      <c r="AA657" s="147"/>
      <c r="AB657" s="147"/>
      <c r="AC657" s="147"/>
      <c r="AD657" s="147"/>
      <c r="AE657" s="147"/>
      <c r="AF657" s="147"/>
      <c r="AG657" s="147" t="s">
        <v>212</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
      <c r="A658" s="154"/>
      <c r="B658" s="155"/>
      <c r="C658" s="254" t="s">
        <v>981</v>
      </c>
      <c r="D658" s="255"/>
      <c r="E658" s="255"/>
      <c r="F658" s="255"/>
      <c r="G658" s="255"/>
      <c r="H658" s="158"/>
      <c r="I658" s="158"/>
      <c r="J658" s="158"/>
      <c r="K658" s="158"/>
      <c r="L658" s="158"/>
      <c r="M658" s="158"/>
      <c r="N658" s="157"/>
      <c r="O658" s="157"/>
      <c r="P658" s="157"/>
      <c r="Q658" s="157"/>
      <c r="R658" s="158"/>
      <c r="S658" s="158"/>
      <c r="T658" s="158"/>
      <c r="U658" s="158"/>
      <c r="V658" s="158"/>
      <c r="W658" s="158"/>
      <c r="X658" s="158"/>
      <c r="Y658" s="158"/>
      <c r="Z658" s="147"/>
      <c r="AA658" s="147"/>
      <c r="AB658" s="147"/>
      <c r="AC658" s="147"/>
      <c r="AD658" s="147"/>
      <c r="AE658" s="147"/>
      <c r="AF658" s="147"/>
      <c r="AG658" s="147" t="s">
        <v>212</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
      <c r="A659" s="154"/>
      <c r="B659" s="155"/>
      <c r="C659" s="254" t="s">
        <v>982</v>
      </c>
      <c r="D659" s="255"/>
      <c r="E659" s="255"/>
      <c r="F659" s="255"/>
      <c r="G659" s="255"/>
      <c r="H659" s="158"/>
      <c r="I659" s="158"/>
      <c r="J659" s="158"/>
      <c r="K659" s="158"/>
      <c r="L659" s="158"/>
      <c r="M659" s="158"/>
      <c r="N659" s="157"/>
      <c r="O659" s="157"/>
      <c r="P659" s="157"/>
      <c r="Q659" s="157"/>
      <c r="R659" s="158"/>
      <c r="S659" s="158"/>
      <c r="T659" s="158"/>
      <c r="U659" s="158"/>
      <c r="V659" s="158"/>
      <c r="W659" s="158"/>
      <c r="X659" s="158"/>
      <c r="Y659" s="158"/>
      <c r="Z659" s="147"/>
      <c r="AA659" s="147"/>
      <c r="AB659" s="147"/>
      <c r="AC659" s="147"/>
      <c r="AD659" s="147"/>
      <c r="AE659" s="147"/>
      <c r="AF659" s="147"/>
      <c r="AG659" s="147" t="s">
        <v>212</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2" x14ac:dyDescent="0.2">
      <c r="A660" s="154"/>
      <c r="B660" s="155"/>
      <c r="C660" s="183" t="s">
        <v>983</v>
      </c>
      <c r="D660" s="163"/>
      <c r="E660" s="164">
        <v>37.64</v>
      </c>
      <c r="F660" s="158"/>
      <c r="G660" s="158"/>
      <c r="H660" s="158"/>
      <c r="I660" s="158"/>
      <c r="J660" s="158"/>
      <c r="K660" s="158"/>
      <c r="L660" s="158"/>
      <c r="M660" s="158"/>
      <c r="N660" s="157"/>
      <c r="O660" s="157"/>
      <c r="P660" s="157"/>
      <c r="Q660" s="157"/>
      <c r="R660" s="158"/>
      <c r="S660" s="158"/>
      <c r="T660" s="158"/>
      <c r="U660" s="158"/>
      <c r="V660" s="158"/>
      <c r="W660" s="158"/>
      <c r="X660" s="158"/>
      <c r="Y660" s="158"/>
      <c r="Z660" s="147"/>
      <c r="AA660" s="147"/>
      <c r="AB660" s="147"/>
      <c r="AC660" s="147"/>
      <c r="AD660" s="147"/>
      <c r="AE660" s="147"/>
      <c r="AF660" s="147"/>
      <c r="AG660" s="147" t="s">
        <v>217</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v>206</v>
      </c>
      <c r="B661" s="155" t="s">
        <v>984</v>
      </c>
      <c r="C661" s="197" t="s">
        <v>985</v>
      </c>
      <c r="D661" s="156" t="s">
        <v>0</v>
      </c>
      <c r="E661" s="195"/>
      <c r="F661" s="159"/>
      <c r="G661" s="158">
        <f>ROUND(E661*F661,2)</f>
        <v>0</v>
      </c>
      <c r="H661" s="159"/>
      <c r="I661" s="158">
        <f>ROUND(E661*H661,2)</f>
        <v>0</v>
      </c>
      <c r="J661" s="159"/>
      <c r="K661" s="158">
        <f>ROUND(E661*J661,2)</f>
        <v>0</v>
      </c>
      <c r="L661" s="158">
        <v>21</v>
      </c>
      <c r="M661" s="158">
        <f>G661*(1+L661/100)</f>
        <v>0</v>
      </c>
      <c r="N661" s="157">
        <v>0</v>
      </c>
      <c r="O661" s="157">
        <f>ROUND(E661*N661,2)</f>
        <v>0</v>
      </c>
      <c r="P661" s="157">
        <v>0</v>
      </c>
      <c r="Q661" s="157">
        <f>ROUND(E661*P661,2)</f>
        <v>0</v>
      </c>
      <c r="R661" s="158"/>
      <c r="S661" s="158" t="s">
        <v>229</v>
      </c>
      <c r="T661" s="158" t="s">
        <v>229</v>
      </c>
      <c r="U661" s="158">
        <v>0</v>
      </c>
      <c r="V661" s="158">
        <f>ROUND(E661*U661,2)</f>
        <v>0</v>
      </c>
      <c r="W661" s="158"/>
      <c r="X661" s="158" t="s">
        <v>687</v>
      </c>
      <c r="Y661" s="158" t="s">
        <v>209</v>
      </c>
      <c r="Z661" s="147"/>
      <c r="AA661" s="147"/>
      <c r="AB661" s="147"/>
      <c r="AC661" s="147"/>
      <c r="AD661" s="147"/>
      <c r="AE661" s="147"/>
      <c r="AF661" s="147"/>
      <c r="AG661" s="147" t="s">
        <v>688</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x14ac:dyDescent="0.2">
      <c r="A662" s="166" t="s">
        <v>201</v>
      </c>
      <c r="B662" s="167" t="s">
        <v>151</v>
      </c>
      <c r="C662" s="181" t="s">
        <v>152</v>
      </c>
      <c r="D662" s="168"/>
      <c r="E662" s="169"/>
      <c r="F662" s="170"/>
      <c r="G662" s="170">
        <f>SUMIF(AG663:AG704,"&lt;&gt;NOR",G663:G704)</f>
        <v>0</v>
      </c>
      <c r="H662" s="170"/>
      <c r="I662" s="170">
        <f>SUM(I663:I704)</f>
        <v>0</v>
      </c>
      <c r="J662" s="170"/>
      <c r="K662" s="170">
        <f>SUM(K663:K704)</f>
        <v>0</v>
      </c>
      <c r="L662" s="170"/>
      <c r="M662" s="170">
        <f>SUM(M663:M704)</f>
        <v>0</v>
      </c>
      <c r="N662" s="169"/>
      <c r="O662" s="169">
        <f>SUM(O663:O704)</f>
        <v>6.2099999999999991</v>
      </c>
      <c r="P662" s="169"/>
      <c r="Q662" s="169">
        <f>SUM(Q663:Q704)</f>
        <v>0</v>
      </c>
      <c r="R662" s="170"/>
      <c r="S662" s="170"/>
      <c r="T662" s="171"/>
      <c r="U662" s="165"/>
      <c r="V662" s="165">
        <f>SUM(V663:V704)</f>
        <v>0</v>
      </c>
      <c r="W662" s="165"/>
      <c r="X662" s="165"/>
      <c r="Y662" s="165"/>
      <c r="AG662" t="s">
        <v>202</v>
      </c>
    </row>
    <row r="663" spans="1:60" outlineLevel="1" x14ac:dyDescent="0.2">
      <c r="A663" s="173">
        <v>207</v>
      </c>
      <c r="B663" s="174" t="s">
        <v>986</v>
      </c>
      <c r="C663" s="182" t="s">
        <v>987</v>
      </c>
      <c r="D663" s="175" t="s">
        <v>329</v>
      </c>
      <c r="E663" s="176">
        <v>1020.12</v>
      </c>
      <c r="F663" s="177"/>
      <c r="G663" s="178">
        <f>ROUND(E663*F663,2)</f>
        <v>0</v>
      </c>
      <c r="H663" s="177"/>
      <c r="I663" s="178">
        <f>ROUND(E663*H663,2)</f>
        <v>0</v>
      </c>
      <c r="J663" s="177"/>
      <c r="K663" s="178">
        <f>ROUND(E663*J663,2)</f>
        <v>0</v>
      </c>
      <c r="L663" s="178">
        <v>21</v>
      </c>
      <c r="M663" s="178">
        <f>G663*(1+L663/100)</f>
        <v>0</v>
      </c>
      <c r="N663" s="176">
        <v>0</v>
      </c>
      <c r="O663" s="176">
        <f>ROUND(E663*N663,2)</f>
        <v>0</v>
      </c>
      <c r="P663" s="176">
        <v>0</v>
      </c>
      <c r="Q663" s="176">
        <f>ROUND(E663*P663,2)</f>
        <v>0</v>
      </c>
      <c r="R663" s="178"/>
      <c r="S663" s="178" t="s">
        <v>229</v>
      </c>
      <c r="T663" s="179" t="s">
        <v>229</v>
      </c>
      <c r="U663" s="158">
        <v>0</v>
      </c>
      <c r="V663" s="158">
        <f>ROUND(E663*U663,2)</f>
        <v>0</v>
      </c>
      <c r="W663" s="158"/>
      <c r="X663" s="158" t="s">
        <v>208</v>
      </c>
      <c r="Y663" s="158" t="s">
        <v>209</v>
      </c>
      <c r="Z663" s="147"/>
      <c r="AA663" s="147"/>
      <c r="AB663" s="147"/>
      <c r="AC663" s="147"/>
      <c r="AD663" s="147"/>
      <c r="AE663" s="147"/>
      <c r="AF663" s="147"/>
      <c r="AG663" s="147" t="s">
        <v>692</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2" x14ac:dyDescent="0.2">
      <c r="A664" s="154"/>
      <c r="B664" s="155"/>
      <c r="C664" s="256" t="s">
        <v>988</v>
      </c>
      <c r="D664" s="257"/>
      <c r="E664" s="257"/>
      <c r="F664" s="257"/>
      <c r="G664" s="257"/>
      <c r="H664" s="158"/>
      <c r="I664" s="158"/>
      <c r="J664" s="158"/>
      <c r="K664" s="158"/>
      <c r="L664" s="158"/>
      <c r="M664" s="158"/>
      <c r="N664" s="157"/>
      <c r="O664" s="157"/>
      <c r="P664" s="157"/>
      <c r="Q664" s="157"/>
      <c r="R664" s="158"/>
      <c r="S664" s="158"/>
      <c r="T664" s="158"/>
      <c r="U664" s="158"/>
      <c r="V664" s="158"/>
      <c r="W664" s="158"/>
      <c r="X664" s="158"/>
      <c r="Y664" s="158"/>
      <c r="Z664" s="147"/>
      <c r="AA664" s="147"/>
      <c r="AB664" s="147"/>
      <c r="AC664" s="147"/>
      <c r="AD664" s="147"/>
      <c r="AE664" s="147"/>
      <c r="AF664" s="147"/>
      <c r="AG664" s="147" t="s">
        <v>212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
      <c r="A665" s="154"/>
      <c r="B665" s="155"/>
      <c r="C665" s="254" t="s">
        <v>989</v>
      </c>
      <c r="D665" s="255"/>
      <c r="E665" s="255"/>
      <c r="F665" s="255"/>
      <c r="G665" s="255"/>
      <c r="H665" s="158"/>
      <c r="I665" s="158"/>
      <c r="J665" s="158"/>
      <c r="K665" s="158"/>
      <c r="L665" s="158"/>
      <c r="M665" s="158"/>
      <c r="N665" s="157"/>
      <c r="O665" s="157"/>
      <c r="P665" s="157"/>
      <c r="Q665" s="157"/>
      <c r="R665" s="158"/>
      <c r="S665" s="158"/>
      <c r="T665" s="158"/>
      <c r="U665" s="158"/>
      <c r="V665" s="158"/>
      <c r="W665" s="158"/>
      <c r="X665" s="158"/>
      <c r="Y665" s="158"/>
      <c r="Z665" s="147"/>
      <c r="AA665" s="147"/>
      <c r="AB665" s="147"/>
      <c r="AC665" s="147"/>
      <c r="AD665" s="147"/>
      <c r="AE665" s="147"/>
      <c r="AF665" s="147"/>
      <c r="AG665" s="147" t="s">
        <v>212</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
      <c r="A666" s="154"/>
      <c r="B666" s="155"/>
      <c r="C666" s="254" t="s">
        <v>990</v>
      </c>
      <c r="D666" s="255"/>
      <c r="E666" s="255"/>
      <c r="F666" s="255"/>
      <c r="G666" s="255"/>
      <c r="H666" s="158"/>
      <c r="I666" s="158"/>
      <c r="J666" s="158"/>
      <c r="K666" s="158"/>
      <c r="L666" s="158"/>
      <c r="M666" s="158"/>
      <c r="N666" s="157"/>
      <c r="O666" s="157"/>
      <c r="P666" s="157"/>
      <c r="Q666" s="157"/>
      <c r="R666" s="158"/>
      <c r="S666" s="158"/>
      <c r="T666" s="158"/>
      <c r="U666" s="158"/>
      <c r="V666" s="158"/>
      <c r="W666" s="158"/>
      <c r="X666" s="158"/>
      <c r="Y666" s="158"/>
      <c r="Z666" s="147"/>
      <c r="AA666" s="147"/>
      <c r="AB666" s="147"/>
      <c r="AC666" s="147"/>
      <c r="AD666" s="147"/>
      <c r="AE666" s="147"/>
      <c r="AF666" s="147"/>
      <c r="AG666" s="147" t="s">
        <v>212</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
      <c r="A667" s="154"/>
      <c r="B667" s="155"/>
      <c r="C667" s="254" t="s">
        <v>991</v>
      </c>
      <c r="D667" s="255"/>
      <c r="E667" s="255"/>
      <c r="F667" s="255"/>
      <c r="G667" s="255"/>
      <c r="H667" s="158"/>
      <c r="I667" s="158"/>
      <c r="J667" s="158"/>
      <c r="K667" s="158"/>
      <c r="L667" s="158"/>
      <c r="M667" s="158"/>
      <c r="N667" s="157"/>
      <c r="O667" s="157"/>
      <c r="P667" s="157"/>
      <c r="Q667" s="157"/>
      <c r="R667" s="158"/>
      <c r="S667" s="158"/>
      <c r="T667" s="158"/>
      <c r="U667" s="158"/>
      <c r="V667" s="158"/>
      <c r="W667" s="158"/>
      <c r="X667" s="158"/>
      <c r="Y667" s="158"/>
      <c r="Z667" s="147"/>
      <c r="AA667" s="147"/>
      <c r="AB667" s="147"/>
      <c r="AC667" s="147"/>
      <c r="AD667" s="147"/>
      <c r="AE667" s="147"/>
      <c r="AF667" s="147"/>
      <c r="AG667" s="147" t="s">
        <v>212</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2" x14ac:dyDescent="0.2">
      <c r="A668" s="154"/>
      <c r="B668" s="155"/>
      <c r="C668" s="183" t="s">
        <v>992</v>
      </c>
      <c r="D668" s="163"/>
      <c r="E668" s="164">
        <v>65.64</v>
      </c>
      <c r="F668" s="158"/>
      <c r="G668" s="158"/>
      <c r="H668" s="158"/>
      <c r="I668" s="158"/>
      <c r="J668" s="158"/>
      <c r="K668" s="158"/>
      <c r="L668" s="158"/>
      <c r="M668" s="158"/>
      <c r="N668" s="157"/>
      <c r="O668" s="157"/>
      <c r="P668" s="157"/>
      <c r="Q668" s="157"/>
      <c r="R668" s="158"/>
      <c r="S668" s="158"/>
      <c r="T668" s="158"/>
      <c r="U668" s="158"/>
      <c r="V668" s="158"/>
      <c r="W668" s="158"/>
      <c r="X668" s="158"/>
      <c r="Y668" s="158"/>
      <c r="Z668" s="147"/>
      <c r="AA668" s="147"/>
      <c r="AB668" s="147"/>
      <c r="AC668" s="147"/>
      <c r="AD668" s="147"/>
      <c r="AE668" s="147"/>
      <c r="AF668" s="147"/>
      <c r="AG668" s="147" t="s">
        <v>217</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
      <c r="A669" s="154"/>
      <c r="B669" s="155"/>
      <c r="C669" s="183" t="s">
        <v>993</v>
      </c>
      <c r="D669" s="163"/>
      <c r="E669" s="164">
        <v>954.48</v>
      </c>
      <c r="F669" s="158"/>
      <c r="G669" s="158"/>
      <c r="H669" s="158"/>
      <c r="I669" s="158"/>
      <c r="J669" s="158"/>
      <c r="K669" s="158"/>
      <c r="L669" s="158"/>
      <c r="M669" s="158"/>
      <c r="N669" s="157"/>
      <c r="O669" s="157"/>
      <c r="P669" s="157"/>
      <c r="Q669" s="157"/>
      <c r="R669" s="158"/>
      <c r="S669" s="158"/>
      <c r="T669" s="158"/>
      <c r="U669" s="158"/>
      <c r="V669" s="158"/>
      <c r="W669" s="158"/>
      <c r="X669" s="158"/>
      <c r="Y669" s="158"/>
      <c r="Z669" s="147"/>
      <c r="AA669" s="147"/>
      <c r="AB669" s="147"/>
      <c r="AC669" s="147"/>
      <c r="AD669" s="147"/>
      <c r="AE669" s="147"/>
      <c r="AF669" s="147"/>
      <c r="AG669" s="147" t="s">
        <v>217</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ht="22.5" outlineLevel="1" x14ac:dyDescent="0.2">
      <c r="A670" s="173">
        <v>208</v>
      </c>
      <c r="B670" s="174" t="s">
        <v>994</v>
      </c>
      <c r="C670" s="182" t="s">
        <v>995</v>
      </c>
      <c r="D670" s="175" t="s">
        <v>414</v>
      </c>
      <c r="E670" s="176">
        <v>148.47999999999999</v>
      </c>
      <c r="F670" s="177"/>
      <c r="G670" s="178">
        <f>ROUND(E670*F670,2)</f>
        <v>0</v>
      </c>
      <c r="H670" s="177"/>
      <c r="I670" s="178">
        <f>ROUND(E670*H670,2)</f>
        <v>0</v>
      </c>
      <c r="J670" s="177"/>
      <c r="K670" s="178">
        <f>ROUND(E670*J670,2)</f>
        <v>0</v>
      </c>
      <c r="L670" s="178">
        <v>21</v>
      </c>
      <c r="M670" s="178">
        <f>G670*(1+L670/100)</f>
        <v>0</v>
      </c>
      <c r="N670" s="176">
        <v>2.5500000000000002E-3</v>
      </c>
      <c r="O670" s="176">
        <f>ROUND(E670*N670,2)</f>
        <v>0.38</v>
      </c>
      <c r="P670" s="176">
        <v>0</v>
      </c>
      <c r="Q670" s="176">
        <f>ROUND(E670*P670,2)</f>
        <v>0</v>
      </c>
      <c r="R670" s="178"/>
      <c r="S670" s="178" t="s">
        <v>229</v>
      </c>
      <c r="T670" s="179" t="s">
        <v>229</v>
      </c>
      <c r="U670" s="158">
        <v>0</v>
      </c>
      <c r="V670" s="158">
        <f>ROUND(E670*U670,2)</f>
        <v>0</v>
      </c>
      <c r="W670" s="158"/>
      <c r="X670" s="158" t="s">
        <v>208</v>
      </c>
      <c r="Y670" s="158" t="s">
        <v>209</v>
      </c>
      <c r="Z670" s="147"/>
      <c r="AA670" s="147"/>
      <c r="AB670" s="147"/>
      <c r="AC670" s="147"/>
      <c r="AD670" s="147"/>
      <c r="AE670" s="147"/>
      <c r="AF670" s="147"/>
      <c r="AG670" s="147" t="s">
        <v>692</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2" x14ac:dyDescent="0.2">
      <c r="A671" s="154"/>
      <c r="B671" s="155"/>
      <c r="C671" s="183" t="s">
        <v>996</v>
      </c>
      <c r="D671" s="163"/>
      <c r="E671" s="164">
        <v>148.47999999999999</v>
      </c>
      <c r="F671" s="158"/>
      <c r="G671" s="158"/>
      <c r="H671" s="158"/>
      <c r="I671" s="158"/>
      <c r="J671" s="158"/>
      <c r="K671" s="158"/>
      <c r="L671" s="158"/>
      <c r="M671" s="158"/>
      <c r="N671" s="157"/>
      <c r="O671" s="157"/>
      <c r="P671" s="157"/>
      <c r="Q671" s="157"/>
      <c r="R671" s="158"/>
      <c r="S671" s="158"/>
      <c r="T671" s="158"/>
      <c r="U671" s="158"/>
      <c r="V671" s="158"/>
      <c r="W671" s="158"/>
      <c r="X671" s="158"/>
      <c r="Y671" s="158"/>
      <c r="Z671" s="147"/>
      <c r="AA671" s="147"/>
      <c r="AB671" s="147"/>
      <c r="AC671" s="147"/>
      <c r="AD671" s="147"/>
      <c r="AE671" s="147"/>
      <c r="AF671" s="147"/>
      <c r="AG671" s="147" t="s">
        <v>217</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ht="22.5" outlineLevel="1" x14ac:dyDescent="0.2">
      <c r="A672" s="173">
        <v>209</v>
      </c>
      <c r="B672" s="174" t="s">
        <v>997</v>
      </c>
      <c r="C672" s="182" t="s">
        <v>998</v>
      </c>
      <c r="D672" s="175" t="s">
        <v>329</v>
      </c>
      <c r="E672" s="176">
        <v>238.62</v>
      </c>
      <c r="F672" s="177"/>
      <c r="G672" s="178">
        <f>ROUND(E672*F672,2)</f>
        <v>0</v>
      </c>
      <c r="H672" s="177"/>
      <c r="I672" s="178">
        <f>ROUND(E672*H672,2)</f>
        <v>0</v>
      </c>
      <c r="J672" s="177"/>
      <c r="K672" s="178">
        <f>ROUND(E672*J672,2)</f>
        <v>0</v>
      </c>
      <c r="L672" s="178">
        <v>21</v>
      </c>
      <c r="M672" s="178">
        <f>G672*(1+L672/100)</f>
        <v>0</v>
      </c>
      <c r="N672" s="176">
        <v>1.0710000000000001E-2</v>
      </c>
      <c r="O672" s="176">
        <f>ROUND(E672*N672,2)</f>
        <v>2.56</v>
      </c>
      <c r="P672" s="176">
        <v>0</v>
      </c>
      <c r="Q672" s="176">
        <f>ROUND(E672*P672,2)</f>
        <v>0</v>
      </c>
      <c r="R672" s="178"/>
      <c r="S672" s="178" t="s">
        <v>229</v>
      </c>
      <c r="T672" s="179" t="s">
        <v>229</v>
      </c>
      <c r="U672" s="158">
        <v>0</v>
      </c>
      <c r="V672" s="158">
        <f>ROUND(E672*U672,2)</f>
        <v>0</v>
      </c>
      <c r="W672" s="158"/>
      <c r="X672" s="158" t="s">
        <v>208</v>
      </c>
      <c r="Y672" s="158" t="s">
        <v>209</v>
      </c>
      <c r="Z672" s="147"/>
      <c r="AA672" s="147"/>
      <c r="AB672" s="147"/>
      <c r="AC672" s="147"/>
      <c r="AD672" s="147"/>
      <c r="AE672" s="147"/>
      <c r="AF672" s="147"/>
      <c r="AG672" s="147" t="s">
        <v>692</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2" x14ac:dyDescent="0.2">
      <c r="A673" s="154"/>
      <c r="B673" s="155"/>
      <c r="C673" s="256" t="s">
        <v>999</v>
      </c>
      <c r="D673" s="257"/>
      <c r="E673" s="257"/>
      <c r="F673" s="257"/>
      <c r="G673" s="257"/>
      <c r="H673" s="158"/>
      <c r="I673" s="158"/>
      <c r="J673" s="158"/>
      <c r="K673" s="158"/>
      <c r="L673" s="158"/>
      <c r="M673" s="158"/>
      <c r="N673" s="157"/>
      <c r="O673" s="157"/>
      <c r="P673" s="157"/>
      <c r="Q673" s="157"/>
      <c r="R673" s="158"/>
      <c r="S673" s="158"/>
      <c r="T673" s="158"/>
      <c r="U673" s="158"/>
      <c r="V673" s="158"/>
      <c r="W673" s="158"/>
      <c r="X673" s="158"/>
      <c r="Y673" s="158"/>
      <c r="Z673" s="147"/>
      <c r="AA673" s="147"/>
      <c r="AB673" s="147"/>
      <c r="AC673" s="147"/>
      <c r="AD673" s="147"/>
      <c r="AE673" s="147"/>
      <c r="AF673" s="147"/>
      <c r="AG673" s="147" t="s">
        <v>212</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3" x14ac:dyDescent="0.2">
      <c r="A674" s="154"/>
      <c r="B674" s="155"/>
      <c r="C674" s="254" t="s">
        <v>1000</v>
      </c>
      <c r="D674" s="255"/>
      <c r="E674" s="255"/>
      <c r="F674" s="255"/>
      <c r="G674" s="255"/>
      <c r="H674" s="158"/>
      <c r="I674" s="158"/>
      <c r="J674" s="158"/>
      <c r="K674" s="158"/>
      <c r="L674" s="158"/>
      <c r="M674" s="158"/>
      <c r="N674" s="157"/>
      <c r="O674" s="157"/>
      <c r="P674" s="157"/>
      <c r="Q674" s="157"/>
      <c r="R674" s="158"/>
      <c r="S674" s="158"/>
      <c r="T674" s="158"/>
      <c r="U674" s="158"/>
      <c r="V674" s="158"/>
      <c r="W674" s="158"/>
      <c r="X674" s="158"/>
      <c r="Y674" s="158"/>
      <c r="Z674" s="147"/>
      <c r="AA674" s="147"/>
      <c r="AB674" s="147"/>
      <c r="AC674" s="147"/>
      <c r="AD674" s="147"/>
      <c r="AE674" s="147"/>
      <c r="AF674" s="147"/>
      <c r="AG674" s="147" t="s">
        <v>212</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3" x14ac:dyDescent="0.2">
      <c r="A675" s="154"/>
      <c r="B675" s="155"/>
      <c r="C675" s="254" t="s">
        <v>1001</v>
      </c>
      <c r="D675" s="255"/>
      <c r="E675" s="255"/>
      <c r="F675" s="255"/>
      <c r="G675" s="255"/>
      <c r="H675" s="158"/>
      <c r="I675" s="158"/>
      <c r="J675" s="158"/>
      <c r="K675" s="158"/>
      <c r="L675" s="158"/>
      <c r="M675" s="158"/>
      <c r="N675" s="157"/>
      <c r="O675" s="157"/>
      <c r="P675" s="157"/>
      <c r="Q675" s="157"/>
      <c r="R675" s="158"/>
      <c r="S675" s="158"/>
      <c r="T675" s="158"/>
      <c r="U675" s="158"/>
      <c r="V675" s="158"/>
      <c r="W675" s="158"/>
      <c r="X675" s="158"/>
      <c r="Y675" s="158"/>
      <c r="Z675" s="147"/>
      <c r="AA675" s="147"/>
      <c r="AB675" s="147"/>
      <c r="AC675" s="147"/>
      <c r="AD675" s="147"/>
      <c r="AE675" s="147"/>
      <c r="AF675" s="147"/>
      <c r="AG675" s="147" t="s">
        <v>212</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3" x14ac:dyDescent="0.2">
      <c r="A676" s="154"/>
      <c r="B676" s="155"/>
      <c r="C676" s="254" t="s">
        <v>1002</v>
      </c>
      <c r="D676" s="255"/>
      <c r="E676" s="255"/>
      <c r="F676" s="255"/>
      <c r="G676" s="255"/>
      <c r="H676" s="158"/>
      <c r="I676" s="158"/>
      <c r="J676" s="158"/>
      <c r="K676" s="158"/>
      <c r="L676" s="158"/>
      <c r="M676" s="158"/>
      <c r="N676" s="157"/>
      <c r="O676" s="157"/>
      <c r="P676" s="157"/>
      <c r="Q676" s="157"/>
      <c r="R676" s="158"/>
      <c r="S676" s="158"/>
      <c r="T676" s="158"/>
      <c r="U676" s="158"/>
      <c r="V676" s="158"/>
      <c r="W676" s="158"/>
      <c r="X676" s="158"/>
      <c r="Y676" s="158"/>
      <c r="Z676" s="147"/>
      <c r="AA676" s="147"/>
      <c r="AB676" s="147"/>
      <c r="AC676" s="147"/>
      <c r="AD676" s="147"/>
      <c r="AE676" s="147"/>
      <c r="AF676" s="147"/>
      <c r="AG676" s="147" t="s">
        <v>212</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
      <c r="A677" s="154"/>
      <c r="B677" s="155"/>
      <c r="C677" s="254" t="s">
        <v>1003</v>
      </c>
      <c r="D677" s="255"/>
      <c r="E677" s="255"/>
      <c r="F677" s="255"/>
      <c r="G677" s="255"/>
      <c r="H677" s="158"/>
      <c r="I677" s="158"/>
      <c r="J677" s="158"/>
      <c r="K677" s="158"/>
      <c r="L677" s="158"/>
      <c r="M677" s="158"/>
      <c r="N677" s="157"/>
      <c r="O677" s="157"/>
      <c r="P677" s="157"/>
      <c r="Q677" s="157"/>
      <c r="R677" s="158"/>
      <c r="S677" s="158"/>
      <c r="T677" s="158"/>
      <c r="U677" s="158"/>
      <c r="V677" s="158"/>
      <c r="W677" s="158"/>
      <c r="X677" s="158"/>
      <c r="Y677" s="158"/>
      <c r="Z677" s="147"/>
      <c r="AA677" s="147"/>
      <c r="AB677" s="147"/>
      <c r="AC677" s="147"/>
      <c r="AD677" s="147"/>
      <c r="AE677" s="147"/>
      <c r="AF677" s="147"/>
      <c r="AG677" s="147" t="s">
        <v>212</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3" x14ac:dyDescent="0.2">
      <c r="A678" s="154"/>
      <c r="B678" s="155"/>
      <c r="C678" s="254" t="s">
        <v>1004</v>
      </c>
      <c r="D678" s="255"/>
      <c r="E678" s="255"/>
      <c r="F678" s="255"/>
      <c r="G678" s="255"/>
      <c r="H678" s="158"/>
      <c r="I678" s="158"/>
      <c r="J678" s="158"/>
      <c r="K678" s="158"/>
      <c r="L678" s="158"/>
      <c r="M678" s="158"/>
      <c r="N678" s="157"/>
      <c r="O678" s="157"/>
      <c r="P678" s="157"/>
      <c r="Q678" s="157"/>
      <c r="R678" s="158"/>
      <c r="S678" s="158"/>
      <c r="T678" s="158"/>
      <c r="U678" s="158"/>
      <c r="V678" s="158"/>
      <c r="W678" s="158"/>
      <c r="X678" s="158"/>
      <c r="Y678" s="158"/>
      <c r="Z678" s="147"/>
      <c r="AA678" s="147"/>
      <c r="AB678" s="147"/>
      <c r="AC678" s="147"/>
      <c r="AD678" s="147"/>
      <c r="AE678" s="147"/>
      <c r="AF678" s="147"/>
      <c r="AG678" s="147" t="s">
        <v>212</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3" x14ac:dyDescent="0.2">
      <c r="A679" s="154"/>
      <c r="B679" s="155"/>
      <c r="C679" s="184" t="s">
        <v>244</v>
      </c>
      <c r="D679" s="160"/>
      <c r="E679" s="161"/>
      <c r="F679" s="162"/>
      <c r="G679" s="162"/>
      <c r="H679" s="158"/>
      <c r="I679" s="158"/>
      <c r="J679" s="158"/>
      <c r="K679" s="158"/>
      <c r="L679" s="158"/>
      <c r="M679" s="158"/>
      <c r="N679" s="157"/>
      <c r="O679" s="157"/>
      <c r="P679" s="157"/>
      <c r="Q679" s="157"/>
      <c r="R679" s="158"/>
      <c r="S679" s="158"/>
      <c r="T679" s="158"/>
      <c r="U679" s="158"/>
      <c r="V679" s="158"/>
      <c r="W679" s="158"/>
      <c r="X679" s="158"/>
      <c r="Y679" s="158"/>
      <c r="Z679" s="147"/>
      <c r="AA679" s="147"/>
      <c r="AB679" s="147"/>
      <c r="AC679" s="147"/>
      <c r="AD679" s="147"/>
      <c r="AE679" s="147"/>
      <c r="AF679" s="147"/>
      <c r="AG679" s="147" t="s">
        <v>212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3" x14ac:dyDescent="0.2">
      <c r="A680" s="154"/>
      <c r="B680" s="155"/>
      <c r="C680" s="184" t="s">
        <v>244</v>
      </c>
      <c r="D680" s="160"/>
      <c r="E680" s="161"/>
      <c r="F680" s="162"/>
      <c r="G680" s="162"/>
      <c r="H680" s="158"/>
      <c r="I680" s="158"/>
      <c r="J680" s="158"/>
      <c r="K680" s="158"/>
      <c r="L680" s="158"/>
      <c r="M680" s="158"/>
      <c r="N680" s="157"/>
      <c r="O680" s="157"/>
      <c r="P680" s="157"/>
      <c r="Q680" s="157"/>
      <c r="R680" s="158"/>
      <c r="S680" s="158"/>
      <c r="T680" s="158"/>
      <c r="U680" s="158"/>
      <c r="V680" s="158"/>
      <c r="W680" s="158"/>
      <c r="X680" s="158"/>
      <c r="Y680" s="158"/>
      <c r="Z680" s="147"/>
      <c r="AA680" s="147"/>
      <c r="AB680" s="147"/>
      <c r="AC680" s="147"/>
      <c r="AD680" s="147"/>
      <c r="AE680" s="147"/>
      <c r="AF680" s="147"/>
      <c r="AG680" s="147" t="s">
        <v>212</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3" x14ac:dyDescent="0.2">
      <c r="A681" s="154"/>
      <c r="B681" s="155"/>
      <c r="C681" s="254" t="s">
        <v>1005</v>
      </c>
      <c r="D681" s="255"/>
      <c r="E681" s="255"/>
      <c r="F681" s="255"/>
      <c r="G681" s="255"/>
      <c r="H681" s="158"/>
      <c r="I681" s="158"/>
      <c r="J681" s="158"/>
      <c r="K681" s="158"/>
      <c r="L681" s="158"/>
      <c r="M681" s="158"/>
      <c r="N681" s="157"/>
      <c r="O681" s="157"/>
      <c r="P681" s="157"/>
      <c r="Q681" s="157"/>
      <c r="R681" s="158"/>
      <c r="S681" s="158"/>
      <c r="T681" s="158"/>
      <c r="U681" s="158"/>
      <c r="V681" s="158"/>
      <c r="W681" s="158"/>
      <c r="X681" s="158"/>
      <c r="Y681" s="158"/>
      <c r="Z681" s="147"/>
      <c r="AA681" s="147"/>
      <c r="AB681" s="147"/>
      <c r="AC681" s="147"/>
      <c r="AD681" s="147"/>
      <c r="AE681" s="147"/>
      <c r="AF681" s="147"/>
      <c r="AG681" s="147" t="s">
        <v>212</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80" t="str">
        <f>C681</f>
        <v>Podlahová stěrka obsahuje systémovou penetraci, třísložková skladba z epoxidové pryskyřice, jemného křemičitého písku, uzavírací nátěr.</v>
      </c>
      <c r="BB681" s="147"/>
      <c r="BC681" s="147"/>
      <c r="BD681" s="147"/>
      <c r="BE681" s="147"/>
      <c r="BF681" s="147"/>
      <c r="BG681" s="147"/>
      <c r="BH681" s="147"/>
    </row>
    <row r="682" spans="1:60" outlineLevel="3" x14ac:dyDescent="0.2">
      <c r="A682" s="154"/>
      <c r="B682" s="155"/>
      <c r="C682" s="184" t="s">
        <v>244</v>
      </c>
      <c r="D682" s="160"/>
      <c r="E682" s="161"/>
      <c r="F682" s="162"/>
      <c r="G682" s="162"/>
      <c r="H682" s="158"/>
      <c r="I682" s="158"/>
      <c r="J682" s="158"/>
      <c r="K682" s="158"/>
      <c r="L682" s="158"/>
      <c r="M682" s="158"/>
      <c r="N682" s="157"/>
      <c r="O682" s="157"/>
      <c r="P682" s="157"/>
      <c r="Q682" s="157"/>
      <c r="R682" s="158"/>
      <c r="S682" s="158"/>
      <c r="T682" s="158"/>
      <c r="U682" s="158"/>
      <c r="V682" s="158"/>
      <c r="W682" s="158"/>
      <c r="X682" s="158"/>
      <c r="Y682" s="158"/>
      <c r="Z682" s="147"/>
      <c r="AA682" s="147"/>
      <c r="AB682" s="147"/>
      <c r="AC682" s="147"/>
      <c r="AD682" s="147"/>
      <c r="AE682" s="147"/>
      <c r="AF682" s="147"/>
      <c r="AG682" s="147" t="s">
        <v>212</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3" x14ac:dyDescent="0.2">
      <c r="A683" s="154"/>
      <c r="B683" s="155"/>
      <c r="C683" s="254" t="s">
        <v>1006</v>
      </c>
      <c r="D683" s="255"/>
      <c r="E683" s="255"/>
      <c r="F683" s="255"/>
      <c r="G683" s="255"/>
      <c r="H683" s="158"/>
      <c r="I683" s="158"/>
      <c r="J683" s="158"/>
      <c r="K683" s="158"/>
      <c r="L683" s="158"/>
      <c r="M683" s="158"/>
      <c r="N683" s="157"/>
      <c r="O683" s="157"/>
      <c r="P683" s="157"/>
      <c r="Q683" s="157"/>
      <c r="R683" s="158"/>
      <c r="S683" s="158"/>
      <c r="T683" s="158"/>
      <c r="U683" s="158"/>
      <c r="V683" s="158"/>
      <c r="W683" s="158"/>
      <c r="X683" s="158"/>
      <c r="Y683" s="158"/>
      <c r="Z683" s="147"/>
      <c r="AA683" s="147"/>
      <c r="AB683" s="147"/>
      <c r="AC683" s="147"/>
      <c r="AD683" s="147"/>
      <c r="AE683" s="147"/>
      <c r="AF683" s="147"/>
      <c r="AG683" s="147" t="s">
        <v>212</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2" x14ac:dyDescent="0.2">
      <c r="A684" s="154"/>
      <c r="B684" s="155"/>
      <c r="C684" s="183" t="s">
        <v>1007</v>
      </c>
      <c r="D684" s="163"/>
      <c r="E684" s="164">
        <v>238.62</v>
      </c>
      <c r="F684" s="158"/>
      <c r="G684" s="158"/>
      <c r="H684" s="158"/>
      <c r="I684" s="158"/>
      <c r="J684" s="158"/>
      <c r="K684" s="158"/>
      <c r="L684" s="158"/>
      <c r="M684" s="158"/>
      <c r="N684" s="157"/>
      <c r="O684" s="157"/>
      <c r="P684" s="157"/>
      <c r="Q684" s="157"/>
      <c r="R684" s="158"/>
      <c r="S684" s="158"/>
      <c r="T684" s="158"/>
      <c r="U684" s="158"/>
      <c r="V684" s="158"/>
      <c r="W684" s="158"/>
      <c r="X684" s="158"/>
      <c r="Y684" s="158"/>
      <c r="Z684" s="147"/>
      <c r="AA684" s="147"/>
      <c r="AB684" s="147"/>
      <c r="AC684" s="147"/>
      <c r="AD684" s="147"/>
      <c r="AE684" s="147"/>
      <c r="AF684" s="147"/>
      <c r="AG684" s="147" t="s">
        <v>217</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ht="33.75" outlineLevel="1" x14ac:dyDescent="0.2">
      <c r="A685" s="173">
        <v>210</v>
      </c>
      <c r="B685" s="174" t="s">
        <v>1008</v>
      </c>
      <c r="C685" s="182" t="s">
        <v>1009</v>
      </c>
      <c r="D685" s="175" t="s">
        <v>329</v>
      </c>
      <c r="E685" s="176">
        <v>271.44</v>
      </c>
      <c r="F685" s="177"/>
      <c r="G685" s="178">
        <f>ROUND(E685*F685,2)</f>
        <v>0</v>
      </c>
      <c r="H685" s="177"/>
      <c r="I685" s="178">
        <f>ROUND(E685*H685,2)</f>
        <v>0</v>
      </c>
      <c r="J685" s="177"/>
      <c r="K685" s="178">
        <f>ROUND(E685*J685,2)</f>
        <v>0</v>
      </c>
      <c r="L685" s="178">
        <v>21</v>
      </c>
      <c r="M685" s="178">
        <f>G685*(1+L685/100)</f>
        <v>0</v>
      </c>
      <c r="N685" s="176">
        <v>5.0000000000000002E-5</v>
      </c>
      <c r="O685" s="176">
        <f>ROUND(E685*N685,2)</f>
        <v>0.01</v>
      </c>
      <c r="P685" s="176">
        <v>0</v>
      </c>
      <c r="Q685" s="176">
        <f>ROUND(E685*P685,2)</f>
        <v>0</v>
      </c>
      <c r="R685" s="178"/>
      <c r="S685" s="178" t="s">
        <v>229</v>
      </c>
      <c r="T685" s="179" t="s">
        <v>229</v>
      </c>
      <c r="U685" s="158">
        <v>0</v>
      </c>
      <c r="V685" s="158">
        <f>ROUND(E685*U685,2)</f>
        <v>0</v>
      </c>
      <c r="W685" s="158"/>
      <c r="X685" s="158" t="s">
        <v>208</v>
      </c>
      <c r="Y685" s="158" t="s">
        <v>209</v>
      </c>
      <c r="Z685" s="147"/>
      <c r="AA685" s="147"/>
      <c r="AB685" s="147"/>
      <c r="AC685" s="147"/>
      <c r="AD685" s="147"/>
      <c r="AE685" s="147"/>
      <c r="AF685" s="147"/>
      <c r="AG685" s="147" t="s">
        <v>692</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2" x14ac:dyDescent="0.2">
      <c r="A686" s="154"/>
      <c r="B686" s="155"/>
      <c r="C686" s="183" t="s">
        <v>971</v>
      </c>
      <c r="D686" s="163"/>
      <c r="E686" s="164">
        <v>32.82</v>
      </c>
      <c r="F686" s="158"/>
      <c r="G686" s="158"/>
      <c r="H686" s="158"/>
      <c r="I686" s="158"/>
      <c r="J686" s="158"/>
      <c r="K686" s="158"/>
      <c r="L686" s="158"/>
      <c r="M686" s="158"/>
      <c r="N686" s="157"/>
      <c r="O686" s="157"/>
      <c r="P686" s="157"/>
      <c r="Q686" s="157"/>
      <c r="R686" s="158"/>
      <c r="S686" s="158"/>
      <c r="T686" s="158"/>
      <c r="U686" s="158"/>
      <c r="V686" s="158"/>
      <c r="W686" s="158"/>
      <c r="X686" s="158"/>
      <c r="Y686" s="158"/>
      <c r="Z686" s="147"/>
      <c r="AA686" s="147"/>
      <c r="AB686" s="147"/>
      <c r="AC686" s="147"/>
      <c r="AD686" s="147"/>
      <c r="AE686" s="147"/>
      <c r="AF686" s="147"/>
      <c r="AG686" s="147" t="s">
        <v>217</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
      <c r="A687" s="154"/>
      <c r="B687" s="155"/>
      <c r="C687" s="183" t="s">
        <v>972</v>
      </c>
      <c r="D687" s="163"/>
      <c r="E687" s="164">
        <v>238.62</v>
      </c>
      <c r="F687" s="158"/>
      <c r="G687" s="158"/>
      <c r="H687" s="158"/>
      <c r="I687" s="158"/>
      <c r="J687" s="158"/>
      <c r="K687" s="158"/>
      <c r="L687" s="158"/>
      <c r="M687" s="158"/>
      <c r="N687" s="157"/>
      <c r="O687" s="157"/>
      <c r="P687" s="157"/>
      <c r="Q687" s="157"/>
      <c r="R687" s="158"/>
      <c r="S687" s="158"/>
      <c r="T687" s="158"/>
      <c r="U687" s="158"/>
      <c r="V687" s="158"/>
      <c r="W687" s="158"/>
      <c r="X687" s="158"/>
      <c r="Y687" s="158"/>
      <c r="Z687" s="147"/>
      <c r="AA687" s="147"/>
      <c r="AB687" s="147"/>
      <c r="AC687" s="147"/>
      <c r="AD687" s="147"/>
      <c r="AE687" s="147"/>
      <c r="AF687" s="147"/>
      <c r="AG687" s="147" t="s">
        <v>217</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ht="22.5" outlineLevel="1" x14ac:dyDescent="0.2">
      <c r="A688" s="173">
        <v>211</v>
      </c>
      <c r="B688" s="174" t="s">
        <v>1010</v>
      </c>
      <c r="C688" s="182" t="s">
        <v>1011</v>
      </c>
      <c r="D688" s="175" t="s">
        <v>329</v>
      </c>
      <c r="E688" s="176">
        <v>271.44</v>
      </c>
      <c r="F688" s="177"/>
      <c r="G688" s="178">
        <f>ROUND(E688*F688,2)</f>
        <v>0</v>
      </c>
      <c r="H688" s="177"/>
      <c r="I688" s="178">
        <f>ROUND(E688*H688,2)</f>
        <v>0</v>
      </c>
      <c r="J688" s="177"/>
      <c r="K688" s="178">
        <f>ROUND(E688*J688,2)</f>
        <v>0</v>
      </c>
      <c r="L688" s="178">
        <v>21</v>
      </c>
      <c r="M688" s="178">
        <f>G688*(1+L688/100)</f>
        <v>0</v>
      </c>
      <c r="N688" s="176">
        <v>3.0000000000000001E-3</v>
      </c>
      <c r="O688" s="176">
        <f>ROUND(E688*N688,2)</f>
        <v>0.81</v>
      </c>
      <c r="P688" s="176">
        <v>0</v>
      </c>
      <c r="Q688" s="176">
        <f>ROUND(E688*P688,2)</f>
        <v>0</v>
      </c>
      <c r="R688" s="178"/>
      <c r="S688" s="178" t="s">
        <v>229</v>
      </c>
      <c r="T688" s="179" t="s">
        <v>229</v>
      </c>
      <c r="U688" s="158">
        <v>0</v>
      </c>
      <c r="V688" s="158">
        <f>ROUND(E688*U688,2)</f>
        <v>0</v>
      </c>
      <c r="W688" s="158"/>
      <c r="X688" s="158" t="s">
        <v>208</v>
      </c>
      <c r="Y688" s="158" t="s">
        <v>209</v>
      </c>
      <c r="Z688" s="147"/>
      <c r="AA688" s="147"/>
      <c r="AB688" s="147"/>
      <c r="AC688" s="147"/>
      <c r="AD688" s="147"/>
      <c r="AE688" s="147"/>
      <c r="AF688" s="147"/>
      <c r="AG688" s="147" t="s">
        <v>692</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2" x14ac:dyDescent="0.2">
      <c r="A689" s="154"/>
      <c r="B689" s="155"/>
      <c r="C689" s="183" t="s">
        <v>971</v>
      </c>
      <c r="D689" s="163"/>
      <c r="E689" s="164">
        <v>32.82</v>
      </c>
      <c r="F689" s="158"/>
      <c r="G689" s="158"/>
      <c r="H689" s="158"/>
      <c r="I689" s="158"/>
      <c r="J689" s="158"/>
      <c r="K689" s="158"/>
      <c r="L689" s="158"/>
      <c r="M689" s="158"/>
      <c r="N689" s="157"/>
      <c r="O689" s="157"/>
      <c r="P689" s="157"/>
      <c r="Q689" s="157"/>
      <c r="R689" s="158"/>
      <c r="S689" s="158"/>
      <c r="T689" s="158"/>
      <c r="U689" s="158"/>
      <c r="V689" s="158"/>
      <c r="W689" s="158"/>
      <c r="X689" s="158"/>
      <c r="Y689" s="158"/>
      <c r="Z689" s="147"/>
      <c r="AA689" s="147"/>
      <c r="AB689" s="147"/>
      <c r="AC689" s="147"/>
      <c r="AD689" s="147"/>
      <c r="AE689" s="147"/>
      <c r="AF689" s="147"/>
      <c r="AG689" s="147" t="s">
        <v>217</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
      <c r="A690" s="154"/>
      <c r="B690" s="155"/>
      <c r="C690" s="183" t="s">
        <v>972</v>
      </c>
      <c r="D690" s="163"/>
      <c r="E690" s="164">
        <v>238.62</v>
      </c>
      <c r="F690" s="158"/>
      <c r="G690" s="158"/>
      <c r="H690" s="158"/>
      <c r="I690" s="158"/>
      <c r="J690" s="158"/>
      <c r="K690" s="158"/>
      <c r="L690" s="158"/>
      <c r="M690" s="158"/>
      <c r="N690" s="157"/>
      <c r="O690" s="157"/>
      <c r="P690" s="157"/>
      <c r="Q690" s="157"/>
      <c r="R690" s="158"/>
      <c r="S690" s="158"/>
      <c r="T690" s="158"/>
      <c r="U690" s="158"/>
      <c r="V690" s="158"/>
      <c r="W690" s="158"/>
      <c r="X690" s="158"/>
      <c r="Y690" s="158"/>
      <c r="Z690" s="147"/>
      <c r="AA690" s="147"/>
      <c r="AB690" s="147"/>
      <c r="AC690" s="147"/>
      <c r="AD690" s="147"/>
      <c r="AE690" s="147"/>
      <c r="AF690" s="147"/>
      <c r="AG690" s="147" t="s">
        <v>217</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ht="33.75" outlineLevel="1" x14ac:dyDescent="0.2">
      <c r="A691" s="173">
        <v>212</v>
      </c>
      <c r="B691" s="174" t="s">
        <v>1012</v>
      </c>
      <c r="C691" s="182" t="s">
        <v>1013</v>
      </c>
      <c r="D691" s="175" t="s">
        <v>329</v>
      </c>
      <c r="E691" s="176">
        <v>814.32</v>
      </c>
      <c r="F691" s="177"/>
      <c r="G691" s="178">
        <f>ROUND(E691*F691,2)</f>
        <v>0</v>
      </c>
      <c r="H691" s="177"/>
      <c r="I691" s="178">
        <f>ROUND(E691*H691,2)</f>
        <v>0</v>
      </c>
      <c r="J691" s="177"/>
      <c r="K691" s="178">
        <f>ROUND(E691*J691,2)</f>
        <v>0</v>
      </c>
      <c r="L691" s="178">
        <v>21</v>
      </c>
      <c r="M691" s="178">
        <f>G691*(1+L691/100)</f>
        <v>0</v>
      </c>
      <c r="N691" s="176">
        <v>3.0000000000000001E-3</v>
      </c>
      <c r="O691" s="176">
        <f>ROUND(E691*N691,2)</f>
        <v>2.44</v>
      </c>
      <c r="P691" s="176">
        <v>0</v>
      </c>
      <c r="Q691" s="176">
        <f>ROUND(E691*P691,2)</f>
        <v>0</v>
      </c>
      <c r="R691" s="178"/>
      <c r="S691" s="178" t="s">
        <v>229</v>
      </c>
      <c r="T691" s="179" t="s">
        <v>229</v>
      </c>
      <c r="U691" s="158">
        <v>0</v>
      </c>
      <c r="V691" s="158">
        <f>ROUND(E691*U691,2)</f>
        <v>0</v>
      </c>
      <c r="W691" s="158"/>
      <c r="X691" s="158" t="s">
        <v>208</v>
      </c>
      <c r="Y691" s="158" t="s">
        <v>209</v>
      </c>
      <c r="Z691" s="147"/>
      <c r="AA691" s="147"/>
      <c r="AB691" s="147"/>
      <c r="AC691" s="147"/>
      <c r="AD691" s="147"/>
      <c r="AE691" s="147"/>
      <c r="AF691" s="147"/>
      <c r="AG691" s="147" t="s">
        <v>692</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2" x14ac:dyDescent="0.2">
      <c r="A692" s="154"/>
      <c r="B692" s="155"/>
      <c r="C692" s="183" t="s">
        <v>1014</v>
      </c>
      <c r="D692" s="163"/>
      <c r="E692" s="164">
        <v>98.46</v>
      </c>
      <c r="F692" s="158"/>
      <c r="G692" s="158"/>
      <c r="H692" s="158"/>
      <c r="I692" s="158"/>
      <c r="J692" s="158"/>
      <c r="K692" s="158"/>
      <c r="L692" s="158"/>
      <c r="M692" s="158"/>
      <c r="N692" s="157"/>
      <c r="O692" s="157"/>
      <c r="P692" s="157"/>
      <c r="Q692" s="157"/>
      <c r="R692" s="158"/>
      <c r="S692" s="158"/>
      <c r="T692" s="158"/>
      <c r="U692" s="158"/>
      <c r="V692" s="158"/>
      <c r="W692" s="158"/>
      <c r="X692" s="158"/>
      <c r="Y692" s="158"/>
      <c r="Z692" s="147"/>
      <c r="AA692" s="147"/>
      <c r="AB692" s="147"/>
      <c r="AC692" s="147"/>
      <c r="AD692" s="147"/>
      <c r="AE692" s="147"/>
      <c r="AF692" s="147"/>
      <c r="AG692" s="147" t="s">
        <v>217</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
      <c r="A693" s="154"/>
      <c r="B693" s="155"/>
      <c r="C693" s="183" t="s">
        <v>1015</v>
      </c>
      <c r="D693" s="163"/>
      <c r="E693" s="164">
        <v>715.86</v>
      </c>
      <c r="F693" s="158"/>
      <c r="G693" s="158"/>
      <c r="H693" s="158"/>
      <c r="I693" s="158"/>
      <c r="J693" s="158"/>
      <c r="K693" s="158"/>
      <c r="L693" s="158"/>
      <c r="M693" s="158"/>
      <c r="N693" s="157"/>
      <c r="O693" s="157"/>
      <c r="P693" s="157"/>
      <c r="Q693" s="157"/>
      <c r="R693" s="158"/>
      <c r="S693" s="158"/>
      <c r="T693" s="158"/>
      <c r="U693" s="158"/>
      <c r="V693" s="158"/>
      <c r="W693" s="158"/>
      <c r="X693" s="158"/>
      <c r="Y693" s="158"/>
      <c r="Z693" s="147"/>
      <c r="AA693" s="147"/>
      <c r="AB693" s="147"/>
      <c r="AC693" s="147"/>
      <c r="AD693" s="147"/>
      <c r="AE693" s="147"/>
      <c r="AF693" s="147"/>
      <c r="AG693" s="147" t="s">
        <v>217</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ht="22.5" outlineLevel="1" x14ac:dyDescent="0.2">
      <c r="A694" s="173">
        <v>213</v>
      </c>
      <c r="B694" s="174" t="s">
        <v>1016</v>
      </c>
      <c r="C694" s="182" t="s">
        <v>1017</v>
      </c>
      <c r="D694" s="175" t="s">
        <v>329</v>
      </c>
      <c r="E694" s="176">
        <v>271.44</v>
      </c>
      <c r="F694" s="177"/>
      <c r="G694" s="178">
        <f>ROUND(E694*F694,2)</f>
        <v>0</v>
      </c>
      <c r="H694" s="177"/>
      <c r="I694" s="178">
        <f>ROUND(E694*H694,2)</f>
        <v>0</v>
      </c>
      <c r="J694" s="177"/>
      <c r="K694" s="178">
        <f>ROUND(E694*J694,2)</f>
        <v>0</v>
      </c>
      <c r="L694" s="178">
        <v>21</v>
      </c>
      <c r="M694" s="178">
        <f>G694*(1+L694/100)</f>
        <v>0</v>
      </c>
      <c r="N694" s="176">
        <v>5.0000000000000002E-5</v>
      </c>
      <c r="O694" s="176">
        <f>ROUND(E694*N694,2)</f>
        <v>0.01</v>
      </c>
      <c r="P694" s="176">
        <v>0</v>
      </c>
      <c r="Q694" s="176">
        <f>ROUND(E694*P694,2)</f>
        <v>0</v>
      </c>
      <c r="R694" s="178"/>
      <c r="S694" s="178" t="s">
        <v>206</v>
      </c>
      <c r="T694" s="179" t="s">
        <v>207</v>
      </c>
      <c r="U694" s="158">
        <v>0</v>
      </c>
      <c r="V694" s="158">
        <f>ROUND(E694*U694,2)</f>
        <v>0</v>
      </c>
      <c r="W694" s="158"/>
      <c r="X694" s="158" t="s">
        <v>208</v>
      </c>
      <c r="Y694" s="158" t="s">
        <v>209</v>
      </c>
      <c r="Z694" s="147"/>
      <c r="AA694" s="147"/>
      <c r="AB694" s="147"/>
      <c r="AC694" s="147"/>
      <c r="AD694" s="147"/>
      <c r="AE694" s="147"/>
      <c r="AF694" s="147"/>
      <c r="AG694" s="147" t="s">
        <v>210</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ht="33.75" outlineLevel="2" x14ac:dyDescent="0.2">
      <c r="A695" s="154"/>
      <c r="B695" s="155"/>
      <c r="C695" s="256" t="s">
        <v>1018</v>
      </c>
      <c r="D695" s="257"/>
      <c r="E695" s="257"/>
      <c r="F695" s="257"/>
      <c r="G695" s="257"/>
      <c r="H695" s="158"/>
      <c r="I695" s="158"/>
      <c r="J695" s="158"/>
      <c r="K695" s="158"/>
      <c r="L695" s="158"/>
      <c r="M695" s="158"/>
      <c r="N695" s="157"/>
      <c r="O695" s="157"/>
      <c r="P695" s="157"/>
      <c r="Q695" s="157"/>
      <c r="R695" s="158"/>
      <c r="S695" s="158"/>
      <c r="T695" s="158"/>
      <c r="U695" s="158"/>
      <c r="V695" s="158"/>
      <c r="W695" s="158"/>
      <c r="X695" s="158"/>
      <c r="Y695" s="158"/>
      <c r="Z695" s="147"/>
      <c r="AA695" s="147"/>
      <c r="AB695" s="147"/>
      <c r="AC695" s="147"/>
      <c r="AD695" s="147"/>
      <c r="AE695" s="147"/>
      <c r="AF695" s="147"/>
      <c r="AG695" s="147" t="s">
        <v>212</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80" t="str">
        <f>C695</f>
        <v>Po provedení opravy podkladní mazaniny bude provedena epoxidová utěsňovací dvouvrstvová penetrace proti vlhkosti.  Bude použita epoxidová pryskyřice s velmi malým pachem, která se používá k uzavření vlhkosti do 5 CM-% na cementových potěrech nebo betonu - např. UZIN PE 460 + křemičitý písek UZIN</v>
      </c>
      <c r="BB695" s="147"/>
      <c r="BC695" s="147"/>
      <c r="BD695" s="147"/>
      <c r="BE695" s="147"/>
      <c r="BF695" s="147"/>
      <c r="BG695" s="147"/>
      <c r="BH695" s="147"/>
    </row>
    <row r="696" spans="1:60" outlineLevel="3" x14ac:dyDescent="0.2">
      <c r="A696" s="154"/>
      <c r="B696" s="155"/>
      <c r="C696" s="184" t="s">
        <v>244</v>
      </c>
      <c r="D696" s="160"/>
      <c r="E696" s="161"/>
      <c r="F696" s="162"/>
      <c r="G696" s="162"/>
      <c r="H696" s="158"/>
      <c r="I696" s="158"/>
      <c r="J696" s="158"/>
      <c r="K696" s="158"/>
      <c r="L696" s="158"/>
      <c r="M696" s="158"/>
      <c r="N696" s="157"/>
      <c r="O696" s="157"/>
      <c r="P696" s="157"/>
      <c r="Q696" s="157"/>
      <c r="R696" s="158"/>
      <c r="S696" s="158"/>
      <c r="T696" s="158"/>
      <c r="U696" s="158"/>
      <c r="V696" s="158"/>
      <c r="W696" s="158"/>
      <c r="X696" s="158"/>
      <c r="Y696" s="158"/>
      <c r="Z696" s="147"/>
      <c r="AA696" s="147"/>
      <c r="AB696" s="147"/>
      <c r="AC696" s="147"/>
      <c r="AD696" s="147"/>
      <c r="AE696" s="147"/>
      <c r="AF696" s="147"/>
      <c r="AG696" s="147" t="s">
        <v>212</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ht="33.75" outlineLevel="3" x14ac:dyDescent="0.2">
      <c r="A697" s="154"/>
      <c r="B697" s="155"/>
      <c r="C697" s="254" t="s">
        <v>1019</v>
      </c>
      <c r="D697" s="255"/>
      <c r="E697" s="255"/>
      <c r="F697" s="255"/>
      <c r="G697" s="255"/>
      <c r="H697" s="158"/>
      <c r="I697" s="158"/>
      <c r="J697" s="158"/>
      <c r="K697" s="158"/>
      <c r="L697" s="158"/>
      <c r="M697" s="158"/>
      <c r="N697" s="157"/>
      <c r="O697" s="157"/>
      <c r="P697" s="157"/>
      <c r="Q697" s="157"/>
      <c r="R697" s="158"/>
      <c r="S697" s="158"/>
      <c r="T697" s="158"/>
      <c r="U697" s="158"/>
      <c r="V697" s="158"/>
      <c r="W697" s="158"/>
      <c r="X697" s="158"/>
      <c r="Y697" s="158"/>
      <c r="Z697" s="147"/>
      <c r="AA697" s="147"/>
      <c r="AB697" s="147"/>
      <c r="AC697" s="147"/>
      <c r="AD697" s="147"/>
      <c r="AE697" s="147"/>
      <c r="AF697" s="147"/>
      <c r="AG697" s="147" t="s">
        <v>212</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80" t="str">
        <f>C697</f>
        <v>Podklad musí být nosný, pevný v tahu a tlaku, čistý a zbavený látek, které omezují přilnavost (nečistoty, olej, mastnota). Nepřidržné nebo labilní vrstvy, např. separační prostředky, volné zbytky lepidel, stěrkovacích hmot, krytiny nebo nátěrů aj. musí být odstraněny např. odkartáčováním, odbroušením, odfrézováním nebo otryskáním. Volné části a prach musí být důkladně vysáty.</v>
      </c>
      <c r="BB697" s="147"/>
      <c r="BC697" s="147"/>
      <c r="BD697" s="147"/>
      <c r="BE697" s="147"/>
      <c r="BF697" s="147"/>
      <c r="BG697" s="147"/>
      <c r="BH697" s="147"/>
    </row>
    <row r="698" spans="1:60" outlineLevel="3" x14ac:dyDescent="0.2">
      <c r="A698" s="154"/>
      <c r="B698" s="155"/>
      <c r="C698" s="184" t="s">
        <v>244</v>
      </c>
      <c r="D698" s="160"/>
      <c r="E698" s="161"/>
      <c r="F698" s="162"/>
      <c r="G698" s="162"/>
      <c r="H698" s="158"/>
      <c r="I698" s="158"/>
      <c r="J698" s="158"/>
      <c r="K698" s="158"/>
      <c r="L698" s="158"/>
      <c r="M698" s="158"/>
      <c r="N698" s="157"/>
      <c r="O698" s="157"/>
      <c r="P698" s="157"/>
      <c r="Q698" s="157"/>
      <c r="R698" s="158"/>
      <c r="S698" s="158"/>
      <c r="T698" s="158"/>
      <c r="U698" s="158"/>
      <c r="V698" s="158"/>
      <c r="W698" s="158"/>
      <c r="X698" s="158"/>
      <c r="Y698" s="158"/>
      <c r="Z698" s="147"/>
      <c r="AA698" s="147"/>
      <c r="AB698" s="147"/>
      <c r="AC698" s="147"/>
      <c r="AD698" s="147"/>
      <c r="AE698" s="147"/>
      <c r="AF698" s="147"/>
      <c r="AG698" s="147" t="s">
        <v>212</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ht="45" outlineLevel="3" x14ac:dyDescent="0.2">
      <c r="A699" s="154"/>
      <c r="B699" s="155"/>
      <c r="C699" s="254" t="s">
        <v>1108</v>
      </c>
      <c r="D699" s="255"/>
      <c r="E699" s="255"/>
      <c r="F699" s="255"/>
      <c r="G699" s="255"/>
      <c r="H699" s="158"/>
      <c r="I699" s="158"/>
      <c r="J699" s="158"/>
      <c r="K699" s="158"/>
      <c r="L699" s="158"/>
      <c r="M699" s="158"/>
      <c r="N699" s="157"/>
      <c r="O699" s="157"/>
      <c r="P699" s="157"/>
      <c r="Q699" s="157"/>
      <c r="R699" s="158"/>
      <c r="S699" s="158"/>
      <c r="T699" s="158"/>
      <c r="U699" s="158"/>
      <c r="V699" s="158"/>
      <c r="W699" s="158"/>
      <c r="X699" s="158"/>
      <c r="Y699" s="158"/>
      <c r="Z699" s="147"/>
      <c r="AA699" s="147"/>
      <c r="AB699" s="147"/>
      <c r="AC699" s="147"/>
      <c r="AD699" s="147"/>
      <c r="AE699" s="147"/>
      <c r="AF699" s="147"/>
      <c r="AG699" s="147" t="s">
        <v>212</v>
      </c>
      <c r="AH699" s="147"/>
      <c r="AI699" s="147"/>
      <c r="AJ699" s="147"/>
      <c r="AK699" s="147"/>
      <c r="AL699" s="147"/>
      <c r="AM699" s="147"/>
      <c r="AN699" s="147"/>
      <c r="AO699" s="147"/>
      <c r="AP699" s="147"/>
      <c r="AQ699" s="147"/>
      <c r="AR699" s="147"/>
      <c r="AS699" s="147"/>
      <c r="AT699" s="147"/>
      <c r="AU699" s="147"/>
      <c r="AV699" s="147"/>
      <c r="AW699" s="147"/>
      <c r="AX699" s="147"/>
      <c r="AY699" s="147"/>
      <c r="AZ699" s="147"/>
      <c r="BA699" s="180" t="str">
        <f>C699</f>
        <v>Jako uzavírací vrstva je dle pravidel nutná dvojnásobná vrstva. Druhá vrstva se aplikuje po dosáhnutí pochůznosti první vrstvy, nejpozději po 48 hodinách. Pro optické rozlišení přimíchat do druhé vrstvy cca 1 % barevného tónovače. Při následné pokládce cementové stěrky nebo lepicí malty je nutné do ještě čerstvé poslední vrstvy ihned celoplošně a s přebytkem vsypat křemičitý písek. Před realizací samonivelační stěrky se musí podklad s křemičitým pískem důsledně vysát.</v>
      </c>
      <c r="BB699" s="147"/>
      <c r="BC699" s="147"/>
      <c r="BD699" s="147"/>
      <c r="BE699" s="147"/>
      <c r="BF699" s="147"/>
      <c r="BG699" s="147"/>
      <c r="BH699" s="147"/>
    </row>
    <row r="700" spans="1:60" outlineLevel="3" x14ac:dyDescent="0.2">
      <c r="A700" s="154"/>
      <c r="B700" s="155"/>
      <c r="C700" s="184" t="s">
        <v>244</v>
      </c>
      <c r="D700" s="160"/>
      <c r="E700" s="161"/>
      <c r="F700" s="162"/>
      <c r="G700" s="162"/>
      <c r="H700" s="158"/>
      <c r="I700" s="158"/>
      <c r="J700" s="158"/>
      <c r="K700" s="158"/>
      <c r="L700" s="158"/>
      <c r="M700" s="158"/>
      <c r="N700" s="157"/>
      <c r="O700" s="157"/>
      <c r="P700" s="157"/>
      <c r="Q700" s="157"/>
      <c r="R700" s="158"/>
      <c r="S700" s="158"/>
      <c r="T700" s="158"/>
      <c r="U700" s="158"/>
      <c r="V700" s="158"/>
      <c r="W700" s="158"/>
      <c r="X700" s="158"/>
      <c r="Y700" s="158"/>
      <c r="Z700" s="147"/>
      <c r="AA700" s="147"/>
      <c r="AB700" s="147"/>
      <c r="AC700" s="147"/>
      <c r="AD700" s="147"/>
      <c r="AE700" s="147"/>
      <c r="AF700" s="147"/>
      <c r="AG700" s="147" t="s">
        <v>212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3" x14ac:dyDescent="0.2">
      <c r="A701" s="154"/>
      <c r="B701" s="155"/>
      <c r="C701" s="254" t="s">
        <v>1020</v>
      </c>
      <c r="D701" s="255"/>
      <c r="E701" s="255"/>
      <c r="F701" s="255"/>
      <c r="G701" s="255"/>
      <c r="H701" s="158"/>
      <c r="I701" s="158"/>
      <c r="J701" s="158"/>
      <c r="K701" s="158"/>
      <c r="L701" s="158"/>
      <c r="M701" s="158"/>
      <c r="N701" s="157"/>
      <c r="O701" s="157"/>
      <c r="P701" s="157"/>
      <c r="Q701" s="157"/>
      <c r="R701" s="158"/>
      <c r="S701" s="158"/>
      <c r="T701" s="158"/>
      <c r="U701" s="158"/>
      <c r="V701" s="158"/>
      <c r="W701" s="158"/>
      <c r="X701" s="158"/>
      <c r="Y701" s="158"/>
      <c r="Z701" s="147"/>
      <c r="AA701" s="147"/>
      <c r="AB701" s="147"/>
      <c r="AC701" s="147"/>
      <c r="AD701" s="147"/>
      <c r="AE701" s="147"/>
      <c r="AF701" s="147"/>
      <c r="AG701" s="147" t="s">
        <v>212</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2" x14ac:dyDescent="0.2">
      <c r="A702" s="154"/>
      <c r="B702" s="155"/>
      <c r="C702" s="183" t="s">
        <v>1021</v>
      </c>
      <c r="D702" s="163"/>
      <c r="E702" s="164">
        <v>238.62</v>
      </c>
      <c r="F702" s="158"/>
      <c r="G702" s="158"/>
      <c r="H702" s="158"/>
      <c r="I702" s="158"/>
      <c r="J702" s="158"/>
      <c r="K702" s="158"/>
      <c r="L702" s="158"/>
      <c r="M702" s="158"/>
      <c r="N702" s="157"/>
      <c r="O702" s="157"/>
      <c r="P702" s="157"/>
      <c r="Q702" s="157"/>
      <c r="R702" s="158"/>
      <c r="S702" s="158"/>
      <c r="T702" s="158"/>
      <c r="U702" s="158"/>
      <c r="V702" s="158"/>
      <c r="W702" s="158"/>
      <c r="X702" s="158"/>
      <c r="Y702" s="158"/>
      <c r="Z702" s="147"/>
      <c r="AA702" s="147"/>
      <c r="AB702" s="147"/>
      <c r="AC702" s="147"/>
      <c r="AD702" s="147"/>
      <c r="AE702" s="147"/>
      <c r="AF702" s="147"/>
      <c r="AG702" s="147" t="s">
        <v>217</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3" x14ac:dyDescent="0.2">
      <c r="A703" s="154"/>
      <c r="B703" s="155"/>
      <c r="C703" s="183" t="s">
        <v>971</v>
      </c>
      <c r="D703" s="163"/>
      <c r="E703" s="164">
        <v>32.82</v>
      </c>
      <c r="F703" s="158"/>
      <c r="G703" s="158"/>
      <c r="H703" s="158"/>
      <c r="I703" s="158"/>
      <c r="J703" s="158"/>
      <c r="K703" s="158"/>
      <c r="L703" s="158"/>
      <c r="M703" s="158"/>
      <c r="N703" s="157"/>
      <c r="O703" s="157"/>
      <c r="P703" s="157"/>
      <c r="Q703" s="157"/>
      <c r="R703" s="158"/>
      <c r="S703" s="158"/>
      <c r="T703" s="158"/>
      <c r="U703" s="158"/>
      <c r="V703" s="158"/>
      <c r="W703" s="158"/>
      <c r="X703" s="158"/>
      <c r="Y703" s="158"/>
      <c r="Z703" s="147"/>
      <c r="AA703" s="147"/>
      <c r="AB703" s="147"/>
      <c r="AC703" s="147"/>
      <c r="AD703" s="147"/>
      <c r="AE703" s="147"/>
      <c r="AF703" s="147"/>
      <c r="AG703" s="147" t="s">
        <v>217</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v>214</v>
      </c>
      <c r="B704" s="155" t="s">
        <v>1022</v>
      </c>
      <c r="C704" s="197" t="s">
        <v>1023</v>
      </c>
      <c r="D704" s="156" t="s">
        <v>0</v>
      </c>
      <c r="E704" s="195"/>
      <c r="F704" s="159"/>
      <c r="G704" s="158">
        <f>ROUND(E704*F704,2)</f>
        <v>0</v>
      </c>
      <c r="H704" s="159"/>
      <c r="I704" s="158">
        <f>ROUND(E704*H704,2)</f>
        <v>0</v>
      </c>
      <c r="J704" s="159"/>
      <c r="K704" s="158">
        <f>ROUND(E704*J704,2)</f>
        <v>0</v>
      </c>
      <c r="L704" s="158">
        <v>21</v>
      </c>
      <c r="M704" s="158">
        <f>G704*(1+L704/100)</f>
        <v>0</v>
      </c>
      <c r="N704" s="157">
        <v>0</v>
      </c>
      <c r="O704" s="157">
        <f>ROUND(E704*N704,2)</f>
        <v>0</v>
      </c>
      <c r="P704" s="157">
        <v>0</v>
      </c>
      <c r="Q704" s="157">
        <f>ROUND(E704*P704,2)</f>
        <v>0</v>
      </c>
      <c r="R704" s="158"/>
      <c r="S704" s="158" t="s">
        <v>229</v>
      </c>
      <c r="T704" s="158" t="s">
        <v>229</v>
      </c>
      <c r="U704" s="158">
        <v>0</v>
      </c>
      <c r="V704" s="158">
        <f>ROUND(E704*U704,2)</f>
        <v>0</v>
      </c>
      <c r="W704" s="158"/>
      <c r="X704" s="158" t="s">
        <v>687</v>
      </c>
      <c r="Y704" s="158" t="s">
        <v>209</v>
      </c>
      <c r="Z704" s="147"/>
      <c r="AA704" s="147"/>
      <c r="AB704" s="147"/>
      <c r="AC704" s="147"/>
      <c r="AD704" s="147"/>
      <c r="AE704" s="147"/>
      <c r="AF704" s="147"/>
      <c r="AG704" s="147" t="s">
        <v>688</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x14ac:dyDescent="0.2">
      <c r="A705" s="166" t="s">
        <v>201</v>
      </c>
      <c r="B705" s="167" t="s">
        <v>153</v>
      </c>
      <c r="C705" s="181" t="s">
        <v>154</v>
      </c>
      <c r="D705" s="168"/>
      <c r="E705" s="169"/>
      <c r="F705" s="170"/>
      <c r="G705" s="170">
        <f>SUMIF(AG706:AG742,"&lt;&gt;NOR",G706:G742)</f>
        <v>0</v>
      </c>
      <c r="H705" s="170"/>
      <c r="I705" s="170">
        <f>SUM(I706:I742)</f>
        <v>0</v>
      </c>
      <c r="J705" s="170"/>
      <c r="K705" s="170">
        <f>SUM(K706:K742)</f>
        <v>0</v>
      </c>
      <c r="L705" s="170"/>
      <c r="M705" s="170">
        <f>SUM(M706:M742)</f>
        <v>0</v>
      </c>
      <c r="N705" s="169"/>
      <c r="O705" s="169">
        <f>SUM(O706:O742)</f>
        <v>0.63000000000000012</v>
      </c>
      <c r="P705" s="169"/>
      <c r="Q705" s="169">
        <f>SUM(Q706:Q742)</f>
        <v>0</v>
      </c>
      <c r="R705" s="170"/>
      <c r="S705" s="170"/>
      <c r="T705" s="171"/>
      <c r="U705" s="165"/>
      <c r="V705" s="165">
        <f>SUM(V706:V742)</f>
        <v>0</v>
      </c>
      <c r="W705" s="165"/>
      <c r="X705" s="165"/>
      <c r="Y705" s="165"/>
      <c r="AG705" t="s">
        <v>202</v>
      </c>
    </row>
    <row r="706" spans="1:60" outlineLevel="1" x14ac:dyDescent="0.2">
      <c r="A706" s="173">
        <v>215</v>
      </c>
      <c r="B706" s="174" t="s">
        <v>1024</v>
      </c>
      <c r="C706" s="182" t="s">
        <v>1025</v>
      </c>
      <c r="D706" s="175" t="s">
        <v>329</v>
      </c>
      <c r="E706" s="176">
        <v>28.36</v>
      </c>
      <c r="F706" s="177"/>
      <c r="G706" s="178">
        <f>ROUND(E706*F706,2)</f>
        <v>0</v>
      </c>
      <c r="H706" s="177"/>
      <c r="I706" s="178">
        <f>ROUND(E706*H706,2)</f>
        <v>0</v>
      </c>
      <c r="J706" s="177"/>
      <c r="K706" s="178">
        <f>ROUND(E706*J706,2)</f>
        <v>0</v>
      </c>
      <c r="L706" s="178">
        <v>21</v>
      </c>
      <c r="M706" s="178">
        <f>G706*(1+L706/100)</f>
        <v>0</v>
      </c>
      <c r="N706" s="176">
        <v>2.1000000000000001E-4</v>
      </c>
      <c r="O706" s="176">
        <f>ROUND(E706*N706,2)</f>
        <v>0.01</v>
      </c>
      <c r="P706" s="176">
        <v>0</v>
      </c>
      <c r="Q706" s="176">
        <f>ROUND(E706*P706,2)</f>
        <v>0</v>
      </c>
      <c r="R706" s="178"/>
      <c r="S706" s="178" t="s">
        <v>229</v>
      </c>
      <c r="T706" s="179" t="s">
        <v>229</v>
      </c>
      <c r="U706" s="158">
        <v>0</v>
      </c>
      <c r="V706" s="158">
        <f>ROUND(E706*U706,2)</f>
        <v>0</v>
      </c>
      <c r="W706" s="158"/>
      <c r="X706" s="158" t="s">
        <v>208</v>
      </c>
      <c r="Y706" s="158" t="s">
        <v>209</v>
      </c>
      <c r="Z706" s="147"/>
      <c r="AA706" s="147"/>
      <c r="AB706" s="147"/>
      <c r="AC706" s="147"/>
      <c r="AD706" s="147"/>
      <c r="AE706" s="147"/>
      <c r="AF706" s="147"/>
      <c r="AG706" s="147" t="s">
        <v>692</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2" x14ac:dyDescent="0.2">
      <c r="A707" s="154"/>
      <c r="B707" s="155"/>
      <c r="C707" s="183" t="s">
        <v>1026</v>
      </c>
      <c r="D707" s="163"/>
      <c r="E707" s="164">
        <v>29</v>
      </c>
      <c r="F707" s="158"/>
      <c r="G707" s="158"/>
      <c r="H707" s="158"/>
      <c r="I707" s="158"/>
      <c r="J707" s="158"/>
      <c r="K707" s="158"/>
      <c r="L707" s="158"/>
      <c r="M707" s="158"/>
      <c r="N707" s="157"/>
      <c r="O707" s="157"/>
      <c r="P707" s="157"/>
      <c r="Q707" s="157"/>
      <c r="R707" s="158"/>
      <c r="S707" s="158"/>
      <c r="T707" s="158"/>
      <c r="U707" s="158"/>
      <c r="V707" s="158"/>
      <c r="W707" s="158"/>
      <c r="X707" s="158"/>
      <c r="Y707" s="158"/>
      <c r="Z707" s="147"/>
      <c r="AA707" s="147"/>
      <c r="AB707" s="147"/>
      <c r="AC707" s="147"/>
      <c r="AD707" s="147"/>
      <c r="AE707" s="147"/>
      <c r="AF707" s="147"/>
      <c r="AG707" s="147" t="s">
        <v>217</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
      <c r="A708" s="154"/>
      <c r="B708" s="155"/>
      <c r="C708" s="183" t="s">
        <v>1027</v>
      </c>
      <c r="D708" s="163"/>
      <c r="E708" s="164">
        <v>-2.8</v>
      </c>
      <c r="F708" s="158"/>
      <c r="G708" s="158"/>
      <c r="H708" s="158"/>
      <c r="I708" s="158"/>
      <c r="J708" s="158"/>
      <c r="K708" s="158"/>
      <c r="L708" s="158"/>
      <c r="M708" s="158"/>
      <c r="N708" s="157"/>
      <c r="O708" s="157"/>
      <c r="P708" s="157"/>
      <c r="Q708" s="157"/>
      <c r="R708" s="158"/>
      <c r="S708" s="158"/>
      <c r="T708" s="158"/>
      <c r="U708" s="158"/>
      <c r="V708" s="158"/>
      <c r="W708" s="158"/>
      <c r="X708" s="158"/>
      <c r="Y708" s="158"/>
      <c r="Z708" s="147"/>
      <c r="AA708" s="147"/>
      <c r="AB708" s="147"/>
      <c r="AC708" s="147"/>
      <c r="AD708" s="147"/>
      <c r="AE708" s="147"/>
      <c r="AF708" s="147"/>
      <c r="AG708" s="147" t="s">
        <v>217</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3" x14ac:dyDescent="0.2">
      <c r="A709" s="154"/>
      <c r="B709" s="155"/>
      <c r="C709" s="183" t="s">
        <v>1028</v>
      </c>
      <c r="D709" s="163"/>
      <c r="E709" s="164">
        <v>2.16</v>
      </c>
      <c r="F709" s="158"/>
      <c r="G709" s="158"/>
      <c r="H709" s="158"/>
      <c r="I709" s="158"/>
      <c r="J709" s="158"/>
      <c r="K709" s="158"/>
      <c r="L709" s="158"/>
      <c r="M709" s="158"/>
      <c r="N709" s="157"/>
      <c r="O709" s="157"/>
      <c r="P709" s="157"/>
      <c r="Q709" s="157"/>
      <c r="R709" s="158"/>
      <c r="S709" s="158"/>
      <c r="T709" s="158"/>
      <c r="U709" s="158"/>
      <c r="V709" s="158"/>
      <c r="W709" s="158"/>
      <c r="X709" s="158"/>
      <c r="Y709" s="158"/>
      <c r="Z709" s="147"/>
      <c r="AA709" s="147"/>
      <c r="AB709" s="147"/>
      <c r="AC709" s="147"/>
      <c r="AD709" s="147"/>
      <c r="AE709" s="147"/>
      <c r="AF709" s="147"/>
      <c r="AG709" s="147" t="s">
        <v>217</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ht="22.5" outlineLevel="1" x14ac:dyDescent="0.2">
      <c r="A710" s="173">
        <v>216</v>
      </c>
      <c r="B710" s="174" t="s">
        <v>1029</v>
      </c>
      <c r="C710" s="182" t="s">
        <v>1030</v>
      </c>
      <c r="D710" s="175" t="s">
        <v>296</v>
      </c>
      <c r="E710" s="176">
        <v>10</v>
      </c>
      <c r="F710" s="177"/>
      <c r="G710" s="178">
        <f>ROUND(E710*F710,2)</f>
        <v>0</v>
      </c>
      <c r="H710" s="177"/>
      <c r="I710" s="178">
        <f>ROUND(E710*H710,2)</f>
        <v>0</v>
      </c>
      <c r="J710" s="177"/>
      <c r="K710" s="178">
        <f>ROUND(E710*J710,2)</f>
        <v>0</v>
      </c>
      <c r="L710" s="178">
        <v>21</v>
      </c>
      <c r="M710" s="178">
        <f>G710*(1+L710/100)</f>
        <v>0</v>
      </c>
      <c r="N710" s="176">
        <v>0</v>
      </c>
      <c r="O710" s="176">
        <f>ROUND(E710*N710,2)</f>
        <v>0</v>
      </c>
      <c r="P710" s="176">
        <v>0</v>
      </c>
      <c r="Q710" s="176">
        <f>ROUND(E710*P710,2)</f>
        <v>0</v>
      </c>
      <c r="R710" s="178"/>
      <c r="S710" s="178" t="s">
        <v>229</v>
      </c>
      <c r="T710" s="179" t="s">
        <v>229</v>
      </c>
      <c r="U710" s="158">
        <v>0</v>
      </c>
      <c r="V710" s="158">
        <f>ROUND(E710*U710,2)</f>
        <v>0</v>
      </c>
      <c r="W710" s="158"/>
      <c r="X710" s="158" t="s">
        <v>208</v>
      </c>
      <c r="Y710" s="158" t="s">
        <v>209</v>
      </c>
      <c r="Z710" s="147"/>
      <c r="AA710" s="147"/>
      <c r="AB710" s="147"/>
      <c r="AC710" s="147"/>
      <c r="AD710" s="147"/>
      <c r="AE710" s="147"/>
      <c r="AF710" s="147"/>
      <c r="AG710" s="147" t="s">
        <v>692</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2" x14ac:dyDescent="0.2">
      <c r="A711" s="154"/>
      <c r="B711" s="155"/>
      <c r="C711" s="183" t="s">
        <v>299</v>
      </c>
      <c r="D711" s="163"/>
      <c r="E711" s="164">
        <v>10</v>
      </c>
      <c r="F711" s="158"/>
      <c r="G711" s="158"/>
      <c r="H711" s="158"/>
      <c r="I711" s="158"/>
      <c r="J711" s="158"/>
      <c r="K711" s="158"/>
      <c r="L711" s="158"/>
      <c r="M711" s="158"/>
      <c r="N711" s="157"/>
      <c r="O711" s="157"/>
      <c r="P711" s="157"/>
      <c r="Q711" s="157"/>
      <c r="R711" s="158"/>
      <c r="S711" s="158"/>
      <c r="T711" s="158"/>
      <c r="U711" s="158"/>
      <c r="V711" s="158"/>
      <c r="W711" s="158"/>
      <c r="X711" s="158"/>
      <c r="Y711" s="158"/>
      <c r="Z711" s="147"/>
      <c r="AA711" s="147"/>
      <c r="AB711" s="147"/>
      <c r="AC711" s="147"/>
      <c r="AD711" s="147"/>
      <c r="AE711" s="147"/>
      <c r="AF711" s="147"/>
      <c r="AG711" s="147" t="s">
        <v>217</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ht="22.5" outlineLevel="1" x14ac:dyDescent="0.2">
      <c r="A712" s="173">
        <v>217</v>
      </c>
      <c r="B712" s="174" t="s">
        <v>1031</v>
      </c>
      <c r="C712" s="182" t="s">
        <v>1032</v>
      </c>
      <c r="D712" s="175" t="s">
        <v>296</v>
      </c>
      <c r="E712" s="176">
        <v>6</v>
      </c>
      <c r="F712" s="177"/>
      <c r="G712" s="178">
        <f>ROUND(E712*F712,2)</f>
        <v>0</v>
      </c>
      <c r="H712" s="177"/>
      <c r="I712" s="178">
        <f>ROUND(E712*H712,2)</f>
        <v>0</v>
      </c>
      <c r="J712" s="177"/>
      <c r="K712" s="178">
        <f>ROUND(E712*J712,2)</f>
        <v>0</v>
      </c>
      <c r="L712" s="178">
        <v>21</v>
      </c>
      <c r="M712" s="178">
        <f>G712*(1+L712/100)</f>
        <v>0</v>
      </c>
      <c r="N712" s="176">
        <v>0</v>
      </c>
      <c r="O712" s="176">
        <f>ROUND(E712*N712,2)</f>
        <v>0</v>
      </c>
      <c r="P712" s="176">
        <v>0</v>
      </c>
      <c r="Q712" s="176">
        <f>ROUND(E712*P712,2)</f>
        <v>0</v>
      </c>
      <c r="R712" s="178"/>
      <c r="S712" s="178" t="s">
        <v>229</v>
      </c>
      <c r="T712" s="179" t="s">
        <v>229</v>
      </c>
      <c r="U712" s="158">
        <v>0</v>
      </c>
      <c r="V712" s="158">
        <f>ROUND(E712*U712,2)</f>
        <v>0</v>
      </c>
      <c r="W712" s="158"/>
      <c r="X712" s="158" t="s">
        <v>208</v>
      </c>
      <c r="Y712" s="158" t="s">
        <v>209</v>
      </c>
      <c r="Z712" s="147"/>
      <c r="AA712" s="147"/>
      <c r="AB712" s="147"/>
      <c r="AC712" s="147"/>
      <c r="AD712" s="147"/>
      <c r="AE712" s="147"/>
      <c r="AF712" s="147"/>
      <c r="AG712" s="147" t="s">
        <v>692</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2" x14ac:dyDescent="0.2">
      <c r="A713" s="154"/>
      <c r="B713" s="155"/>
      <c r="C713" s="183" t="s">
        <v>91</v>
      </c>
      <c r="D713" s="163"/>
      <c r="E713" s="164">
        <v>6</v>
      </c>
      <c r="F713" s="158"/>
      <c r="G713" s="158"/>
      <c r="H713" s="158"/>
      <c r="I713" s="158"/>
      <c r="J713" s="158"/>
      <c r="K713" s="158"/>
      <c r="L713" s="158"/>
      <c r="M713" s="158"/>
      <c r="N713" s="157"/>
      <c r="O713" s="157"/>
      <c r="P713" s="157"/>
      <c r="Q713" s="157"/>
      <c r="R713" s="158"/>
      <c r="S713" s="158"/>
      <c r="T713" s="158"/>
      <c r="U713" s="158"/>
      <c r="V713" s="158"/>
      <c r="W713" s="158"/>
      <c r="X713" s="158"/>
      <c r="Y713" s="158"/>
      <c r="Z713" s="147"/>
      <c r="AA713" s="147"/>
      <c r="AB713" s="147"/>
      <c r="AC713" s="147"/>
      <c r="AD713" s="147"/>
      <c r="AE713" s="147"/>
      <c r="AF713" s="147"/>
      <c r="AG713" s="147" t="s">
        <v>217</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ht="22.5" outlineLevel="1" x14ac:dyDescent="0.2">
      <c r="A714" s="173">
        <v>218</v>
      </c>
      <c r="B714" s="174" t="s">
        <v>1033</v>
      </c>
      <c r="C714" s="182" t="s">
        <v>1034</v>
      </c>
      <c r="D714" s="175" t="s">
        <v>329</v>
      </c>
      <c r="E714" s="176">
        <v>28.36</v>
      </c>
      <c r="F714" s="177"/>
      <c r="G714" s="178">
        <f>ROUND(E714*F714,2)</f>
        <v>0</v>
      </c>
      <c r="H714" s="177"/>
      <c r="I714" s="178">
        <f>ROUND(E714*H714,2)</f>
        <v>0</v>
      </c>
      <c r="J714" s="177"/>
      <c r="K714" s="178">
        <f>ROUND(E714*J714,2)</f>
        <v>0</v>
      </c>
      <c r="L714" s="178">
        <v>21</v>
      </c>
      <c r="M714" s="178">
        <f>G714*(1+L714/100)</f>
        <v>0</v>
      </c>
      <c r="N714" s="176">
        <v>4.9699999999999996E-3</v>
      </c>
      <c r="O714" s="176">
        <f>ROUND(E714*N714,2)</f>
        <v>0.14000000000000001</v>
      </c>
      <c r="P714" s="176">
        <v>0</v>
      </c>
      <c r="Q714" s="176">
        <f>ROUND(E714*P714,2)</f>
        <v>0</v>
      </c>
      <c r="R714" s="178"/>
      <c r="S714" s="178" t="s">
        <v>229</v>
      </c>
      <c r="T714" s="179" t="s">
        <v>229</v>
      </c>
      <c r="U714" s="158">
        <v>0</v>
      </c>
      <c r="V714" s="158">
        <f>ROUND(E714*U714,2)</f>
        <v>0</v>
      </c>
      <c r="W714" s="158"/>
      <c r="X714" s="158" t="s">
        <v>208</v>
      </c>
      <c r="Y714" s="158" t="s">
        <v>209</v>
      </c>
      <c r="Z714" s="147"/>
      <c r="AA714" s="147"/>
      <c r="AB714" s="147"/>
      <c r="AC714" s="147"/>
      <c r="AD714" s="147"/>
      <c r="AE714" s="147"/>
      <c r="AF714" s="147"/>
      <c r="AG714" s="147" t="s">
        <v>210</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2" x14ac:dyDescent="0.2">
      <c r="A715" s="154"/>
      <c r="B715" s="155"/>
      <c r="C715" s="183" t="s">
        <v>1026</v>
      </c>
      <c r="D715" s="163"/>
      <c r="E715" s="164">
        <v>29</v>
      </c>
      <c r="F715" s="158"/>
      <c r="G715" s="158"/>
      <c r="H715" s="158"/>
      <c r="I715" s="158"/>
      <c r="J715" s="158"/>
      <c r="K715" s="158"/>
      <c r="L715" s="158"/>
      <c r="M715" s="158"/>
      <c r="N715" s="157"/>
      <c r="O715" s="157"/>
      <c r="P715" s="157"/>
      <c r="Q715" s="157"/>
      <c r="R715" s="158"/>
      <c r="S715" s="158"/>
      <c r="T715" s="158"/>
      <c r="U715" s="158"/>
      <c r="V715" s="158"/>
      <c r="W715" s="158"/>
      <c r="X715" s="158"/>
      <c r="Y715" s="158"/>
      <c r="Z715" s="147"/>
      <c r="AA715" s="147"/>
      <c r="AB715" s="147"/>
      <c r="AC715" s="147"/>
      <c r="AD715" s="147"/>
      <c r="AE715" s="147"/>
      <c r="AF715" s="147"/>
      <c r="AG715" s="147" t="s">
        <v>217</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
      <c r="A716" s="154"/>
      <c r="B716" s="155"/>
      <c r="C716" s="183" t="s">
        <v>1027</v>
      </c>
      <c r="D716" s="163"/>
      <c r="E716" s="164">
        <v>-2.8</v>
      </c>
      <c r="F716" s="158"/>
      <c r="G716" s="158"/>
      <c r="H716" s="158"/>
      <c r="I716" s="158"/>
      <c r="J716" s="158"/>
      <c r="K716" s="158"/>
      <c r="L716" s="158"/>
      <c r="M716" s="158"/>
      <c r="N716" s="157"/>
      <c r="O716" s="157"/>
      <c r="P716" s="157"/>
      <c r="Q716" s="157"/>
      <c r="R716" s="158"/>
      <c r="S716" s="158"/>
      <c r="T716" s="158"/>
      <c r="U716" s="158"/>
      <c r="V716" s="158"/>
      <c r="W716" s="158"/>
      <c r="X716" s="158"/>
      <c r="Y716" s="158"/>
      <c r="Z716" s="147"/>
      <c r="AA716" s="147"/>
      <c r="AB716" s="147"/>
      <c r="AC716" s="147"/>
      <c r="AD716" s="147"/>
      <c r="AE716" s="147"/>
      <c r="AF716" s="147"/>
      <c r="AG716" s="147" t="s">
        <v>217</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
      <c r="A717" s="154"/>
      <c r="B717" s="155"/>
      <c r="C717" s="183" t="s">
        <v>1035</v>
      </c>
      <c r="D717" s="163"/>
      <c r="E717" s="164">
        <v>2.16</v>
      </c>
      <c r="F717" s="158"/>
      <c r="G717" s="158"/>
      <c r="H717" s="158"/>
      <c r="I717" s="158"/>
      <c r="J717" s="158"/>
      <c r="K717" s="158"/>
      <c r="L717" s="158"/>
      <c r="M717" s="158"/>
      <c r="N717" s="157"/>
      <c r="O717" s="157"/>
      <c r="P717" s="157"/>
      <c r="Q717" s="157"/>
      <c r="R717" s="158"/>
      <c r="S717" s="158"/>
      <c r="T717" s="158"/>
      <c r="U717" s="158"/>
      <c r="V717" s="158"/>
      <c r="W717" s="158"/>
      <c r="X717" s="158"/>
      <c r="Y717" s="158"/>
      <c r="Z717" s="147"/>
      <c r="AA717" s="147"/>
      <c r="AB717" s="147"/>
      <c r="AC717" s="147"/>
      <c r="AD717" s="147"/>
      <c r="AE717" s="147"/>
      <c r="AF717" s="147"/>
      <c r="AG717" s="147" t="s">
        <v>217</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ht="22.5" outlineLevel="1" x14ac:dyDescent="0.2">
      <c r="A718" s="173">
        <v>219</v>
      </c>
      <c r="B718" s="174" t="s">
        <v>1036</v>
      </c>
      <c r="C718" s="182" t="s">
        <v>1037</v>
      </c>
      <c r="D718" s="175" t="s">
        <v>329</v>
      </c>
      <c r="E718" s="176">
        <v>28.36</v>
      </c>
      <c r="F718" s="177"/>
      <c r="G718" s="178">
        <f>ROUND(E718*F718,2)</f>
        <v>0</v>
      </c>
      <c r="H718" s="177"/>
      <c r="I718" s="178">
        <f>ROUND(E718*H718,2)</f>
        <v>0</v>
      </c>
      <c r="J718" s="177"/>
      <c r="K718" s="178">
        <f>ROUND(E718*J718,2)</f>
        <v>0</v>
      </c>
      <c r="L718" s="178">
        <v>21</v>
      </c>
      <c r="M718" s="178">
        <f>G718*(1+L718/100)</f>
        <v>0</v>
      </c>
      <c r="N718" s="176">
        <v>4.0000000000000002E-4</v>
      </c>
      <c r="O718" s="176">
        <f>ROUND(E718*N718,2)</f>
        <v>0.01</v>
      </c>
      <c r="P718" s="176">
        <v>0</v>
      </c>
      <c r="Q718" s="176">
        <f>ROUND(E718*P718,2)</f>
        <v>0</v>
      </c>
      <c r="R718" s="178"/>
      <c r="S718" s="178" t="s">
        <v>229</v>
      </c>
      <c r="T718" s="179" t="s">
        <v>229</v>
      </c>
      <c r="U718" s="158">
        <v>0</v>
      </c>
      <c r="V718" s="158">
        <f>ROUND(E718*U718,2)</f>
        <v>0</v>
      </c>
      <c r="W718" s="158"/>
      <c r="X718" s="158" t="s">
        <v>208</v>
      </c>
      <c r="Y718" s="158" t="s">
        <v>209</v>
      </c>
      <c r="Z718" s="147"/>
      <c r="AA718" s="147"/>
      <c r="AB718" s="147"/>
      <c r="AC718" s="147"/>
      <c r="AD718" s="147"/>
      <c r="AE718" s="147"/>
      <c r="AF718" s="147"/>
      <c r="AG718" s="147" t="s">
        <v>692</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2" x14ac:dyDescent="0.2">
      <c r="A719" s="154"/>
      <c r="B719" s="155"/>
      <c r="C719" s="256" t="s">
        <v>1038</v>
      </c>
      <c r="D719" s="257"/>
      <c r="E719" s="257"/>
      <c r="F719" s="257"/>
      <c r="G719" s="257"/>
      <c r="H719" s="158"/>
      <c r="I719" s="158"/>
      <c r="J719" s="158"/>
      <c r="K719" s="158"/>
      <c r="L719" s="158"/>
      <c r="M719" s="158"/>
      <c r="N719" s="157"/>
      <c r="O719" s="157"/>
      <c r="P719" s="157"/>
      <c r="Q719" s="157"/>
      <c r="R719" s="158"/>
      <c r="S719" s="158"/>
      <c r="T719" s="158"/>
      <c r="U719" s="158"/>
      <c r="V719" s="158"/>
      <c r="W719" s="158"/>
      <c r="X719" s="158"/>
      <c r="Y719" s="158"/>
      <c r="Z719" s="147"/>
      <c r="AA719" s="147"/>
      <c r="AB719" s="147"/>
      <c r="AC719" s="147"/>
      <c r="AD719" s="147"/>
      <c r="AE719" s="147"/>
      <c r="AF719" s="147"/>
      <c r="AG719" s="147" t="s">
        <v>212</v>
      </c>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2" x14ac:dyDescent="0.2">
      <c r="A720" s="154"/>
      <c r="B720" s="155"/>
      <c r="C720" s="183" t="s">
        <v>1026</v>
      </c>
      <c r="D720" s="163"/>
      <c r="E720" s="164">
        <v>29</v>
      </c>
      <c r="F720" s="158"/>
      <c r="G720" s="158"/>
      <c r="H720" s="158"/>
      <c r="I720" s="158"/>
      <c r="J720" s="158"/>
      <c r="K720" s="158"/>
      <c r="L720" s="158"/>
      <c r="M720" s="158"/>
      <c r="N720" s="157"/>
      <c r="O720" s="157"/>
      <c r="P720" s="157"/>
      <c r="Q720" s="157"/>
      <c r="R720" s="158"/>
      <c r="S720" s="158"/>
      <c r="T720" s="158"/>
      <c r="U720" s="158"/>
      <c r="V720" s="158"/>
      <c r="W720" s="158"/>
      <c r="X720" s="158"/>
      <c r="Y720" s="158"/>
      <c r="Z720" s="147"/>
      <c r="AA720" s="147"/>
      <c r="AB720" s="147"/>
      <c r="AC720" s="147"/>
      <c r="AD720" s="147"/>
      <c r="AE720" s="147"/>
      <c r="AF720" s="147"/>
      <c r="AG720" s="147" t="s">
        <v>217</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
      <c r="A721" s="154"/>
      <c r="B721" s="155"/>
      <c r="C721" s="183" t="s">
        <v>1027</v>
      </c>
      <c r="D721" s="163"/>
      <c r="E721" s="164">
        <v>-2.8</v>
      </c>
      <c r="F721" s="158"/>
      <c r="G721" s="158"/>
      <c r="H721" s="158"/>
      <c r="I721" s="158"/>
      <c r="J721" s="158"/>
      <c r="K721" s="158"/>
      <c r="L721" s="158"/>
      <c r="M721" s="158"/>
      <c r="N721" s="157"/>
      <c r="O721" s="157"/>
      <c r="P721" s="157"/>
      <c r="Q721" s="157"/>
      <c r="R721" s="158"/>
      <c r="S721" s="158"/>
      <c r="T721" s="158"/>
      <c r="U721" s="158"/>
      <c r="V721" s="158"/>
      <c r="W721" s="158"/>
      <c r="X721" s="158"/>
      <c r="Y721" s="158"/>
      <c r="Z721" s="147"/>
      <c r="AA721" s="147"/>
      <c r="AB721" s="147"/>
      <c r="AC721" s="147"/>
      <c r="AD721" s="147"/>
      <c r="AE721" s="147"/>
      <c r="AF721" s="147"/>
      <c r="AG721" s="147" t="s">
        <v>217</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
      <c r="A722" s="154"/>
      <c r="B722" s="155"/>
      <c r="C722" s="183" t="s">
        <v>1035</v>
      </c>
      <c r="D722" s="163"/>
      <c r="E722" s="164">
        <v>2.16</v>
      </c>
      <c r="F722" s="158"/>
      <c r="G722" s="158"/>
      <c r="H722" s="158"/>
      <c r="I722" s="158"/>
      <c r="J722" s="158"/>
      <c r="K722" s="158"/>
      <c r="L722" s="158"/>
      <c r="M722" s="158"/>
      <c r="N722" s="157"/>
      <c r="O722" s="157"/>
      <c r="P722" s="157"/>
      <c r="Q722" s="157"/>
      <c r="R722" s="158"/>
      <c r="S722" s="158"/>
      <c r="T722" s="158"/>
      <c r="U722" s="158"/>
      <c r="V722" s="158"/>
      <c r="W722" s="158"/>
      <c r="X722" s="158"/>
      <c r="Y722" s="158"/>
      <c r="Z722" s="147"/>
      <c r="AA722" s="147"/>
      <c r="AB722" s="147"/>
      <c r="AC722" s="147"/>
      <c r="AD722" s="147"/>
      <c r="AE722" s="147"/>
      <c r="AF722" s="147"/>
      <c r="AG722" s="147" t="s">
        <v>217</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ht="33.75" outlineLevel="1" x14ac:dyDescent="0.2">
      <c r="A723" s="173">
        <v>220</v>
      </c>
      <c r="B723" s="174" t="s">
        <v>1039</v>
      </c>
      <c r="C723" s="182" t="s">
        <v>1040</v>
      </c>
      <c r="D723" s="175" t="s">
        <v>329</v>
      </c>
      <c r="E723" s="176">
        <v>28.36</v>
      </c>
      <c r="F723" s="177"/>
      <c r="G723" s="178">
        <f>ROUND(E723*F723,2)</f>
        <v>0</v>
      </c>
      <c r="H723" s="177"/>
      <c r="I723" s="178">
        <f>ROUND(E723*H723,2)</f>
        <v>0</v>
      </c>
      <c r="J723" s="177"/>
      <c r="K723" s="178">
        <f>ROUND(E723*J723,2)</f>
        <v>0</v>
      </c>
      <c r="L723" s="178">
        <v>21</v>
      </c>
      <c r="M723" s="178">
        <f>G723*(1+L723/100)</f>
        <v>0</v>
      </c>
      <c r="N723" s="176">
        <v>1.1E-4</v>
      </c>
      <c r="O723" s="176">
        <f>ROUND(E723*N723,2)</f>
        <v>0</v>
      </c>
      <c r="P723" s="176">
        <v>0</v>
      </c>
      <c r="Q723" s="176">
        <f>ROUND(E723*P723,2)</f>
        <v>0</v>
      </c>
      <c r="R723" s="178"/>
      <c r="S723" s="178" t="s">
        <v>229</v>
      </c>
      <c r="T723" s="179" t="s">
        <v>229</v>
      </c>
      <c r="U723" s="158">
        <v>0</v>
      </c>
      <c r="V723" s="158">
        <f>ROUND(E723*U723,2)</f>
        <v>0</v>
      </c>
      <c r="W723" s="158"/>
      <c r="X723" s="158" t="s">
        <v>208</v>
      </c>
      <c r="Y723" s="158" t="s">
        <v>209</v>
      </c>
      <c r="Z723" s="147"/>
      <c r="AA723" s="147"/>
      <c r="AB723" s="147"/>
      <c r="AC723" s="147"/>
      <c r="AD723" s="147"/>
      <c r="AE723" s="147"/>
      <c r="AF723" s="147"/>
      <c r="AG723" s="147" t="s">
        <v>692</v>
      </c>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2" x14ac:dyDescent="0.2">
      <c r="A724" s="154"/>
      <c r="B724" s="155"/>
      <c r="C724" s="183" t="s">
        <v>1026</v>
      </c>
      <c r="D724" s="163"/>
      <c r="E724" s="164">
        <v>29</v>
      </c>
      <c r="F724" s="158"/>
      <c r="G724" s="158"/>
      <c r="H724" s="158"/>
      <c r="I724" s="158"/>
      <c r="J724" s="158"/>
      <c r="K724" s="158"/>
      <c r="L724" s="158"/>
      <c r="M724" s="158"/>
      <c r="N724" s="157"/>
      <c r="O724" s="157"/>
      <c r="P724" s="157"/>
      <c r="Q724" s="157"/>
      <c r="R724" s="158"/>
      <c r="S724" s="158"/>
      <c r="T724" s="158"/>
      <c r="U724" s="158"/>
      <c r="V724" s="158"/>
      <c r="W724" s="158"/>
      <c r="X724" s="158"/>
      <c r="Y724" s="158"/>
      <c r="Z724" s="147"/>
      <c r="AA724" s="147"/>
      <c r="AB724" s="147"/>
      <c r="AC724" s="147"/>
      <c r="AD724" s="147"/>
      <c r="AE724" s="147"/>
      <c r="AF724" s="147"/>
      <c r="AG724" s="147" t="s">
        <v>217</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
      <c r="A725" s="154"/>
      <c r="B725" s="155"/>
      <c r="C725" s="183" t="s">
        <v>1027</v>
      </c>
      <c r="D725" s="163"/>
      <c r="E725" s="164">
        <v>-2.8</v>
      </c>
      <c r="F725" s="158"/>
      <c r="G725" s="158"/>
      <c r="H725" s="158"/>
      <c r="I725" s="158"/>
      <c r="J725" s="158"/>
      <c r="K725" s="158"/>
      <c r="L725" s="158"/>
      <c r="M725" s="158"/>
      <c r="N725" s="157"/>
      <c r="O725" s="157"/>
      <c r="P725" s="157"/>
      <c r="Q725" s="157"/>
      <c r="R725" s="158"/>
      <c r="S725" s="158"/>
      <c r="T725" s="158"/>
      <c r="U725" s="158"/>
      <c r="V725" s="158"/>
      <c r="W725" s="158"/>
      <c r="X725" s="158"/>
      <c r="Y725" s="158"/>
      <c r="Z725" s="147"/>
      <c r="AA725" s="147"/>
      <c r="AB725" s="147"/>
      <c r="AC725" s="147"/>
      <c r="AD725" s="147"/>
      <c r="AE725" s="147"/>
      <c r="AF725" s="147"/>
      <c r="AG725" s="147" t="s">
        <v>217</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
      <c r="A726" s="154"/>
      <c r="B726" s="155"/>
      <c r="C726" s="183" t="s">
        <v>1035</v>
      </c>
      <c r="D726" s="163"/>
      <c r="E726" s="164">
        <v>2.16</v>
      </c>
      <c r="F726" s="158"/>
      <c r="G726" s="158"/>
      <c r="H726" s="158"/>
      <c r="I726" s="158"/>
      <c r="J726" s="158"/>
      <c r="K726" s="158"/>
      <c r="L726" s="158"/>
      <c r="M726" s="158"/>
      <c r="N726" s="157"/>
      <c r="O726" s="157"/>
      <c r="P726" s="157"/>
      <c r="Q726" s="157"/>
      <c r="R726" s="158"/>
      <c r="S726" s="158"/>
      <c r="T726" s="158"/>
      <c r="U726" s="158"/>
      <c r="V726" s="158"/>
      <c r="W726" s="158"/>
      <c r="X726" s="158"/>
      <c r="Y726" s="158"/>
      <c r="Z726" s="147"/>
      <c r="AA726" s="147"/>
      <c r="AB726" s="147"/>
      <c r="AC726" s="147"/>
      <c r="AD726" s="147"/>
      <c r="AE726" s="147"/>
      <c r="AF726" s="147"/>
      <c r="AG726" s="147" t="s">
        <v>217</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ht="33.75" outlineLevel="1" x14ac:dyDescent="0.2">
      <c r="A727" s="173">
        <v>221</v>
      </c>
      <c r="B727" s="174" t="s">
        <v>1041</v>
      </c>
      <c r="C727" s="182" t="s">
        <v>1042</v>
      </c>
      <c r="D727" s="175" t="s">
        <v>329</v>
      </c>
      <c r="E727" s="176">
        <v>28.36</v>
      </c>
      <c r="F727" s="177"/>
      <c r="G727" s="178">
        <f>ROUND(E727*F727,2)</f>
        <v>0</v>
      </c>
      <c r="H727" s="177"/>
      <c r="I727" s="178">
        <f>ROUND(E727*H727,2)</f>
        <v>0</v>
      </c>
      <c r="J727" s="177"/>
      <c r="K727" s="178">
        <f>ROUND(E727*J727,2)</f>
        <v>0</v>
      </c>
      <c r="L727" s="178">
        <v>21</v>
      </c>
      <c r="M727" s="178">
        <f>G727*(1+L727/100)</f>
        <v>0</v>
      </c>
      <c r="N727" s="176">
        <v>0</v>
      </c>
      <c r="O727" s="176">
        <f>ROUND(E727*N727,2)</f>
        <v>0</v>
      </c>
      <c r="P727" s="176">
        <v>0</v>
      </c>
      <c r="Q727" s="176">
        <f>ROUND(E727*P727,2)</f>
        <v>0</v>
      </c>
      <c r="R727" s="178"/>
      <c r="S727" s="178" t="s">
        <v>229</v>
      </c>
      <c r="T727" s="179" t="s">
        <v>229</v>
      </c>
      <c r="U727" s="158">
        <v>0</v>
      </c>
      <c r="V727" s="158">
        <f>ROUND(E727*U727,2)</f>
        <v>0</v>
      </c>
      <c r="W727" s="158"/>
      <c r="X727" s="158" t="s">
        <v>208</v>
      </c>
      <c r="Y727" s="158" t="s">
        <v>209</v>
      </c>
      <c r="Z727" s="147"/>
      <c r="AA727" s="147"/>
      <c r="AB727" s="147"/>
      <c r="AC727" s="147"/>
      <c r="AD727" s="147"/>
      <c r="AE727" s="147"/>
      <c r="AF727" s="147"/>
      <c r="AG727" s="147" t="s">
        <v>692</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2" x14ac:dyDescent="0.2">
      <c r="A728" s="154"/>
      <c r="B728" s="155"/>
      <c r="C728" s="183" t="s">
        <v>1026</v>
      </c>
      <c r="D728" s="163"/>
      <c r="E728" s="164">
        <v>29</v>
      </c>
      <c r="F728" s="158"/>
      <c r="G728" s="158"/>
      <c r="H728" s="158"/>
      <c r="I728" s="158"/>
      <c r="J728" s="158"/>
      <c r="K728" s="158"/>
      <c r="L728" s="158"/>
      <c r="M728" s="158"/>
      <c r="N728" s="157"/>
      <c r="O728" s="157"/>
      <c r="P728" s="157"/>
      <c r="Q728" s="157"/>
      <c r="R728" s="158"/>
      <c r="S728" s="158"/>
      <c r="T728" s="158"/>
      <c r="U728" s="158"/>
      <c r="V728" s="158"/>
      <c r="W728" s="158"/>
      <c r="X728" s="158"/>
      <c r="Y728" s="158"/>
      <c r="Z728" s="147"/>
      <c r="AA728" s="147"/>
      <c r="AB728" s="147"/>
      <c r="AC728" s="147"/>
      <c r="AD728" s="147"/>
      <c r="AE728" s="147"/>
      <c r="AF728" s="147"/>
      <c r="AG728" s="147" t="s">
        <v>217</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
      <c r="A729" s="154"/>
      <c r="B729" s="155"/>
      <c r="C729" s="183" t="s">
        <v>1027</v>
      </c>
      <c r="D729" s="163"/>
      <c r="E729" s="164">
        <v>-2.8</v>
      </c>
      <c r="F729" s="158"/>
      <c r="G729" s="158"/>
      <c r="H729" s="158"/>
      <c r="I729" s="158"/>
      <c r="J729" s="158"/>
      <c r="K729" s="158"/>
      <c r="L729" s="158"/>
      <c r="M729" s="158"/>
      <c r="N729" s="157"/>
      <c r="O729" s="157"/>
      <c r="P729" s="157"/>
      <c r="Q729" s="157"/>
      <c r="R729" s="158"/>
      <c r="S729" s="158"/>
      <c r="T729" s="158"/>
      <c r="U729" s="158"/>
      <c r="V729" s="158"/>
      <c r="W729" s="158"/>
      <c r="X729" s="158"/>
      <c r="Y729" s="158"/>
      <c r="Z729" s="147"/>
      <c r="AA729" s="147"/>
      <c r="AB729" s="147"/>
      <c r="AC729" s="147"/>
      <c r="AD729" s="147"/>
      <c r="AE729" s="147"/>
      <c r="AF729" s="147"/>
      <c r="AG729" s="147" t="s">
        <v>217</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
      <c r="A730" s="154"/>
      <c r="B730" s="155"/>
      <c r="C730" s="183" t="s">
        <v>1035</v>
      </c>
      <c r="D730" s="163"/>
      <c r="E730" s="164">
        <v>2.16</v>
      </c>
      <c r="F730" s="158"/>
      <c r="G730" s="158"/>
      <c r="H730" s="158"/>
      <c r="I730" s="158"/>
      <c r="J730" s="158"/>
      <c r="K730" s="158"/>
      <c r="L730" s="158"/>
      <c r="M730" s="158"/>
      <c r="N730" s="157"/>
      <c r="O730" s="157"/>
      <c r="P730" s="157"/>
      <c r="Q730" s="157"/>
      <c r="R730" s="158"/>
      <c r="S730" s="158"/>
      <c r="T730" s="158"/>
      <c r="U730" s="158"/>
      <c r="V730" s="158"/>
      <c r="W730" s="158"/>
      <c r="X730" s="158"/>
      <c r="Y730" s="158"/>
      <c r="Z730" s="147"/>
      <c r="AA730" s="147"/>
      <c r="AB730" s="147"/>
      <c r="AC730" s="147"/>
      <c r="AD730" s="147"/>
      <c r="AE730" s="147"/>
      <c r="AF730" s="147"/>
      <c r="AG730" s="147" t="s">
        <v>217</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73">
        <v>222</v>
      </c>
      <c r="B731" s="174" t="s">
        <v>1043</v>
      </c>
      <c r="C731" s="182" t="s">
        <v>1044</v>
      </c>
      <c r="D731" s="175" t="s">
        <v>414</v>
      </c>
      <c r="E731" s="176">
        <v>21.3</v>
      </c>
      <c r="F731" s="177"/>
      <c r="G731" s="178">
        <f>ROUND(E731*F731,2)</f>
        <v>0</v>
      </c>
      <c r="H731" s="177"/>
      <c r="I731" s="178">
        <f>ROUND(E731*H731,2)</f>
        <v>0</v>
      </c>
      <c r="J731" s="177"/>
      <c r="K731" s="178">
        <f>ROUND(E731*J731,2)</f>
        <v>0</v>
      </c>
      <c r="L731" s="178">
        <v>21</v>
      </c>
      <c r="M731" s="178">
        <f>G731*(1+L731/100)</f>
        <v>0</v>
      </c>
      <c r="N731" s="176">
        <v>0</v>
      </c>
      <c r="O731" s="176">
        <f>ROUND(E731*N731,2)</f>
        <v>0</v>
      </c>
      <c r="P731" s="176">
        <v>0</v>
      </c>
      <c r="Q731" s="176">
        <f>ROUND(E731*P731,2)</f>
        <v>0</v>
      </c>
      <c r="R731" s="178"/>
      <c r="S731" s="178" t="s">
        <v>229</v>
      </c>
      <c r="T731" s="179" t="s">
        <v>229</v>
      </c>
      <c r="U731" s="158">
        <v>0</v>
      </c>
      <c r="V731" s="158">
        <f>ROUND(E731*U731,2)</f>
        <v>0</v>
      </c>
      <c r="W731" s="158"/>
      <c r="X731" s="158" t="s">
        <v>208</v>
      </c>
      <c r="Y731" s="158" t="s">
        <v>209</v>
      </c>
      <c r="Z731" s="147"/>
      <c r="AA731" s="147"/>
      <c r="AB731" s="147"/>
      <c r="AC731" s="147"/>
      <c r="AD731" s="147"/>
      <c r="AE731" s="147"/>
      <c r="AF731" s="147"/>
      <c r="AG731" s="147" t="s">
        <v>692</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2" x14ac:dyDescent="0.2">
      <c r="A732" s="154"/>
      <c r="B732" s="155"/>
      <c r="C732" s="256" t="s">
        <v>1045</v>
      </c>
      <c r="D732" s="257"/>
      <c r="E732" s="257"/>
      <c r="F732" s="257"/>
      <c r="G732" s="257"/>
      <c r="H732" s="158"/>
      <c r="I732" s="158"/>
      <c r="J732" s="158"/>
      <c r="K732" s="158"/>
      <c r="L732" s="158"/>
      <c r="M732" s="158"/>
      <c r="N732" s="157"/>
      <c r="O732" s="157"/>
      <c r="P732" s="157"/>
      <c r="Q732" s="157"/>
      <c r="R732" s="158"/>
      <c r="S732" s="158"/>
      <c r="T732" s="158"/>
      <c r="U732" s="158"/>
      <c r="V732" s="158"/>
      <c r="W732" s="158"/>
      <c r="X732" s="158"/>
      <c r="Y732" s="158"/>
      <c r="Z732" s="147"/>
      <c r="AA732" s="147"/>
      <c r="AB732" s="147"/>
      <c r="AC732" s="147"/>
      <c r="AD732" s="147"/>
      <c r="AE732" s="147"/>
      <c r="AF732" s="147"/>
      <c r="AG732" s="147" t="s">
        <v>212</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2" x14ac:dyDescent="0.2">
      <c r="A733" s="154"/>
      <c r="B733" s="155"/>
      <c r="C733" s="183" t="s">
        <v>1046</v>
      </c>
      <c r="D733" s="163"/>
      <c r="E733" s="164">
        <v>18.899999999999999</v>
      </c>
      <c r="F733" s="158"/>
      <c r="G733" s="158"/>
      <c r="H733" s="158"/>
      <c r="I733" s="158"/>
      <c r="J733" s="158"/>
      <c r="K733" s="158"/>
      <c r="L733" s="158"/>
      <c r="M733" s="158"/>
      <c r="N733" s="157"/>
      <c r="O733" s="157"/>
      <c r="P733" s="157"/>
      <c r="Q733" s="157"/>
      <c r="R733" s="158"/>
      <c r="S733" s="158"/>
      <c r="T733" s="158"/>
      <c r="U733" s="158"/>
      <c r="V733" s="158"/>
      <c r="W733" s="158"/>
      <c r="X733" s="158"/>
      <c r="Y733" s="158"/>
      <c r="Z733" s="147"/>
      <c r="AA733" s="147"/>
      <c r="AB733" s="147"/>
      <c r="AC733" s="147"/>
      <c r="AD733" s="147"/>
      <c r="AE733" s="147"/>
      <c r="AF733" s="147"/>
      <c r="AG733" s="147" t="s">
        <v>217</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
      <c r="A734" s="154"/>
      <c r="B734" s="155"/>
      <c r="C734" s="183" t="s">
        <v>1047</v>
      </c>
      <c r="D734" s="163"/>
      <c r="E734" s="164">
        <v>2.4</v>
      </c>
      <c r="F734" s="158"/>
      <c r="G734" s="158"/>
      <c r="H734" s="158"/>
      <c r="I734" s="158"/>
      <c r="J734" s="158"/>
      <c r="K734" s="158"/>
      <c r="L734" s="158"/>
      <c r="M734" s="158"/>
      <c r="N734" s="157"/>
      <c r="O734" s="157"/>
      <c r="P734" s="157"/>
      <c r="Q734" s="157"/>
      <c r="R734" s="158"/>
      <c r="S734" s="158"/>
      <c r="T734" s="158"/>
      <c r="U734" s="158"/>
      <c r="V734" s="158"/>
      <c r="W734" s="158"/>
      <c r="X734" s="158"/>
      <c r="Y734" s="158"/>
      <c r="Z734" s="147"/>
      <c r="AA734" s="147"/>
      <c r="AB734" s="147"/>
      <c r="AC734" s="147"/>
      <c r="AD734" s="147"/>
      <c r="AE734" s="147"/>
      <c r="AF734" s="147"/>
      <c r="AG734" s="147" t="s">
        <v>217</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73">
        <v>223</v>
      </c>
      <c r="B735" s="174" t="s">
        <v>1048</v>
      </c>
      <c r="C735" s="182" t="s">
        <v>1049</v>
      </c>
      <c r="D735" s="175" t="s">
        <v>414</v>
      </c>
      <c r="E735" s="176">
        <v>23</v>
      </c>
      <c r="F735" s="177"/>
      <c r="G735" s="178">
        <f>ROUND(E735*F735,2)</f>
        <v>0</v>
      </c>
      <c r="H735" s="177"/>
      <c r="I735" s="178">
        <f>ROUND(E735*H735,2)</f>
        <v>0</v>
      </c>
      <c r="J735" s="177"/>
      <c r="K735" s="178">
        <f>ROUND(E735*J735,2)</f>
        <v>0</v>
      </c>
      <c r="L735" s="178">
        <v>21</v>
      </c>
      <c r="M735" s="178">
        <f>G735*(1+L735/100)</f>
        <v>0</v>
      </c>
      <c r="N735" s="176">
        <v>2.2000000000000001E-4</v>
      </c>
      <c r="O735" s="176">
        <f>ROUND(E735*N735,2)</f>
        <v>0.01</v>
      </c>
      <c r="P735" s="176">
        <v>0</v>
      </c>
      <c r="Q735" s="176">
        <f>ROUND(E735*P735,2)</f>
        <v>0</v>
      </c>
      <c r="R735" s="178"/>
      <c r="S735" s="178" t="s">
        <v>206</v>
      </c>
      <c r="T735" s="179" t="s">
        <v>207</v>
      </c>
      <c r="U735" s="158">
        <v>0</v>
      </c>
      <c r="V735" s="158">
        <f>ROUND(E735*U735,2)</f>
        <v>0</v>
      </c>
      <c r="W735" s="158"/>
      <c r="X735" s="158" t="s">
        <v>286</v>
      </c>
      <c r="Y735" s="158" t="s">
        <v>209</v>
      </c>
      <c r="Z735" s="147"/>
      <c r="AA735" s="147"/>
      <c r="AB735" s="147"/>
      <c r="AC735" s="147"/>
      <c r="AD735" s="147"/>
      <c r="AE735" s="147"/>
      <c r="AF735" s="147"/>
      <c r="AG735" s="147" t="s">
        <v>720</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2" x14ac:dyDescent="0.2">
      <c r="A736" s="154"/>
      <c r="B736" s="155"/>
      <c r="C736" s="183" t="s">
        <v>1050</v>
      </c>
      <c r="D736" s="163"/>
      <c r="E736" s="164">
        <v>20</v>
      </c>
      <c r="F736" s="158"/>
      <c r="G736" s="158"/>
      <c r="H736" s="158"/>
      <c r="I736" s="158"/>
      <c r="J736" s="158"/>
      <c r="K736" s="158"/>
      <c r="L736" s="158"/>
      <c r="M736" s="158"/>
      <c r="N736" s="157"/>
      <c r="O736" s="157"/>
      <c r="P736" s="157"/>
      <c r="Q736" s="157"/>
      <c r="R736" s="158"/>
      <c r="S736" s="158"/>
      <c r="T736" s="158"/>
      <c r="U736" s="158"/>
      <c r="V736" s="158"/>
      <c r="W736" s="158"/>
      <c r="X736" s="158"/>
      <c r="Y736" s="158"/>
      <c r="Z736" s="147"/>
      <c r="AA736" s="147"/>
      <c r="AB736" s="147"/>
      <c r="AC736" s="147"/>
      <c r="AD736" s="147"/>
      <c r="AE736" s="147"/>
      <c r="AF736" s="147"/>
      <c r="AG736" s="147" t="s">
        <v>217</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3" x14ac:dyDescent="0.2">
      <c r="A737" s="154"/>
      <c r="B737" s="155"/>
      <c r="C737" s="183" t="s">
        <v>1051</v>
      </c>
      <c r="D737" s="163"/>
      <c r="E737" s="164">
        <v>3</v>
      </c>
      <c r="F737" s="158"/>
      <c r="G737" s="158"/>
      <c r="H737" s="158"/>
      <c r="I737" s="158"/>
      <c r="J737" s="158"/>
      <c r="K737" s="158"/>
      <c r="L737" s="158"/>
      <c r="M737" s="158"/>
      <c r="N737" s="157"/>
      <c r="O737" s="157"/>
      <c r="P737" s="157"/>
      <c r="Q737" s="157"/>
      <c r="R737" s="158"/>
      <c r="S737" s="158"/>
      <c r="T737" s="158"/>
      <c r="U737" s="158"/>
      <c r="V737" s="158"/>
      <c r="W737" s="158"/>
      <c r="X737" s="158"/>
      <c r="Y737" s="158"/>
      <c r="Z737" s="147"/>
      <c r="AA737" s="147"/>
      <c r="AB737" s="147"/>
      <c r="AC737" s="147"/>
      <c r="AD737" s="147"/>
      <c r="AE737" s="147"/>
      <c r="AF737" s="147"/>
      <c r="AG737" s="147" t="s">
        <v>217</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73">
        <v>224</v>
      </c>
      <c r="B738" s="174" t="s">
        <v>1052</v>
      </c>
      <c r="C738" s="182" t="s">
        <v>1053</v>
      </c>
      <c r="D738" s="175" t="s">
        <v>329</v>
      </c>
      <c r="E738" s="176">
        <v>34.031999999999996</v>
      </c>
      <c r="F738" s="177"/>
      <c r="G738" s="178">
        <f>ROUND(E738*F738,2)</f>
        <v>0</v>
      </c>
      <c r="H738" s="177"/>
      <c r="I738" s="178">
        <f>ROUND(E738*H738,2)</f>
        <v>0</v>
      </c>
      <c r="J738" s="177"/>
      <c r="K738" s="178">
        <f>ROUND(E738*J738,2)</f>
        <v>0</v>
      </c>
      <c r="L738" s="178">
        <v>21</v>
      </c>
      <c r="M738" s="178">
        <f>G738*(1+L738/100)</f>
        <v>0</v>
      </c>
      <c r="N738" s="176">
        <v>1.3599999999999999E-2</v>
      </c>
      <c r="O738" s="176">
        <f>ROUND(E738*N738,2)</f>
        <v>0.46</v>
      </c>
      <c r="P738" s="176">
        <v>0</v>
      </c>
      <c r="Q738" s="176">
        <f>ROUND(E738*P738,2)</f>
        <v>0</v>
      </c>
      <c r="R738" s="178"/>
      <c r="S738" s="178" t="s">
        <v>206</v>
      </c>
      <c r="T738" s="179" t="s">
        <v>207</v>
      </c>
      <c r="U738" s="158">
        <v>0</v>
      </c>
      <c r="V738" s="158">
        <f>ROUND(E738*U738,2)</f>
        <v>0</v>
      </c>
      <c r="W738" s="158"/>
      <c r="X738" s="158" t="s">
        <v>286</v>
      </c>
      <c r="Y738" s="158" t="s">
        <v>209</v>
      </c>
      <c r="Z738" s="147"/>
      <c r="AA738" s="147"/>
      <c r="AB738" s="147"/>
      <c r="AC738" s="147"/>
      <c r="AD738" s="147"/>
      <c r="AE738" s="147"/>
      <c r="AF738" s="147"/>
      <c r="AG738" s="147" t="s">
        <v>720</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2" x14ac:dyDescent="0.2">
      <c r="A739" s="154"/>
      <c r="B739" s="155"/>
      <c r="C739" s="256" t="s">
        <v>1054</v>
      </c>
      <c r="D739" s="257"/>
      <c r="E739" s="257"/>
      <c r="F739" s="257"/>
      <c r="G739" s="257"/>
      <c r="H739" s="158"/>
      <c r="I739" s="158"/>
      <c r="J739" s="158"/>
      <c r="K739" s="158"/>
      <c r="L739" s="158"/>
      <c r="M739" s="158"/>
      <c r="N739" s="157"/>
      <c r="O739" s="157"/>
      <c r="P739" s="157"/>
      <c r="Q739" s="157"/>
      <c r="R739" s="158"/>
      <c r="S739" s="158"/>
      <c r="T739" s="158"/>
      <c r="U739" s="158"/>
      <c r="V739" s="158"/>
      <c r="W739" s="158"/>
      <c r="X739" s="158"/>
      <c r="Y739" s="158"/>
      <c r="Z739" s="147"/>
      <c r="AA739" s="147"/>
      <c r="AB739" s="147"/>
      <c r="AC739" s="147"/>
      <c r="AD739" s="147"/>
      <c r="AE739" s="147"/>
      <c r="AF739" s="147"/>
      <c r="AG739" s="147" t="s">
        <v>212</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2" x14ac:dyDescent="0.2">
      <c r="A740" s="154"/>
      <c r="B740" s="155"/>
      <c r="C740" s="183" t="s">
        <v>1055</v>
      </c>
      <c r="D740" s="163"/>
      <c r="E740" s="164">
        <v>31.44</v>
      </c>
      <c r="F740" s="158"/>
      <c r="G740" s="158"/>
      <c r="H740" s="158"/>
      <c r="I740" s="158"/>
      <c r="J740" s="158"/>
      <c r="K740" s="158"/>
      <c r="L740" s="158"/>
      <c r="M740" s="158"/>
      <c r="N740" s="157"/>
      <c r="O740" s="157"/>
      <c r="P740" s="157"/>
      <c r="Q740" s="157"/>
      <c r="R740" s="158"/>
      <c r="S740" s="158"/>
      <c r="T740" s="158"/>
      <c r="U740" s="158"/>
      <c r="V740" s="158"/>
      <c r="W740" s="158"/>
      <c r="X740" s="158"/>
      <c r="Y740" s="158"/>
      <c r="Z740" s="147"/>
      <c r="AA740" s="147"/>
      <c r="AB740" s="147"/>
      <c r="AC740" s="147"/>
      <c r="AD740" s="147"/>
      <c r="AE740" s="147"/>
      <c r="AF740" s="147"/>
      <c r="AG740" s="147" t="s">
        <v>217</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
      <c r="A741" s="154"/>
      <c r="B741" s="155"/>
      <c r="C741" s="183" t="s">
        <v>1056</v>
      </c>
      <c r="D741" s="163"/>
      <c r="E741" s="164">
        <v>2.59</v>
      </c>
      <c r="F741" s="158"/>
      <c r="G741" s="158"/>
      <c r="H741" s="158"/>
      <c r="I741" s="158"/>
      <c r="J741" s="158"/>
      <c r="K741" s="158"/>
      <c r="L741" s="158"/>
      <c r="M741" s="158"/>
      <c r="N741" s="157"/>
      <c r="O741" s="157"/>
      <c r="P741" s="157"/>
      <c r="Q741" s="157"/>
      <c r="R741" s="158"/>
      <c r="S741" s="158"/>
      <c r="T741" s="158"/>
      <c r="U741" s="158"/>
      <c r="V741" s="158"/>
      <c r="W741" s="158"/>
      <c r="X741" s="158"/>
      <c r="Y741" s="158"/>
      <c r="Z741" s="147"/>
      <c r="AA741" s="147"/>
      <c r="AB741" s="147"/>
      <c r="AC741" s="147"/>
      <c r="AD741" s="147"/>
      <c r="AE741" s="147"/>
      <c r="AF741" s="147"/>
      <c r="AG741" s="147" t="s">
        <v>217</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v>225</v>
      </c>
      <c r="B742" s="155" t="s">
        <v>1057</v>
      </c>
      <c r="C742" s="197" t="s">
        <v>1058</v>
      </c>
      <c r="D742" s="156" t="s">
        <v>0</v>
      </c>
      <c r="E742" s="195"/>
      <c r="F742" s="159"/>
      <c r="G742" s="158">
        <f>ROUND(E742*F742,2)</f>
        <v>0</v>
      </c>
      <c r="H742" s="159"/>
      <c r="I742" s="158">
        <f>ROUND(E742*H742,2)</f>
        <v>0</v>
      </c>
      <c r="J742" s="159"/>
      <c r="K742" s="158">
        <f>ROUND(E742*J742,2)</f>
        <v>0</v>
      </c>
      <c r="L742" s="158">
        <v>21</v>
      </c>
      <c r="M742" s="158">
        <f>G742*(1+L742/100)</f>
        <v>0</v>
      </c>
      <c r="N742" s="157">
        <v>0</v>
      </c>
      <c r="O742" s="157">
        <f>ROUND(E742*N742,2)</f>
        <v>0</v>
      </c>
      <c r="P742" s="157">
        <v>0</v>
      </c>
      <c r="Q742" s="157">
        <f>ROUND(E742*P742,2)</f>
        <v>0</v>
      </c>
      <c r="R742" s="158"/>
      <c r="S742" s="158" t="s">
        <v>229</v>
      </c>
      <c r="T742" s="158" t="s">
        <v>229</v>
      </c>
      <c r="U742" s="158">
        <v>0</v>
      </c>
      <c r="V742" s="158">
        <f>ROUND(E742*U742,2)</f>
        <v>0</v>
      </c>
      <c r="W742" s="158"/>
      <c r="X742" s="158" t="s">
        <v>687</v>
      </c>
      <c r="Y742" s="158" t="s">
        <v>209</v>
      </c>
      <c r="Z742" s="147"/>
      <c r="AA742" s="147"/>
      <c r="AB742" s="147"/>
      <c r="AC742" s="147"/>
      <c r="AD742" s="147"/>
      <c r="AE742" s="147"/>
      <c r="AF742" s="147"/>
      <c r="AG742" s="147" t="s">
        <v>688</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x14ac:dyDescent="0.2">
      <c r="A743" s="166" t="s">
        <v>201</v>
      </c>
      <c r="B743" s="167" t="s">
        <v>155</v>
      </c>
      <c r="C743" s="181" t="s">
        <v>156</v>
      </c>
      <c r="D743" s="168"/>
      <c r="E743" s="169"/>
      <c r="F743" s="170"/>
      <c r="G743" s="170">
        <f>SUMIF(AG744:AG752,"&lt;&gt;NOR",G744:G752)</f>
        <v>0</v>
      </c>
      <c r="H743" s="170"/>
      <c r="I743" s="170">
        <f>SUM(I744:I752)</f>
        <v>0</v>
      </c>
      <c r="J743" s="170"/>
      <c r="K743" s="170">
        <f>SUM(K744:K752)</f>
        <v>0</v>
      </c>
      <c r="L743" s="170"/>
      <c r="M743" s="170">
        <f>SUM(M744:M752)</f>
        <v>0</v>
      </c>
      <c r="N743" s="169"/>
      <c r="O743" s="169">
        <f>SUM(O744:O752)</f>
        <v>0</v>
      </c>
      <c r="P743" s="169"/>
      <c r="Q743" s="169">
        <f>SUM(Q744:Q752)</f>
        <v>0</v>
      </c>
      <c r="R743" s="170"/>
      <c r="S743" s="170"/>
      <c r="T743" s="171"/>
      <c r="U743" s="165"/>
      <c r="V743" s="165">
        <f>SUM(V744:V752)</f>
        <v>0</v>
      </c>
      <c r="W743" s="165"/>
      <c r="X743" s="165"/>
      <c r="Y743" s="165"/>
      <c r="AG743" t="s">
        <v>202</v>
      </c>
    </row>
    <row r="744" spans="1:60" outlineLevel="1" x14ac:dyDescent="0.2">
      <c r="A744" s="173">
        <v>226</v>
      </c>
      <c r="B744" s="174" t="s">
        <v>1059</v>
      </c>
      <c r="C744" s="182" t="s">
        <v>1060</v>
      </c>
      <c r="D744" s="175" t="s">
        <v>329</v>
      </c>
      <c r="E744" s="176">
        <v>7.15</v>
      </c>
      <c r="F744" s="177"/>
      <c r="G744" s="178">
        <f>ROUND(E744*F744,2)</f>
        <v>0</v>
      </c>
      <c r="H744" s="177"/>
      <c r="I744" s="178">
        <f>ROUND(E744*H744,2)</f>
        <v>0</v>
      </c>
      <c r="J744" s="177"/>
      <c r="K744" s="178">
        <f>ROUND(E744*J744,2)</f>
        <v>0</v>
      </c>
      <c r="L744" s="178">
        <v>21</v>
      </c>
      <c r="M744" s="178">
        <f>G744*(1+L744/100)</f>
        <v>0</v>
      </c>
      <c r="N744" s="176">
        <v>2.5999999999999998E-4</v>
      </c>
      <c r="O744" s="176">
        <f>ROUND(E744*N744,2)</f>
        <v>0</v>
      </c>
      <c r="P744" s="176">
        <v>0</v>
      </c>
      <c r="Q744" s="176">
        <f>ROUND(E744*P744,2)</f>
        <v>0</v>
      </c>
      <c r="R744" s="178"/>
      <c r="S744" s="178" t="s">
        <v>229</v>
      </c>
      <c r="T744" s="179" t="s">
        <v>229</v>
      </c>
      <c r="U744" s="158">
        <v>0</v>
      </c>
      <c r="V744" s="158">
        <f>ROUND(E744*U744,2)</f>
        <v>0</v>
      </c>
      <c r="W744" s="158"/>
      <c r="X744" s="158" t="s">
        <v>208</v>
      </c>
      <c r="Y744" s="158" t="s">
        <v>209</v>
      </c>
      <c r="Z744" s="147"/>
      <c r="AA744" s="147"/>
      <c r="AB744" s="147"/>
      <c r="AC744" s="147"/>
      <c r="AD744" s="147"/>
      <c r="AE744" s="147"/>
      <c r="AF744" s="147"/>
      <c r="AG744" s="147" t="s">
        <v>692</v>
      </c>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2" x14ac:dyDescent="0.2">
      <c r="A745" s="154"/>
      <c r="B745" s="155"/>
      <c r="C745" s="256" t="s">
        <v>1061</v>
      </c>
      <c r="D745" s="257"/>
      <c r="E745" s="257"/>
      <c r="F745" s="257"/>
      <c r="G745" s="257"/>
      <c r="H745" s="158"/>
      <c r="I745" s="158"/>
      <c r="J745" s="158"/>
      <c r="K745" s="158"/>
      <c r="L745" s="158"/>
      <c r="M745" s="158"/>
      <c r="N745" s="157"/>
      <c r="O745" s="157"/>
      <c r="P745" s="157"/>
      <c r="Q745" s="157"/>
      <c r="R745" s="158"/>
      <c r="S745" s="158"/>
      <c r="T745" s="158"/>
      <c r="U745" s="158"/>
      <c r="V745" s="158"/>
      <c r="W745" s="158"/>
      <c r="X745" s="158"/>
      <c r="Y745" s="158"/>
      <c r="Z745" s="147"/>
      <c r="AA745" s="147"/>
      <c r="AB745" s="147"/>
      <c r="AC745" s="147"/>
      <c r="AD745" s="147"/>
      <c r="AE745" s="147"/>
      <c r="AF745" s="147"/>
      <c r="AG745" s="147" t="s">
        <v>212</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2" x14ac:dyDescent="0.2">
      <c r="A746" s="154"/>
      <c r="B746" s="155"/>
      <c r="C746" s="183" t="s">
        <v>1062</v>
      </c>
      <c r="D746" s="163"/>
      <c r="E746" s="164">
        <v>2.5</v>
      </c>
      <c r="F746" s="158"/>
      <c r="G746" s="158"/>
      <c r="H746" s="158"/>
      <c r="I746" s="158"/>
      <c r="J746" s="158"/>
      <c r="K746" s="158"/>
      <c r="L746" s="158"/>
      <c r="M746" s="158"/>
      <c r="N746" s="157"/>
      <c r="O746" s="157"/>
      <c r="P746" s="157"/>
      <c r="Q746" s="157"/>
      <c r="R746" s="158"/>
      <c r="S746" s="158"/>
      <c r="T746" s="158"/>
      <c r="U746" s="158"/>
      <c r="V746" s="158"/>
      <c r="W746" s="158"/>
      <c r="X746" s="158"/>
      <c r="Y746" s="158"/>
      <c r="Z746" s="147"/>
      <c r="AA746" s="147"/>
      <c r="AB746" s="147"/>
      <c r="AC746" s="147"/>
      <c r="AD746" s="147"/>
      <c r="AE746" s="147"/>
      <c r="AF746" s="147"/>
      <c r="AG746" s="147" t="s">
        <v>217</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
      <c r="A747" s="154"/>
      <c r="B747" s="155"/>
      <c r="C747" s="183" t="s">
        <v>1063</v>
      </c>
      <c r="D747" s="163"/>
      <c r="E747" s="164">
        <v>4.6500000000000004</v>
      </c>
      <c r="F747" s="158"/>
      <c r="G747" s="158"/>
      <c r="H747" s="158"/>
      <c r="I747" s="158"/>
      <c r="J747" s="158"/>
      <c r="K747" s="158"/>
      <c r="L747" s="158"/>
      <c r="M747" s="158"/>
      <c r="N747" s="157"/>
      <c r="O747" s="157"/>
      <c r="P747" s="157"/>
      <c r="Q747" s="157"/>
      <c r="R747" s="158"/>
      <c r="S747" s="158"/>
      <c r="T747" s="158"/>
      <c r="U747" s="158"/>
      <c r="V747" s="158"/>
      <c r="W747" s="158"/>
      <c r="X747" s="158"/>
      <c r="Y747" s="158"/>
      <c r="Z747" s="147"/>
      <c r="AA747" s="147"/>
      <c r="AB747" s="147"/>
      <c r="AC747" s="147"/>
      <c r="AD747" s="147"/>
      <c r="AE747" s="147"/>
      <c r="AF747" s="147"/>
      <c r="AG747" s="147" t="s">
        <v>217</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ht="22.5" outlineLevel="1" x14ac:dyDescent="0.2">
      <c r="A748" s="173">
        <v>227</v>
      </c>
      <c r="B748" s="174" t="s">
        <v>1064</v>
      </c>
      <c r="C748" s="182" t="s">
        <v>1065</v>
      </c>
      <c r="D748" s="175" t="s">
        <v>329</v>
      </c>
      <c r="E748" s="176">
        <v>21.431999999999999</v>
      </c>
      <c r="F748" s="177"/>
      <c r="G748" s="178">
        <f>ROUND(E748*F748,2)</f>
        <v>0</v>
      </c>
      <c r="H748" s="177"/>
      <c r="I748" s="178">
        <f>ROUND(E748*H748,2)</f>
        <v>0</v>
      </c>
      <c r="J748" s="177"/>
      <c r="K748" s="178">
        <f>ROUND(E748*J748,2)</f>
        <v>0</v>
      </c>
      <c r="L748" s="178">
        <v>21</v>
      </c>
      <c r="M748" s="178">
        <f>G748*(1+L748/100)</f>
        <v>0</v>
      </c>
      <c r="N748" s="176">
        <v>0</v>
      </c>
      <c r="O748" s="176">
        <f>ROUND(E748*N748,2)</f>
        <v>0</v>
      </c>
      <c r="P748" s="176">
        <v>0</v>
      </c>
      <c r="Q748" s="176">
        <f>ROUND(E748*P748,2)</f>
        <v>0</v>
      </c>
      <c r="R748" s="178"/>
      <c r="S748" s="178" t="s">
        <v>229</v>
      </c>
      <c r="T748" s="179" t="s">
        <v>229</v>
      </c>
      <c r="U748" s="158">
        <v>0</v>
      </c>
      <c r="V748" s="158">
        <f>ROUND(E748*U748,2)</f>
        <v>0</v>
      </c>
      <c r="W748" s="158"/>
      <c r="X748" s="158" t="s">
        <v>208</v>
      </c>
      <c r="Y748" s="158" t="s">
        <v>209</v>
      </c>
      <c r="Z748" s="147"/>
      <c r="AA748" s="147"/>
      <c r="AB748" s="147"/>
      <c r="AC748" s="147"/>
      <c r="AD748" s="147"/>
      <c r="AE748" s="147"/>
      <c r="AF748" s="147"/>
      <c r="AG748" s="147" t="s">
        <v>692</v>
      </c>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2" x14ac:dyDescent="0.2">
      <c r="A749" s="154"/>
      <c r="B749" s="155"/>
      <c r="C749" s="256" t="s">
        <v>1066</v>
      </c>
      <c r="D749" s="257"/>
      <c r="E749" s="257"/>
      <c r="F749" s="257"/>
      <c r="G749" s="257"/>
      <c r="H749" s="158"/>
      <c r="I749" s="158"/>
      <c r="J749" s="158"/>
      <c r="K749" s="158"/>
      <c r="L749" s="158"/>
      <c r="M749" s="158"/>
      <c r="N749" s="157"/>
      <c r="O749" s="157"/>
      <c r="P749" s="157"/>
      <c r="Q749" s="157"/>
      <c r="R749" s="158"/>
      <c r="S749" s="158"/>
      <c r="T749" s="158"/>
      <c r="U749" s="158"/>
      <c r="V749" s="158"/>
      <c r="W749" s="158"/>
      <c r="X749" s="158"/>
      <c r="Y749" s="158"/>
      <c r="Z749" s="147"/>
      <c r="AA749" s="147"/>
      <c r="AB749" s="147"/>
      <c r="AC749" s="147"/>
      <c r="AD749" s="147"/>
      <c r="AE749" s="147"/>
      <c r="AF749" s="147"/>
      <c r="AG749" s="147" t="s">
        <v>212</v>
      </c>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2" x14ac:dyDescent="0.2">
      <c r="A750" s="154"/>
      <c r="B750" s="155"/>
      <c r="C750" s="183" t="s">
        <v>1067</v>
      </c>
      <c r="D750" s="163"/>
      <c r="E750" s="164">
        <v>5.66</v>
      </c>
      <c r="F750" s="158"/>
      <c r="G750" s="158"/>
      <c r="H750" s="158"/>
      <c r="I750" s="158"/>
      <c r="J750" s="158"/>
      <c r="K750" s="158"/>
      <c r="L750" s="158"/>
      <c r="M750" s="158"/>
      <c r="N750" s="157"/>
      <c r="O750" s="157"/>
      <c r="P750" s="157"/>
      <c r="Q750" s="157"/>
      <c r="R750" s="158"/>
      <c r="S750" s="158"/>
      <c r="T750" s="158"/>
      <c r="U750" s="158"/>
      <c r="V750" s="158"/>
      <c r="W750" s="158"/>
      <c r="X750" s="158"/>
      <c r="Y750" s="158"/>
      <c r="Z750" s="147"/>
      <c r="AA750" s="147"/>
      <c r="AB750" s="147"/>
      <c r="AC750" s="147"/>
      <c r="AD750" s="147"/>
      <c r="AE750" s="147"/>
      <c r="AF750" s="147"/>
      <c r="AG750" s="147" t="s">
        <v>217</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
      <c r="A751" s="154"/>
      <c r="B751" s="155"/>
      <c r="C751" s="183" t="s">
        <v>1068</v>
      </c>
      <c r="D751" s="163"/>
      <c r="E751" s="164">
        <v>13.76</v>
      </c>
      <c r="F751" s="158"/>
      <c r="G751" s="158"/>
      <c r="H751" s="158"/>
      <c r="I751" s="158"/>
      <c r="J751" s="158"/>
      <c r="K751" s="158"/>
      <c r="L751" s="158"/>
      <c r="M751" s="158"/>
      <c r="N751" s="157"/>
      <c r="O751" s="157"/>
      <c r="P751" s="157"/>
      <c r="Q751" s="157"/>
      <c r="R751" s="158"/>
      <c r="S751" s="158"/>
      <c r="T751" s="158"/>
      <c r="U751" s="158"/>
      <c r="V751" s="158"/>
      <c r="W751" s="158"/>
      <c r="X751" s="158"/>
      <c r="Y751" s="158"/>
      <c r="Z751" s="147"/>
      <c r="AA751" s="147"/>
      <c r="AB751" s="147"/>
      <c r="AC751" s="147"/>
      <c r="AD751" s="147"/>
      <c r="AE751" s="147"/>
      <c r="AF751" s="147"/>
      <c r="AG751" s="147" t="s">
        <v>217</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
      <c r="A752" s="154"/>
      <c r="B752" s="155"/>
      <c r="C752" s="183" t="s">
        <v>1069</v>
      </c>
      <c r="D752" s="163"/>
      <c r="E752" s="164">
        <v>2.02</v>
      </c>
      <c r="F752" s="158"/>
      <c r="G752" s="158"/>
      <c r="H752" s="158"/>
      <c r="I752" s="158"/>
      <c r="J752" s="158"/>
      <c r="K752" s="158"/>
      <c r="L752" s="158"/>
      <c r="M752" s="158"/>
      <c r="N752" s="157"/>
      <c r="O752" s="157"/>
      <c r="P752" s="157"/>
      <c r="Q752" s="157"/>
      <c r="R752" s="158"/>
      <c r="S752" s="158"/>
      <c r="T752" s="158"/>
      <c r="U752" s="158"/>
      <c r="V752" s="158"/>
      <c r="W752" s="158"/>
      <c r="X752" s="158"/>
      <c r="Y752" s="158"/>
      <c r="Z752" s="147"/>
      <c r="AA752" s="147"/>
      <c r="AB752" s="147"/>
      <c r="AC752" s="147"/>
      <c r="AD752" s="147"/>
      <c r="AE752" s="147"/>
      <c r="AF752" s="147"/>
      <c r="AG752" s="147" t="s">
        <v>217</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x14ac:dyDescent="0.2">
      <c r="A753" s="166" t="s">
        <v>201</v>
      </c>
      <c r="B753" s="167" t="s">
        <v>157</v>
      </c>
      <c r="C753" s="181" t="s">
        <v>158</v>
      </c>
      <c r="D753" s="168"/>
      <c r="E753" s="169"/>
      <c r="F753" s="170"/>
      <c r="G753" s="170">
        <f>SUMIF(AG754:AG780,"&lt;&gt;NOR",G754:G780)</f>
        <v>0</v>
      </c>
      <c r="H753" s="170"/>
      <c r="I753" s="170">
        <f>SUM(I754:I780)</f>
        <v>0</v>
      </c>
      <c r="J753" s="170"/>
      <c r="K753" s="170">
        <f>SUM(K754:K780)</f>
        <v>0</v>
      </c>
      <c r="L753" s="170"/>
      <c r="M753" s="170">
        <f>SUM(M754:M780)</f>
        <v>0</v>
      </c>
      <c r="N753" s="169"/>
      <c r="O753" s="169">
        <f>SUM(O754:O780)</f>
        <v>0.36</v>
      </c>
      <c r="P753" s="169"/>
      <c r="Q753" s="169">
        <f>SUM(Q754:Q780)</f>
        <v>0</v>
      </c>
      <c r="R753" s="170"/>
      <c r="S753" s="170"/>
      <c r="T753" s="171"/>
      <c r="U753" s="165"/>
      <c r="V753" s="165">
        <f>SUM(V754:V780)</f>
        <v>0</v>
      </c>
      <c r="W753" s="165"/>
      <c r="X753" s="165"/>
      <c r="Y753" s="165"/>
      <c r="AG753" t="s">
        <v>202</v>
      </c>
    </row>
    <row r="754" spans="1:60" outlineLevel="1" x14ac:dyDescent="0.2">
      <c r="A754" s="173">
        <v>228</v>
      </c>
      <c r="B754" s="174" t="s">
        <v>1070</v>
      </c>
      <c r="C754" s="182" t="s">
        <v>1071</v>
      </c>
      <c r="D754" s="175" t="s">
        <v>329</v>
      </c>
      <c r="E754" s="176">
        <v>714.904</v>
      </c>
      <c r="F754" s="177"/>
      <c r="G754" s="178">
        <f>ROUND(E754*F754,2)</f>
        <v>0</v>
      </c>
      <c r="H754" s="177"/>
      <c r="I754" s="178">
        <f>ROUND(E754*H754,2)</f>
        <v>0</v>
      </c>
      <c r="J754" s="177"/>
      <c r="K754" s="178">
        <f>ROUND(E754*J754,2)</f>
        <v>0</v>
      </c>
      <c r="L754" s="178">
        <v>21</v>
      </c>
      <c r="M754" s="178">
        <f>G754*(1+L754/100)</f>
        <v>0</v>
      </c>
      <c r="N754" s="176">
        <v>0</v>
      </c>
      <c r="O754" s="176">
        <f>ROUND(E754*N754,2)</f>
        <v>0</v>
      </c>
      <c r="P754" s="176">
        <v>0</v>
      </c>
      <c r="Q754" s="176">
        <f>ROUND(E754*P754,2)</f>
        <v>0</v>
      </c>
      <c r="R754" s="178"/>
      <c r="S754" s="178" t="s">
        <v>229</v>
      </c>
      <c r="T754" s="179" t="s">
        <v>229</v>
      </c>
      <c r="U754" s="158">
        <v>0</v>
      </c>
      <c r="V754" s="158">
        <f>ROUND(E754*U754,2)</f>
        <v>0</v>
      </c>
      <c r="W754" s="158"/>
      <c r="X754" s="158" t="s">
        <v>208</v>
      </c>
      <c r="Y754" s="158" t="s">
        <v>209</v>
      </c>
      <c r="Z754" s="147"/>
      <c r="AA754" s="147"/>
      <c r="AB754" s="147"/>
      <c r="AC754" s="147"/>
      <c r="AD754" s="147"/>
      <c r="AE754" s="147"/>
      <c r="AF754" s="147"/>
      <c r="AG754" s="147" t="s">
        <v>692</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2" x14ac:dyDescent="0.2">
      <c r="A755" s="154"/>
      <c r="B755" s="155"/>
      <c r="C755" s="183" t="s">
        <v>1072</v>
      </c>
      <c r="D755" s="163"/>
      <c r="E755" s="164">
        <v>10.15</v>
      </c>
      <c r="F755" s="158"/>
      <c r="G755" s="158"/>
      <c r="H755" s="158"/>
      <c r="I755" s="158"/>
      <c r="J755" s="158"/>
      <c r="K755" s="158"/>
      <c r="L755" s="158"/>
      <c r="M755" s="158"/>
      <c r="N755" s="157"/>
      <c r="O755" s="157"/>
      <c r="P755" s="157"/>
      <c r="Q755" s="157"/>
      <c r="R755" s="158"/>
      <c r="S755" s="158"/>
      <c r="T755" s="158"/>
      <c r="U755" s="158"/>
      <c r="V755" s="158"/>
      <c r="W755" s="158"/>
      <c r="X755" s="158"/>
      <c r="Y755" s="158"/>
      <c r="Z755" s="147"/>
      <c r="AA755" s="147"/>
      <c r="AB755" s="147"/>
      <c r="AC755" s="147"/>
      <c r="AD755" s="147"/>
      <c r="AE755" s="147"/>
      <c r="AF755" s="147"/>
      <c r="AG755" s="147" t="s">
        <v>217</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
      <c r="A756" s="154"/>
      <c r="B756" s="155"/>
      <c r="C756" s="183" t="s">
        <v>1073</v>
      </c>
      <c r="D756" s="163"/>
      <c r="E756" s="164">
        <v>58.02</v>
      </c>
      <c r="F756" s="158"/>
      <c r="G756" s="158"/>
      <c r="H756" s="158"/>
      <c r="I756" s="158"/>
      <c r="J756" s="158"/>
      <c r="K756" s="158"/>
      <c r="L756" s="158"/>
      <c r="M756" s="158"/>
      <c r="N756" s="157"/>
      <c r="O756" s="157"/>
      <c r="P756" s="157"/>
      <c r="Q756" s="157"/>
      <c r="R756" s="158"/>
      <c r="S756" s="158"/>
      <c r="T756" s="158"/>
      <c r="U756" s="158"/>
      <c r="V756" s="158"/>
      <c r="W756" s="158"/>
      <c r="X756" s="158"/>
      <c r="Y756" s="158"/>
      <c r="Z756" s="147"/>
      <c r="AA756" s="147"/>
      <c r="AB756" s="147"/>
      <c r="AC756" s="147"/>
      <c r="AD756" s="147"/>
      <c r="AE756" s="147"/>
      <c r="AF756" s="147"/>
      <c r="AG756" s="147" t="s">
        <v>217</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
      <c r="A757" s="154"/>
      <c r="B757" s="155"/>
      <c r="C757" s="183" t="s">
        <v>1074</v>
      </c>
      <c r="D757" s="163"/>
      <c r="E757" s="164">
        <v>299.25</v>
      </c>
      <c r="F757" s="158"/>
      <c r="G757" s="158"/>
      <c r="H757" s="158"/>
      <c r="I757" s="158"/>
      <c r="J757" s="158"/>
      <c r="K757" s="158"/>
      <c r="L757" s="158"/>
      <c r="M757" s="158"/>
      <c r="N757" s="157"/>
      <c r="O757" s="157"/>
      <c r="P757" s="157"/>
      <c r="Q757" s="157"/>
      <c r="R757" s="158"/>
      <c r="S757" s="158"/>
      <c r="T757" s="158"/>
      <c r="U757" s="158"/>
      <c r="V757" s="158"/>
      <c r="W757" s="158"/>
      <c r="X757" s="158"/>
      <c r="Y757" s="158"/>
      <c r="Z757" s="147"/>
      <c r="AA757" s="147"/>
      <c r="AB757" s="147"/>
      <c r="AC757" s="147"/>
      <c r="AD757" s="147"/>
      <c r="AE757" s="147"/>
      <c r="AF757" s="147"/>
      <c r="AG757" s="147" t="s">
        <v>217</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
      <c r="A758" s="154"/>
      <c r="B758" s="155"/>
      <c r="C758" s="183" t="s">
        <v>1075</v>
      </c>
      <c r="D758" s="163"/>
      <c r="E758" s="164">
        <v>29.01</v>
      </c>
      <c r="F758" s="158"/>
      <c r="G758" s="158"/>
      <c r="H758" s="158"/>
      <c r="I758" s="158"/>
      <c r="J758" s="158"/>
      <c r="K758" s="158"/>
      <c r="L758" s="158"/>
      <c r="M758" s="158"/>
      <c r="N758" s="157"/>
      <c r="O758" s="157"/>
      <c r="P758" s="157"/>
      <c r="Q758" s="157"/>
      <c r="R758" s="158"/>
      <c r="S758" s="158"/>
      <c r="T758" s="158"/>
      <c r="U758" s="158"/>
      <c r="V758" s="158"/>
      <c r="W758" s="158"/>
      <c r="X758" s="158"/>
      <c r="Y758" s="158"/>
      <c r="Z758" s="147"/>
      <c r="AA758" s="147"/>
      <c r="AB758" s="147"/>
      <c r="AC758" s="147"/>
      <c r="AD758" s="147"/>
      <c r="AE758" s="147"/>
      <c r="AF758" s="147"/>
      <c r="AG758" s="147" t="s">
        <v>217</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3" x14ac:dyDescent="0.2">
      <c r="A759" s="154"/>
      <c r="B759" s="155"/>
      <c r="C759" s="183" t="s">
        <v>1076</v>
      </c>
      <c r="D759" s="163"/>
      <c r="E759" s="164">
        <v>168.03</v>
      </c>
      <c r="F759" s="158"/>
      <c r="G759" s="158"/>
      <c r="H759" s="158"/>
      <c r="I759" s="158"/>
      <c r="J759" s="158"/>
      <c r="K759" s="158"/>
      <c r="L759" s="158"/>
      <c r="M759" s="158"/>
      <c r="N759" s="157"/>
      <c r="O759" s="157"/>
      <c r="P759" s="157"/>
      <c r="Q759" s="157"/>
      <c r="R759" s="158"/>
      <c r="S759" s="158"/>
      <c r="T759" s="158"/>
      <c r="U759" s="158"/>
      <c r="V759" s="158"/>
      <c r="W759" s="158"/>
      <c r="X759" s="158"/>
      <c r="Y759" s="158"/>
      <c r="Z759" s="147"/>
      <c r="AA759" s="147"/>
      <c r="AB759" s="147"/>
      <c r="AC759" s="147"/>
      <c r="AD759" s="147"/>
      <c r="AE759" s="147"/>
      <c r="AF759" s="147"/>
      <c r="AG759" s="147" t="s">
        <v>217</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3" x14ac:dyDescent="0.2">
      <c r="A760" s="154"/>
      <c r="B760" s="155"/>
      <c r="C760" s="183" t="s">
        <v>1077</v>
      </c>
      <c r="D760" s="163"/>
      <c r="E760" s="164">
        <v>50.45</v>
      </c>
      <c r="F760" s="158"/>
      <c r="G760" s="158"/>
      <c r="H760" s="158"/>
      <c r="I760" s="158"/>
      <c r="J760" s="158"/>
      <c r="K760" s="158"/>
      <c r="L760" s="158"/>
      <c r="M760" s="158"/>
      <c r="N760" s="157"/>
      <c r="O760" s="157"/>
      <c r="P760" s="157"/>
      <c r="Q760" s="157"/>
      <c r="R760" s="158"/>
      <c r="S760" s="158"/>
      <c r="T760" s="158"/>
      <c r="U760" s="158"/>
      <c r="V760" s="158"/>
      <c r="W760" s="158"/>
      <c r="X760" s="158"/>
      <c r="Y760" s="158"/>
      <c r="Z760" s="147"/>
      <c r="AA760" s="147"/>
      <c r="AB760" s="147"/>
      <c r="AC760" s="147"/>
      <c r="AD760" s="147"/>
      <c r="AE760" s="147"/>
      <c r="AF760" s="147"/>
      <c r="AG760" s="147" t="s">
        <v>217</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3" x14ac:dyDescent="0.2">
      <c r="A761" s="154"/>
      <c r="B761" s="155"/>
      <c r="C761" s="183" t="s">
        <v>1078</v>
      </c>
      <c r="D761" s="163"/>
      <c r="E761" s="164">
        <v>100</v>
      </c>
      <c r="F761" s="158"/>
      <c r="G761" s="158"/>
      <c r="H761" s="158"/>
      <c r="I761" s="158"/>
      <c r="J761" s="158"/>
      <c r="K761" s="158"/>
      <c r="L761" s="158"/>
      <c r="M761" s="158"/>
      <c r="N761" s="157"/>
      <c r="O761" s="157"/>
      <c r="P761" s="157"/>
      <c r="Q761" s="157"/>
      <c r="R761" s="158"/>
      <c r="S761" s="158"/>
      <c r="T761" s="158"/>
      <c r="U761" s="158"/>
      <c r="V761" s="158"/>
      <c r="W761" s="158"/>
      <c r="X761" s="158"/>
      <c r="Y761" s="158"/>
      <c r="Z761" s="147"/>
      <c r="AA761" s="147"/>
      <c r="AB761" s="147"/>
      <c r="AC761" s="147"/>
      <c r="AD761" s="147"/>
      <c r="AE761" s="147"/>
      <c r="AF761" s="147"/>
      <c r="AG761" s="147" t="s">
        <v>217</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ht="22.5" outlineLevel="1" x14ac:dyDescent="0.2">
      <c r="A762" s="173">
        <v>229</v>
      </c>
      <c r="B762" s="174" t="s">
        <v>1079</v>
      </c>
      <c r="C762" s="182" t="s">
        <v>1080</v>
      </c>
      <c r="D762" s="175" t="s">
        <v>329</v>
      </c>
      <c r="E762" s="176">
        <v>953.524</v>
      </c>
      <c r="F762" s="177"/>
      <c r="G762" s="178">
        <f>ROUND(E762*F762,2)</f>
        <v>0</v>
      </c>
      <c r="H762" s="177"/>
      <c r="I762" s="178">
        <f>ROUND(E762*H762,2)</f>
        <v>0</v>
      </c>
      <c r="J762" s="177"/>
      <c r="K762" s="178">
        <f>ROUND(E762*J762,2)</f>
        <v>0</v>
      </c>
      <c r="L762" s="178">
        <v>21</v>
      </c>
      <c r="M762" s="178">
        <f>G762*(1+L762/100)</f>
        <v>0</v>
      </c>
      <c r="N762" s="176">
        <v>5.0000000000000002E-5</v>
      </c>
      <c r="O762" s="176">
        <f>ROUND(E762*N762,2)</f>
        <v>0.05</v>
      </c>
      <c r="P762" s="176">
        <v>0</v>
      </c>
      <c r="Q762" s="176">
        <f>ROUND(E762*P762,2)</f>
        <v>0</v>
      </c>
      <c r="R762" s="178"/>
      <c r="S762" s="178" t="s">
        <v>229</v>
      </c>
      <c r="T762" s="179" t="s">
        <v>229</v>
      </c>
      <c r="U762" s="158">
        <v>0</v>
      </c>
      <c r="V762" s="158">
        <f>ROUND(E762*U762,2)</f>
        <v>0</v>
      </c>
      <c r="W762" s="158"/>
      <c r="X762" s="158" t="s">
        <v>208</v>
      </c>
      <c r="Y762" s="158" t="s">
        <v>209</v>
      </c>
      <c r="Z762" s="147"/>
      <c r="AA762" s="147"/>
      <c r="AB762" s="147"/>
      <c r="AC762" s="147"/>
      <c r="AD762" s="147"/>
      <c r="AE762" s="147"/>
      <c r="AF762" s="147"/>
      <c r="AG762" s="147" t="s">
        <v>692</v>
      </c>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2" x14ac:dyDescent="0.2">
      <c r="A763" s="154"/>
      <c r="B763" s="155"/>
      <c r="C763" s="183" t="s">
        <v>1081</v>
      </c>
      <c r="D763" s="163"/>
      <c r="E763" s="164">
        <v>238.62</v>
      </c>
      <c r="F763" s="158"/>
      <c r="G763" s="158"/>
      <c r="H763" s="158"/>
      <c r="I763" s="158"/>
      <c r="J763" s="158"/>
      <c r="K763" s="158"/>
      <c r="L763" s="158"/>
      <c r="M763" s="158"/>
      <c r="N763" s="157"/>
      <c r="O763" s="157"/>
      <c r="P763" s="157"/>
      <c r="Q763" s="157"/>
      <c r="R763" s="158"/>
      <c r="S763" s="158"/>
      <c r="T763" s="158"/>
      <c r="U763" s="158"/>
      <c r="V763" s="158"/>
      <c r="W763" s="158"/>
      <c r="X763" s="158"/>
      <c r="Y763" s="158"/>
      <c r="Z763" s="147"/>
      <c r="AA763" s="147"/>
      <c r="AB763" s="147"/>
      <c r="AC763" s="147"/>
      <c r="AD763" s="147"/>
      <c r="AE763" s="147"/>
      <c r="AF763" s="147"/>
      <c r="AG763" s="147" t="s">
        <v>217</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3" x14ac:dyDescent="0.2">
      <c r="A764" s="154"/>
      <c r="B764" s="155"/>
      <c r="C764" s="183" t="s">
        <v>1072</v>
      </c>
      <c r="D764" s="163"/>
      <c r="E764" s="164">
        <v>10.15</v>
      </c>
      <c r="F764" s="158"/>
      <c r="G764" s="158"/>
      <c r="H764" s="158"/>
      <c r="I764" s="158"/>
      <c r="J764" s="158"/>
      <c r="K764" s="158"/>
      <c r="L764" s="158"/>
      <c r="M764" s="158"/>
      <c r="N764" s="157"/>
      <c r="O764" s="157"/>
      <c r="P764" s="157"/>
      <c r="Q764" s="157"/>
      <c r="R764" s="158"/>
      <c r="S764" s="158"/>
      <c r="T764" s="158"/>
      <c r="U764" s="158"/>
      <c r="V764" s="158"/>
      <c r="W764" s="158"/>
      <c r="X764" s="158"/>
      <c r="Y764" s="158"/>
      <c r="Z764" s="147"/>
      <c r="AA764" s="147"/>
      <c r="AB764" s="147"/>
      <c r="AC764" s="147"/>
      <c r="AD764" s="147"/>
      <c r="AE764" s="147"/>
      <c r="AF764" s="147"/>
      <c r="AG764" s="147" t="s">
        <v>217</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3" x14ac:dyDescent="0.2">
      <c r="A765" s="154"/>
      <c r="B765" s="155"/>
      <c r="C765" s="183" t="s">
        <v>1073</v>
      </c>
      <c r="D765" s="163"/>
      <c r="E765" s="164">
        <v>58.02</v>
      </c>
      <c r="F765" s="158"/>
      <c r="G765" s="158"/>
      <c r="H765" s="158"/>
      <c r="I765" s="158"/>
      <c r="J765" s="158"/>
      <c r="K765" s="158"/>
      <c r="L765" s="158"/>
      <c r="M765" s="158"/>
      <c r="N765" s="157"/>
      <c r="O765" s="157"/>
      <c r="P765" s="157"/>
      <c r="Q765" s="157"/>
      <c r="R765" s="158"/>
      <c r="S765" s="158"/>
      <c r="T765" s="158"/>
      <c r="U765" s="158"/>
      <c r="V765" s="158"/>
      <c r="W765" s="158"/>
      <c r="X765" s="158"/>
      <c r="Y765" s="158"/>
      <c r="Z765" s="147"/>
      <c r="AA765" s="147"/>
      <c r="AB765" s="147"/>
      <c r="AC765" s="147"/>
      <c r="AD765" s="147"/>
      <c r="AE765" s="147"/>
      <c r="AF765" s="147"/>
      <c r="AG765" s="147" t="s">
        <v>217</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
      <c r="A766" s="154"/>
      <c r="B766" s="155"/>
      <c r="C766" s="183" t="s">
        <v>1074</v>
      </c>
      <c r="D766" s="163"/>
      <c r="E766" s="164">
        <v>299.25</v>
      </c>
      <c r="F766" s="158"/>
      <c r="G766" s="158"/>
      <c r="H766" s="158"/>
      <c r="I766" s="158"/>
      <c r="J766" s="158"/>
      <c r="K766" s="158"/>
      <c r="L766" s="158"/>
      <c r="M766" s="158"/>
      <c r="N766" s="157"/>
      <c r="O766" s="157"/>
      <c r="P766" s="157"/>
      <c r="Q766" s="157"/>
      <c r="R766" s="158"/>
      <c r="S766" s="158"/>
      <c r="T766" s="158"/>
      <c r="U766" s="158"/>
      <c r="V766" s="158"/>
      <c r="W766" s="158"/>
      <c r="X766" s="158"/>
      <c r="Y766" s="158"/>
      <c r="Z766" s="147"/>
      <c r="AA766" s="147"/>
      <c r="AB766" s="147"/>
      <c r="AC766" s="147"/>
      <c r="AD766" s="147"/>
      <c r="AE766" s="147"/>
      <c r="AF766" s="147"/>
      <c r="AG766" s="147" t="s">
        <v>217</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3" x14ac:dyDescent="0.2">
      <c r="A767" s="154"/>
      <c r="B767" s="155"/>
      <c r="C767" s="183" t="s">
        <v>1075</v>
      </c>
      <c r="D767" s="163"/>
      <c r="E767" s="164">
        <v>29.01</v>
      </c>
      <c r="F767" s="158"/>
      <c r="G767" s="158"/>
      <c r="H767" s="158"/>
      <c r="I767" s="158"/>
      <c r="J767" s="158"/>
      <c r="K767" s="158"/>
      <c r="L767" s="158"/>
      <c r="M767" s="158"/>
      <c r="N767" s="157"/>
      <c r="O767" s="157"/>
      <c r="P767" s="157"/>
      <c r="Q767" s="157"/>
      <c r="R767" s="158"/>
      <c r="S767" s="158"/>
      <c r="T767" s="158"/>
      <c r="U767" s="158"/>
      <c r="V767" s="158"/>
      <c r="W767" s="158"/>
      <c r="X767" s="158"/>
      <c r="Y767" s="158"/>
      <c r="Z767" s="147"/>
      <c r="AA767" s="147"/>
      <c r="AB767" s="147"/>
      <c r="AC767" s="147"/>
      <c r="AD767" s="147"/>
      <c r="AE767" s="147"/>
      <c r="AF767" s="147"/>
      <c r="AG767" s="147" t="s">
        <v>217</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3" x14ac:dyDescent="0.2">
      <c r="A768" s="154"/>
      <c r="B768" s="155"/>
      <c r="C768" s="183" t="s">
        <v>1076</v>
      </c>
      <c r="D768" s="163"/>
      <c r="E768" s="164">
        <v>168.03</v>
      </c>
      <c r="F768" s="158"/>
      <c r="G768" s="158"/>
      <c r="H768" s="158"/>
      <c r="I768" s="158"/>
      <c r="J768" s="158"/>
      <c r="K768" s="158"/>
      <c r="L768" s="158"/>
      <c r="M768" s="158"/>
      <c r="N768" s="157"/>
      <c r="O768" s="157"/>
      <c r="P768" s="157"/>
      <c r="Q768" s="157"/>
      <c r="R768" s="158"/>
      <c r="S768" s="158"/>
      <c r="T768" s="158"/>
      <c r="U768" s="158"/>
      <c r="V768" s="158"/>
      <c r="W768" s="158"/>
      <c r="X768" s="158"/>
      <c r="Y768" s="158"/>
      <c r="Z768" s="147"/>
      <c r="AA768" s="147"/>
      <c r="AB768" s="147"/>
      <c r="AC768" s="147"/>
      <c r="AD768" s="147"/>
      <c r="AE768" s="147"/>
      <c r="AF768" s="147"/>
      <c r="AG768" s="147" t="s">
        <v>217</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
      <c r="A769" s="154"/>
      <c r="B769" s="155"/>
      <c r="C769" s="183" t="s">
        <v>1077</v>
      </c>
      <c r="D769" s="163"/>
      <c r="E769" s="164">
        <v>50.45</v>
      </c>
      <c r="F769" s="158"/>
      <c r="G769" s="158"/>
      <c r="H769" s="158"/>
      <c r="I769" s="158"/>
      <c r="J769" s="158"/>
      <c r="K769" s="158"/>
      <c r="L769" s="158"/>
      <c r="M769" s="158"/>
      <c r="N769" s="157"/>
      <c r="O769" s="157"/>
      <c r="P769" s="157"/>
      <c r="Q769" s="157"/>
      <c r="R769" s="158"/>
      <c r="S769" s="158"/>
      <c r="T769" s="158"/>
      <c r="U769" s="158"/>
      <c r="V769" s="158"/>
      <c r="W769" s="158"/>
      <c r="X769" s="158"/>
      <c r="Y769" s="158"/>
      <c r="Z769" s="147"/>
      <c r="AA769" s="147"/>
      <c r="AB769" s="147"/>
      <c r="AC769" s="147"/>
      <c r="AD769" s="147"/>
      <c r="AE769" s="147"/>
      <c r="AF769" s="147"/>
      <c r="AG769" s="147" t="s">
        <v>217</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
      <c r="A770" s="154"/>
      <c r="B770" s="155"/>
      <c r="C770" s="183" t="s">
        <v>1078</v>
      </c>
      <c r="D770" s="163"/>
      <c r="E770" s="164">
        <v>100</v>
      </c>
      <c r="F770" s="158"/>
      <c r="G770" s="158"/>
      <c r="H770" s="158"/>
      <c r="I770" s="158"/>
      <c r="J770" s="158"/>
      <c r="K770" s="158"/>
      <c r="L770" s="158"/>
      <c r="M770" s="158"/>
      <c r="N770" s="157"/>
      <c r="O770" s="157"/>
      <c r="P770" s="157"/>
      <c r="Q770" s="157"/>
      <c r="R770" s="158"/>
      <c r="S770" s="158"/>
      <c r="T770" s="158"/>
      <c r="U770" s="158"/>
      <c r="V770" s="158"/>
      <c r="W770" s="158"/>
      <c r="X770" s="158"/>
      <c r="Y770" s="158"/>
      <c r="Z770" s="147"/>
      <c r="AA770" s="147"/>
      <c r="AB770" s="147"/>
      <c r="AC770" s="147"/>
      <c r="AD770" s="147"/>
      <c r="AE770" s="147"/>
      <c r="AF770" s="147"/>
      <c r="AG770" s="147" t="s">
        <v>217</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ht="22.5" outlineLevel="1" x14ac:dyDescent="0.2">
      <c r="A771" s="173">
        <v>230</v>
      </c>
      <c r="B771" s="174" t="s">
        <v>1082</v>
      </c>
      <c r="C771" s="182" t="s">
        <v>1083</v>
      </c>
      <c r="D771" s="175" t="s">
        <v>329</v>
      </c>
      <c r="E771" s="176">
        <v>953.524</v>
      </c>
      <c r="F771" s="177"/>
      <c r="G771" s="178">
        <f>ROUND(E771*F771,2)</f>
        <v>0</v>
      </c>
      <c r="H771" s="177"/>
      <c r="I771" s="178">
        <f>ROUND(E771*H771,2)</f>
        <v>0</v>
      </c>
      <c r="J771" s="177"/>
      <c r="K771" s="178">
        <f>ROUND(E771*J771,2)</f>
        <v>0</v>
      </c>
      <c r="L771" s="178">
        <v>21</v>
      </c>
      <c r="M771" s="178">
        <f>G771*(1+L771/100)</f>
        <v>0</v>
      </c>
      <c r="N771" s="176">
        <v>3.2000000000000003E-4</v>
      </c>
      <c r="O771" s="176">
        <f>ROUND(E771*N771,2)</f>
        <v>0.31</v>
      </c>
      <c r="P771" s="176">
        <v>0</v>
      </c>
      <c r="Q771" s="176">
        <f>ROUND(E771*P771,2)</f>
        <v>0</v>
      </c>
      <c r="R771" s="178"/>
      <c r="S771" s="178" t="s">
        <v>229</v>
      </c>
      <c r="T771" s="179" t="s">
        <v>229</v>
      </c>
      <c r="U771" s="158">
        <v>0</v>
      </c>
      <c r="V771" s="158">
        <f>ROUND(E771*U771,2)</f>
        <v>0</v>
      </c>
      <c r="W771" s="158"/>
      <c r="X771" s="158" t="s">
        <v>208</v>
      </c>
      <c r="Y771" s="158" t="s">
        <v>209</v>
      </c>
      <c r="Z771" s="147"/>
      <c r="AA771" s="147"/>
      <c r="AB771" s="147"/>
      <c r="AC771" s="147"/>
      <c r="AD771" s="147"/>
      <c r="AE771" s="147"/>
      <c r="AF771" s="147"/>
      <c r="AG771" s="147" t="s">
        <v>692</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2" x14ac:dyDescent="0.2">
      <c r="A772" s="154"/>
      <c r="B772" s="155"/>
      <c r="C772" s="256" t="s">
        <v>1084</v>
      </c>
      <c r="D772" s="257"/>
      <c r="E772" s="257"/>
      <c r="F772" s="257"/>
      <c r="G772" s="257"/>
      <c r="H772" s="158"/>
      <c r="I772" s="158"/>
      <c r="J772" s="158"/>
      <c r="K772" s="158"/>
      <c r="L772" s="158"/>
      <c r="M772" s="158"/>
      <c r="N772" s="157"/>
      <c r="O772" s="157"/>
      <c r="P772" s="157"/>
      <c r="Q772" s="157"/>
      <c r="R772" s="158"/>
      <c r="S772" s="158"/>
      <c r="T772" s="158"/>
      <c r="U772" s="158"/>
      <c r="V772" s="158"/>
      <c r="W772" s="158"/>
      <c r="X772" s="158"/>
      <c r="Y772" s="158"/>
      <c r="Z772" s="147"/>
      <c r="AA772" s="147"/>
      <c r="AB772" s="147"/>
      <c r="AC772" s="147"/>
      <c r="AD772" s="147"/>
      <c r="AE772" s="147"/>
      <c r="AF772" s="147"/>
      <c r="AG772" s="147" t="s">
        <v>212</v>
      </c>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2" x14ac:dyDescent="0.2">
      <c r="A773" s="154"/>
      <c r="B773" s="155"/>
      <c r="C773" s="183" t="s">
        <v>1081</v>
      </c>
      <c r="D773" s="163"/>
      <c r="E773" s="164">
        <v>238.62</v>
      </c>
      <c r="F773" s="158"/>
      <c r="G773" s="158"/>
      <c r="H773" s="158"/>
      <c r="I773" s="158"/>
      <c r="J773" s="158"/>
      <c r="K773" s="158"/>
      <c r="L773" s="158"/>
      <c r="M773" s="158"/>
      <c r="N773" s="157"/>
      <c r="O773" s="157"/>
      <c r="P773" s="157"/>
      <c r="Q773" s="157"/>
      <c r="R773" s="158"/>
      <c r="S773" s="158"/>
      <c r="T773" s="158"/>
      <c r="U773" s="158"/>
      <c r="V773" s="158"/>
      <c r="W773" s="158"/>
      <c r="X773" s="158"/>
      <c r="Y773" s="158"/>
      <c r="Z773" s="147"/>
      <c r="AA773" s="147"/>
      <c r="AB773" s="147"/>
      <c r="AC773" s="147"/>
      <c r="AD773" s="147"/>
      <c r="AE773" s="147"/>
      <c r="AF773" s="147"/>
      <c r="AG773" s="147" t="s">
        <v>217</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
      <c r="A774" s="154"/>
      <c r="B774" s="155"/>
      <c r="C774" s="183" t="s">
        <v>1072</v>
      </c>
      <c r="D774" s="163"/>
      <c r="E774" s="164">
        <v>10.15</v>
      </c>
      <c r="F774" s="158"/>
      <c r="G774" s="158"/>
      <c r="H774" s="158"/>
      <c r="I774" s="158"/>
      <c r="J774" s="158"/>
      <c r="K774" s="158"/>
      <c r="L774" s="158"/>
      <c r="M774" s="158"/>
      <c r="N774" s="157"/>
      <c r="O774" s="157"/>
      <c r="P774" s="157"/>
      <c r="Q774" s="157"/>
      <c r="R774" s="158"/>
      <c r="S774" s="158"/>
      <c r="T774" s="158"/>
      <c r="U774" s="158"/>
      <c r="V774" s="158"/>
      <c r="W774" s="158"/>
      <c r="X774" s="158"/>
      <c r="Y774" s="158"/>
      <c r="Z774" s="147"/>
      <c r="AA774" s="147"/>
      <c r="AB774" s="147"/>
      <c r="AC774" s="147"/>
      <c r="AD774" s="147"/>
      <c r="AE774" s="147"/>
      <c r="AF774" s="147"/>
      <c r="AG774" s="147" t="s">
        <v>217</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
      <c r="A775" s="154"/>
      <c r="B775" s="155"/>
      <c r="C775" s="183" t="s">
        <v>1073</v>
      </c>
      <c r="D775" s="163"/>
      <c r="E775" s="164">
        <v>58.02</v>
      </c>
      <c r="F775" s="158"/>
      <c r="G775" s="158"/>
      <c r="H775" s="158"/>
      <c r="I775" s="158"/>
      <c r="J775" s="158"/>
      <c r="K775" s="158"/>
      <c r="L775" s="158"/>
      <c r="M775" s="158"/>
      <c r="N775" s="157"/>
      <c r="O775" s="157"/>
      <c r="P775" s="157"/>
      <c r="Q775" s="157"/>
      <c r="R775" s="158"/>
      <c r="S775" s="158"/>
      <c r="T775" s="158"/>
      <c r="U775" s="158"/>
      <c r="V775" s="158"/>
      <c r="W775" s="158"/>
      <c r="X775" s="158"/>
      <c r="Y775" s="158"/>
      <c r="Z775" s="147"/>
      <c r="AA775" s="147"/>
      <c r="AB775" s="147"/>
      <c r="AC775" s="147"/>
      <c r="AD775" s="147"/>
      <c r="AE775" s="147"/>
      <c r="AF775" s="147"/>
      <c r="AG775" s="147" t="s">
        <v>217</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
      <c r="A776" s="154"/>
      <c r="B776" s="155"/>
      <c r="C776" s="183" t="s">
        <v>1074</v>
      </c>
      <c r="D776" s="163"/>
      <c r="E776" s="164">
        <v>299.25</v>
      </c>
      <c r="F776" s="158"/>
      <c r="G776" s="158"/>
      <c r="H776" s="158"/>
      <c r="I776" s="158"/>
      <c r="J776" s="158"/>
      <c r="K776" s="158"/>
      <c r="L776" s="158"/>
      <c r="M776" s="158"/>
      <c r="N776" s="157"/>
      <c r="O776" s="157"/>
      <c r="P776" s="157"/>
      <c r="Q776" s="157"/>
      <c r="R776" s="158"/>
      <c r="S776" s="158"/>
      <c r="T776" s="158"/>
      <c r="U776" s="158"/>
      <c r="V776" s="158"/>
      <c r="W776" s="158"/>
      <c r="X776" s="158"/>
      <c r="Y776" s="158"/>
      <c r="Z776" s="147"/>
      <c r="AA776" s="147"/>
      <c r="AB776" s="147"/>
      <c r="AC776" s="147"/>
      <c r="AD776" s="147"/>
      <c r="AE776" s="147"/>
      <c r="AF776" s="147"/>
      <c r="AG776" s="147" t="s">
        <v>217</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
      <c r="A777" s="154"/>
      <c r="B777" s="155"/>
      <c r="C777" s="183" t="s">
        <v>1075</v>
      </c>
      <c r="D777" s="163"/>
      <c r="E777" s="164">
        <v>29.01</v>
      </c>
      <c r="F777" s="158"/>
      <c r="G777" s="158"/>
      <c r="H777" s="158"/>
      <c r="I777" s="158"/>
      <c r="J777" s="158"/>
      <c r="K777" s="158"/>
      <c r="L777" s="158"/>
      <c r="M777" s="158"/>
      <c r="N777" s="157"/>
      <c r="O777" s="157"/>
      <c r="P777" s="157"/>
      <c r="Q777" s="157"/>
      <c r="R777" s="158"/>
      <c r="S777" s="158"/>
      <c r="T777" s="158"/>
      <c r="U777" s="158"/>
      <c r="V777" s="158"/>
      <c r="W777" s="158"/>
      <c r="X777" s="158"/>
      <c r="Y777" s="158"/>
      <c r="Z777" s="147"/>
      <c r="AA777" s="147"/>
      <c r="AB777" s="147"/>
      <c r="AC777" s="147"/>
      <c r="AD777" s="147"/>
      <c r="AE777" s="147"/>
      <c r="AF777" s="147"/>
      <c r="AG777" s="147" t="s">
        <v>217</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3" x14ac:dyDescent="0.2">
      <c r="A778" s="154"/>
      <c r="B778" s="155"/>
      <c r="C778" s="183" t="s">
        <v>1076</v>
      </c>
      <c r="D778" s="163"/>
      <c r="E778" s="164">
        <v>168.03</v>
      </c>
      <c r="F778" s="158"/>
      <c r="G778" s="158"/>
      <c r="H778" s="158"/>
      <c r="I778" s="158"/>
      <c r="J778" s="158"/>
      <c r="K778" s="158"/>
      <c r="L778" s="158"/>
      <c r="M778" s="158"/>
      <c r="N778" s="157"/>
      <c r="O778" s="157"/>
      <c r="P778" s="157"/>
      <c r="Q778" s="157"/>
      <c r="R778" s="158"/>
      <c r="S778" s="158"/>
      <c r="T778" s="158"/>
      <c r="U778" s="158"/>
      <c r="V778" s="158"/>
      <c r="W778" s="158"/>
      <c r="X778" s="158"/>
      <c r="Y778" s="158"/>
      <c r="Z778" s="147"/>
      <c r="AA778" s="147"/>
      <c r="AB778" s="147"/>
      <c r="AC778" s="147"/>
      <c r="AD778" s="147"/>
      <c r="AE778" s="147"/>
      <c r="AF778" s="147"/>
      <c r="AG778" s="147" t="s">
        <v>217</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3" x14ac:dyDescent="0.2">
      <c r="A779" s="154"/>
      <c r="B779" s="155"/>
      <c r="C779" s="183" t="s">
        <v>1077</v>
      </c>
      <c r="D779" s="163"/>
      <c r="E779" s="164">
        <v>50.45</v>
      </c>
      <c r="F779" s="158"/>
      <c r="G779" s="158"/>
      <c r="H779" s="158"/>
      <c r="I779" s="158"/>
      <c r="J779" s="158"/>
      <c r="K779" s="158"/>
      <c r="L779" s="158"/>
      <c r="M779" s="158"/>
      <c r="N779" s="157"/>
      <c r="O779" s="157"/>
      <c r="P779" s="157"/>
      <c r="Q779" s="157"/>
      <c r="R779" s="158"/>
      <c r="S779" s="158"/>
      <c r="T779" s="158"/>
      <c r="U779" s="158"/>
      <c r="V779" s="158"/>
      <c r="W779" s="158"/>
      <c r="X779" s="158"/>
      <c r="Y779" s="158"/>
      <c r="Z779" s="147"/>
      <c r="AA779" s="147"/>
      <c r="AB779" s="147"/>
      <c r="AC779" s="147"/>
      <c r="AD779" s="147"/>
      <c r="AE779" s="147"/>
      <c r="AF779" s="147"/>
      <c r="AG779" s="147" t="s">
        <v>217</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3" x14ac:dyDescent="0.2">
      <c r="A780" s="154"/>
      <c r="B780" s="155"/>
      <c r="C780" s="183" t="s">
        <v>1078</v>
      </c>
      <c r="D780" s="163"/>
      <c r="E780" s="164">
        <v>100</v>
      </c>
      <c r="F780" s="158"/>
      <c r="G780" s="158"/>
      <c r="H780" s="158"/>
      <c r="I780" s="158"/>
      <c r="J780" s="158"/>
      <c r="K780" s="158"/>
      <c r="L780" s="158"/>
      <c r="M780" s="158"/>
      <c r="N780" s="157"/>
      <c r="O780" s="157"/>
      <c r="P780" s="157"/>
      <c r="Q780" s="157"/>
      <c r="R780" s="158"/>
      <c r="S780" s="158"/>
      <c r="T780" s="158"/>
      <c r="U780" s="158"/>
      <c r="V780" s="158"/>
      <c r="W780" s="158"/>
      <c r="X780" s="158"/>
      <c r="Y780" s="158"/>
      <c r="Z780" s="147"/>
      <c r="AA780" s="147"/>
      <c r="AB780" s="147"/>
      <c r="AC780" s="147"/>
      <c r="AD780" s="147"/>
      <c r="AE780" s="147"/>
      <c r="AF780" s="147"/>
      <c r="AG780" s="147" t="s">
        <v>217</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x14ac:dyDescent="0.2">
      <c r="A781" s="166" t="s">
        <v>201</v>
      </c>
      <c r="B781" s="167" t="s">
        <v>159</v>
      </c>
      <c r="C781" s="181" t="s">
        <v>160</v>
      </c>
      <c r="D781" s="168"/>
      <c r="E781" s="169"/>
      <c r="F781" s="170"/>
      <c r="G781" s="170">
        <f>SUMIF(AG782:AG783,"&lt;&gt;NOR",G782:G783)</f>
        <v>0</v>
      </c>
      <c r="H781" s="170"/>
      <c r="I781" s="170">
        <f>SUM(I782:I783)</f>
        <v>0</v>
      </c>
      <c r="J781" s="170"/>
      <c r="K781" s="170">
        <f>SUM(K782:K783)</f>
        <v>0</v>
      </c>
      <c r="L781" s="170"/>
      <c r="M781" s="170">
        <f>SUM(M782:M783)</f>
        <v>0</v>
      </c>
      <c r="N781" s="169"/>
      <c r="O781" s="169">
        <f>SUM(O782:O783)</f>
        <v>0.01</v>
      </c>
      <c r="P781" s="169"/>
      <c r="Q781" s="169">
        <f>SUM(Q782:Q783)</f>
        <v>0</v>
      </c>
      <c r="R781" s="170"/>
      <c r="S781" s="170"/>
      <c r="T781" s="171"/>
      <c r="U781" s="165"/>
      <c r="V781" s="165">
        <f>SUM(V782:V783)</f>
        <v>0</v>
      </c>
      <c r="W781" s="165"/>
      <c r="X781" s="165"/>
      <c r="Y781" s="165"/>
      <c r="AG781" t="s">
        <v>202</v>
      </c>
    </row>
    <row r="782" spans="1:60" ht="22.5" outlineLevel="1" x14ac:dyDescent="0.2">
      <c r="A782" s="173">
        <v>231</v>
      </c>
      <c r="B782" s="174" t="s">
        <v>1085</v>
      </c>
      <c r="C782" s="182" t="s">
        <v>1086</v>
      </c>
      <c r="D782" s="175" t="s">
        <v>329</v>
      </c>
      <c r="E782" s="176">
        <v>7.02</v>
      </c>
      <c r="F782" s="177"/>
      <c r="G782" s="178">
        <f>ROUND(E782*F782,2)</f>
        <v>0</v>
      </c>
      <c r="H782" s="177"/>
      <c r="I782" s="178">
        <f>ROUND(E782*H782,2)</f>
        <v>0</v>
      </c>
      <c r="J782" s="177"/>
      <c r="K782" s="178">
        <f>ROUND(E782*J782,2)</f>
        <v>0</v>
      </c>
      <c r="L782" s="178">
        <v>21</v>
      </c>
      <c r="M782" s="178">
        <f>G782*(1+L782/100)</f>
        <v>0</v>
      </c>
      <c r="N782" s="176">
        <v>2.0699999999999998E-3</v>
      </c>
      <c r="O782" s="176">
        <f>ROUND(E782*N782,2)</f>
        <v>0.01</v>
      </c>
      <c r="P782" s="176">
        <v>0</v>
      </c>
      <c r="Q782" s="176">
        <f>ROUND(E782*P782,2)</f>
        <v>0</v>
      </c>
      <c r="R782" s="178"/>
      <c r="S782" s="178" t="s">
        <v>229</v>
      </c>
      <c r="T782" s="179" t="s">
        <v>1087</v>
      </c>
      <c r="U782" s="158">
        <v>0</v>
      </c>
      <c r="V782" s="158">
        <f>ROUND(E782*U782,2)</f>
        <v>0</v>
      </c>
      <c r="W782" s="158"/>
      <c r="X782" s="158" t="s">
        <v>208</v>
      </c>
      <c r="Y782" s="158" t="s">
        <v>209</v>
      </c>
      <c r="Z782" s="147"/>
      <c r="AA782" s="147"/>
      <c r="AB782" s="147"/>
      <c r="AC782" s="147"/>
      <c r="AD782" s="147"/>
      <c r="AE782" s="147"/>
      <c r="AF782" s="147"/>
      <c r="AG782" s="147" t="s">
        <v>692</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2" x14ac:dyDescent="0.2">
      <c r="A783" s="154"/>
      <c r="B783" s="155"/>
      <c r="C783" s="183" t="s">
        <v>1088</v>
      </c>
      <c r="D783" s="163"/>
      <c r="E783" s="164">
        <v>7.02</v>
      </c>
      <c r="F783" s="158"/>
      <c r="G783" s="158"/>
      <c r="H783" s="158"/>
      <c r="I783" s="158"/>
      <c r="J783" s="158"/>
      <c r="K783" s="158"/>
      <c r="L783" s="158"/>
      <c r="M783" s="158"/>
      <c r="N783" s="157"/>
      <c r="O783" s="157"/>
      <c r="P783" s="157"/>
      <c r="Q783" s="157"/>
      <c r="R783" s="158"/>
      <c r="S783" s="158"/>
      <c r="T783" s="158"/>
      <c r="U783" s="158"/>
      <c r="V783" s="158"/>
      <c r="W783" s="158"/>
      <c r="X783" s="158"/>
      <c r="Y783" s="158"/>
      <c r="Z783" s="147"/>
      <c r="AA783" s="147"/>
      <c r="AB783" s="147"/>
      <c r="AC783" s="147"/>
      <c r="AD783" s="147"/>
      <c r="AE783" s="147"/>
      <c r="AF783" s="147"/>
      <c r="AG783" s="147" t="s">
        <v>217</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x14ac:dyDescent="0.2">
      <c r="A784" s="166" t="s">
        <v>201</v>
      </c>
      <c r="B784" s="167" t="s">
        <v>170</v>
      </c>
      <c r="C784" s="181" t="s">
        <v>112</v>
      </c>
      <c r="D784" s="168"/>
      <c r="E784" s="169"/>
      <c r="F784" s="170"/>
      <c r="G784" s="170">
        <f>SUMIF(AG785:AG793,"&lt;&gt;NOR",G785:G793)</f>
        <v>0</v>
      </c>
      <c r="H784" s="170"/>
      <c r="I784" s="170">
        <f>SUM(I785:I793)</f>
        <v>0</v>
      </c>
      <c r="J784" s="170"/>
      <c r="K784" s="170">
        <f>SUM(K785:K793)</f>
        <v>0</v>
      </c>
      <c r="L784" s="170"/>
      <c r="M784" s="170">
        <f>SUM(M785:M793)</f>
        <v>0</v>
      </c>
      <c r="N784" s="169"/>
      <c r="O784" s="169">
        <f>SUM(O785:O793)</f>
        <v>0</v>
      </c>
      <c r="P784" s="169"/>
      <c r="Q784" s="169">
        <f>SUM(Q785:Q793)</f>
        <v>0</v>
      </c>
      <c r="R784" s="170"/>
      <c r="S784" s="170"/>
      <c r="T784" s="171"/>
      <c r="U784" s="165"/>
      <c r="V784" s="165">
        <f>SUM(V785:V793)</f>
        <v>0</v>
      </c>
      <c r="W784" s="165"/>
      <c r="X784" s="165"/>
      <c r="Y784" s="165"/>
      <c r="AG784" t="s">
        <v>202</v>
      </c>
    </row>
    <row r="785" spans="1:60" outlineLevel="1" x14ac:dyDescent="0.2">
      <c r="A785" s="173">
        <v>232</v>
      </c>
      <c r="B785" s="174" t="s">
        <v>1089</v>
      </c>
      <c r="C785" s="182" t="s">
        <v>1090</v>
      </c>
      <c r="D785" s="175" t="s">
        <v>283</v>
      </c>
      <c r="E785" s="176">
        <v>73.400559999999999</v>
      </c>
      <c r="F785" s="177"/>
      <c r="G785" s="178">
        <f>ROUND(E785*F785,2)</f>
        <v>0</v>
      </c>
      <c r="H785" s="177"/>
      <c r="I785" s="178">
        <f>ROUND(E785*H785,2)</f>
        <v>0</v>
      </c>
      <c r="J785" s="177"/>
      <c r="K785" s="178">
        <f>ROUND(E785*J785,2)</f>
        <v>0</v>
      </c>
      <c r="L785" s="178">
        <v>21</v>
      </c>
      <c r="M785" s="178">
        <f>G785*(1+L785/100)</f>
        <v>0</v>
      </c>
      <c r="N785" s="176">
        <v>0</v>
      </c>
      <c r="O785" s="176">
        <f>ROUND(E785*N785,2)</f>
        <v>0</v>
      </c>
      <c r="P785" s="176">
        <v>0</v>
      </c>
      <c r="Q785" s="176">
        <f>ROUND(E785*P785,2)</f>
        <v>0</v>
      </c>
      <c r="R785" s="178"/>
      <c r="S785" s="178" t="s">
        <v>229</v>
      </c>
      <c r="T785" s="179" t="s">
        <v>229</v>
      </c>
      <c r="U785" s="158">
        <v>0</v>
      </c>
      <c r="V785" s="158">
        <f>ROUND(E785*U785,2)</f>
        <v>0</v>
      </c>
      <c r="W785" s="158"/>
      <c r="X785" s="158" t="s">
        <v>1091</v>
      </c>
      <c r="Y785" s="158" t="s">
        <v>209</v>
      </c>
      <c r="Z785" s="147"/>
      <c r="AA785" s="147"/>
      <c r="AB785" s="147"/>
      <c r="AC785" s="147"/>
      <c r="AD785" s="147"/>
      <c r="AE785" s="147"/>
      <c r="AF785" s="147"/>
      <c r="AG785" s="147" t="s">
        <v>1092</v>
      </c>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2" x14ac:dyDescent="0.2">
      <c r="A786" s="154"/>
      <c r="B786" s="155"/>
      <c r="C786" s="256" t="s">
        <v>1093</v>
      </c>
      <c r="D786" s="257"/>
      <c r="E786" s="257"/>
      <c r="F786" s="257"/>
      <c r="G786" s="257"/>
      <c r="H786" s="158"/>
      <c r="I786" s="158"/>
      <c r="J786" s="158"/>
      <c r="K786" s="158"/>
      <c r="L786" s="158"/>
      <c r="M786" s="158"/>
      <c r="N786" s="157"/>
      <c r="O786" s="157"/>
      <c r="P786" s="157"/>
      <c r="Q786" s="157"/>
      <c r="R786" s="158"/>
      <c r="S786" s="158"/>
      <c r="T786" s="158"/>
      <c r="U786" s="158"/>
      <c r="V786" s="158"/>
      <c r="W786" s="158"/>
      <c r="X786" s="158"/>
      <c r="Y786" s="158"/>
      <c r="Z786" s="147"/>
      <c r="AA786" s="147"/>
      <c r="AB786" s="147"/>
      <c r="AC786" s="147"/>
      <c r="AD786" s="147"/>
      <c r="AE786" s="147"/>
      <c r="AF786" s="147"/>
      <c r="AG786" s="147" t="s">
        <v>212</v>
      </c>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ht="22.5" outlineLevel="1" x14ac:dyDescent="0.2">
      <c r="A787" s="173">
        <v>233</v>
      </c>
      <c r="B787" s="174" t="s">
        <v>1094</v>
      </c>
      <c r="C787" s="182" t="s">
        <v>1095</v>
      </c>
      <c r="D787" s="175" t="s">
        <v>283</v>
      </c>
      <c r="E787" s="176">
        <v>73.400559999999999</v>
      </c>
      <c r="F787" s="177"/>
      <c r="G787" s="178">
        <f>ROUND(E787*F787,2)</f>
        <v>0</v>
      </c>
      <c r="H787" s="177"/>
      <c r="I787" s="178">
        <f>ROUND(E787*H787,2)</f>
        <v>0</v>
      </c>
      <c r="J787" s="177"/>
      <c r="K787" s="178">
        <f>ROUND(E787*J787,2)</f>
        <v>0</v>
      </c>
      <c r="L787" s="178">
        <v>21</v>
      </c>
      <c r="M787" s="178">
        <f>G787*(1+L787/100)</f>
        <v>0</v>
      </c>
      <c r="N787" s="176">
        <v>0</v>
      </c>
      <c r="O787" s="176">
        <f>ROUND(E787*N787,2)</f>
        <v>0</v>
      </c>
      <c r="P787" s="176">
        <v>0</v>
      </c>
      <c r="Q787" s="176">
        <f>ROUND(E787*P787,2)</f>
        <v>0</v>
      </c>
      <c r="R787" s="178"/>
      <c r="S787" s="178" t="s">
        <v>229</v>
      </c>
      <c r="T787" s="179" t="s">
        <v>229</v>
      </c>
      <c r="U787" s="158">
        <v>0</v>
      </c>
      <c r="V787" s="158">
        <f>ROUND(E787*U787,2)</f>
        <v>0</v>
      </c>
      <c r="W787" s="158"/>
      <c r="X787" s="158" t="s">
        <v>1091</v>
      </c>
      <c r="Y787" s="158" t="s">
        <v>209</v>
      </c>
      <c r="Z787" s="147"/>
      <c r="AA787" s="147"/>
      <c r="AB787" s="147"/>
      <c r="AC787" s="147"/>
      <c r="AD787" s="147"/>
      <c r="AE787" s="147"/>
      <c r="AF787" s="147"/>
      <c r="AG787" s="147" t="s">
        <v>1092</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2" x14ac:dyDescent="0.2">
      <c r="A788" s="154"/>
      <c r="B788" s="155"/>
      <c r="C788" s="256" t="s">
        <v>1093</v>
      </c>
      <c r="D788" s="257"/>
      <c r="E788" s="257"/>
      <c r="F788" s="257"/>
      <c r="G788" s="257"/>
      <c r="H788" s="158"/>
      <c r="I788" s="158"/>
      <c r="J788" s="158"/>
      <c r="K788" s="158"/>
      <c r="L788" s="158"/>
      <c r="M788" s="158"/>
      <c r="N788" s="157"/>
      <c r="O788" s="157"/>
      <c r="P788" s="157"/>
      <c r="Q788" s="157"/>
      <c r="R788" s="158"/>
      <c r="S788" s="158"/>
      <c r="T788" s="158"/>
      <c r="U788" s="158"/>
      <c r="V788" s="158"/>
      <c r="W788" s="158"/>
      <c r="X788" s="158"/>
      <c r="Y788" s="158"/>
      <c r="Z788" s="147"/>
      <c r="AA788" s="147"/>
      <c r="AB788" s="147"/>
      <c r="AC788" s="147"/>
      <c r="AD788" s="147"/>
      <c r="AE788" s="147"/>
      <c r="AF788" s="147"/>
      <c r="AG788" s="147" t="s">
        <v>212</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88">
        <v>234</v>
      </c>
      <c r="B789" s="189" t="s">
        <v>1096</v>
      </c>
      <c r="C789" s="196" t="s">
        <v>1097</v>
      </c>
      <c r="D789" s="190" t="s">
        <v>283</v>
      </c>
      <c r="E789" s="191">
        <v>73.400559999999999</v>
      </c>
      <c r="F789" s="192"/>
      <c r="G789" s="193">
        <f>ROUND(E789*F789,2)</f>
        <v>0</v>
      </c>
      <c r="H789" s="192"/>
      <c r="I789" s="193">
        <f>ROUND(E789*H789,2)</f>
        <v>0</v>
      </c>
      <c r="J789" s="192"/>
      <c r="K789" s="193">
        <f>ROUND(E789*J789,2)</f>
        <v>0</v>
      </c>
      <c r="L789" s="193">
        <v>21</v>
      </c>
      <c r="M789" s="193">
        <f>G789*(1+L789/100)</f>
        <v>0</v>
      </c>
      <c r="N789" s="191">
        <v>0</v>
      </c>
      <c r="O789" s="191">
        <f>ROUND(E789*N789,2)</f>
        <v>0</v>
      </c>
      <c r="P789" s="191">
        <v>0</v>
      </c>
      <c r="Q789" s="191">
        <f>ROUND(E789*P789,2)</f>
        <v>0</v>
      </c>
      <c r="R789" s="193"/>
      <c r="S789" s="193" t="s">
        <v>229</v>
      </c>
      <c r="T789" s="194" t="s">
        <v>229</v>
      </c>
      <c r="U789" s="158">
        <v>0</v>
      </c>
      <c r="V789" s="158">
        <f>ROUND(E789*U789,2)</f>
        <v>0</v>
      </c>
      <c r="W789" s="158"/>
      <c r="X789" s="158" t="s">
        <v>1091</v>
      </c>
      <c r="Y789" s="158" t="s">
        <v>209</v>
      </c>
      <c r="Z789" s="147"/>
      <c r="AA789" s="147"/>
      <c r="AB789" s="147"/>
      <c r="AC789" s="147"/>
      <c r="AD789" s="147"/>
      <c r="AE789" s="147"/>
      <c r="AF789" s="147"/>
      <c r="AG789" s="147" t="s">
        <v>1092</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88">
        <v>235</v>
      </c>
      <c r="B790" s="189" t="s">
        <v>1098</v>
      </c>
      <c r="C790" s="196" t="s">
        <v>1099</v>
      </c>
      <c r="D790" s="190" t="s">
        <v>283</v>
      </c>
      <c r="E790" s="191">
        <v>1394.6106299999999</v>
      </c>
      <c r="F790" s="192"/>
      <c r="G790" s="193">
        <f>ROUND(E790*F790,2)</f>
        <v>0</v>
      </c>
      <c r="H790" s="192"/>
      <c r="I790" s="193">
        <f>ROUND(E790*H790,2)</f>
        <v>0</v>
      </c>
      <c r="J790" s="192"/>
      <c r="K790" s="193">
        <f>ROUND(E790*J790,2)</f>
        <v>0</v>
      </c>
      <c r="L790" s="193">
        <v>21</v>
      </c>
      <c r="M790" s="193">
        <f>G790*(1+L790/100)</f>
        <v>0</v>
      </c>
      <c r="N790" s="191">
        <v>0</v>
      </c>
      <c r="O790" s="191">
        <f>ROUND(E790*N790,2)</f>
        <v>0</v>
      </c>
      <c r="P790" s="191">
        <v>0</v>
      </c>
      <c r="Q790" s="191">
        <f>ROUND(E790*P790,2)</f>
        <v>0</v>
      </c>
      <c r="R790" s="193"/>
      <c r="S790" s="193" t="s">
        <v>229</v>
      </c>
      <c r="T790" s="194" t="s">
        <v>229</v>
      </c>
      <c r="U790" s="158">
        <v>0</v>
      </c>
      <c r="V790" s="158">
        <f>ROUND(E790*U790,2)</f>
        <v>0</v>
      </c>
      <c r="W790" s="158"/>
      <c r="X790" s="158" t="s">
        <v>1091</v>
      </c>
      <c r="Y790" s="158" t="s">
        <v>209</v>
      </c>
      <c r="Z790" s="147"/>
      <c r="AA790" s="147"/>
      <c r="AB790" s="147"/>
      <c r="AC790" s="147"/>
      <c r="AD790" s="147"/>
      <c r="AE790" s="147"/>
      <c r="AF790" s="147"/>
      <c r="AG790" s="147" t="s">
        <v>1092</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88">
        <v>236</v>
      </c>
      <c r="B791" s="189" t="s">
        <v>1100</v>
      </c>
      <c r="C791" s="196" t="s">
        <v>1101</v>
      </c>
      <c r="D791" s="190" t="s">
        <v>283</v>
      </c>
      <c r="E791" s="191">
        <v>73.400559999999999</v>
      </c>
      <c r="F791" s="192"/>
      <c r="G791" s="193">
        <f>ROUND(E791*F791,2)</f>
        <v>0</v>
      </c>
      <c r="H791" s="192"/>
      <c r="I791" s="193">
        <f>ROUND(E791*H791,2)</f>
        <v>0</v>
      </c>
      <c r="J791" s="192"/>
      <c r="K791" s="193">
        <f>ROUND(E791*J791,2)</f>
        <v>0</v>
      </c>
      <c r="L791" s="193">
        <v>21</v>
      </c>
      <c r="M791" s="193">
        <f>G791*(1+L791/100)</f>
        <v>0</v>
      </c>
      <c r="N791" s="191">
        <v>0</v>
      </c>
      <c r="O791" s="191">
        <f>ROUND(E791*N791,2)</f>
        <v>0</v>
      </c>
      <c r="P791" s="191">
        <v>0</v>
      </c>
      <c r="Q791" s="191">
        <f>ROUND(E791*P791,2)</f>
        <v>0</v>
      </c>
      <c r="R791" s="193"/>
      <c r="S791" s="193" t="s">
        <v>229</v>
      </c>
      <c r="T791" s="194" t="s">
        <v>229</v>
      </c>
      <c r="U791" s="158">
        <v>0</v>
      </c>
      <c r="V791" s="158">
        <f>ROUND(E791*U791,2)</f>
        <v>0</v>
      </c>
      <c r="W791" s="158"/>
      <c r="X791" s="158" t="s">
        <v>1091</v>
      </c>
      <c r="Y791" s="158" t="s">
        <v>209</v>
      </c>
      <c r="Z791" s="147"/>
      <c r="AA791" s="147"/>
      <c r="AB791" s="147"/>
      <c r="AC791" s="147"/>
      <c r="AD791" s="147"/>
      <c r="AE791" s="147"/>
      <c r="AF791" s="147"/>
      <c r="AG791" s="147" t="s">
        <v>1092</v>
      </c>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ht="22.5" outlineLevel="1" x14ac:dyDescent="0.2">
      <c r="A792" s="188">
        <v>237</v>
      </c>
      <c r="B792" s="189" t="s">
        <v>1102</v>
      </c>
      <c r="C792" s="196" t="s">
        <v>1103</v>
      </c>
      <c r="D792" s="190" t="s">
        <v>283</v>
      </c>
      <c r="E792" s="191">
        <v>734.00559999999996</v>
      </c>
      <c r="F792" s="192"/>
      <c r="G792" s="193">
        <f>ROUND(E792*F792,2)</f>
        <v>0</v>
      </c>
      <c r="H792" s="192"/>
      <c r="I792" s="193">
        <f>ROUND(E792*H792,2)</f>
        <v>0</v>
      </c>
      <c r="J792" s="192"/>
      <c r="K792" s="193">
        <f>ROUND(E792*J792,2)</f>
        <v>0</v>
      </c>
      <c r="L792" s="193">
        <v>21</v>
      </c>
      <c r="M792" s="193">
        <f>G792*(1+L792/100)</f>
        <v>0</v>
      </c>
      <c r="N792" s="191">
        <v>0</v>
      </c>
      <c r="O792" s="191">
        <f>ROUND(E792*N792,2)</f>
        <v>0</v>
      </c>
      <c r="P792" s="191">
        <v>0</v>
      </c>
      <c r="Q792" s="191">
        <f>ROUND(E792*P792,2)</f>
        <v>0</v>
      </c>
      <c r="R792" s="193"/>
      <c r="S792" s="193" t="s">
        <v>229</v>
      </c>
      <c r="T792" s="194" t="s">
        <v>229</v>
      </c>
      <c r="U792" s="158">
        <v>0</v>
      </c>
      <c r="V792" s="158">
        <f>ROUND(E792*U792,2)</f>
        <v>0</v>
      </c>
      <c r="W792" s="158"/>
      <c r="X792" s="158" t="s">
        <v>1091</v>
      </c>
      <c r="Y792" s="158" t="s">
        <v>209</v>
      </c>
      <c r="Z792" s="147"/>
      <c r="AA792" s="147"/>
      <c r="AB792" s="147"/>
      <c r="AC792" s="147"/>
      <c r="AD792" s="147"/>
      <c r="AE792" s="147"/>
      <c r="AF792" s="147"/>
      <c r="AG792" s="147" t="s">
        <v>1092</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ht="22.5" outlineLevel="1" x14ac:dyDescent="0.2">
      <c r="A793" s="173">
        <v>238</v>
      </c>
      <c r="B793" s="174" t="s">
        <v>1104</v>
      </c>
      <c r="C793" s="182" t="s">
        <v>1105</v>
      </c>
      <c r="D793" s="175" t="s">
        <v>283</v>
      </c>
      <c r="E793" s="176">
        <v>73.400559999999999</v>
      </c>
      <c r="F793" s="177"/>
      <c r="G793" s="178">
        <f>ROUND(E793*F793,2)</f>
        <v>0</v>
      </c>
      <c r="H793" s="177"/>
      <c r="I793" s="178">
        <f>ROUND(E793*H793,2)</f>
        <v>0</v>
      </c>
      <c r="J793" s="177"/>
      <c r="K793" s="178">
        <f>ROUND(E793*J793,2)</f>
        <v>0</v>
      </c>
      <c r="L793" s="178">
        <v>21</v>
      </c>
      <c r="M793" s="178">
        <f>G793*(1+L793/100)</f>
        <v>0</v>
      </c>
      <c r="N793" s="176">
        <v>0</v>
      </c>
      <c r="O793" s="176">
        <f>ROUND(E793*N793,2)</f>
        <v>0</v>
      </c>
      <c r="P793" s="176">
        <v>0</v>
      </c>
      <c r="Q793" s="176">
        <f>ROUND(E793*P793,2)</f>
        <v>0</v>
      </c>
      <c r="R793" s="178"/>
      <c r="S793" s="178" t="s">
        <v>229</v>
      </c>
      <c r="T793" s="179" t="s">
        <v>576</v>
      </c>
      <c r="U793" s="158">
        <v>0</v>
      </c>
      <c r="V793" s="158">
        <f>ROUND(E793*U793,2)</f>
        <v>0</v>
      </c>
      <c r="W793" s="158"/>
      <c r="X793" s="158" t="s">
        <v>1091</v>
      </c>
      <c r="Y793" s="158" t="s">
        <v>209</v>
      </c>
      <c r="Z793" s="147"/>
      <c r="AA793" s="147"/>
      <c r="AB793" s="147"/>
      <c r="AC793" s="147"/>
      <c r="AD793" s="147"/>
      <c r="AE793" s="147"/>
      <c r="AF793" s="147"/>
      <c r="AG793" s="147" t="s">
        <v>1092</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x14ac:dyDescent="0.2">
      <c r="A794" s="3"/>
      <c r="B794" s="4"/>
      <c r="C794" s="185"/>
      <c r="D794" s="6"/>
      <c r="E794" s="3"/>
      <c r="F794" s="3"/>
      <c r="G794" s="3"/>
      <c r="H794" s="3"/>
      <c r="I794" s="3"/>
      <c r="J794" s="3"/>
      <c r="K794" s="3"/>
      <c r="L794" s="3"/>
      <c r="M794" s="3"/>
      <c r="N794" s="3"/>
      <c r="O794" s="3"/>
      <c r="P794" s="3"/>
      <c r="Q794" s="3"/>
      <c r="R794" s="3"/>
      <c r="S794" s="3"/>
      <c r="T794" s="3"/>
      <c r="U794" s="3"/>
      <c r="V794" s="3"/>
      <c r="W794" s="3"/>
      <c r="X794" s="3"/>
      <c r="Y794" s="3"/>
      <c r="AE794">
        <v>12</v>
      </c>
      <c r="AF794">
        <v>21</v>
      </c>
      <c r="AG794" t="s">
        <v>187</v>
      </c>
    </row>
    <row r="795" spans="1:60" x14ac:dyDescent="0.2">
      <c r="A795" s="150"/>
      <c r="B795" s="151" t="s">
        <v>29</v>
      </c>
      <c r="C795" s="186"/>
      <c r="D795" s="152"/>
      <c r="E795" s="153"/>
      <c r="F795" s="153"/>
      <c r="G795" s="172">
        <f>G8+G14+G18+G78+G107+G133+G146+G189+G233+G255+G273+G291+G301+G338+G378+G380+G383+G432+G457+G463+G468+G498+G587+G606+G611+G633+G662+G705+G743+G753+G781+G784</f>
        <v>0</v>
      </c>
      <c r="H795" s="3"/>
      <c r="I795" s="3"/>
      <c r="J795" s="3"/>
      <c r="K795" s="3"/>
      <c r="L795" s="3"/>
      <c r="M795" s="3"/>
      <c r="N795" s="3"/>
      <c r="O795" s="3"/>
      <c r="P795" s="3"/>
      <c r="Q795" s="3"/>
      <c r="R795" s="3"/>
      <c r="S795" s="3"/>
      <c r="T795" s="3"/>
      <c r="U795" s="3"/>
      <c r="V795" s="3"/>
      <c r="W795" s="3"/>
      <c r="X795" s="3"/>
      <c r="Y795" s="3"/>
      <c r="AE795">
        <f>SUMIF(L7:L793,AE794,G7:G793)</f>
        <v>0</v>
      </c>
      <c r="AF795">
        <f>SUMIF(L7:L793,AF794,G7:G793)</f>
        <v>0</v>
      </c>
      <c r="AG795" t="s">
        <v>246</v>
      </c>
    </row>
    <row r="796" spans="1:60" x14ac:dyDescent="0.2">
      <c r="C796" s="187"/>
      <c r="D796" s="10"/>
      <c r="AG796" t="s">
        <v>249</v>
      </c>
    </row>
    <row r="797" spans="1:60" x14ac:dyDescent="0.2">
      <c r="D797" s="10"/>
    </row>
    <row r="798" spans="1:60" x14ac:dyDescent="0.2">
      <c r="D798" s="10"/>
    </row>
    <row r="799" spans="1:60" x14ac:dyDescent="0.2">
      <c r="D799" s="10"/>
    </row>
    <row r="800" spans="1:60"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JFS50x0Far2kEEyGaK+Eu+f87qQJCShV/RgYr7amnq9mZOqMVGKPJSNVBWKdSflJNONjLxT9V0QJVFXgKBaxQ==" saltValue="gZliBnspxfDeurosnBpFjQ==" spinCount="100000" sheet="1" formatRows="0"/>
  <mergeCells count="123">
    <mergeCell ref="A1:G1"/>
    <mergeCell ref="C2:G2"/>
    <mergeCell ref="C3:G3"/>
    <mergeCell ref="C4:G4"/>
    <mergeCell ref="C12:G12"/>
    <mergeCell ref="C16:G16"/>
    <mergeCell ref="C100:G100"/>
    <mergeCell ref="C105:G105"/>
    <mergeCell ref="C109:G109"/>
    <mergeCell ref="C112:G112"/>
    <mergeCell ref="C115:G115"/>
    <mergeCell ref="C119:G119"/>
    <mergeCell ref="C20:G20"/>
    <mergeCell ref="C29:G29"/>
    <mergeCell ref="C69:G69"/>
    <mergeCell ref="C76:G76"/>
    <mergeCell ref="C86:G86"/>
    <mergeCell ref="C94:G94"/>
    <mergeCell ref="C213:G213"/>
    <mergeCell ref="C221:G221"/>
    <mergeCell ref="C230:G230"/>
    <mergeCell ref="C235:G235"/>
    <mergeCell ref="C242:G242"/>
    <mergeCell ref="C245:G245"/>
    <mergeCell ref="C135:G135"/>
    <mergeCell ref="C160:G160"/>
    <mergeCell ref="C169:G169"/>
    <mergeCell ref="C183:G183"/>
    <mergeCell ref="C187:G187"/>
    <mergeCell ref="C200:G200"/>
    <mergeCell ref="C405:G405"/>
    <mergeCell ref="C410:G410"/>
    <mergeCell ref="C415:G415"/>
    <mergeCell ref="C417:G417"/>
    <mergeCell ref="C438:G438"/>
    <mergeCell ref="C451:G451"/>
    <mergeCell ref="C257:G257"/>
    <mergeCell ref="C277:G277"/>
    <mergeCell ref="C293:G293"/>
    <mergeCell ref="C295:G295"/>
    <mergeCell ref="C325:G325"/>
    <mergeCell ref="C399:G399"/>
    <mergeCell ref="C507:G507"/>
    <mergeCell ref="C510:G510"/>
    <mergeCell ref="C517:G517"/>
    <mergeCell ref="C518:G518"/>
    <mergeCell ref="C525:G525"/>
    <mergeCell ref="C527:G527"/>
    <mergeCell ref="C454:G454"/>
    <mergeCell ref="C465:G465"/>
    <mergeCell ref="C482:G482"/>
    <mergeCell ref="C485:G485"/>
    <mergeCell ref="C500:G500"/>
    <mergeCell ref="C502:G502"/>
    <mergeCell ref="C537:G537"/>
    <mergeCell ref="C538:G538"/>
    <mergeCell ref="C539:G539"/>
    <mergeCell ref="C540:G540"/>
    <mergeCell ref="C541:G541"/>
    <mergeCell ref="C542:G542"/>
    <mergeCell ref="C529:G529"/>
    <mergeCell ref="C530:G530"/>
    <mergeCell ref="C531:G531"/>
    <mergeCell ref="C532:G532"/>
    <mergeCell ref="C533:G533"/>
    <mergeCell ref="C536:G536"/>
    <mergeCell ref="C551:G551"/>
    <mergeCell ref="C554:G554"/>
    <mergeCell ref="C556:G556"/>
    <mergeCell ref="C557:G557"/>
    <mergeCell ref="C558:G558"/>
    <mergeCell ref="C559:G559"/>
    <mergeCell ref="C545:G545"/>
    <mergeCell ref="C546:G546"/>
    <mergeCell ref="C547:G547"/>
    <mergeCell ref="C548:G548"/>
    <mergeCell ref="C549:G549"/>
    <mergeCell ref="C550:G550"/>
    <mergeCell ref="C578:G578"/>
    <mergeCell ref="C579:G579"/>
    <mergeCell ref="C584:G584"/>
    <mergeCell ref="C594:G594"/>
    <mergeCell ref="C597:G597"/>
    <mergeCell ref="C600:G600"/>
    <mergeCell ref="C560:G560"/>
    <mergeCell ref="C563:G563"/>
    <mergeCell ref="C564:G564"/>
    <mergeCell ref="C567:G567"/>
    <mergeCell ref="C570:G570"/>
    <mergeCell ref="C571:G571"/>
    <mergeCell ref="C657:G657"/>
    <mergeCell ref="C658:G658"/>
    <mergeCell ref="C659:G659"/>
    <mergeCell ref="C664:G664"/>
    <mergeCell ref="C665:G665"/>
    <mergeCell ref="C666:G666"/>
    <mergeCell ref="C603:G603"/>
    <mergeCell ref="C608:G608"/>
    <mergeCell ref="C627:G627"/>
    <mergeCell ref="C630:G630"/>
    <mergeCell ref="C644:G644"/>
    <mergeCell ref="C656:G656"/>
    <mergeCell ref="C678:G678"/>
    <mergeCell ref="C681:G681"/>
    <mergeCell ref="C683:G683"/>
    <mergeCell ref="C695:G695"/>
    <mergeCell ref="C697:G697"/>
    <mergeCell ref="C699:G699"/>
    <mergeCell ref="C667:G667"/>
    <mergeCell ref="C673:G673"/>
    <mergeCell ref="C674:G674"/>
    <mergeCell ref="C675:G675"/>
    <mergeCell ref="C676:G676"/>
    <mergeCell ref="C677:G677"/>
    <mergeCell ref="C772:G772"/>
    <mergeCell ref="C786:G786"/>
    <mergeCell ref="C788:G788"/>
    <mergeCell ref="C701:G701"/>
    <mergeCell ref="C719:G719"/>
    <mergeCell ref="C732:G732"/>
    <mergeCell ref="C739:G739"/>
    <mergeCell ref="C745:G745"/>
    <mergeCell ref="C749:G74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9AC4-760F-4A86-A4EF-01817D9CD6A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51</v>
      </c>
      <c r="C4" s="262" t="s">
        <v>52</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81</v>
      </c>
      <c r="C8" s="181" t="s">
        <v>82</v>
      </c>
      <c r="D8" s="168"/>
      <c r="E8" s="169"/>
      <c r="F8" s="170"/>
      <c r="G8" s="170">
        <f>SUMIF(AG9:AG32,"&lt;&gt;NOR",G9:G32)</f>
        <v>0</v>
      </c>
      <c r="H8" s="170"/>
      <c r="I8" s="170">
        <f>SUM(I9:I32)</f>
        <v>0</v>
      </c>
      <c r="J8" s="170"/>
      <c r="K8" s="170">
        <f>SUM(K9:K32)</f>
        <v>0</v>
      </c>
      <c r="L8" s="170"/>
      <c r="M8" s="170">
        <f>SUM(M9:M32)</f>
        <v>0</v>
      </c>
      <c r="N8" s="169"/>
      <c r="O8" s="169">
        <f>SUM(O9:O32)</f>
        <v>0</v>
      </c>
      <c r="P8" s="169"/>
      <c r="Q8" s="169">
        <f>SUM(Q9:Q32)</f>
        <v>13.11</v>
      </c>
      <c r="R8" s="170"/>
      <c r="S8" s="170"/>
      <c r="T8" s="171"/>
      <c r="U8" s="165"/>
      <c r="V8" s="165">
        <f>SUM(V9:V32)</f>
        <v>0</v>
      </c>
      <c r="W8" s="165"/>
      <c r="X8" s="165"/>
      <c r="Y8" s="165"/>
      <c r="AG8" t="s">
        <v>202</v>
      </c>
    </row>
    <row r="9" spans="1:60" ht="33.75" outlineLevel="1" x14ac:dyDescent="0.2">
      <c r="A9" s="173">
        <v>1</v>
      </c>
      <c r="B9" s="174" t="s">
        <v>1109</v>
      </c>
      <c r="C9" s="182" t="s">
        <v>1110</v>
      </c>
      <c r="D9" s="175" t="s">
        <v>329</v>
      </c>
      <c r="E9" s="176">
        <v>18</v>
      </c>
      <c r="F9" s="177"/>
      <c r="G9" s="178">
        <f>ROUND(E9*F9,2)</f>
        <v>0</v>
      </c>
      <c r="H9" s="177"/>
      <c r="I9" s="178">
        <f>ROUND(E9*H9,2)</f>
        <v>0</v>
      </c>
      <c r="J9" s="177"/>
      <c r="K9" s="178">
        <f>ROUND(E9*J9,2)</f>
        <v>0</v>
      </c>
      <c r="L9" s="178">
        <v>21</v>
      </c>
      <c r="M9" s="178">
        <f>G9*(1+L9/100)</f>
        <v>0</v>
      </c>
      <c r="N9" s="176">
        <v>0</v>
      </c>
      <c r="O9" s="176">
        <f>ROUND(E9*N9,2)</f>
        <v>0</v>
      </c>
      <c r="P9" s="176">
        <v>0.40799999999999997</v>
      </c>
      <c r="Q9" s="176">
        <f>ROUND(E9*P9,2)</f>
        <v>7.34</v>
      </c>
      <c r="R9" s="178"/>
      <c r="S9" s="178" t="s">
        <v>229</v>
      </c>
      <c r="T9" s="179" t="s">
        <v>229</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1111</v>
      </c>
      <c r="D10" s="163"/>
      <c r="E10" s="164">
        <v>18</v>
      </c>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2</v>
      </c>
      <c r="B11" s="174" t="s">
        <v>1112</v>
      </c>
      <c r="C11" s="182" t="s">
        <v>1113</v>
      </c>
      <c r="D11" s="175" t="s">
        <v>329</v>
      </c>
      <c r="E11" s="176">
        <v>13.11</v>
      </c>
      <c r="F11" s="177"/>
      <c r="G11" s="178">
        <f>ROUND(E11*F11,2)</f>
        <v>0</v>
      </c>
      <c r="H11" s="177"/>
      <c r="I11" s="178">
        <f>ROUND(E11*H11,2)</f>
        <v>0</v>
      </c>
      <c r="J11" s="177"/>
      <c r="K11" s="178">
        <f>ROUND(E11*J11,2)</f>
        <v>0</v>
      </c>
      <c r="L11" s="178">
        <v>21</v>
      </c>
      <c r="M11" s="178">
        <f>G11*(1+L11/100)</f>
        <v>0</v>
      </c>
      <c r="N11" s="176">
        <v>0</v>
      </c>
      <c r="O11" s="176">
        <f>ROUND(E11*N11,2)</f>
        <v>0</v>
      </c>
      <c r="P11" s="176">
        <v>0.44</v>
      </c>
      <c r="Q11" s="176">
        <f>ROUND(E11*P11,2)</f>
        <v>5.77</v>
      </c>
      <c r="R11" s="178"/>
      <c r="S11" s="178" t="s">
        <v>229</v>
      </c>
      <c r="T11" s="179" t="s">
        <v>229</v>
      </c>
      <c r="U11" s="158">
        <v>0</v>
      </c>
      <c r="V11" s="158">
        <f>ROUND(E11*U11,2)</f>
        <v>0</v>
      </c>
      <c r="W11" s="158"/>
      <c r="X11" s="158" t="s">
        <v>208</v>
      </c>
      <c r="Y11" s="158" t="s">
        <v>209</v>
      </c>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3" t="s">
        <v>1114</v>
      </c>
      <c r="D12" s="163"/>
      <c r="E12" s="164">
        <v>8.91</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217</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3" t="s">
        <v>1115</v>
      </c>
      <c r="D13" s="163"/>
      <c r="E13" s="164">
        <v>4.2</v>
      </c>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217</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3">
        <v>3</v>
      </c>
      <c r="B14" s="174" t="s">
        <v>1116</v>
      </c>
      <c r="C14" s="182" t="s">
        <v>1117</v>
      </c>
      <c r="D14" s="175" t="s">
        <v>279</v>
      </c>
      <c r="E14" s="176">
        <v>4.05</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c r="S14" s="178" t="s">
        <v>229</v>
      </c>
      <c r="T14" s="179" t="s">
        <v>229</v>
      </c>
      <c r="U14" s="158">
        <v>0</v>
      </c>
      <c r="V14" s="158">
        <f>ROUND(E14*U14,2)</f>
        <v>0</v>
      </c>
      <c r="W14" s="158"/>
      <c r="X14" s="158" t="s">
        <v>208</v>
      </c>
      <c r="Y14" s="158" t="s">
        <v>209</v>
      </c>
      <c r="Z14" s="147"/>
      <c r="AA14" s="147"/>
      <c r="AB14" s="147"/>
      <c r="AC14" s="147"/>
      <c r="AD14" s="147"/>
      <c r="AE14" s="147"/>
      <c r="AF14" s="147"/>
      <c r="AG14" s="147" t="s">
        <v>253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183" t="s">
        <v>1118</v>
      </c>
      <c r="D15" s="163"/>
      <c r="E15" s="164">
        <v>4.05</v>
      </c>
      <c r="F15" s="158"/>
      <c r="G15" s="1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217</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3">
        <v>4</v>
      </c>
      <c r="B16" s="174" t="s">
        <v>1119</v>
      </c>
      <c r="C16" s="182" t="s">
        <v>1120</v>
      </c>
      <c r="D16" s="175" t="s">
        <v>279</v>
      </c>
      <c r="E16" s="176">
        <v>0.5</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c r="S16" s="178" t="s">
        <v>229</v>
      </c>
      <c r="T16" s="179" t="s">
        <v>229</v>
      </c>
      <c r="U16" s="158">
        <v>0</v>
      </c>
      <c r="V16" s="158">
        <f>ROUND(E16*U16,2)</f>
        <v>0</v>
      </c>
      <c r="W16" s="158"/>
      <c r="X16" s="158" t="s">
        <v>208</v>
      </c>
      <c r="Y16" s="158" t="s">
        <v>209</v>
      </c>
      <c r="Z16" s="147"/>
      <c r="AA16" s="147"/>
      <c r="AB16" s="147"/>
      <c r="AC16" s="147"/>
      <c r="AD16" s="147"/>
      <c r="AE16" s="147"/>
      <c r="AF16" s="147"/>
      <c r="AG16" s="147" t="s">
        <v>253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3" t="s">
        <v>1121</v>
      </c>
      <c r="D17" s="163"/>
      <c r="E17" s="164">
        <v>0.5</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5</v>
      </c>
      <c r="B18" s="174" t="s">
        <v>1122</v>
      </c>
      <c r="C18" s="182" t="s">
        <v>1123</v>
      </c>
      <c r="D18" s="175" t="s">
        <v>279</v>
      </c>
      <c r="E18" s="176">
        <v>4.05</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229</v>
      </c>
      <c r="T18" s="179" t="s">
        <v>229</v>
      </c>
      <c r="U18" s="158">
        <v>0</v>
      </c>
      <c r="V18" s="158">
        <f>ROUND(E18*U18,2)</f>
        <v>0</v>
      </c>
      <c r="W18" s="158"/>
      <c r="X18" s="158" t="s">
        <v>208</v>
      </c>
      <c r="Y18" s="158" t="s">
        <v>209</v>
      </c>
      <c r="Z18" s="147"/>
      <c r="AA18" s="147"/>
      <c r="AB18" s="147"/>
      <c r="AC18" s="147"/>
      <c r="AD18" s="147"/>
      <c r="AE18" s="147"/>
      <c r="AF18" s="147"/>
      <c r="AG18" s="147" t="s">
        <v>253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3" t="s">
        <v>1118</v>
      </c>
      <c r="D19" s="163"/>
      <c r="E19" s="164">
        <v>4.05</v>
      </c>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217</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3">
        <v>6</v>
      </c>
      <c r="B20" s="174" t="s">
        <v>1124</v>
      </c>
      <c r="C20" s="182" t="s">
        <v>1125</v>
      </c>
      <c r="D20" s="175" t="s">
        <v>279</v>
      </c>
      <c r="E20" s="176">
        <v>2.0249999999999999</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229</v>
      </c>
      <c r="T20" s="179" t="s">
        <v>535</v>
      </c>
      <c r="U20" s="158">
        <v>0</v>
      </c>
      <c r="V20" s="158">
        <f>ROUND(E20*U20,2)</f>
        <v>0</v>
      </c>
      <c r="W20" s="158"/>
      <c r="X20" s="158" t="s">
        <v>208</v>
      </c>
      <c r="Y20" s="158" t="s">
        <v>209</v>
      </c>
      <c r="Z20" s="147"/>
      <c r="AA20" s="147"/>
      <c r="AB20" s="147"/>
      <c r="AC20" s="147"/>
      <c r="AD20" s="147"/>
      <c r="AE20" s="147"/>
      <c r="AF20" s="147"/>
      <c r="AG20" s="147" t="s">
        <v>253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83" t="s">
        <v>1126</v>
      </c>
      <c r="D21" s="163"/>
      <c r="E21" s="164">
        <v>2.02</v>
      </c>
      <c r="F21" s="158"/>
      <c r="G21" s="1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217</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3">
        <v>7</v>
      </c>
      <c r="B22" s="174" t="s">
        <v>1127</v>
      </c>
      <c r="C22" s="182" t="s">
        <v>1128</v>
      </c>
      <c r="D22" s="175" t="s">
        <v>279</v>
      </c>
      <c r="E22" s="176">
        <v>28.35</v>
      </c>
      <c r="F22" s="177"/>
      <c r="G22" s="178">
        <f>ROUND(E22*F22,2)</f>
        <v>0</v>
      </c>
      <c r="H22" s="177"/>
      <c r="I22" s="178">
        <f>ROUND(E22*H22,2)</f>
        <v>0</v>
      </c>
      <c r="J22" s="177"/>
      <c r="K22" s="178">
        <f>ROUND(E22*J22,2)</f>
        <v>0</v>
      </c>
      <c r="L22" s="178">
        <v>21</v>
      </c>
      <c r="M22" s="178">
        <f>G22*(1+L22/100)</f>
        <v>0</v>
      </c>
      <c r="N22" s="176">
        <v>0</v>
      </c>
      <c r="O22" s="176">
        <f>ROUND(E22*N22,2)</f>
        <v>0</v>
      </c>
      <c r="P22" s="176">
        <v>0</v>
      </c>
      <c r="Q22" s="176">
        <f>ROUND(E22*P22,2)</f>
        <v>0</v>
      </c>
      <c r="R22" s="178"/>
      <c r="S22" s="178" t="s">
        <v>229</v>
      </c>
      <c r="T22" s="179" t="s">
        <v>535</v>
      </c>
      <c r="U22" s="158">
        <v>0</v>
      </c>
      <c r="V22" s="158">
        <f>ROUND(E22*U22,2)</f>
        <v>0</v>
      </c>
      <c r="W22" s="158"/>
      <c r="X22" s="158" t="s">
        <v>208</v>
      </c>
      <c r="Y22" s="158" t="s">
        <v>209</v>
      </c>
      <c r="Z22" s="147"/>
      <c r="AA22" s="147"/>
      <c r="AB22" s="147"/>
      <c r="AC22" s="147"/>
      <c r="AD22" s="147"/>
      <c r="AE22" s="147"/>
      <c r="AF22" s="147"/>
      <c r="AG22" s="147" t="s">
        <v>253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183" t="s">
        <v>1129</v>
      </c>
      <c r="D23" s="163"/>
      <c r="E23" s="164">
        <v>28.35</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217</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3">
        <v>8</v>
      </c>
      <c r="B24" s="174" t="s">
        <v>1130</v>
      </c>
      <c r="C24" s="182" t="s">
        <v>1131</v>
      </c>
      <c r="D24" s="175" t="s">
        <v>279</v>
      </c>
      <c r="E24" s="176">
        <v>4.05</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229</v>
      </c>
      <c r="T24" s="179" t="s">
        <v>229</v>
      </c>
      <c r="U24" s="158">
        <v>0</v>
      </c>
      <c r="V24" s="158">
        <f>ROUND(E24*U24,2)</f>
        <v>0</v>
      </c>
      <c r="W24" s="158"/>
      <c r="X24" s="158" t="s">
        <v>208</v>
      </c>
      <c r="Y24" s="158" t="s">
        <v>209</v>
      </c>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83" t="s">
        <v>1118</v>
      </c>
      <c r="D25" s="163"/>
      <c r="E25" s="164">
        <v>4.05</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3">
        <v>9</v>
      </c>
      <c r="B26" s="174" t="s">
        <v>1132</v>
      </c>
      <c r="C26" s="182" t="s">
        <v>1133</v>
      </c>
      <c r="D26" s="175" t="s">
        <v>279</v>
      </c>
      <c r="E26" s="176">
        <v>2.0249999999999999</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229</v>
      </c>
      <c r="T26" s="179" t="s">
        <v>229</v>
      </c>
      <c r="U26" s="158">
        <v>0</v>
      </c>
      <c r="V26" s="158">
        <f>ROUND(E26*U26,2)</f>
        <v>0</v>
      </c>
      <c r="W26" s="158"/>
      <c r="X26" s="158" t="s">
        <v>208</v>
      </c>
      <c r="Y26" s="158" t="s">
        <v>209</v>
      </c>
      <c r="Z26" s="147"/>
      <c r="AA26" s="147"/>
      <c r="AB26" s="147"/>
      <c r="AC26" s="147"/>
      <c r="AD26" s="147"/>
      <c r="AE26" s="147"/>
      <c r="AF26" s="147"/>
      <c r="AG26" s="147" t="s">
        <v>253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3" t="s">
        <v>1126</v>
      </c>
      <c r="D27" s="163"/>
      <c r="E27" s="164">
        <v>2.02</v>
      </c>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3">
        <v>10</v>
      </c>
      <c r="B28" s="174" t="s">
        <v>277</v>
      </c>
      <c r="C28" s="182" t="s">
        <v>278</v>
      </c>
      <c r="D28" s="175" t="s">
        <v>279</v>
      </c>
      <c r="E28" s="176">
        <v>2.0249999999999999</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c r="S28" s="178" t="s">
        <v>229</v>
      </c>
      <c r="T28" s="179" t="s">
        <v>229</v>
      </c>
      <c r="U28" s="158">
        <v>0</v>
      </c>
      <c r="V28" s="158">
        <f>ROUND(E28*U28,2)</f>
        <v>0</v>
      </c>
      <c r="W28" s="158"/>
      <c r="X28" s="158" t="s">
        <v>208</v>
      </c>
      <c r="Y28" s="158" t="s">
        <v>209</v>
      </c>
      <c r="Z28" s="147"/>
      <c r="AA28" s="147"/>
      <c r="AB28" s="147"/>
      <c r="AC28" s="147"/>
      <c r="AD28" s="147"/>
      <c r="AE28" s="147"/>
      <c r="AF28" s="147"/>
      <c r="AG28" s="147" t="s">
        <v>253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56" t="s">
        <v>1134</v>
      </c>
      <c r="D29" s="257"/>
      <c r="E29" s="257"/>
      <c r="F29" s="257"/>
      <c r="G29" s="257"/>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212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3" t="s">
        <v>1126</v>
      </c>
      <c r="D30" s="163"/>
      <c r="E30" s="164">
        <v>2.02</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11</v>
      </c>
      <c r="B31" s="174" t="s">
        <v>1135</v>
      </c>
      <c r="C31" s="182" t="s">
        <v>1136</v>
      </c>
      <c r="D31" s="175" t="s">
        <v>279</v>
      </c>
      <c r="E31" s="176">
        <v>2.0249999999999999</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206</v>
      </c>
      <c r="T31" s="179" t="s">
        <v>207</v>
      </c>
      <c r="U31" s="158">
        <v>0</v>
      </c>
      <c r="V31" s="158">
        <f>ROUND(E31*U31,2)</f>
        <v>0</v>
      </c>
      <c r="W31" s="158"/>
      <c r="X31" s="158" t="s">
        <v>208</v>
      </c>
      <c r="Y31" s="158" t="s">
        <v>209</v>
      </c>
      <c r="Z31" s="147"/>
      <c r="AA31" s="147"/>
      <c r="AB31" s="147"/>
      <c r="AC31" s="147"/>
      <c r="AD31" s="147"/>
      <c r="AE31" s="147"/>
      <c r="AF31" s="147"/>
      <c r="AG31" s="147" t="s">
        <v>253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3" t="s">
        <v>1126</v>
      </c>
      <c r="D32" s="163"/>
      <c r="E32" s="164">
        <v>2.0249999999999999</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6" t="s">
        <v>201</v>
      </c>
      <c r="B33" s="167" t="s">
        <v>83</v>
      </c>
      <c r="C33" s="181" t="s">
        <v>84</v>
      </c>
      <c r="D33" s="168"/>
      <c r="E33" s="169"/>
      <c r="F33" s="170"/>
      <c r="G33" s="170">
        <f>SUMIF(AG34:AG68,"&lt;&gt;NOR",G34:G68)</f>
        <v>0</v>
      </c>
      <c r="H33" s="170"/>
      <c r="I33" s="170">
        <f>SUM(I34:I68)</f>
        <v>0</v>
      </c>
      <c r="J33" s="170"/>
      <c r="K33" s="170">
        <f>SUM(K34:K68)</f>
        <v>0</v>
      </c>
      <c r="L33" s="170"/>
      <c r="M33" s="170">
        <f>SUM(M34:M68)</f>
        <v>0</v>
      </c>
      <c r="N33" s="169"/>
      <c r="O33" s="169">
        <f>SUM(O34:O68)</f>
        <v>20.27</v>
      </c>
      <c r="P33" s="169"/>
      <c r="Q33" s="169">
        <f>SUM(Q34:Q68)</f>
        <v>0</v>
      </c>
      <c r="R33" s="170"/>
      <c r="S33" s="170"/>
      <c r="T33" s="171"/>
      <c r="U33" s="165"/>
      <c r="V33" s="165">
        <f>SUM(V34:V68)</f>
        <v>0</v>
      </c>
      <c r="W33" s="165"/>
      <c r="X33" s="165"/>
      <c r="Y33" s="165"/>
      <c r="AG33" t="s">
        <v>202</v>
      </c>
    </row>
    <row r="34" spans="1:60" ht="22.5" outlineLevel="1" x14ac:dyDescent="0.2">
      <c r="A34" s="173">
        <v>12</v>
      </c>
      <c r="B34" s="174" t="s">
        <v>290</v>
      </c>
      <c r="C34" s="182" t="s">
        <v>291</v>
      </c>
      <c r="D34" s="175" t="s">
        <v>279</v>
      </c>
      <c r="E34" s="176">
        <v>1.4227000000000001</v>
      </c>
      <c r="F34" s="177"/>
      <c r="G34" s="178">
        <f>ROUND(E34*F34,2)</f>
        <v>0</v>
      </c>
      <c r="H34" s="177"/>
      <c r="I34" s="178">
        <f>ROUND(E34*H34,2)</f>
        <v>0</v>
      </c>
      <c r="J34" s="177"/>
      <c r="K34" s="178">
        <f>ROUND(E34*J34,2)</f>
        <v>0</v>
      </c>
      <c r="L34" s="178">
        <v>21</v>
      </c>
      <c r="M34" s="178">
        <f>G34*(1+L34/100)</f>
        <v>0</v>
      </c>
      <c r="N34" s="176">
        <v>1.93971</v>
      </c>
      <c r="O34" s="176">
        <f>ROUND(E34*N34,2)</f>
        <v>2.76</v>
      </c>
      <c r="P34" s="176">
        <v>0</v>
      </c>
      <c r="Q34" s="176">
        <f>ROUND(E34*P34,2)</f>
        <v>0</v>
      </c>
      <c r="R34" s="178"/>
      <c r="S34" s="178" t="s">
        <v>229</v>
      </c>
      <c r="T34" s="179" t="s">
        <v>229</v>
      </c>
      <c r="U34" s="158">
        <v>0</v>
      </c>
      <c r="V34" s="158">
        <f>ROUND(E34*U34,2)</f>
        <v>0</v>
      </c>
      <c r="W34" s="158"/>
      <c r="X34" s="158" t="s">
        <v>208</v>
      </c>
      <c r="Y34" s="158" t="s">
        <v>209</v>
      </c>
      <c r="Z34" s="147"/>
      <c r="AA34" s="147"/>
      <c r="AB34" s="147"/>
      <c r="AC34" s="147"/>
      <c r="AD34" s="147"/>
      <c r="AE34" s="147"/>
      <c r="AF34" s="147"/>
      <c r="AG34" s="147" t="s">
        <v>253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56" t="s">
        <v>292</v>
      </c>
      <c r="D35" s="257"/>
      <c r="E35" s="257"/>
      <c r="F35" s="257"/>
      <c r="G35" s="257"/>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
      <c r="A36" s="154"/>
      <c r="B36" s="155"/>
      <c r="C36" s="183" t="s">
        <v>1137</v>
      </c>
      <c r="D36" s="163"/>
      <c r="E36" s="164">
        <v>1.01</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3" t="s">
        <v>1138</v>
      </c>
      <c r="D37" s="163"/>
      <c r="E37" s="164">
        <v>0.42</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217</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13</v>
      </c>
      <c r="B38" s="174" t="s">
        <v>1139</v>
      </c>
      <c r="C38" s="182" t="s">
        <v>1140</v>
      </c>
      <c r="D38" s="175" t="s">
        <v>279</v>
      </c>
      <c r="E38" s="176">
        <v>1.4227000000000001</v>
      </c>
      <c r="F38" s="177"/>
      <c r="G38" s="178">
        <f>ROUND(E38*F38,2)</f>
        <v>0</v>
      </c>
      <c r="H38" s="177"/>
      <c r="I38" s="178">
        <f>ROUND(E38*H38,2)</f>
        <v>0</v>
      </c>
      <c r="J38" s="177"/>
      <c r="K38" s="178">
        <f>ROUND(E38*J38,2)</f>
        <v>0</v>
      </c>
      <c r="L38" s="178">
        <v>21</v>
      </c>
      <c r="M38" s="178">
        <f>G38*(1+L38/100)</f>
        <v>0</v>
      </c>
      <c r="N38" s="176">
        <v>2.5249999999999999</v>
      </c>
      <c r="O38" s="176">
        <f>ROUND(E38*N38,2)</f>
        <v>3.59</v>
      </c>
      <c r="P38" s="176">
        <v>0</v>
      </c>
      <c r="Q38" s="176">
        <f>ROUND(E38*P38,2)</f>
        <v>0</v>
      </c>
      <c r="R38" s="178"/>
      <c r="S38" s="178" t="s">
        <v>229</v>
      </c>
      <c r="T38" s="179" t="s">
        <v>229</v>
      </c>
      <c r="U38" s="158">
        <v>0</v>
      </c>
      <c r="V38" s="158">
        <f>ROUND(E38*U38,2)</f>
        <v>0</v>
      </c>
      <c r="W38" s="158"/>
      <c r="X38" s="158" t="s">
        <v>208</v>
      </c>
      <c r="Y38" s="158" t="s">
        <v>209</v>
      </c>
      <c r="Z38" s="147"/>
      <c r="AA38" s="147"/>
      <c r="AB38" s="147"/>
      <c r="AC38" s="147"/>
      <c r="AD38" s="147"/>
      <c r="AE38" s="147"/>
      <c r="AF38" s="147"/>
      <c r="AG38" s="147" t="s">
        <v>253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6" t="s">
        <v>1141</v>
      </c>
      <c r="D39" s="257"/>
      <c r="E39" s="257"/>
      <c r="F39" s="257"/>
      <c r="G39" s="257"/>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3" t="s">
        <v>1137</v>
      </c>
      <c r="D40" s="163"/>
      <c r="E40" s="164">
        <v>1.01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217</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3" t="s">
        <v>1138</v>
      </c>
      <c r="D41" s="163"/>
      <c r="E41" s="164">
        <v>0.42</v>
      </c>
      <c r="F41" s="158"/>
      <c r="G41" s="1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217</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14</v>
      </c>
      <c r="B42" s="174" t="s">
        <v>1142</v>
      </c>
      <c r="C42" s="182" t="s">
        <v>1143</v>
      </c>
      <c r="D42" s="175" t="s">
        <v>279</v>
      </c>
      <c r="E42" s="176">
        <v>1.6875</v>
      </c>
      <c r="F42" s="177"/>
      <c r="G42" s="178">
        <f>ROUND(E42*F42,2)</f>
        <v>0</v>
      </c>
      <c r="H42" s="177"/>
      <c r="I42" s="178">
        <f>ROUND(E42*H42,2)</f>
        <v>0</v>
      </c>
      <c r="J42" s="177"/>
      <c r="K42" s="178">
        <f>ROUND(E42*J42,2)</f>
        <v>0</v>
      </c>
      <c r="L42" s="178">
        <v>21</v>
      </c>
      <c r="M42" s="178">
        <f>G42*(1+L42/100)</f>
        <v>0</v>
      </c>
      <c r="N42" s="176">
        <v>2.5249999999999999</v>
      </c>
      <c r="O42" s="176">
        <f>ROUND(E42*N42,2)</f>
        <v>4.26</v>
      </c>
      <c r="P42" s="176">
        <v>0</v>
      </c>
      <c r="Q42" s="176">
        <f>ROUND(E42*P42,2)</f>
        <v>0</v>
      </c>
      <c r="R42" s="178"/>
      <c r="S42" s="178" t="s">
        <v>229</v>
      </c>
      <c r="T42" s="179" t="s">
        <v>229</v>
      </c>
      <c r="U42" s="158">
        <v>0</v>
      </c>
      <c r="V42" s="158">
        <f>ROUND(E42*U42,2)</f>
        <v>0</v>
      </c>
      <c r="W42" s="158"/>
      <c r="X42" s="158" t="s">
        <v>208</v>
      </c>
      <c r="Y42" s="158" t="s">
        <v>209</v>
      </c>
      <c r="Z42" s="147"/>
      <c r="AA42" s="147"/>
      <c r="AB42" s="147"/>
      <c r="AC42" s="147"/>
      <c r="AD42" s="147"/>
      <c r="AE42" s="147"/>
      <c r="AF42" s="147"/>
      <c r="AG42" s="147" t="s">
        <v>297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256" t="s">
        <v>1144</v>
      </c>
      <c r="D43" s="257"/>
      <c r="E43" s="257"/>
      <c r="F43" s="257"/>
      <c r="G43" s="257"/>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3" t="s">
        <v>1145</v>
      </c>
      <c r="D44" s="163"/>
      <c r="E44" s="164">
        <v>1.69</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217</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3">
        <v>15</v>
      </c>
      <c r="B45" s="174" t="s">
        <v>1146</v>
      </c>
      <c r="C45" s="182" t="s">
        <v>1147</v>
      </c>
      <c r="D45" s="175" t="s">
        <v>279</v>
      </c>
      <c r="E45" s="176">
        <v>1.6234999999999999</v>
      </c>
      <c r="F45" s="177"/>
      <c r="G45" s="178">
        <f>ROUND(E45*F45,2)</f>
        <v>0</v>
      </c>
      <c r="H45" s="177"/>
      <c r="I45" s="178">
        <f>ROUND(E45*H45,2)</f>
        <v>0</v>
      </c>
      <c r="J45" s="177"/>
      <c r="K45" s="178">
        <f>ROUND(E45*J45,2)</f>
        <v>0</v>
      </c>
      <c r="L45" s="178">
        <v>21</v>
      </c>
      <c r="M45" s="178">
        <f>G45*(1+L45/100)</f>
        <v>0</v>
      </c>
      <c r="N45" s="176">
        <v>2.6262799999999999</v>
      </c>
      <c r="O45" s="176">
        <f>ROUND(E45*N45,2)</f>
        <v>4.26</v>
      </c>
      <c r="P45" s="176">
        <v>0</v>
      </c>
      <c r="Q45" s="176">
        <f>ROUND(E45*P45,2)</f>
        <v>0</v>
      </c>
      <c r="R45" s="178"/>
      <c r="S45" s="178" t="s">
        <v>229</v>
      </c>
      <c r="T45" s="179" t="s">
        <v>229</v>
      </c>
      <c r="U45" s="158">
        <v>0</v>
      </c>
      <c r="V45" s="158">
        <f>ROUND(E45*U45,2)</f>
        <v>0</v>
      </c>
      <c r="W45" s="158"/>
      <c r="X45" s="158" t="s">
        <v>208</v>
      </c>
      <c r="Y45" s="158" t="s">
        <v>209</v>
      </c>
      <c r="Z45" s="147"/>
      <c r="AA45" s="147"/>
      <c r="AB45" s="147"/>
      <c r="AC45" s="147"/>
      <c r="AD45" s="147"/>
      <c r="AE45" s="147"/>
      <c r="AF45" s="147"/>
      <c r="AG45" s="147" t="s">
        <v>253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256" t="s">
        <v>1148</v>
      </c>
      <c r="D46" s="257"/>
      <c r="E46" s="257"/>
      <c r="F46" s="257"/>
      <c r="G46" s="257"/>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254" t="s">
        <v>1149</v>
      </c>
      <c r="D47" s="255"/>
      <c r="E47" s="255"/>
      <c r="F47" s="255"/>
      <c r="G47" s="255"/>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3" t="s">
        <v>1150</v>
      </c>
      <c r="D48" s="163"/>
      <c r="E48" s="164">
        <v>0.67</v>
      </c>
      <c r="F48" s="158"/>
      <c r="G48" s="158"/>
      <c r="H48" s="158"/>
      <c r="I48" s="158"/>
      <c r="J48" s="158"/>
      <c r="K48" s="158"/>
      <c r="L48" s="158"/>
      <c r="M48" s="158"/>
      <c r="N48" s="157"/>
      <c r="O48" s="157"/>
      <c r="P48" s="157"/>
      <c r="Q48" s="157"/>
      <c r="R48" s="158"/>
      <c r="S48" s="158"/>
      <c r="T48" s="158"/>
      <c r="U48" s="158"/>
      <c r="V48" s="158"/>
      <c r="W48" s="158"/>
      <c r="X48" s="158"/>
      <c r="Y48" s="158"/>
      <c r="Z48" s="147"/>
      <c r="AA48" s="147"/>
      <c r="AB48" s="147"/>
      <c r="AC48" s="147"/>
      <c r="AD48" s="147"/>
      <c r="AE48" s="147"/>
      <c r="AF48" s="147"/>
      <c r="AG48" s="147" t="s">
        <v>217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3" t="s">
        <v>1151</v>
      </c>
      <c r="D49" s="163"/>
      <c r="E49" s="164">
        <v>0.28000000000000003</v>
      </c>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83" t="s">
        <v>1152</v>
      </c>
      <c r="D50" s="163"/>
      <c r="E50" s="164">
        <v>0.68</v>
      </c>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217</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3">
        <v>16</v>
      </c>
      <c r="B51" s="174" t="s">
        <v>1153</v>
      </c>
      <c r="C51" s="182" t="s">
        <v>1154</v>
      </c>
      <c r="D51" s="175" t="s">
        <v>329</v>
      </c>
      <c r="E51" s="176">
        <v>2.0249999999999999</v>
      </c>
      <c r="F51" s="177"/>
      <c r="G51" s="178">
        <f>ROUND(E51*F51,2)</f>
        <v>0</v>
      </c>
      <c r="H51" s="177"/>
      <c r="I51" s="178">
        <f>ROUND(E51*H51,2)</f>
        <v>0</v>
      </c>
      <c r="J51" s="177"/>
      <c r="K51" s="178">
        <f>ROUND(E51*J51,2)</f>
        <v>0</v>
      </c>
      <c r="L51" s="178">
        <v>21</v>
      </c>
      <c r="M51" s="178">
        <f>G51*(1+L51/100)</f>
        <v>0</v>
      </c>
      <c r="N51" s="176">
        <v>3.9050000000000001E-2</v>
      </c>
      <c r="O51" s="176">
        <f>ROUND(E51*N51,2)</f>
        <v>0.08</v>
      </c>
      <c r="P51" s="176">
        <v>0</v>
      </c>
      <c r="Q51" s="176">
        <f>ROUND(E51*P51,2)</f>
        <v>0</v>
      </c>
      <c r="R51" s="178"/>
      <c r="S51" s="178" t="s">
        <v>229</v>
      </c>
      <c r="T51" s="179" t="s">
        <v>229</v>
      </c>
      <c r="U51" s="158">
        <v>0</v>
      </c>
      <c r="V51" s="158">
        <f>ROUND(E51*U51,2)</f>
        <v>0</v>
      </c>
      <c r="W51" s="158"/>
      <c r="X51" s="158" t="s">
        <v>208</v>
      </c>
      <c r="Y51" s="158" t="s">
        <v>209</v>
      </c>
      <c r="Z51" s="147"/>
      <c r="AA51" s="147"/>
      <c r="AB51" s="147"/>
      <c r="AC51" s="147"/>
      <c r="AD51" s="147"/>
      <c r="AE51" s="147"/>
      <c r="AF51" s="147"/>
      <c r="AG51" s="147" t="s">
        <v>253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3" t="s">
        <v>1155</v>
      </c>
      <c r="D52" s="163"/>
      <c r="E52" s="164">
        <v>1.25</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3" t="s">
        <v>1156</v>
      </c>
      <c r="D53" s="163"/>
      <c r="E53" s="164">
        <v>0.78</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73">
        <v>17</v>
      </c>
      <c r="B54" s="174" t="s">
        <v>1157</v>
      </c>
      <c r="C54" s="182" t="s">
        <v>1158</v>
      </c>
      <c r="D54" s="175" t="s">
        <v>329</v>
      </c>
      <c r="E54" s="176">
        <v>2.0249999999999999</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229</v>
      </c>
      <c r="T54" s="179" t="s">
        <v>229</v>
      </c>
      <c r="U54" s="158">
        <v>0</v>
      </c>
      <c r="V54" s="158">
        <f>ROUND(E54*U54,2)</f>
        <v>0</v>
      </c>
      <c r="W54" s="158"/>
      <c r="X54" s="158" t="s">
        <v>208</v>
      </c>
      <c r="Y54" s="158" t="s">
        <v>209</v>
      </c>
      <c r="Z54" s="147"/>
      <c r="AA54" s="147"/>
      <c r="AB54" s="147"/>
      <c r="AC54" s="147"/>
      <c r="AD54" s="147"/>
      <c r="AE54" s="147"/>
      <c r="AF54" s="147"/>
      <c r="AG54" s="147" t="s">
        <v>253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3" t="s">
        <v>1155</v>
      </c>
      <c r="D55" s="163"/>
      <c r="E55" s="164">
        <v>1.25</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3" t="s">
        <v>1156</v>
      </c>
      <c r="D56" s="163"/>
      <c r="E56" s="164">
        <v>0.78</v>
      </c>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3">
        <v>18</v>
      </c>
      <c r="B57" s="174" t="s">
        <v>1159</v>
      </c>
      <c r="C57" s="182" t="s">
        <v>1160</v>
      </c>
      <c r="D57" s="175" t="s">
        <v>329</v>
      </c>
      <c r="E57" s="176">
        <v>13.5</v>
      </c>
      <c r="F57" s="177"/>
      <c r="G57" s="178">
        <f>ROUND(E57*F57,2)</f>
        <v>0</v>
      </c>
      <c r="H57" s="177"/>
      <c r="I57" s="178">
        <f>ROUND(E57*H57,2)</f>
        <v>0</v>
      </c>
      <c r="J57" s="177"/>
      <c r="K57" s="178">
        <f>ROUND(E57*J57,2)</f>
        <v>0</v>
      </c>
      <c r="L57" s="178">
        <v>21</v>
      </c>
      <c r="M57" s="178">
        <f>G57*(1+L57/100)</f>
        <v>0</v>
      </c>
      <c r="N57" s="176">
        <v>0.38500000000000001</v>
      </c>
      <c r="O57" s="176">
        <f>ROUND(E57*N57,2)</f>
        <v>5.2</v>
      </c>
      <c r="P57" s="176">
        <v>0</v>
      </c>
      <c r="Q57" s="176">
        <f>ROUND(E57*P57,2)</f>
        <v>0</v>
      </c>
      <c r="R57" s="178"/>
      <c r="S57" s="178" t="s">
        <v>229</v>
      </c>
      <c r="T57" s="179" t="s">
        <v>229</v>
      </c>
      <c r="U57" s="158">
        <v>0</v>
      </c>
      <c r="V57" s="158">
        <f>ROUND(E57*U57,2)</f>
        <v>0</v>
      </c>
      <c r="W57" s="158"/>
      <c r="X57" s="158" t="s">
        <v>208</v>
      </c>
      <c r="Y57" s="158" t="s">
        <v>209</v>
      </c>
      <c r="Z57" s="147"/>
      <c r="AA57" s="147"/>
      <c r="AB57" s="147"/>
      <c r="AC57" s="147"/>
      <c r="AD57" s="147"/>
      <c r="AE57" s="147"/>
      <c r="AF57" s="147"/>
      <c r="AG57" s="147" t="s">
        <v>253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56" t="s">
        <v>1161</v>
      </c>
      <c r="D58" s="257"/>
      <c r="E58" s="257"/>
      <c r="F58" s="257"/>
      <c r="G58" s="257"/>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212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83" t="s">
        <v>1162</v>
      </c>
      <c r="D59" s="163"/>
      <c r="E59" s="164">
        <v>8.3000000000000007</v>
      </c>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3" t="s">
        <v>1163</v>
      </c>
      <c r="D60" s="163"/>
      <c r="E60" s="164">
        <v>5.2</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3">
        <v>19</v>
      </c>
      <c r="B61" s="174" t="s">
        <v>1164</v>
      </c>
      <c r="C61" s="182" t="s">
        <v>1165</v>
      </c>
      <c r="D61" s="175" t="s">
        <v>283</v>
      </c>
      <c r="E61" s="176">
        <v>0.112</v>
      </c>
      <c r="F61" s="177"/>
      <c r="G61" s="178">
        <f>ROUND(E61*F61,2)</f>
        <v>0</v>
      </c>
      <c r="H61" s="177"/>
      <c r="I61" s="178">
        <f>ROUND(E61*H61,2)</f>
        <v>0</v>
      </c>
      <c r="J61" s="177"/>
      <c r="K61" s="178">
        <f>ROUND(E61*J61,2)</f>
        <v>0</v>
      </c>
      <c r="L61" s="178">
        <v>21</v>
      </c>
      <c r="M61" s="178">
        <f>G61*(1+L61/100)</f>
        <v>0</v>
      </c>
      <c r="N61" s="176">
        <v>1.00349</v>
      </c>
      <c r="O61" s="176">
        <f>ROUND(E61*N61,2)</f>
        <v>0.11</v>
      </c>
      <c r="P61" s="176">
        <v>0</v>
      </c>
      <c r="Q61" s="176">
        <f>ROUND(E61*P61,2)</f>
        <v>0</v>
      </c>
      <c r="R61" s="178"/>
      <c r="S61" s="178" t="s">
        <v>229</v>
      </c>
      <c r="T61" s="179" t="s">
        <v>229</v>
      </c>
      <c r="U61" s="158">
        <v>0</v>
      </c>
      <c r="V61" s="158">
        <f>ROUND(E61*U61,2)</f>
        <v>0</v>
      </c>
      <c r="W61" s="158"/>
      <c r="X61" s="158" t="s">
        <v>208</v>
      </c>
      <c r="Y61" s="158" t="s">
        <v>209</v>
      </c>
      <c r="Z61" s="147"/>
      <c r="AA61" s="147"/>
      <c r="AB61" s="147"/>
      <c r="AC61" s="147"/>
      <c r="AD61" s="147"/>
      <c r="AE61" s="147"/>
      <c r="AF61" s="147"/>
      <c r="AG61" s="147" t="s">
        <v>210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56" t="s">
        <v>1166</v>
      </c>
      <c r="D62" s="257"/>
      <c r="E62" s="257"/>
      <c r="F62" s="257"/>
      <c r="G62" s="257"/>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83" t="s">
        <v>1167</v>
      </c>
      <c r="D63" s="163"/>
      <c r="E63" s="164">
        <v>0.02</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217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3" t="s">
        <v>1168</v>
      </c>
      <c r="D64" s="163"/>
      <c r="E64" s="164">
        <v>0.02</v>
      </c>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217</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3" t="s">
        <v>1169</v>
      </c>
      <c r="D65" s="163"/>
      <c r="E65" s="164">
        <v>0.04</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3" t="s">
        <v>1170</v>
      </c>
      <c r="D66" s="163"/>
      <c r="E66" s="164">
        <v>0.04</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217</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3">
        <v>20</v>
      </c>
      <c r="B67" s="174" t="s">
        <v>1171</v>
      </c>
      <c r="C67" s="182" t="s">
        <v>1172</v>
      </c>
      <c r="D67" s="175" t="s">
        <v>329</v>
      </c>
      <c r="E67" s="176">
        <v>14.227499999999999</v>
      </c>
      <c r="F67" s="177"/>
      <c r="G67" s="178">
        <f>ROUND(E67*F67,2)</f>
        <v>0</v>
      </c>
      <c r="H67" s="177"/>
      <c r="I67" s="178">
        <f>ROUND(E67*H67,2)</f>
        <v>0</v>
      </c>
      <c r="J67" s="177"/>
      <c r="K67" s="178">
        <f>ROUND(E67*J67,2)</f>
        <v>0</v>
      </c>
      <c r="L67" s="178">
        <v>21</v>
      </c>
      <c r="M67" s="178">
        <f>G67*(1+L67/100)</f>
        <v>0</v>
      </c>
      <c r="N67" s="176">
        <v>5.0000000000000001E-4</v>
      </c>
      <c r="O67" s="176">
        <f>ROUND(E67*N67,2)</f>
        <v>0.01</v>
      </c>
      <c r="P67" s="176">
        <v>0</v>
      </c>
      <c r="Q67" s="176">
        <f>ROUND(E67*P67,2)</f>
        <v>0</v>
      </c>
      <c r="R67" s="178"/>
      <c r="S67" s="178" t="s">
        <v>229</v>
      </c>
      <c r="T67" s="179" t="s">
        <v>229</v>
      </c>
      <c r="U67" s="158">
        <v>0</v>
      </c>
      <c r="V67" s="158">
        <f>ROUND(E67*U67,2)</f>
        <v>0</v>
      </c>
      <c r="W67" s="158"/>
      <c r="X67" s="158" t="s">
        <v>208</v>
      </c>
      <c r="Y67" s="158" t="s">
        <v>209</v>
      </c>
      <c r="Z67" s="147"/>
      <c r="AA67" s="147"/>
      <c r="AB67" s="147"/>
      <c r="AC67" s="147"/>
      <c r="AD67" s="147"/>
      <c r="AE67" s="147"/>
      <c r="AF67" s="147"/>
      <c r="AG67" s="147" t="s">
        <v>210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83" t="s">
        <v>1173</v>
      </c>
      <c r="D68" s="163"/>
      <c r="E68" s="164">
        <v>14.23</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217</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x14ac:dyDescent="0.2">
      <c r="A69" s="166" t="s">
        <v>201</v>
      </c>
      <c r="B69" s="167" t="s">
        <v>89</v>
      </c>
      <c r="C69" s="181" t="s">
        <v>90</v>
      </c>
      <c r="D69" s="168"/>
      <c r="E69" s="169"/>
      <c r="F69" s="170"/>
      <c r="G69" s="170">
        <f>SUMIF(AG70:AG71,"&lt;&gt;NOR",G70:G71)</f>
        <v>0</v>
      </c>
      <c r="H69" s="170"/>
      <c r="I69" s="170">
        <f>SUM(I70:I71)</f>
        <v>0</v>
      </c>
      <c r="J69" s="170"/>
      <c r="K69" s="170">
        <f>SUM(K70:K71)</f>
        <v>0</v>
      </c>
      <c r="L69" s="170"/>
      <c r="M69" s="170">
        <f>SUM(M70:M71)</f>
        <v>0</v>
      </c>
      <c r="N69" s="169"/>
      <c r="O69" s="169">
        <f>SUM(O70:O71)</f>
        <v>4.3499999999999996</v>
      </c>
      <c r="P69" s="169"/>
      <c r="Q69" s="169">
        <f>SUM(Q70:Q71)</f>
        <v>0</v>
      </c>
      <c r="R69" s="170"/>
      <c r="S69" s="170"/>
      <c r="T69" s="171"/>
      <c r="U69" s="165"/>
      <c r="V69" s="165">
        <f>SUM(V70:V71)</f>
        <v>0</v>
      </c>
      <c r="W69" s="165"/>
      <c r="X69" s="165"/>
      <c r="Y69" s="165"/>
      <c r="AG69" t="s">
        <v>202</v>
      </c>
    </row>
    <row r="70" spans="1:60" ht="22.5" outlineLevel="1" x14ac:dyDescent="0.2">
      <c r="A70" s="173">
        <v>21</v>
      </c>
      <c r="B70" s="174" t="s">
        <v>1174</v>
      </c>
      <c r="C70" s="182" t="s">
        <v>1175</v>
      </c>
      <c r="D70" s="175" t="s">
        <v>329</v>
      </c>
      <c r="E70" s="176">
        <v>6.75</v>
      </c>
      <c r="F70" s="177"/>
      <c r="G70" s="178">
        <f>ROUND(E70*F70,2)</f>
        <v>0</v>
      </c>
      <c r="H70" s="177"/>
      <c r="I70" s="178">
        <f>ROUND(E70*H70,2)</f>
        <v>0</v>
      </c>
      <c r="J70" s="177"/>
      <c r="K70" s="178">
        <f>ROUND(E70*J70,2)</f>
        <v>0</v>
      </c>
      <c r="L70" s="178">
        <v>21</v>
      </c>
      <c r="M70" s="178">
        <f>G70*(1+L70/100)</f>
        <v>0</v>
      </c>
      <c r="N70" s="176">
        <v>0.64500000000000002</v>
      </c>
      <c r="O70" s="176">
        <f>ROUND(E70*N70,2)</f>
        <v>4.3499999999999996</v>
      </c>
      <c r="P70" s="176">
        <v>0</v>
      </c>
      <c r="Q70" s="176">
        <f>ROUND(E70*P70,2)</f>
        <v>0</v>
      </c>
      <c r="R70" s="178"/>
      <c r="S70" s="178" t="s">
        <v>229</v>
      </c>
      <c r="T70" s="179" t="s">
        <v>229</v>
      </c>
      <c r="U70" s="158">
        <v>0</v>
      </c>
      <c r="V70" s="158">
        <f>ROUND(E70*U70,2)</f>
        <v>0</v>
      </c>
      <c r="W70" s="158"/>
      <c r="X70" s="158" t="s">
        <v>208</v>
      </c>
      <c r="Y70" s="158" t="s">
        <v>209</v>
      </c>
      <c r="Z70" s="147"/>
      <c r="AA70" s="147"/>
      <c r="AB70" s="147"/>
      <c r="AC70" s="147"/>
      <c r="AD70" s="147"/>
      <c r="AE70" s="147"/>
      <c r="AF70" s="147"/>
      <c r="AG70" s="147" t="s">
        <v>253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3" t="s">
        <v>1176</v>
      </c>
      <c r="D71" s="163"/>
      <c r="E71" s="164">
        <v>6.75</v>
      </c>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6" t="s">
        <v>201</v>
      </c>
      <c r="B72" s="167" t="s">
        <v>98</v>
      </c>
      <c r="C72" s="181" t="s">
        <v>99</v>
      </c>
      <c r="D72" s="168"/>
      <c r="E72" s="169"/>
      <c r="F72" s="170"/>
      <c r="G72" s="170">
        <f>SUMIF(AG73:AG82,"&lt;&gt;NOR",G73:G82)</f>
        <v>0</v>
      </c>
      <c r="H72" s="170"/>
      <c r="I72" s="170">
        <f>SUM(I73:I82)</f>
        <v>0</v>
      </c>
      <c r="J72" s="170"/>
      <c r="K72" s="170">
        <f>SUM(K73:K82)</f>
        <v>0</v>
      </c>
      <c r="L72" s="170"/>
      <c r="M72" s="170">
        <f>SUM(M73:M82)</f>
        <v>0</v>
      </c>
      <c r="N72" s="169"/>
      <c r="O72" s="169">
        <f>SUM(O73:O82)</f>
        <v>0.55999999999999994</v>
      </c>
      <c r="P72" s="169"/>
      <c r="Q72" s="169">
        <f>SUM(Q73:Q82)</f>
        <v>0</v>
      </c>
      <c r="R72" s="170"/>
      <c r="S72" s="170"/>
      <c r="T72" s="171"/>
      <c r="U72" s="165"/>
      <c r="V72" s="165">
        <f>SUM(V73:V82)</f>
        <v>0</v>
      </c>
      <c r="W72" s="165"/>
      <c r="X72" s="165"/>
      <c r="Y72" s="165"/>
      <c r="AG72" t="s">
        <v>202</v>
      </c>
    </row>
    <row r="73" spans="1:60" outlineLevel="1" x14ac:dyDescent="0.2">
      <c r="A73" s="173">
        <v>22</v>
      </c>
      <c r="B73" s="174" t="s">
        <v>533</v>
      </c>
      <c r="C73" s="182" t="s">
        <v>534</v>
      </c>
      <c r="D73" s="175" t="s">
        <v>279</v>
      </c>
      <c r="E73" s="176">
        <v>3.0461999999999998</v>
      </c>
      <c r="F73" s="177"/>
      <c r="G73" s="178">
        <f>ROUND(E73*F73,2)</f>
        <v>0</v>
      </c>
      <c r="H73" s="177"/>
      <c r="I73" s="178">
        <f>ROUND(E73*H73,2)</f>
        <v>0</v>
      </c>
      <c r="J73" s="177"/>
      <c r="K73" s="178">
        <f>ROUND(E73*J73,2)</f>
        <v>0</v>
      </c>
      <c r="L73" s="178">
        <v>21</v>
      </c>
      <c r="M73" s="178">
        <f>G73*(1+L73/100)</f>
        <v>0</v>
      </c>
      <c r="N73" s="176">
        <v>2.5000000000000001E-2</v>
      </c>
      <c r="O73" s="176">
        <f>ROUND(E73*N73,2)</f>
        <v>0.08</v>
      </c>
      <c r="P73" s="176">
        <v>0</v>
      </c>
      <c r="Q73" s="176">
        <f>ROUND(E73*P73,2)</f>
        <v>0</v>
      </c>
      <c r="R73" s="178"/>
      <c r="S73" s="178" t="s">
        <v>229</v>
      </c>
      <c r="T73" s="179" t="s">
        <v>535</v>
      </c>
      <c r="U73" s="158">
        <v>0</v>
      </c>
      <c r="V73" s="158">
        <f>ROUND(E73*U73,2)</f>
        <v>0</v>
      </c>
      <c r="W73" s="158"/>
      <c r="X73" s="158" t="s">
        <v>208</v>
      </c>
      <c r="Y73" s="158" t="s">
        <v>209</v>
      </c>
      <c r="Z73" s="147"/>
      <c r="AA73" s="147"/>
      <c r="AB73" s="147"/>
      <c r="AC73" s="147"/>
      <c r="AD73" s="147"/>
      <c r="AE73" s="147"/>
      <c r="AF73" s="147"/>
      <c r="AG73" s="147" t="s">
        <v>253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83" t="s">
        <v>1177</v>
      </c>
      <c r="D74" s="163"/>
      <c r="E74" s="164">
        <v>1.42</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3" t="s">
        <v>1178</v>
      </c>
      <c r="D75" s="163"/>
      <c r="E75" s="164">
        <v>1.62</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3">
        <v>23</v>
      </c>
      <c r="B76" s="174" t="s">
        <v>537</v>
      </c>
      <c r="C76" s="182" t="s">
        <v>538</v>
      </c>
      <c r="D76" s="175" t="s">
        <v>279</v>
      </c>
      <c r="E76" s="176">
        <v>3.0461999999999998</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229</v>
      </c>
      <c r="T76" s="179" t="s">
        <v>535</v>
      </c>
      <c r="U76" s="158">
        <v>0</v>
      </c>
      <c r="V76" s="158">
        <f>ROUND(E76*U76,2)</f>
        <v>0</v>
      </c>
      <c r="W76" s="158"/>
      <c r="X76" s="158" t="s">
        <v>208</v>
      </c>
      <c r="Y76" s="158" t="s">
        <v>209</v>
      </c>
      <c r="Z76" s="147"/>
      <c r="AA76" s="147"/>
      <c r="AB76" s="147"/>
      <c r="AC76" s="147"/>
      <c r="AD76" s="147"/>
      <c r="AE76" s="147"/>
      <c r="AF76" s="147"/>
      <c r="AG76" s="147" t="s">
        <v>253</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3" t="s">
        <v>1177</v>
      </c>
      <c r="D77" s="163"/>
      <c r="E77" s="164">
        <v>1.42</v>
      </c>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217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3" t="s">
        <v>1178</v>
      </c>
      <c r="D78" s="163"/>
      <c r="E78" s="164">
        <v>1.62</v>
      </c>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217</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3">
        <v>24</v>
      </c>
      <c r="B79" s="174" t="s">
        <v>1179</v>
      </c>
      <c r="C79" s="182" t="s">
        <v>1180</v>
      </c>
      <c r="D79" s="175" t="s">
        <v>329</v>
      </c>
      <c r="E79" s="176">
        <v>9.4849999999999994</v>
      </c>
      <c r="F79" s="177"/>
      <c r="G79" s="178">
        <f>ROUND(E79*F79,2)</f>
        <v>0</v>
      </c>
      <c r="H79" s="177"/>
      <c r="I79" s="178">
        <f>ROUND(E79*H79,2)</f>
        <v>0</v>
      </c>
      <c r="J79" s="177"/>
      <c r="K79" s="178">
        <f>ROUND(E79*J79,2)</f>
        <v>0</v>
      </c>
      <c r="L79" s="178">
        <v>21</v>
      </c>
      <c r="M79" s="178">
        <f>G79*(1+L79/100)</f>
        <v>0</v>
      </c>
      <c r="N79" s="176">
        <v>5.0970000000000001E-2</v>
      </c>
      <c r="O79" s="176">
        <f>ROUND(E79*N79,2)</f>
        <v>0.48</v>
      </c>
      <c r="P79" s="176">
        <v>0</v>
      </c>
      <c r="Q79" s="176">
        <f>ROUND(E79*P79,2)</f>
        <v>0</v>
      </c>
      <c r="R79" s="178"/>
      <c r="S79" s="178" t="s">
        <v>206</v>
      </c>
      <c r="T79" s="179" t="s">
        <v>207</v>
      </c>
      <c r="U79" s="158">
        <v>0</v>
      </c>
      <c r="V79" s="158">
        <f>ROUND(E79*U79,2)</f>
        <v>0</v>
      </c>
      <c r="W79" s="158"/>
      <c r="X79" s="158" t="s">
        <v>208</v>
      </c>
      <c r="Y79" s="158" t="s">
        <v>209</v>
      </c>
      <c r="Z79" s="147"/>
      <c r="AA79" s="147"/>
      <c r="AB79" s="147"/>
      <c r="AC79" s="147"/>
      <c r="AD79" s="147"/>
      <c r="AE79" s="147"/>
      <c r="AF79" s="147"/>
      <c r="AG79" s="147" t="s">
        <v>210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256" t="s">
        <v>1161</v>
      </c>
      <c r="D80" s="257"/>
      <c r="E80" s="257"/>
      <c r="F80" s="257"/>
      <c r="G80" s="257"/>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83" t="s">
        <v>1181</v>
      </c>
      <c r="D81" s="163"/>
      <c r="E81" s="164">
        <v>6.71</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217</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3" t="s">
        <v>1182</v>
      </c>
      <c r="D82" s="163"/>
      <c r="E82" s="164">
        <v>2.77</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x14ac:dyDescent="0.2">
      <c r="A83" s="166" t="s">
        <v>201</v>
      </c>
      <c r="B83" s="167" t="s">
        <v>110</v>
      </c>
      <c r="C83" s="181" t="s">
        <v>111</v>
      </c>
      <c r="D83" s="168"/>
      <c r="E83" s="169"/>
      <c r="F83" s="170"/>
      <c r="G83" s="170">
        <f>SUMIF(AG84:AG89,"&lt;&gt;NOR",G84:G89)</f>
        <v>0</v>
      </c>
      <c r="H83" s="170"/>
      <c r="I83" s="170">
        <f>SUM(I84:I89)</f>
        <v>0</v>
      </c>
      <c r="J83" s="170"/>
      <c r="K83" s="170">
        <f>SUM(K84:K89)</f>
        <v>0</v>
      </c>
      <c r="L83" s="170"/>
      <c r="M83" s="170">
        <f>SUM(M84:M89)</f>
        <v>0</v>
      </c>
      <c r="N83" s="169"/>
      <c r="O83" s="169">
        <f>SUM(O84:O89)</f>
        <v>0</v>
      </c>
      <c r="P83" s="169"/>
      <c r="Q83" s="169">
        <f>SUM(Q84:Q89)</f>
        <v>0.02</v>
      </c>
      <c r="R83" s="170"/>
      <c r="S83" s="170"/>
      <c r="T83" s="171"/>
      <c r="U83" s="165"/>
      <c r="V83" s="165">
        <f>SUM(V84:V89)</f>
        <v>0</v>
      </c>
      <c r="W83" s="165"/>
      <c r="X83" s="165"/>
      <c r="Y83" s="165"/>
      <c r="AG83" t="s">
        <v>202</v>
      </c>
    </row>
    <row r="84" spans="1:60" outlineLevel="1" x14ac:dyDescent="0.2">
      <c r="A84" s="173">
        <v>25</v>
      </c>
      <c r="B84" s="174" t="s">
        <v>1183</v>
      </c>
      <c r="C84" s="182" t="s">
        <v>1184</v>
      </c>
      <c r="D84" s="175" t="s">
        <v>414</v>
      </c>
      <c r="E84" s="176">
        <v>18.5</v>
      </c>
      <c r="F84" s="177"/>
      <c r="G84" s="178">
        <f>ROUND(E84*F84,2)</f>
        <v>0</v>
      </c>
      <c r="H84" s="177"/>
      <c r="I84" s="178">
        <f>ROUND(E84*H84,2)</f>
        <v>0</v>
      </c>
      <c r="J84" s="177"/>
      <c r="K84" s="178">
        <f>ROUND(E84*J84,2)</f>
        <v>0</v>
      </c>
      <c r="L84" s="178">
        <v>21</v>
      </c>
      <c r="M84" s="178">
        <f>G84*(1+L84/100)</f>
        <v>0</v>
      </c>
      <c r="N84" s="176">
        <v>0</v>
      </c>
      <c r="O84" s="176">
        <f>ROUND(E84*N84,2)</f>
        <v>0</v>
      </c>
      <c r="P84" s="176">
        <v>4.6000000000000001E-4</v>
      </c>
      <c r="Q84" s="176">
        <f>ROUND(E84*P84,2)</f>
        <v>0.01</v>
      </c>
      <c r="R84" s="178"/>
      <c r="S84" s="178" t="s">
        <v>229</v>
      </c>
      <c r="T84" s="179" t="s">
        <v>229</v>
      </c>
      <c r="U84" s="158">
        <v>0</v>
      </c>
      <c r="V84" s="158">
        <f>ROUND(E84*U84,2)</f>
        <v>0</v>
      </c>
      <c r="W84" s="158"/>
      <c r="X84" s="158" t="s">
        <v>208</v>
      </c>
      <c r="Y84" s="158" t="s">
        <v>209</v>
      </c>
      <c r="Z84" s="147"/>
      <c r="AA84" s="147"/>
      <c r="AB84" s="147"/>
      <c r="AC84" s="147"/>
      <c r="AD84" s="147"/>
      <c r="AE84" s="147"/>
      <c r="AF84" s="147"/>
      <c r="AG84" s="147" t="s">
        <v>253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183" t="s">
        <v>1185</v>
      </c>
      <c r="D85" s="163"/>
      <c r="E85" s="164">
        <v>5.2</v>
      </c>
      <c r="F85" s="158"/>
      <c r="G85" s="158"/>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217</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3" t="s">
        <v>1186</v>
      </c>
      <c r="D86" s="163"/>
      <c r="E86" s="164">
        <v>8.3000000000000007</v>
      </c>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217</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3" t="s">
        <v>484</v>
      </c>
      <c r="D87" s="163"/>
      <c r="E87" s="164">
        <v>5</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3">
        <v>26</v>
      </c>
      <c r="B88" s="174" t="s">
        <v>1187</v>
      </c>
      <c r="C88" s="182" t="s">
        <v>1188</v>
      </c>
      <c r="D88" s="175" t="s">
        <v>296</v>
      </c>
      <c r="E88" s="176">
        <v>16</v>
      </c>
      <c r="F88" s="177"/>
      <c r="G88" s="178">
        <f>ROUND(E88*F88,2)</f>
        <v>0</v>
      </c>
      <c r="H88" s="177"/>
      <c r="I88" s="178">
        <f>ROUND(E88*H88,2)</f>
        <v>0</v>
      </c>
      <c r="J88" s="177"/>
      <c r="K88" s="178">
        <f>ROUND(E88*J88,2)</f>
        <v>0</v>
      </c>
      <c r="L88" s="178">
        <v>21</v>
      </c>
      <c r="M88" s="178">
        <f>G88*(1+L88/100)</f>
        <v>0</v>
      </c>
      <c r="N88" s="176">
        <v>0</v>
      </c>
      <c r="O88" s="176">
        <f>ROUND(E88*N88,2)</f>
        <v>0</v>
      </c>
      <c r="P88" s="176">
        <v>4.6000000000000001E-4</v>
      </c>
      <c r="Q88" s="176">
        <f>ROUND(E88*P88,2)</f>
        <v>0.01</v>
      </c>
      <c r="R88" s="178"/>
      <c r="S88" s="178" t="s">
        <v>229</v>
      </c>
      <c r="T88" s="179" t="s">
        <v>229</v>
      </c>
      <c r="U88" s="158">
        <v>0</v>
      </c>
      <c r="V88" s="158">
        <f>ROUND(E88*U88,2)</f>
        <v>0</v>
      </c>
      <c r="W88" s="158"/>
      <c r="X88" s="158" t="s">
        <v>208</v>
      </c>
      <c r="Y88" s="158" t="s">
        <v>209</v>
      </c>
      <c r="Z88" s="147"/>
      <c r="AA88" s="147"/>
      <c r="AB88" s="147"/>
      <c r="AC88" s="147"/>
      <c r="AD88" s="147"/>
      <c r="AE88" s="147"/>
      <c r="AF88" s="147"/>
      <c r="AG88" s="147" t="s">
        <v>253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3" t="s">
        <v>1189</v>
      </c>
      <c r="D89" s="163"/>
      <c r="E89" s="164">
        <v>16</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x14ac:dyDescent="0.2">
      <c r="A90" s="166" t="s">
        <v>201</v>
      </c>
      <c r="B90" s="167" t="s">
        <v>113</v>
      </c>
      <c r="C90" s="181" t="s">
        <v>114</v>
      </c>
      <c r="D90" s="168"/>
      <c r="E90" s="169"/>
      <c r="F90" s="170"/>
      <c r="G90" s="170">
        <f>SUMIF(AG91:AG91,"&lt;&gt;NOR",G91:G91)</f>
        <v>0</v>
      </c>
      <c r="H90" s="170"/>
      <c r="I90" s="170">
        <f>SUM(I91:I91)</f>
        <v>0</v>
      </c>
      <c r="J90" s="170"/>
      <c r="K90" s="170">
        <f>SUM(K91:K91)</f>
        <v>0</v>
      </c>
      <c r="L90" s="170"/>
      <c r="M90" s="170">
        <f>SUM(M91:M91)</f>
        <v>0</v>
      </c>
      <c r="N90" s="169"/>
      <c r="O90" s="169">
        <f>SUM(O91:O91)</f>
        <v>0</v>
      </c>
      <c r="P90" s="169"/>
      <c r="Q90" s="169">
        <f>SUM(Q91:Q91)</f>
        <v>0</v>
      </c>
      <c r="R90" s="170"/>
      <c r="S90" s="170"/>
      <c r="T90" s="171"/>
      <c r="U90" s="165"/>
      <c r="V90" s="165">
        <f>SUM(V91:V91)</f>
        <v>0</v>
      </c>
      <c r="W90" s="165"/>
      <c r="X90" s="165"/>
      <c r="Y90" s="165"/>
      <c r="AG90" t="s">
        <v>202</v>
      </c>
    </row>
    <row r="91" spans="1:60" ht="22.5" outlineLevel="1" x14ac:dyDescent="0.2">
      <c r="A91" s="188">
        <v>27</v>
      </c>
      <c r="B91" s="189" t="s">
        <v>685</v>
      </c>
      <c r="C91" s="196" t="s">
        <v>686</v>
      </c>
      <c r="D91" s="190" t="s">
        <v>283</v>
      </c>
      <c r="E91" s="191">
        <v>25.18608</v>
      </c>
      <c r="F91" s="192"/>
      <c r="G91" s="193">
        <f>ROUND(E91*F91,2)</f>
        <v>0</v>
      </c>
      <c r="H91" s="192"/>
      <c r="I91" s="193">
        <f>ROUND(E91*H91,2)</f>
        <v>0</v>
      </c>
      <c r="J91" s="192"/>
      <c r="K91" s="193">
        <f>ROUND(E91*J91,2)</f>
        <v>0</v>
      </c>
      <c r="L91" s="193">
        <v>21</v>
      </c>
      <c r="M91" s="193">
        <f>G91*(1+L91/100)</f>
        <v>0</v>
      </c>
      <c r="N91" s="191">
        <v>0</v>
      </c>
      <c r="O91" s="191">
        <f>ROUND(E91*N91,2)</f>
        <v>0</v>
      </c>
      <c r="P91" s="191">
        <v>0</v>
      </c>
      <c r="Q91" s="191">
        <f>ROUND(E91*P91,2)</f>
        <v>0</v>
      </c>
      <c r="R91" s="193"/>
      <c r="S91" s="193" t="s">
        <v>229</v>
      </c>
      <c r="T91" s="194" t="s">
        <v>229</v>
      </c>
      <c r="U91" s="158">
        <v>0</v>
      </c>
      <c r="V91" s="158">
        <f>ROUND(E91*U91,2)</f>
        <v>0</v>
      </c>
      <c r="W91" s="158"/>
      <c r="X91" s="158" t="s">
        <v>687</v>
      </c>
      <c r="Y91" s="158" t="s">
        <v>209</v>
      </c>
      <c r="Z91" s="147"/>
      <c r="AA91" s="147"/>
      <c r="AB91" s="147"/>
      <c r="AC91" s="147"/>
      <c r="AD91" s="147"/>
      <c r="AE91" s="147"/>
      <c r="AF91" s="147"/>
      <c r="AG91" s="147" t="s">
        <v>688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
      <c r="A92" s="166" t="s">
        <v>201</v>
      </c>
      <c r="B92" s="167" t="s">
        <v>117</v>
      </c>
      <c r="C92" s="181" t="s">
        <v>118</v>
      </c>
      <c r="D92" s="168"/>
      <c r="E92" s="169"/>
      <c r="F92" s="170"/>
      <c r="G92" s="170">
        <f>SUMIF(AG93:AG105,"&lt;&gt;NOR",G93:G105)</f>
        <v>0</v>
      </c>
      <c r="H92" s="170"/>
      <c r="I92" s="170">
        <f>SUM(I93:I105)</f>
        <v>0</v>
      </c>
      <c r="J92" s="170"/>
      <c r="K92" s="170">
        <f>SUM(K93:K105)</f>
        <v>0</v>
      </c>
      <c r="L92" s="170"/>
      <c r="M92" s="170">
        <f>SUM(M93:M105)</f>
        <v>0</v>
      </c>
      <c r="N92" s="169"/>
      <c r="O92" s="169">
        <f>SUM(O93:O105)</f>
        <v>0.11000000000000001</v>
      </c>
      <c r="P92" s="169"/>
      <c r="Q92" s="169">
        <f>SUM(Q93:Q105)</f>
        <v>0</v>
      </c>
      <c r="R92" s="170"/>
      <c r="S92" s="170"/>
      <c r="T92" s="171"/>
      <c r="U92" s="165"/>
      <c r="V92" s="165">
        <f>SUM(V93:V105)</f>
        <v>0</v>
      </c>
      <c r="W92" s="165"/>
      <c r="X92" s="165"/>
      <c r="Y92" s="165"/>
      <c r="AG92" t="s">
        <v>202</v>
      </c>
    </row>
    <row r="93" spans="1:60" ht="33.75" outlineLevel="1" x14ac:dyDescent="0.2">
      <c r="A93" s="173">
        <v>28</v>
      </c>
      <c r="B93" s="174" t="s">
        <v>690</v>
      </c>
      <c r="C93" s="182" t="s">
        <v>691</v>
      </c>
      <c r="D93" s="175" t="s">
        <v>329</v>
      </c>
      <c r="E93" s="176">
        <v>9.4849999999999994</v>
      </c>
      <c r="F93" s="177"/>
      <c r="G93" s="178">
        <f>ROUND(E93*F93,2)</f>
        <v>0</v>
      </c>
      <c r="H93" s="177"/>
      <c r="I93" s="178">
        <f>ROUND(E93*H93,2)</f>
        <v>0</v>
      </c>
      <c r="J93" s="177"/>
      <c r="K93" s="178">
        <f>ROUND(E93*J93,2)</f>
        <v>0</v>
      </c>
      <c r="L93" s="178">
        <v>21</v>
      </c>
      <c r="M93" s="178">
        <f>G93*(1+L93/100)</f>
        <v>0</v>
      </c>
      <c r="N93" s="176">
        <v>3.3E-4</v>
      </c>
      <c r="O93" s="176">
        <f>ROUND(E93*N93,2)</f>
        <v>0</v>
      </c>
      <c r="P93" s="176">
        <v>0</v>
      </c>
      <c r="Q93" s="176">
        <f>ROUND(E93*P93,2)</f>
        <v>0</v>
      </c>
      <c r="R93" s="178"/>
      <c r="S93" s="178" t="s">
        <v>229</v>
      </c>
      <c r="T93" s="179" t="s">
        <v>229</v>
      </c>
      <c r="U93" s="158">
        <v>0</v>
      </c>
      <c r="V93" s="158">
        <f>ROUND(E93*U93,2)</f>
        <v>0</v>
      </c>
      <c r="W93" s="158"/>
      <c r="X93" s="158" t="s">
        <v>208</v>
      </c>
      <c r="Y93" s="158" t="s">
        <v>209</v>
      </c>
      <c r="Z93" s="147"/>
      <c r="AA93" s="147"/>
      <c r="AB93" s="147"/>
      <c r="AC93" s="147"/>
      <c r="AD93" s="147"/>
      <c r="AE93" s="147"/>
      <c r="AF93" s="147"/>
      <c r="AG93" s="147" t="s">
        <v>692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3" t="s">
        <v>1190</v>
      </c>
      <c r="D94" s="163"/>
      <c r="E94" s="164">
        <v>6.71</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3" t="s">
        <v>1182</v>
      </c>
      <c r="D95" s="163"/>
      <c r="E95" s="164">
        <v>2.77</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3">
        <v>29</v>
      </c>
      <c r="B96" s="174" t="s">
        <v>696</v>
      </c>
      <c r="C96" s="182" t="s">
        <v>697</v>
      </c>
      <c r="D96" s="175" t="s">
        <v>329</v>
      </c>
      <c r="E96" s="176">
        <v>9.4849999999999994</v>
      </c>
      <c r="F96" s="177"/>
      <c r="G96" s="178">
        <f>ROUND(E96*F96,2)</f>
        <v>0</v>
      </c>
      <c r="H96" s="177"/>
      <c r="I96" s="178">
        <f>ROUND(E96*H96,2)</f>
        <v>0</v>
      </c>
      <c r="J96" s="177"/>
      <c r="K96" s="178">
        <f>ROUND(E96*J96,2)</f>
        <v>0</v>
      </c>
      <c r="L96" s="178">
        <v>21</v>
      </c>
      <c r="M96" s="178">
        <f>G96*(1+L96/100)</f>
        <v>0</v>
      </c>
      <c r="N96" s="176">
        <v>8.1999999999999998E-4</v>
      </c>
      <c r="O96" s="176">
        <f>ROUND(E96*N96,2)</f>
        <v>0.01</v>
      </c>
      <c r="P96" s="176">
        <v>0</v>
      </c>
      <c r="Q96" s="176">
        <f>ROUND(E96*P96,2)</f>
        <v>0</v>
      </c>
      <c r="R96" s="178"/>
      <c r="S96" s="178" t="s">
        <v>229</v>
      </c>
      <c r="T96" s="179" t="s">
        <v>229</v>
      </c>
      <c r="U96" s="158">
        <v>0</v>
      </c>
      <c r="V96" s="158">
        <f>ROUND(E96*U96,2)</f>
        <v>0</v>
      </c>
      <c r="W96" s="158"/>
      <c r="X96" s="158" t="s">
        <v>208</v>
      </c>
      <c r="Y96" s="158" t="s">
        <v>209</v>
      </c>
      <c r="Z96" s="147"/>
      <c r="AA96" s="147"/>
      <c r="AB96" s="147"/>
      <c r="AC96" s="147"/>
      <c r="AD96" s="147"/>
      <c r="AE96" s="147"/>
      <c r="AF96" s="147"/>
      <c r="AG96" s="147" t="s">
        <v>692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
      <c r="A97" s="154"/>
      <c r="B97" s="155"/>
      <c r="C97" s="183" t="s">
        <v>1190</v>
      </c>
      <c r="D97" s="163"/>
      <c r="E97" s="164">
        <v>6.71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3" t="s">
        <v>1182</v>
      </c>
      <c r="D98" s="163"/>
      <c r="E98" s="164">
        <v>2.77</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73">
        <v>30</v>
      </c>
      <c r="B99" s="174" t="s">
        <v>718</v>
      </c>
      <c r="C99" s="182" t="s">
        <v>719</v>
      </c>
      <c r="D99" s="175" t="s">
        <v>329</v>
      </c>
      <c r="E99" s="176">
        <v>11.382</v>
      </c>
      <c r="F99" s="177"/>
      <c r="G99" s="178">
        <f>ROUND(E99*F99,2)</f>
        <v>0</v>
      </c>
      <c r="H99" s="177"/>
      <c r="I99" s="178">
        <f>ROUND(E99*H99,2)</f>
        <v>0</v>
      </c>
      <c r="J99" s="177"/>
      <c r="K99" s="178">
        <f>ROUND(E99*J99,2)</f>
        <v>0</v>
      </c>
      <c r="L99" s="178">
        <v>21</v>
      </c>
      <c r="M99" s="178">
        <f>G99*(1+L99/100)</f>
        <v>0</v>
      </c>
      <c r="N99" s="176">
        <v>4.4000000000000003E-3</v>
      </c>
      <c r="O99" s="176">
        <f>ROUND(E99*N99,2)</f>
        <v>0.05</v>
      </c>
      <c r="P99" s="176">
        <v>0</v>
      </c>
      <c r="Q99" s="176">
        <f>ROUND(E99*P99,2)</f>
        <v>0</v>
      </c>
      <c r="R99" s="178"/>
      <c r="S99" s="178" t="s">
        <v>206</v>
      </c>
      <c r="T99" s="179" t="s">
        <v>207</v>
      </c>
      <c r="U99" s="158">
        <v>0</v>
      </c>
      <c r="V99" s="158">
        <f>ROUND(E99*U99,2)</f>
        <v>0</v>
      </c>
      <c r="W99" s="158"/>
      <c r="X99" s="158" t="s">
        <v>286</v>
      </c>
      <c r="Y99" s="158" t="s">
        <v>209</v>
      </c>
      <c r="Z99" s="147"/>
      <c r="AA99" s="147"/>
      <c r="AB99" s="147"/>
      <c r="AC99" s="147"/>
      <c r="AD99" s="147"/>
      <c r="AE99" s="147"/>
      <c r="AF99" s="147"/>
      <c r="AG99" s="147" t="s">
        <v>720</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3" t="s">
        <v>1191</v>
      </c>
      <c r="D100" s="163"/>
      <c r="E100" s="164">
        <v>8.0500000000000007</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217</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3" t="s">
        <v>1192</v>
      </c>
      <c r="D101" s="163"/>
      <c r="E101" s="164">
        <v>3.33</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217</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73">
        <v>31</v>
      </c>
      <c r="B102" s="174" t="s">
        <v>1193</v>
      </c>
      <c r="C102" s="182" t="s">
        <v>1194</v>
      </c>
      <c r="D102" s="175" t="s">
        <v>329</v>
      </c>
      <c r="E102" s="176">
        <v>11.382</v>
      </c>
      <c r="F102" s="177"/>
      <c r="G102" s="178">
        <f>ROUND(E102*F102,2)</f>
        <v>0</v>
      </c>
      <c r="H102" s="177"/>
      <c r="I102" s="178">
        <f>ROUND(E102*H102,2)</f>
        <v>0</v>
      </c>
      <c r="J102" s="177"/>
      <c r="K102" s="178">
        <f>ROUND(E102*J102,2)</f>
        <v>0</v>
      </c>
      <c r="L102" s="178">
        <v>21</v>
      </c>
      <c r="M102" s="178">
        <f>G102*(1+L102/100)</f>
        <v>0</v>
      </c>
      <c r="N102" s="176">
        <v>4.3E-3</v>
      </c>
      <c r="O102" s="176">
        <f>ROUND(E102*N102,2)</f>
        <v>0.05</v>
      </c>
      <c r="P102" s="176">
        <v>0</v>
      </c>
      <c r="Q102" s="176">
        <f>ROUND(E102*P102,2)</f>
        <v>0</v>
      </c>
      <c r="R102" s="178" t="s">
        <v>284</v>
      </c>
      <c r="S102" s="178" t="s">
        <v>229</v>
      </c>
      <c r="T102" s="179" t="s">
        <v>229</v>
      </c>
      <c r="U102" s="158">
        <v>0</v>
      </c>
      <c r="V102" s="158">
        <f>ROUND(E102*U102,2)</f>
        <v>0</v>
      </c>
      <c r="W102" s="158"/>
      <c r="X102" s="158" t="s">
        <v>286</v>
      </c>
      <c r="Y102" s="158" t="s">
        <v>209</v>
      </c>
      <c r="Z102" s="147"/>
      <c r="AA102" s="147"/>
      <c r="AB102" s="147"/>
      <c r="AC102" s="147"/>
      <c r="AD102" s="147"/>
      <c r="AE102" s="147"/>
      <c r="AF102" s="147"/>
      <c r="AG102" s="147" t="s">
        <v>720</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83" t="s">
        <v>1191</v>
      </c>
      <c r="D103" s="163"/>
      <c r="E103" s="164">
        <v>8.0500000000000007</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3" t="s">
        <v>1192</v>
      </c>
      <c r="D104" s="163"/>
      <c r="E104" s="164">
        <v>3.33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217</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v>32</v>
      </c>
      <c r="B105" s="155" t="s">
        <v>728</v>
      </c>
      <c r="C105" s="197" t="s">
        <v>729</v>
      </c>
      <c r="D105" s="156" t="s">
        <v>0</v>
      </c>
      <c r="E105" s="195"/>
      <c r="F105" s="159"/>
      <c r="G105" s="158">
        <f>ROUND(E105*F105,2)</f>
        <v>0</v>
      </c>
      <c r="H105" s="159"/>
      <c r="I105" s="158">
        <f>ROUND(E105*H105,2)</f>
        <v>0</v>
      </c>
      <c r="J105" s="159"/>
      <c r="K105" s="158">
        <f>ROUND(E105*J105,2)</f>
        <v>0</v>
      </c>
      <c r="L105" s="158">
        <v>21</v>
      </c>
      <c r="M105" s="158">
        <f>G105*(1+L105/100)</f>
        <v>0</v>
      </c>
      <c r="N105" s="157">
        <v>0</v>
      </c>
      <c r="O105" s="157">
        <f>ROUND(E105*N105,2)</f>
        <v>0</v>
      </c>
      <c r="P105" s="157">
        <v>0</v>
      </c>
      <c r="Q105" s="157">
        <f>ROUND(E105*P105,2)</f>
        <v>0</v>
      </c>
      <c r="R105" s="158"/>
      <c r="S105" s="158" t="s">
        <v>229</v>
      </c>
      <c r="T105" s="158" t="s">
        <v>229</v>
      </c>
      <c r="U105" s="158">
        <v>0</v>
      </c>
      <c r="V105" s="158">
        <f>ROUND(E105*U105,2)</f>
        <v>0</v>
      </c>
      <c r="W105" s="158"/>
      <c r="X105" s="158" t="s">
        <v>687</v>
      </c>
      <c r="Y105" s="158" t="s">
        <v>209</v>
      </c>
      <c r="Z105" s="147"/>
      <c r="AA105" s="147"/>
      <c r="AB105" s="147"/>
      <c r="AC105" s="147"/>
      <c r="AD105" s="147"/>
      <c r="AE105" s="147"/>
      <c r="AF105" s="147"/>
      <c r="AG105" s="147" t="s">
        <v>688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66" t="s">
        <v>201</v>
      </c>
      <c r="B106" s="167" t="s">
        <v>170</v>
      </c>
      <c r="C106" s="181" t="s">
        <v>112</v>
      </c>
      <c r="D106" s="168"/>
      <c r="E106" s="169"/>
      <c r="F106" s="170"/>
      <c r="G106" s="170">
        <f>SUMIF(AG107:AG115,"&lt;&gt;NOR",G107:G115)</f>
        <v>0</v>
      </c>
      <c r="H106" s="170"/>
      <c r="I106" s="170">
        <f>SUM(I107:I115)</f>
        <v>0</v>
      </c>
      <c r="J106" s="170"/>
      <c r="K106" s="170">
        <f>SUM(K107:K115)</f>
        <v>0</v>
      </c>
      <c r="L106" s="170"/>
      <c r="M106" s="170">
        <f>SUM(M107:M115)</f>
        <v>0</v>
      </c>
      <c r="N106" s="169"/>
      <c r="O106" s="169">
        <f>SUM(O107:O115)</f>
        <v>0</v>
      </c>
      <c r="P106" s="169"/>
      <c r="Q106" s="169">
        <f>SUM(Q107:Q115)</f>
        <v>0</v>
      </c>
      <c r="R106" s="170"/>
      <c r="S106" s="170"/>
      <c r="T106" s="171"/>
      <c r="U106" s="165"/>
      <c r="V106" s="165">
        <f>SUM(V107:V115)</f>
        <v>0</v>
      </c>
      <c r="W106" s="165"/>
      <c r="X106" s="165"/>
      <c r="Y106" s="165"/>
      <c r="AG106" t="s">
        <v>202</v>
      </c>
    </row>
    <row r="107" spans="1:60" outlineLevel="1" x14ac:dyDescent="0.2">
      <c r="A107" s="173">
        <v>33</v>
      </c>
      <c r="B107" s="174" t="s">
        <v>1089</v>
      </c>
      <c r="C107" s="182" t="s">
        <v>1090</v>
      </c>
      <c r="D107" s="175" t="s">
        <v>283</v>
      </c>
      <c r="E107" s="176">
        <v>13.128270000000001</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c r="S107" s="178" t="s">
        <v>229</v>
      </c>
      <c r="T107" s="179" t="s">
        <v>229</v>
      </c>
      <c r="U107" s="158">
        <v>0</v>
      </c>
      <c r="V107" s="158">
        <f>ROUND(E107*U107,2)</f>
        <v>0</v>
      </c>
      <c r="W107" s="158"/>
      <c r="X107" s="158" t="s">
        <v>1091</v>
      </c>
      <c r="Y107" s="158" t="s">
        <v>209</v>
      </c>
      <c r="Z107" s="147"/>
      <c r="AA107" s="147"/>
      <c r="AB107" s="147"/>
      <c r="AC107" s="147"/>
      <c r="AD107" s="147"/>
      <c r="AE107" s="147"/>
      <c r="AF107" s="147"/>
      <c r="AG107" s="147" t="s">
        <v>1092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256" t="s">
        <v>1093</v>
      </c>
      <c r="D108" s="257"/>
      <c r="E108" s="257"/>
      <c r="F108" s="257"/>
      <c r="G108" s="257"/>
      <c r="H108" s="158"/>
      <c r="I108" s="158"/>
      <c r="J108" s="158"/>
      <c r="K108" s="158"/>
      <c r="L108" s="158"/>
      <c r="M108" s="158"/>
      <c r="N108" s="157"/>
      <c r="O108" s="157"/>
      <c r="P108" s="157"/>
      <c r="Q108" s="157"/>
      <c r="R108" s="158"/>
      <c r="S108" s="158"/>
      <c r="T108" s="158"/>
      <c r="U108" s="158"/>
      <c r="V108" s="158"/>
      <c r="W108" s="158"/>
      <c r="X108" s="158"/>
      <c r="Y108" s="158"/>
      <c r="Z108" s="147"/>
      <c r="AA108" s="147"/>
      <c r="AB108" s="147"/>
      <c r="AC108" s="147"/>
      <c r="AD108" s="147"/>
      <c r="AE108" s="147"/>
      <c r="AF108" s="147"/>
      <c r="AG108" s="147" t="s">
        <v>212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73">
        <v>34</v>
      </c>
      <c r="B109" s="174" t="s">
        <v>1094</v>
      </c>
      <c r="C109" s="182" t="s">
        <v>1095</v>
      </c>
      <c r="D109" s="175" t="s">
        <v>283</v>
      </c>
      <c r="E109" s="176">
        <v>13.128270000000001</v>
      </c>
      <c r="F109" s="177"/>
      <c r="G109" s="178">
        <f>ROUND(E109*F109,2)</f>
        <v>0</v>
      </c>
      <c r="H109" s="177"/>
      <c r="I109" s="178">
        <f>ROUND(E109*H109,2)</f>
        <v>0</v>
      </c>
      <c r="J109" s="177"/>
      <c r="K109" s="178">
        <f>ROUND(E109*J109,2)</f>
        <v>0</v>
      </c>
      <c r="L109" s="178">
        <v>21</v>
      </c>
      <c r="M109" s="178">
        <f>G109*(1+L109/100)</f>
        <v>0</v>
      </c>
      <c r="N109" s="176">
        <v>0</v>
      </c>
      <c r="O109" s="176">
        <f>ROUND(E109*N109,2)</f>
        <v>0</v>
      </c>
      <c r="P109" s="176">
        <v>0</v>
      </c>
      <c r="Q109" s="176">
        <f>ROUND(E109*P109,2)</f>
        <v>0</v>
      </c>
      <c r="R109" s="178"/>
      <c r="S109" s="178" t="s">
        <v>229</v>
      </c>
      <c r="T109" s="179" t="s">
        <v>229</v>
      </c>
      <c r="U109" s="158">
        <v>0</v>
      </c>
      <c r="V109" s="158">
        <f>ROUND(E109*U109,2)</f>
        <v>0</v>
      </c>
      <c r="W109" s="158"/>
      <c r="X109" s="158" t="s">
        <v>1091</v>
      </c>
      <c r="Y109" s="158" t="s">
        <v>209</v>
      </c>
      <c r="Z109" s="147"/>
      <c r="AA109" s="147"/>
      <c r="AB109" s="147"/>
      <c r="AC109" s="147"/>
      <c r="AD109" s="147"/>
      <c r="AE109" s="147"/>
      <c r="AF109" s="147"/>
      <c r="AG109" s="147" t="s">
        <v>1092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256" t="s">
        <v>1093</v>
      </c>
      <c r="D110" s="257"/>
      <c r="E110" s="257"/>
      <c r="F110" s="257"/>
      <c r="G110" s="257"/>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212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8">
        <v>35</v>
      </c>
      <c r="B111" s="189" t="s">
        <v>1096</v>
      </c>
      <c r="C111" s="196" t="s">
        <v>1097</v>
      </c>
      <c r="D111" s="190" t="s">
        <v>283</v>
      </c>
      <c r="E111" s="191">
        <v>13.128270000000001</v>
      </c>
      <c r="F111" s="192"/>
      <c r="G111" s="193">
        <f>ROUND(E111*F111,2)</f>
        <v>0</v>
      </c>
      <c r="H111" s="192"/>
      <c r="I111" s="193">
        <f>ROUND(E111*H111,2)</f>
        <v>0</v>
      </c>
      <c r="J111" s="192"/>
      <c r="K111" s="193">
        <f>ROUND(E111*J111,2)</f>
        <v>0</v>
      </c>
      <c r="L111" s="193">
        <v>21</v>
      </c>
      <c r="M111" s="193">
        <f>G111*(1+L111/100)</f>
        <v>0</v>
      </c>
      <c r="N111" s="191">
        <v>0</v>
      </c>
      <c r="O111" s="191">
        <f>ROUND(E111*N111,2)</f>
        <v>0</v>
      </c>
      <c r="P111" s="191">
        <v>0</v>
      </c>
      <c r="Q111" s="191">
        <f>ROUND(E111*P111,2)</f>
        <v>0</v>
      </c>
      <c r="R111" s="193"/>
      <c r="S111" s="193" t="s">
        <v>229</v>
      </c>
      <c r="T111" s="194" t="s">
        <v>229</v>
      </c>
      <c r="U111" s="158">
        <v>0</v>
      </c>
      <c r="V111" s="158">
        <f>ROUND(E111*U111,2)</f>
        <v>0</v>
      </c>
      <c r="W111" s="158"/>
      <c r="X111" s="158" t="s">
        <v>1091</v>
      </c>
      <c r="Y111" s="158" t="s">
        <v>209</v>
      </c>
      <c r="Z111" s="147"/>
      <c r="AA111" s="147"/>
      <c r="AB111" s="147"/>
      <c r="AC111" s="147"/>
      <c r="AD111" s="147"/>
      <c r="AE111" s="147"/>
      <c r="AF111" s="147"/>
      <c r="AG111" s="147" t="s">
        <v>1092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88">
        <v>36</v>
      </c>
      <c r="B112" s="189" t="s">
        <v>1098</v>
      </c>
      <c r="C112" s="196" t="s">
        <v>1099</v>
      </c>
      <c r="D112" s="190" t="s">
        <v>283</v>
      </c>
      <c r="E112" s="191">
        <v>249.43713</v>
      </c>
      <c r="F112" s="192"/>
      <c r="G112" s="193">
        <f>ROUND(E112*F112,2)</f>
        <v>0</v>
      </c>
      <c r="H112" s="192"/>
      <c r="I112" s="193">
        <f>ROUND(E112*H112,2)</f>
        <v>0</v>
      </c>
      <c r="J112" s="192"/>
      <c r="K112" s="193">
        <f>ROUND(E112*J112,2)</f>
        <v>0</v>
      </c>
      <c r="L112" s="193">
        <v>21</v>
      </c>
      <c r="M112" s="193">
        <f>G112*(1+L112/100)</f>
        <v>0</v>
      </c>
      <c r="N112" s="191">
        <v>0</v>
      </c>
      <c r="O112" s="191">
        <f>ROUND(E112*N112,2)</f>
        <v>0</v>
      </c>
      <c r="P112" s="191">
        <v>0</v>
      </c>
      <c r="Q112" s="191">
        <f>ROUND(E112*P112,2)</f>
        <v>0</v>
      </c>
      <c r="R112" s="193"/>
      <c r="S112" s="193" t="s">
        <v>229</v>
      </c>
      <c r="T112" s="194" t="s">
        <v>229</v>
      </c>
      <c r="U112" s="158">
        <v>0</v>
      </c>
      <c r="V112" s="158">
        <f>ROUND(E112*U112,2)</f>
        <v>0</v>
      </c>
      <c r="W112" s="158"/>
      <c r="X112" s="158" t="s">
        <v>1091</v>
      </c>
      <c r="Y112" s="158" t="s">
        <v>209</v>
      </c>
      <c r="Z112" s="147"/>
      <c r="AA112" s="147"/>
      <c r="AB112" s="147"/>
      <c r="AC112" s="147"/>
      <c r="AD112" s="147"/>
      <c r="AE112" s="147"/>
      <c r="AF112" s="147"/>
      <c r="AG112" s="147" t="s">
        <v>1092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8">
        <v>37</v>
      </c>
      <c r="B113" s="189" t="s">
        <v>1100</v>
      </c>
      <c r="C113" s="196" t="s">
        <v>1101</v>
      </c>
      <c r="D113" s="190" t="s">
        <v>283</v>
      </c>
      <c r="E113" s="191">
        <v>13.128270000000001</v>
      </c>
      <c r="F113" s="192"/>
      <c r="G113" s="193">
        <f>ROUND(E113*F113,2)</f>
        <v>0</v>
      </c>
      <c r="H113" s="192"/>
      <c r="I113" s="193">
        <f>ROUND(E113*H113,2)</f>
        <v>0</v>
      </c>
      <c r="J113" s="192"/>
      <c r="K113" s="193">
        <f>ROUND(E113*J113,2)</f>
        <v>0</v>
      </c>
      <c r="L113" s="193">
        <v>21</v>
      </c>
      <c r="M113" s="193">
        <f>G113*(1+L113/100)</f>
        <v>0</v>
      </c>
      <c r="N113" s="191">
        <v>0</v>
      </c>
      <c r="O113" s="191">
        <f>ROUND(E113*N113,2)</f>
        <v>0</v>
      </c>
      <c r="P113" s="191">
        <v>0</v>
      </c>
      <c r="Q113" s="191">
        <f>ROUND(E113*P113,2)</f>
        <v>0</v>
      </c>
      <c r="R113" s="193"/>
      <c r="S113" s="193" t="s">
        <v>229</v>
      </c>
      <c r="T113" s="194" t="s">
        <v>229</v>
      </c>
      <c r="U113" s="158">
        <v>0</v>
      </c>
      <c r="V113" s="158">
        <f>ROUND(E113*U113,2)</f>
        <v>0</v>
      </c>
      <c r="W113" s="158"/>
      <c r="X113" s="158" t="s">
        <v>1091</v>
      </c>
      <c r="Y113" s="158" t="s">
        <v>209</v>
      </c>
      <c r="Z113" s="147"/>
      <c r="AA113" s="147"/>
      <c r="AB113" s="147"/>
      <c r="AC113" s="147"/>
      <c r="AD113" s="147"/>
      <c r="AE113" s="147"/>
      <c r="AF113" s="147"/>
      <c r="AG113" s="147" t="s">
        <v>1092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88">
        <v>38</v>
      </c>
      <c r="B114" s="189" t="s">
        <v>1102</v>
      </c>
      <c r="C114" s="196" t="s">
        <v>1103</v>
      </c>
      <c r="D114" s="190" t="s">
        <v>283</v>
      </c>
      <c r="E114" s="191">
        <v>131.28270000000001</v>
      </c>
      <c r="F114" s="192"/>
      <c r="G114" s="193">
        <f>ROUND(E114*F114,2)</f>
        <v>0</v>
      </c>
      <c r="H114" s="192"/>
      <c r="I114" s="193">
        <f>ROUND(E114*H114,2)</f>
        <v>0</v>
      </c>
      <c r="J114" s="192"/>
      <c r="K114" s="193">
        <f>ROUND(E114*J114,2)</f>
        <v>0</v>
      </c>
      <c r="L114" s="193">
        <v>21</v>
      </c>
      <c r="M114" s="193">
        <f>G114*(1+L114/100)</f>
        <v>0</v>
      </c>
      <c r="N114" s="191">
        <v>0</v>
      </c>
      <c r="O114" s="191">
        <f>ROUND(E114*N114,2)</f>
        <v>0</v>
      </c>
      <c r="P114" s="191">
        <v>0</v>
      </c>
      <c r="Q114" s="191">
        <f>ROUND(E114*P114,2)</f>
        <v>0</v>
      </c>
      <c r="R114" s="193"/>
      <c r="S114" s="193" t="s">
        <v>229</v>
      </c>
      <c r="T114" s="194" t="s">
        <v>229</v>
      </c>
      <c r="U114" s="158">
        <v>0</v>
      </c>
      <c r="V114" s="158">
        <f>ROUND(E114*U114,2)</f>
        <v>0</v>
      </c>
      <c r="W114" s="158"/>
      <c r="X114" s="158" t="s">
        <v>1091</v>
      </c>
      <c r="Y114" s="158" t="s">
        <v>209</v>
      </c>
      <c r="Z114" s="147"/>
      <c r="AA114" s="147"/>
      <c r="AB114" s="147"/>
      <c r="AC114" s="147"/>
      <c r="AD114" s="147"/>
      <c r="AE114" s="147"/>
      <c r="AF114" s="147"/>
      <c r="AG114" s="147" t="s">
        <v>1092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73">
        <v>39</v>
      </c>
      <c r="B115" s="174" t="s">
        <v>1104</v>
      </c>
      <c r="C115" s="182" t="s">
        <v>1105</v>
      </c>
      <c r="D115" s="175" t="s">
        <v>283</v>
      </c>
      <c r="E115" s="176">
        <v>13.128270000000001</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c r="S115" s="178" t="s">
        <v>229</v>
      </c>
      <c r="T115" s="179" t="s">
        <v>576</v>
      </c>
      <c r="U115" s="158">
        <v>0</v>
      </c>
      <c r="V115" s="158">
        <f>ROUND(E115*U115,2)</f>
        <v>0</v>
      </c>
      <c r="W115" s="158"/>
      <c r="X115" s="158" t="s">
        <v>1091</v>
      </c>
      <c r="Y115" s="158" t="s">
        <v>209</v>
      </c>
      <c r="Z115" s="147"/>
      <c r="AA115" s="147"/>
      <c r="AB115" s="147"/>
      <c r="AC115" s="147"/>
      <c r="AD115" s="147"/>
      <c r="AE115" s="147"/>
      <c r="AF115" s="147"/>
      <c r="AG115" s="147" t="s">
        <v>1092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3"/>
      <c r="B116" s="4"/>
      <c r="C116" s="185"/>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187</v>
      </c>
    </row>
    <row r="117" spans="1:60" x14ac:dyDescent="0.2">
      <c r="A117" s="150"/>
      <c r="B117" s="151" t="s">
        <v>29</v>
      </c>
      <c r="C117" s="186"/>
      <c r="D117" s="152"/>
      <c r="E117" s="153"/>
      <c r="F117" s="153"/>
      <c r="G117" s="172">
        <f>G8+G33+G69+G72+G83+G90+G92+G106</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246</v>
      </c>
    </row>
    <row r="118" spans="1:60" x14ac:dyDescent="0.2">
      <c r="C118" s="187"/>
      <c r="D118" s="10"/>
      <c r="AG118" t="s">
        <v>249</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MO5JpENd4IdXSSFGjDYPWBYHDaCZ9mpdtCcmTHpP6SaMxhzPXGQFBJdUoe899ZvYaynukWNtBNTB4szAkJG5Q==" saltValue="qCm+P6K0uO3wVNPCzBPpCw==" spinCount="100000" sheet="1" formatRows="0"/>
  <mergeCells count="15">
    <mergeCell ref="C35:G35"/>
    <mergeCell ref="A1:G1"/>
    <mergeCell ref="C2:G2"/>
    <mergeCell ref="C3:G3"/>
    <mergeCell ref="C4:G4"/>
    <mergeCell ref="C29:G29"/>
    <mergeCell ref="C80:G80"/>
    <mergeCell ref="C108:G108"/>
    <mergeCell ref="C110:G110"/>
    <mergeCell ref="C39:G39"/>
    <mergeCell ref="C43:G43"/>
    <mergeCell ref="C46:G46"/>
    <mergeCell ref="C47:G47"/>
    <mergeCell ref="C58:G58"/>
    <mergeCell ref="C62:G6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DB8A-9AF1-4C83-834D-A2FE413209A2}">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53</v>
      </c>
      <c r="C4" s="262" t="s">
        <v>54</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93</v>
      </c>
      <c r="C8" s="181" t="s">
        <v>94</v>
      </c>
      <c r="D8" s="168"/>
      <c r="E8" s="169"/>
      <c r="F8" s="170"/>
      <c r="G8" s="170">
        <f>SUMIF(AG9:AG10,"&lt;&gt;NOR",G9:G10)</f>
        <v>0</v>
      </c>
      <c r="H8" s="170"/>
      <c r="I8" s="170">
        <f>SUM(I9:I10)</f>
        <v>0</v>
      </c>
      <c r="J8" s="170"/>
      <c r="K8" s="170">
        <f>SUM(K9:K10)</f>
        <v>0</v>
      </c>
      <c r="L8" s="170"/>
      <c r="M8" s="170">
        <f>SUM(M9:M10)</f>
        <v>0</v>
      </c>
      <c r="N8" s="169"/>
      <c r="O8" s="169">
        <f>SUM(O9:O10)</f>
        <v>0.21</v>
      </c>
      <c r="P8" s="169"/>
      <c r="Q8" s="169">
        <f>SUM(Q9:Q10)</f>
        <v>0</v>
      </c>
      <c r="R8" s="170"/>
      <c r="S8" s="170"/>
      <c r="T8" s="171"/>
      <c r="U8" s="165"/>
      <c r="V8" s="165">
        <f>SUM(V9:V10)</f>
        <v>0</v>
      </c>
      <c r="W8" s="165"/>
      <c r="X8" s="165"/>
      <c r="Y8" s="165"/>
      <c r="AG8" t="s">
        <v>202</v>
      </c>
    </row>
    <row r="9" spans="1:60" ht="22.5" outlineLevel="1" x14ac:dyDescent="0.2">
      <c r="A9" s="173">
        <v>1</v>
      </c>
      <c r="B9" s="174" t="s">
        <v>1195</v>
      </c>
      <c r="C9" s="182" t="s">
        <v>1196</v>
      </c>
      <c r="D9" s="175" t="s">
        <v>414</v>
      </c>
      <c r="E9" s="176">
        <v>24</v>
      </c>
      <c r="F9" s="177"/>
      <c r="G9" s="178">
        <f>ROUND(E9*F9,2)</f>
        <v>0</v>
      </c>
      <c r="H9" s="177"/>
      <c r="I9" s="178">
        <f>ROUND(E9*H9,2)</f>
        <v>0</v>
      </c>
      <c r="J9" s="177"/>
      <c r="K9" s="178">
        <f>ROUND(E9*J9,2)</f>
        <v>0</v>
      </c>
      <c r="L9" s="178">
        <v>21</v>
      </c>
      <c r="M9" s="178">
        <f>G9*(1+L9/100)</f>
        <v>0</v>
      </c>
      <c r="N9" s="176">
        <v>8.6599999999999993E-3</v>
      </c>
      <c r="O9" s="176">
        <f>ROUND(E9*N9,2)</f>
        <v>0.21</v>
      </c>
      <c r="P9" s="176">
        <v>0</v>
      </c>
      <c r="Q9" s="176">
        <f>ROUND(E9*P9,2)</f>
        <v>0</v>
      </c>
      <c r="R9" s="178"/>
      <c r="S9" s="178" t="s">
        <v>229</v>
      </c>
      <c r="T9" s="179" t="s">
        <v>229</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1197</v>
      </c>
      <c r="D10" s="163"/>
      <c r="E10" s="164">
        <v>24</v>
      </c>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6" t="s">
        <v>201</v>
      </c>
      <c r="B11" s="167" t="s">
        <v>102</v>
      </c>
      <c r="C11" s="181" t="s">
        <v>103</v>
      </c>
      <c r="D11" s="168"/>
      <c r="E11" s="169"/>
      <c r="F11" s="170"/>
      <c r="G11" s="170">
        <f>SUMIF(AG12:AG14,"&lt;&gt;NOR",G12:G14)</f>
        <v>0</v>
      </c>
      <c r="H11" s="170"/>
      <c r="I11" s="170">
        <f>SUM(I12:I14)</f>
        <v>0</v>
      </c>
      <c r="J11" s="170"/>
      <c r="K11" s="170">
        <f>SUM(K12:K14)</f>
        <v>0</v>
      </c>
      <c r="L11" s="170"/>
      <c r="M11" s="170">
        <f>SUM(M12:M14)</f>
        <v>0</v>
      </c>
      <c r="N11" s="169"/>
      <c r="O11" s="169">
        <f>SUM(O12:O14)</f>
        <v>0.1</v>
      </c>
      <c r="P11" s="169"/>
      <c r="Q11" s="169">
        <f>SUM(Q12:Q14)</f>
        <v>0</v>
      </c>
      <c r="R11" s="170"/>
      <c r="S11" s="170"/>
      <c r="T11" s="171"/>
      <c r="U11" s="165"/>
      <c r="V11" s="165">
        <f>SUM(V12:V14)</f>
        <v>0</v>
      </c>
      <c r="W11" s="165"/>
      <c r="X11" s="165"/>
      <c r="Y11" s="165"/>
      <c r="AG11" t="s">
        <v>202</v>
      </c>
    </row>
    <row r="12" spans="1:60" ht="22.5" outlineLevel="1" x14ac:dyDescent="0.2">
      <c r="A12" s="173">
        <v>2</v>
      </c>
      <c r="B12" s="174" t="s">
        <v>1198</v>
      </c>
      <c r="C12" s="182" t="s">
        <v>1199</v>
      </c>
      <c r="D12" s="175" t="s">
        <v>296</v>
      </c>
      <c r="E12" s="176">
        <v>2</v>
      </c>
      <c r="F12" s="177"/>
      <c r="G12" s="178">
        <f>ROUND(E12*F12,2)</f>
        <v>0</v>
      </c>
      <c r="H12" s="177"/>
      <c r="I12" s="178">
        <f>ROUND(E12*H12,2)</f>
        <v>0</v>
      </c>
      <c r="J12" s="177"/>
      <c r="K12" s="178">
        <f>ROUND(E12*J12,2)</f>
        <v>0</v>
      </c>
      <c r="L12" s="178">
        <v>21</v>
      </c>
      <c r="M12" s="178">
        <f>G12*(1+L12/100)</f>
        <v>0</v>
      </c>
      <c r="N12" s="176">
        <v>4.7620000000000003E-2</v>
      </c>
      <c r="O12" s="176">
        <f>ROUND(E12*N12,2)</f>
        <v>0.1</v>
      </c>
      <c r="P12" s="176">
        <v>0</v>
      </c>
      <c r="Q12" s="176">
        <f>ROUND(E12*P12,2)</f>
        <v>0</v>
      </c>
      <c r="R12" s="178"/>
      <c r="S12" s="178" t="s">
        <v>229</v>
      </c>
      <c r="T12" s="179" t="s">
        <v>229</v>
      </c>
      <c r="U12" s="158">
        <v>0</v>
      </c>
      <c r="V12" s="158">
        <f>ROUND(E12*U12,2)</f>
        <v>0</v>
      </c>
      <c r="W12" s="158"/>
      <c r="X12" s="158" t="s">
        <v>208</v>
      </c>
      <c r="Y12" s="158" t="s">
        <v>209</v>
      </c>
      <c r="Z12" s="147"/>
      <c r="AA12" s="147"/>
      <c r="AB12" s="147"/>
      <c r="AC12" s="147"/>
      <c r="AD12" s="147"/>
      <c r="AE12" s="147"/>
      <c r="AF12" s="147"/>
      <c r="AG12" s="147" t="s">
        <v>210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56" t="s">
        <v>1200</v>
      </c>
      <c r="D13" s="257"/>
      <c r="E13" s="257"/>
      <c r="F13" s="257"/>
      <c r="G13" s="257"/>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3" t="s">
        <v>83</v>
      </c>
      <c r="D14" s="163"/>
      <c r="E14" s="164">
        <v>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6" t="s">
        <v>201</v>
      </c>
      <c r="B15" s="167" t="s">
        <v>104</v>
      </c>
      <c r="C15" s="181" t="s">
        <v>105</v>
      </c>
      <c r="D15" s="168"/>
      <c r="E15" s="169"/>
      <c r="F15" s="170"/>
      <c r="G15" s="170">
        <f>SUMIF(AG16:AG17,"&lt;&gt;NOR",G16:G17)</f>
        <v>0</v>
      </c>
      <c r="H15" s="170"/>
      <c r="I15" s="170">
        <f>SUM(I16:I17)</f>
        <v>0</v>
      </c>
      <c r="J15" s="170"/>
      <c r="K15" s="170">
        <f>SUM(K16:K17)</f>
        <v>0</v>
      </c>
      <c r="L15" s="170"/>
      <c r="M15" s="170">
        <f>SUM(M16:M17)</f>
        <v>0</v>
      </c>
      <c r="N15" s="169"/>
      <c r="O15" s="169">
        <f>SUM(O16:O17)</f>
        <v>0.02</v>
      </c>
      <c r="P15" s="169"/>
      <c r="Q15" s="169">
        <f>SUM(Q16:Q17)</f>
        <v>0</v>
      </c>
      <c r="R15" s="170"/>
      <c r="S15" s="170"/>
      <c r="T15" s="171"/>
      <c r="U15" s="165"/>
      <c r="V15" s="165">
        <f>SUM(V16:V17)</f>
        <v>0</v>
      </c>
      <c r="W15" s="165"/>
      <c r="X15" s="165"/>
      <c r="Y15" s="165"/>
      <c r="AG15" t="s">
        <v>202</v>
      </c>
    </row>
    <row r="16" spans="1:60" outlineLevel="1" x14ac:dyDescent="0.2">
      <c r="A16" s="173">
        <v>3</v>
      </c>
      <c r="B16" s="174" t="s">
        <v>581</v>
      </c>
      <c r="C16" s="182" t="s">
        <v>582</v>
      </c>
      <c r="D16" s="175" t="s">
        <v>329</v>
      </c>
      <c r="E16" s="176">
        <v>15</v>
      </c>
      <c r="F16" s="177"/>
      <c r="G16" s="178">
        <f>ROUND(E16*F16,2)</f>
        <v>0</v>
      </c>
      <c r="H16" s="177"/>
      <c r="I16" s="178">
        <f>ROUND(E16*H16,2)</f>
        <v>0</v>
      </c>
      <c r="J16" s="177"/>
      <c r="K16" s="178">
        <f>ROUND(E16*J16,2)</f>
        <v>0</v>
      </c>
      <c r="L16" s="178">
        <v>21</v>
      </c>
      <c r="M16" s="178">
        <f>G16*(1+L16/100)</f>
        <v>0</v>
      </c>
      <c r="N16" s="176">
        <v>1.58E-3</v>
      </c>
      <c r="O16" s="176">
        <f>ROUND(E16*N16,2)</f>
        <v>0.02</v>
      </c>
      <c r="P16" s="176">
        <v>0</v>
      </c>
      <c r="Q16" s="176">
        <f>ROUND(E16*P16,2)</f>
        <v>0</v>
      </c>
      <c r="R16" s="178"/>
      <c r="S16" s="178" t="s">
        <v>229</v>
      </c>
      <c r="T16" s="179" t="s">
        <v>229</v>
      </c>
      <c r="U16" s="158">
        <v>0</v>
      </c>
      <c r="V16" s="158">
        <f>ROUND(E16*U16,2)</f>
        <v>0</v>
      </c>
      <c r="W16" s="158"/>
      <c r="X16" s="158" t="s">
        <v>208</v>
      </c>
      <c r="Y16" s="158" t="s">
        <v>209</v>
      </c>
      <c r="Z16" s="147"/>
      <c r="AA16" s="147"/>
      <c r="AB16" s="147"/>
      <c r="AC16" s="147"/>
      <c r="AD16" s="147"/>
      <c r="AE16" s="147"/>
      <c r="AF16" s="147"/>
      <c r="AG16" s="147" t="s">
        <v>297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3" t="s">
        <v>1201</v>
      </c>
      <c r="D17" s="163"/>
      <c r="E17" s="164">
        <v>15</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6" t="s">
        <v>201</v>
      </c>
      <c r="B18" s="167" t="s">
        <v>110</v>
      </c>
      <c r="C18" s="181" t="s">
        <v>111</v>
      </c>
      <c r="D18" s="168"/>
      <c r="E18" s="169"/>
      <c r="F18" s="170"/>
      <c r="G18" s="170">
        <f>SUMIF(AG19:AG20,"&lt;&gt;NOR",G19:G20)</f>
        <v>0</v>
      </c>
      <c r="H18" s="170"/>
      <c r="I18" s="170">
        <f>SUM(I19:I20)</f>
        <v>0</v>
      </c>
      <c r="J18" s="170"/>
      <c r="K18" s="170">
        <f>SUM(K19:K20)</f>
        <v>0</v>
      </c>
      <c r="L18" s="170"/>
      <c r="M18" s="170">
        <f>SUM(M19:M20)</f>
        <v>0</v>
      </c>
      <c r="N18" s="169"/>
      <c r="O18" s="169">
        <f>SUM(O19:O20)</f>
        <v>0.01</v>
      </c>
      <c r="P18" s="169"/>
      <c r="Q18" s="169">
        <f>SUM(Q19:Q20)</f>
        <v>0.22</v>
      </c>
      <c r="R18" s="170"/>
      <c r="S18" s="170"/>
      <c r="T18" s="171"/>
      <c r="U18" s="165"/>
      <c r="V18" s="165">
        <f>SUM(V19:V20)</f>
        <v>0</v>
      </c>
      <c r="W18" s="165"/>
      <c r="X18" s="165"/>
      <c r="Y18" s="165"/>
      <c r="AG18" t="s">
        <v>202</v>
      </c>
    </row>
    <row r="19" spans="1:60" outlineLevel="1" x14ac:dyDescent="0.2">
      <c r="A19" s="173">
        <v>4</v>
      </c>
      <c r="B19" s="174" t="s">
        <v>1202</v>
      </c>
      <c r="C19" s="182" t="s">
        <v>1203</v>
      </c>
      <c r="D19" s="175" t="s">
        <v>414</v>
      </c>
      <c r="E19" s="176">
        <v>24</v>
      </c>
      <c r="F19" s="177"/>
      <c r="G19" s="178">
        <f>ROUND(E19*F19,2)</f>
        <v>0</v>
      </c>
      <c r="H19" s="177"/>
      <c r="I19" s="178">
        <f>ROUND(E19*H19,2)</f>
        <v>0</v>
      </c>
      <c r="J19" s="177"/>
      <c r="K19" s="178">
        <f>ROUND(E19*J19,2)</f>
        <v>0</v>
      </c>
      <c r="L19" s="178">
        <v>21</v>
      </c>
      <c r="M19" s="178">
        <f>G19*(1+L19/100)</f>
        <v>0</v>
      </c>
      <c r="N19" s="176">
        <v>4.8999999999999998E-4</v>
      </c>
      <c r="O19" s="176">
        <f>ROUND(E19*N19,2)</f>
        <v>0.01</v>
      </c>
      <c r="P19" s="176">
        <v>8.9999999999999993E-3</v>
      </c>
      <c r="Q19" s="176">
        <f>ROUND(E19*P19,2)</f>
        <v>0.22</v>
      </c>
      <c r="R19" s="178"/>
      <c r="S19" s="178" t="s">
        <v>229</v>
      </c>
      <c r="T19" s="179" t="s">
        <v>229</v>
      </c>
      <c r="U19" s="158">
        <v>0</v>
      </c>
      <c r="V19" s="158">
        <f>ROUND(E19*U19,2)</f>
        <v>0</v>
      </c>
      <c r="W19" s="158"/>
      <c r="X19" s="158" t="s">
        <v>208</v>
      </c>
      <c r="Y19" s="158" t="s">
        <v>209</v>
      </c>
      <c r="Z19" s="147"/>
      <c r="AA19" s="147"/>
      <c r="AB19" s="147"/>
      <c r="AC19" s="147"/>
      <c r="AD19" s="147"/>
      <c r="AE19" s="147"/>
      <c r="AF19" s="147"/>
      <c r="AG19" s="147" t="s">
        <v>253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3" t="s">
        <v>1197</v>
      </c>
      <c r="D20" s="163"/>
      <c r="E20" s="164">
        <v>24</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6" t="s">
        <v>201</v>
      </c>
      <c r="B21" s="167" t="s">
        <v>113</v>
      </c>
      <c r="C21" s="181" t="s">
        <v>114</v>
      </c>
      <c r="D21" s="168"/>
      <c r="E21" s="169"/>
      <c r="F21" s="170"/>
      <c r="G21" s="170">
        <f>SUMIF(AG22:AG22,"&lt;&gt;NOR",G22:G22)</f>
        <v>0</v>
      </c>
      <c r="H21" s="170"/>
      <c r="I21" s="170">
        <f>SUM(I22:I22)</f>
        <v>0</v>
      </c>
      <c r="J21" s="170"/>
      <c r="K21" s="170">
        <f>SUM(K22:K22)</f>
        <v>0</v>
      </c>
      <c r="L21" s="170"/>
      <c r="M21" s="170">
        <f>SUM(M22:M22)</f>
        <v>0</v>
      </c>
      <c r="N21" s="169"/>
      <c r="O21" s="169">
        <f>SUM(O22:O22)</f>
        <v>0</v>
      </c>
      <c r="P21" s="169"/>
      <c r="Q21" s="169">
        <f>SUM(Q22:Q22)</f>
        <v>0</v>
      </c>
      <c r="R21" s="170"/>
      <c r="S21" s="170"/>
      <c r="T21" s="171"/>
      <c r="U21" s="165"/>
      <c r="V21" s="165">
        <f>SUM(V22:V22)</f>
        <v>0</v>
      </c>
      <c r="W21" s="165"/>
      <c r="X21" s="165"/>
      <c r="Y21" s="165"/>
      <c r="AG21" t="s">
        <v>202</v>
      </c>
    </row>
    <row r="22" spans="1:60" ht="22.5" outlineLevel="1" x14ac:dyDescent="0.2">
      <c r="A22" s="188">
        <v>5</v>
      </c>
      <c r="B22" s="189" t="s">
        <v>685</v>
      </c>
      <c r="C22" s="196" t="s">
        <v>686</v>
      </c>
      <c r="D22" s="190" t="s">
        <v>283</v>
      </c>
      <c r="E22" s="191">
        <v>0.33854000000000001</v>
      </c>
      <c r="F22" s="192"/>
      <c r="G22" s="193">
        <f>ROUND(E22*F22,2)</f>
        <v>0</v>
      </c>
      <c r="H22" s="192"/>
      <c r="I22" s="193">
        <f>ROUND(E22*H22,2)</f>
        <v>0</v>
      </c>
      <c r="J22" s="192"/>
      <c r="K22" s="193">
        <f>ROUND(E22*J22,2)</f>
        <v>0</v>
      </c>
      <c r="L22" s="193">
        <v>21</v>
      </c>
      <c r="M22" s="193">
        <f>G22*(1+L22/100)</f>
        <v>0</v>
      </c>
      <c r="N22" s="191">
        <v>0</v>
      </c>
      <c r="O22" s="191">
        <f>ROUND(E22*N22,2)</f>
        <v>0</v>
      </c>
      <c r="P22" s="191">
        <v>0</v>
      </c>
      <c r="Q22" s="191">
        <f>ROUND(E22*P22,2)</f>
        <v>0</v>
      </c>
      <c r="R22" s="193"/>
      <c r="S22" s="193" t="s">
        <v>229</v>
      </c>
      <c r="T22" s="194" t="s">
        <v>229</v>
      </c>
      <c r="U22" s="158">
        <v>0</v>
      </c>
      <c r="V22" s="158">
        <f>ROUND(E22*U22,2)</f>
        <v>0</v>
      </c>
      <c r="W22" s="158"/>
      <c r="X22" s="158" t="s">
        <v>687</v>
      </c>
      <c r="Y22" s="158" t="s">
        <v>209</v>
      </c>
      <c r="Z22" s="147"/>
      <c r="AA22" s="147"/>
      <c r="AB22" s="147"/>
      <c r="AC22" s="147"/>
      <c r="AD22" s="147"/>
      <c r="AE22" s="147"/>
      <c r="AF22" s="147"/>
      <c r="AG22" s="147" t="s">
        <v>688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6" t="s">
        <v>201</v>
      </c>
      <c r="B23" s="167" t="s">
        <v>119</v>
      </c>
      <c r="C23" s="181" t="s">
        <v>120</v>
      </c>
      <c r="D23" s="168"/>
      <c r="E23" s="169"/>
      <c r="F23" s="170"/>
      <c r="G23" s="170">
        <f>SUMIF(AG24:AG36,"&lt;&gt;NOR",G24:G36)</f>
        <v>0</v>
      </c>
      <c r="H23" s="170"/>
      <c r="I23" s="170">
        <f>SUM(I24:I36)</f>
        <v>0</v>
      </c>
      <c r="J23" s="170"/>
      <c r="K23" s="170">
        <f>SUM(K24:K36)</f>
        <v>0</v>
      </c>
      <c r="L23" s="170"/>
      <c r="M23" s="170">
        <f>SUM(M24:M36)</f>
        <v>0</v>
      </c>
      <c r="N23" s="169"/>
      <c r="O23" s="169">
        <f>SUM(O24:O36)</f>
        <v>0</v>
      </c>
      <c r="P23" s="169"/>
      <c r="Q23" s="169">
        <f>SUM(Q24:Q36)</f>
        <v>0</v>
      </c>
      <c r="R23" s="170"/>
      <c r="S23" s="170"/>
      <c r="T23" s="171"/>
      <c r="U23" s="165"/>
      <c r="V23" s="165">
        <f>SUM(V24:V36)</f>
        <v>0</v>
      </c>
      <c r="W23" s="165"/>
      <c r="X23" s="165"/>
      <c r="Y23" s="165"/>
      <c r="AG23" t="s">
        <v>202</v>
      </c>
    </row>
    <row r="24" spans="1:60" ht="33.75" outlineLevel="1" x14ac:dyDescent="0.2">
      <c r="A24" s="173">
        <v>6</v>
      </c>
      <c r="B24" s="174" t="s">
        <v>1204</v>
      </c>
      <c r="C24" s="182" t="s">
        <v>1205</v>
      </c>
      <c r="D24" s="175" t="s">
        <v>414</v>
      </c>
      <c r="E24" s="176">
        <v>56</v>
      </c>
      <c r="F24" s="177"/>
      <c r="G24" s="178">
        <f>ROUND(E24*F24,2)</f>
        <v>0</v>
      </c>
      <c r="H24" s="177"/>
      <c r="I24" s="178">
        <f>ROUND(E24*H24,2)</f>
        <v>0</v>
      </c>
      <c r="J24" s="177"/>
      <c r="K24" s="178">
        <f>ROUND(E24*J24,2)</f>
        <v>0</v>
      </c>
      <c r="L24" s="178">
        <v>21</v>
      </c>
      <c r="M24" s="178">
        <f>G24*(1+L24/100)</f>
        <v>0</v>
      </c>
      <c r="N24" s="176">
        <v>2.0000000000000002E-5</v>
      </c>
      <c r="O24" s="176">
        <f>ROUND(E24*N24,2)</f>
        <v>0</v>
      </c>
      <c r="P24" s="176">
        <v>0</v>
      </c>
      <c r="Q24" s="176">
        <f>ROUND(E24*P24,2)</f>
        <v>0</v>
      </c>
      <c r="R24" s="178"/>
      <c r="S24" s="178" t="s">
        <v>229</v>
      </c>
      <c r="T24" s="179" t="s">
        <v>229</v>
      </c>
      <c r="U24" s="158">
        <v>0</v>
      </c>
      <c r="V24" s="158">
        <f>ROUND(E24*U24,2)</f>
        <v>0</v>
      </c>
      <c r="W24" s="158"/>
      <c r="X24" s="158" t="s">
        <v>208</v>
      </c>
      <c r="Y24" s="158" t="s">
        <v>209</v>
      </c>
      <c r="Z24" s="147"/>
      <c r="AA24" s="147"/>
      <c r="AB24" s="147"/>
      <c r="AC24" s="147"/>
      <c r="AD24" s="147"/>
      <c r="AE24" s="147"/>
      <c r="AF24" s="147"/>
      <c r="AG24" s="147" t="s">
        <v>210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256" t="s">
        <v>1206</v>
      </c>
      <c r="D25" s="257"/>
      <c r="E25" s="257"/>
      <c r="F25" s="257"/>
      <c r="G25" s="257"/>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183" t="s">
        <v>1207</v>
      </c>
      <c r="D26" s="163"/>
      <c r="E26" s="164">
        <v>56</v>
      </c>
      <c r="F26" s="158"/>
      <c r="G26" s="1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217</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1" x14ac:dyDescent="0.2">
      <c r="A27" s="173">
        <v>7</v>
      </c>
      <c r="B27" s="174" t="s">
        <v>1208</v>
      </c>
      <c r="C27" s="182" t="s">
        <v>1209</v>
      </c>
      <c r="D27" s="175" t="s">
        <v>414</v>
      </c>
      <c r="E27" s="176">
        <v>10</v>
      </c>
      <c r="F27" s="177"/>
      <c r="G27" s="178">
        <f>ROUND(E27*F27,2)</f>
        <v>0</v>
      </c>
      <c r="H27" s="177"/>
      <c r="I27" s="178">
        <f>ROUND(E27*H27,2)</f>
        <v>0</v>
      </c>
      <c r="J27" s="177"/>
      <c r="K27" s="178">
        <f>ROUND(E27*J27,2)</f>
        <v>0</v>
      </c>
      <c r="L27" s="178">
        <v>21</v>
      </c>
      <c r="M27" s="178">
        <f>G27*(1+L27/100)</f>
        <v>0</v>
      </c>
      <c r="N27" s="176">
        <v>3.0000000000000001E-5</v>
      </c>
      <c r="O27" s="176">
        <f>ROUND(E27*N27,2)</f>
        <v>0</v>
      </c>
      <c r="P27" s="176">
        <v>0</v>
      </c>
      <c r="Q27" s="176">
        <f>ROUND(E27*P27,2)</f>
        <v>0</v>
      </c>
      <c r="R27" s="178"/>
      <c r="S27" s="178" t="s">
        <v>229</v>
      </c>
      <c r="T27" s="179" t="s">
        <v>229</v>
      </c>
      <c r="U27" s="158">
        <v>0</v>
      </c>
      <c r="V27" s="158">
        <f>ROUND(E27*U27,2)</f>
        <v>0</v>
      </c>
      <c r="W27" s="158"/>
      <c r="X27" s="158" t="s">
        <v>208</v>
      </c>
      <c r="Y27" s="158" t="s">
        <v>209</v>
      </c>
      <c r="Z27" s="147"/>
      <c r="AA27" s="147"/>
      <c r="AB27" s="147"/>
      <c r="AC27" s="147"/>
      <c r="AD27" s="147"/>
      <c r="AE27" s="147"/>
      <c r="AF27" s="147"/>
      <c r="AG27" s="147" t="s">
        <v>692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183" t="s">
        <v>299</v>
      </c>
      <c r="D28" s="163"/>
      <c r="E28" s="164">
        <v>10</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3.75" outlineLevel="1" x14ac:dyDescent="0.2">
      <c r="A29" s="173">
        <v>8</v>
      </c>
      <c r="B29" s="174" t="s">
        <v>1210</v>
      </c>
      <c r="C29" s="182" t="s">
        <v>1211</v>
      </c>
      <c r="D29" s="175" t="s">
        <v>414</v>
      </c>
      <c r="E29" s="176">
        <v>5</v>
      </c>
      <c r="F29" s="177"/>
      <c r="G29" s="178">
        <f>ROUND(E29*F29,2)</f>
        <v>0</v>
      </c>
      <c r="H29" s="177"/>
      <c r="I29" s="178">
        <f>ROUND(E29*H29,2)</f>
        <v>0</v>
      </c>
      <c r="J29" s="177"/>
      <c r="K29" s="178">
        <f>ROUND(E29*J29,2)</f>
        <v>0</v>
      </c>
      <c r="L29" s="178">
        <v>21</v>
      </c>
      <c r="M29" s="178">
        <f>G29*(1+L29/100)</f>
        <v>0</v>
      </c>
      <c r="N29" s="176">
        <v>3.0000000000000001E-5</v>
      </c>
      <c r="O29" s="176">
        <f>ROUND(E29*N29,2)</f>
        <v>0</v>
      </c>
      <c r="P29" s="176">
        <v>0</v>
      </c>
      <c r="Q29" s="176">
        <f>ROUND(E29*P29,2)</f>
        <v>0</v>
      </c>
      <c r="R29" s="178"/>
      <c r="S29" s="178" t="s">
        <v>229</v>
      </c>
      <c r="T29" s="179" t="s">
        <v>229</v>
      </c>
      <c r="U29" s="158">
        <v>0</v>
      </c>
      <c r="V29" s="158">
        <f>ROUND(E29*U29,2)</f>
        <v>0</v>
      </c>
      <c r="W29" s="158"/>
      <c r="X29" s="158" t="s">
        <v>208</v>
      </c>
      <c r="Y29" s="158" t="s">
        <v>209</v>
      </c>
      <c r="Z29" s="147"/>
      <c r="AA29" s="147"/>
      <c r="AB29" s="147"/>
      <c r="AC29" s="147"/>
      <c r="AD29" s="147"/>
      <c r="AE29" s="147"/>
      <c r="AF29" s="147"/>
      <c r="AG29" s="147" t="s">
        <v>692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3" t="s">
        <v>89</v>
      </c>
      <c r="D30" s="163"/>
      <c r="E30" s="164">
        <v>5</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9</v>
      </c>
      <c r="B31" s="174" t="s">
        <v>1212</v>
      </c>
      <c r="C31" s="182" t="s">
        <v>1213</v>
      </c>
      <c r="D31" s="175" t="s">
        <v>840</v>
      </c>
      <c r="E31" s="176">
        <v>2</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206</v>
      </c>
      <c r="T31" s="179" t="s">
        <v>207</v>
      </c>
      <c r="U31" s="158">
        <v>0</v>
      </c>
      <c r="V31" s="158">
        <f>ROUND(E31*U31,2)</f>
        <v>0</v>
      </c>
      <c r="W31" s="158"/>
      <c r="X31" s="158" t="s">
        <v>286</v>
      </c>
      <c r="Y31" s="158" t="s">
        <v>209</v>
      </c>
      <c r="Z31" s="147"/>
      <c r="AA31" s="147"/>
      <c r="AB31" s="147"/>
      <c r="AC31" s="147"/>
      <c r="AD31" s="147"/>
      <c r="AE31" s="147"/>
      <c r="AF31" s="147"/>
      <c r="AG31" s="147" t="s">
        <v>720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3" t="s">
        <v>83</v>
      </c>
      <c r="D32" s="163"/>
      <c r="E32" s="164">
        <v>2</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10</v>
      </c>
      <c r="B33" s="174" t="s">
        <v>1214</v>
      </c>
      <c r="C33" s="182" t="s">
        <v>1215</v>
      </c>
      <c r="D33" s="175" t="s">
        <v>840</v>
      </c>
      <c r="E33" s="176">
        <v>2</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206</v>
      </c>
      <c r="T33" s="179" t="s">
        <v>207</v>
      </c>
      <c r="U33" s="158">
        <v>0</v>
      </c>
      <c r="V33" s="158">
        <f>ROUND(E33*U33,2)</f>
        <v>0</v>
      </c>
      <c r="W33" s="158"/>
      <c r="X33" s="158" t="s">
        <v>286</v>
      </c>
      <c r="Y33" s="158" t="s">
        <v>209</v>
      </c>
      <c r="Z33" s="147"/>
      <c r="AA33" s="147"/>
      <c r="AB33" s="147"/>
      <c r="AC33" s="147"/>
      <c r="AD33" s="147"/>
      <c r="AE33" s="147"/>
      <c r="AF33" s="147"/>
      <c r="AG33" s="147" t="s">
        <v>720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56" t="s">
        <v>1216</v>
      </c>
      <c r="D34" s="257"/>
      <c r="E34" s="257"/>
      <c r="F34" s="257"/>
      <c r="G34" s="257"/>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212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3" t="s">
        <v>83</v>
      </c>
      <c r="D35" s="163"/>
      <c r="E35" s="164">
        <v>2</v>
      </c>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217</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v>11</v>
      </c>
      <c r="B36" s="155" t="s">
        <v>763</v>
      </c>
      <c r="C36" s="197" t="s">
        <v>764</v>
      </c>
      <c r="D36" s="156" t="s">
        <v>0</v>
      </c>
      <c r="E36" s="195"/>
      <c r="F36" s="159"/>
      <c r="G36" s="158">
        <f>ROUND(E36*F36,2)</f>
        <v>0</v>
      </c>
      <c r="H36" s="159"/>
      <c r="I36" s="158">
        <f>ROUND(E36*H36,2)</f>
        <v>0</v>
      </c>
      <c r="J36" s="159"/>
      <c r="K36" s="158">
        <f>ROUND(E36*J36,2)</f>
        <v>0</v>
      </c>
      <c r="L36" s="158">
        <v>21</v>
      </c>
      <c r="M36" s="158">
        <f>G36*(1+L36/100)</f>
        <v>0</v>
      </c>
      <c r="N36" s="157">
        <v>0</v>
      </c>
      <c r="O36" s="157">
        <f>ROUND(E36*N36,2)</f>
        <v>0</v>
      </c>
      <c r="P36" s="157">
        <v>0</v>
      </c>
      <c r="Q36" s="157">
        <f>ROUND(E36*P36,2)</f>
        <v>0</v>
      </c>
      <c r="R36" s="158"/>
      <c r="S36" s="158" t="s">
        <v>229</v>
      </c>
      <c r="T36" s="158" t="s">
        <v>229</v>
      </c>
      <c r="U36" s="158">
        <v>0</v>
      </c>
      <c r="V36" s="158">
        <f>ROUND(E36*U36,2)</f>
        <v>0</v>
      </c>
      <c r="W36" s="158"/>
      <c r="X36" s="158" t="s">
        <v>687</v>
      </c>
      <c r="Y36" s="158" t="s">
        <v>209</v>
      </c>
      <c r="Z36" s="147"/>
      <c r="AA36" s="147"/>
      <c r="AB36" s="147"/>
      <c r="AC36" s="147"/>
      <c r="AD36" s="147"/>
      <c r="AE36" s="147"/>
      <c r="AF36" s="147"/>
      <c r="AG36" s="147" t="s">
        <v>688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66" t="s">
        <v>201</v>
      </c>
      <c r="B37" s="167" t="s">
        <v>129</v>
      </c>
      <c r="C37" s="181" t="s">
        <v>130</v>
      </c>
      <c r="D37" s="168"/>
      <c r="E37" s="169"/>
      <c r="F37" s="170"/>
      <c r="G37" s="170">
        <f>SUMIF(AG38:AG57,"&lt;&gt;NOR",G38:G57)</f>
        <v>0</v>
      </c>
      <c r="H37" s="170"/>
      <c r="I37" s="170">
        <f>SUM(I38:I57)</f>
        <v>0</v>
      </c>
      <c r="J37" s="170"/>
      <c r="K37" s="170">
        <f>SUM(K38:K57)</f>
        <v>0</v>
      </c>
      <c r="L37" s="170"/>
      <c r="M37" s="170">
        <f>SUM(M38:M57)</f>
        <v>0</v>
      </c>
      <c r="N37" s="169"/>
      <c r="O37" s="169">
        <f>SUM(O38:O57)</f>
        <v>7.0000000000000007E-2</v>
      </c>
      <c r="P37" s="169"/>
      <c r="Q37" s="169">
        <f>SUM(Q38:Q57)</f>
        <v>0.09</v>
      </c>
      <c r="R37" s="170"/>
      <c r="S37" s="170"/>
      <c r="T37" s="171"/>
      <c r="U37" s="165"/>
      <c r="V37" s="165">
        <f>SUM(V38:V57)</f>
        <v>0</v>
      </c>
      <c r="W37" s="165"/>
      <c r="X37" s="165"/>
      <c r="Y37" s="165"/>
      <c r="AG37" t="s">
        <v>202</v>
      </c>
    </row>
    <row r="38" spans="1:60" outlineLevel="1" x14ac:dyDescent="0.2">
      <c r="A38" s="173">
        <v>12</v>
      </c>
      <c r="B38" s="174" t="s">
        <v>1217</v>
      </c>
      <c r="C38" s="182" t="s">
        <v>1218</v>
      </c>
      <c r="D38" s="175" t="s">
        <v>414</v>
      </c>
      <c r="E38" s="176">
        <v>28</v>
      </c>
      <c r="F38" s="177"/>
      <c r="G38" s="178">
        <f>ROUND(E38*F38,2)</f>
        <v>0</v>
      </c>
      <c r="H38" s="177"/>
      <c r="I38" s="178">
        <f>ROUND(E38*H38,2)</f>
        <v>0</v>
      </c>
      <c r="J38" s="177"/>
      <c r="K38" s="178">
        <f>ROUND(E38*J38,2)</f>
        <v>0</v>
      </c>
      <c r="L38" s="178">
        <v>21</v>
      </c>
      <c r="M38" s="178">
        <f>G38*(1+L38/100)</f>
        <v>0</v>
      </c>
      <c r="N38" s="176">
        <v>2.0000000000000002E-5</v>
      </c>
      <c r="O38" s="176">
        <f>ROUND(E38*N38,2)</f>
        <v>0</v>
      </c>
      <c r="P38" s="176">
        <v>3.2000000000000002E-3</v>
      </c>
      <c r="Q38" s="176">
        <f>ROUND(E38*P38,2)</f>
        <v>0.09</v>
      </c>
      <c r="R38" s="178"/>
      <c r="S38" s="178" t="s">
        <v>229</v>
      </c>
      <c r="T38" s="179" t="s">
        <v>229</v>
      </c>
      <c r="U38" s="158">
        <v>0</v>
      </c>
      <c r="V38" s="158">
        <f>ROUND(E38*U38,2)</f>
        <v>0</v>
      </c>
      <c r="W38" s="158"/>
      <c r="X38" s="158" t="s">
        <v>208</v>
      </c>
      <c r="Y38" s="158" t="s">
        <v>209</v>
      </c>
      <c r="Z38" s="147"/>
      <c r="AA38" s="147"/>
      <c r="AB38" s="147"/>
      <c r="AC38" s="147"/>
      <c r="AD38" s="147"/>
      <c r="AE38" s="147"/>
      <c r="AF38" s="147"/>
      <c r="AG38" s="147" t="s">
        <v>692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83" t="s">
        <v>1219</v>
      </c>
      <c r="D39" s="163"/>
      <c r="E39" s="164">
        <v>28</v>
      </c>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217</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45" outlineLevel="1" x14ac:dyDescent="0.2">
      <c r="A40" s="173">
        <v>13</v>
      </c>
      <c r="B40" s="174" t="s">
        <v>1220</v>
      </c>
      <c r="C40" s="182" t="s">
        <v>1221</v>
      </c>
      <c r="D40" s="175" t="s">
        <v>414</v>
      </c>
      <c r="E40" s="176">
        <v>56</v>
      </c>
      <c r="F40" s="177"/>
      <c r="G40" s="178">
        <f>ROUND(E40*F40,2)</f>
        <v>0</v>
      </c>
      <c r="H40" s="177"/>
      <c r="I40" s="178">
        <f>ROUND(E40*H40,2)</f>
        <v>0</v>
      </c>
      <c r="J40" s="177"/>
      <c r="K40" s="178">
        <f>ROUND(E40*J40,2)</f>
        <v>0</v>
      </c>
      <c r="L40" s="178">
        <v>21</v>
      </c>
      <c r="M40" s="178">
        <f>G40*(1+L40/100)</f>
        <v>0</v>
      </c>
      <c r="N40" s="176">
        <v>7.6000000000000004E-4</v>
      </c>
      <c r="O40" s="176">
        <f>ROUND(E40*N40,2)</f>
        <v>0.04</v>
      </c>
      <c r="P40" s="176">
        <v>0</v>
      </c>
      <c r="Q40" s="176">
        <f>ROUND(E40*P40,2)</f>
        <v>0</v>
      </c>
      <c r="R40" s="178"/>
      <c r="S40" s="178" t="s">
        <v>229</v>
      </c>
      <c r="T40" s="179" t="s">
        <v>229</v>
      </c>
      <c r="U40" s="158">
        <v>0</v>
      </c>
      <c r="V40" s="158">
        <f>ROUND(E40*U40,2)</f>
        <v>0</v>
      </c>
      <c r="W40" s="158"/>
      <c r="X40" s="158" t="s">
        <v>208</v>
      </c>
      <c r="Y40" s="158" t="s">
        <v>209</v>
      </c>
      <c r="Z40" s="147"/>
      <c r="AA40" s="147"/>
      <c r="AB40" s="147"/>
      <c r="AC40" s="147"/>
      <c r="AD40" s="147"/>
      <c r="AE40" s="147"/>
      <c r="AF40" s="147"/>
      <c r="AG40" s="147" t="s">
        <v>692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83" t="s">
        <v>1222</v>
      </c>
      <c r="D41" s="163"/>
      <c r="E41" s="164">
        <v>56</v>
      </c>
      <c r="F41" s="158"/>
      <c r="G41" s="1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217</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45" outlineLevel="1" x14ac:dyDescent="0.2">
      <c r="A42" s="173">
        <v>14</v>
      </c>
      <c r="B42" s="174" t="s">
        <v>1223</v>
      </c>
      <c r="C42" s="182" t="s">
        <v>1224</v>
      </c>
      <c r="D42" s="175" t="s">
        <v>414</v>
      </c>
      <c r="E42" s="176">
        <v>10</v>
      </c>
      <c r="F42" s="177"/>
      <c r="G42" s="178">
        <f>ROUND(E42*F42,2)</f>
        <v>0</v>
      </c>
      <c r="H42" s="177"/>
      <c r="I42" s="178">
        <f>ROUND(E42*H42,2)</f>
        <v>0</v>
      </c>
      <c r="J42" s="177"/>
      <c r="K42" s="178">
        <f>ROUND(E42*J42,2)</f>
        <v>0</v>
      </c>
      <c r="L42" s="178">
        <v>21</v>
      </c>
      <c r="M42" s="178">
        <f>G42*(1+L42/100)</f>
        <v>0</v>
      </c>
      <c r="N42" s="176">
        <v>8.8000000000000003E-4</v>
      </c>
      <c r="O42" s="176">
        <f>ROUND(E42*N42,2)</f>
        <v>0.01</v>
      </c>
      <c r="P42" s="176">
        <v>0</v>
      </c>
      <c r="Q42" s="176">
        <f>ROUND(E42*P42,2)</f>
        <v>0</v>
      </c>
      <c r="R42" s="178"/>
      <c r="S42" s="178" t="s">
        <v>229</v>
      </c>
      <c r="T42" s="179" t="s">
        <v>229</v>
      </c>
      <c r="U42" s="158">
        <v>0</v>
      </c>
      <c r="V42" s="158">
        <f>ROUND(E42*U42,2)</f>
        <v>0</v>
      </c>
      <c r="W42" s="158"/>
      <c r="X42" s="158" t="s">
        <v>208</v>
      </c>
      <c r="Y42" s="158" t="s">
        <v>209</v>
      </c>
      <c r="Z42" s="147"/>
      <c r="AA42" s="147"/>
      <c r="AB42" s="147"/>
      <c r="AC42" s="147"/>
      <c r="AD42" s="147"/>
      <c r="AE42" s="147"/>
      <c r="AF42" s="147"/>
      <c r="AG42" s="147" t="s">
        <v>692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83" t="s">
        <v>1225</v>
      </c>
      <c r="D43" s="163"/>
      <c r="E43" s="164">
        <v>10</v>
      </c>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217</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45" outlineLevel="1" x14ac:dyDescent="0.2">
      <c r="A44" s="173">
        <v>15</v>
      </c>
      <c r="B44" s="174" t="s">
        <v>1226</v>
      </c>
      <c r="C44" s="182" t="s">
        <v>1227</v>
      </c>
      <c r="D44" s="175" t="s">
        <v>414</v>
      </c>
      <c r="E44" s="176">
        <v>5</v>
      </c>
      <c r="F44" s="177"/>
      <c r="G44" s="178">
        <f>ROUND(E44*F44,2)</f>
        <v>0</v>
      </c>
      <c r="H44" s="177"/>
      <c r="I44" s="178">
        <f>ROUND(E44*H44,2)</f>
        <v>0</v>
      </c>
      <c r="J44" s="177"/>
      <c r="K44" s="178">
        <f>ROUND(E44*J44,2)</f>
        <v>0</v>
      </c>
      <c r="L44" s="178">
        <v>21</v>
      </c>
      <c r="M44" s="178">
        <f>G44*(1+L44/100)</f>
        <v>0</v>
      </c>
      <c r="N44" s="176">
        <v>1.01E-3</v>
      </c>
      <c r="O44" s="176">
        <f>ROUND(E44*N44,2)</f>
        <v>0.01</v>
      </c>
      <c r="P44" s="176">
        <v>0</v>
      </c>
      <c r="Q44" s="176">
        <f>ROUND(E44*P44,2)</f>
        <v>0</v>
      </c>
      <c r="R44" s="178"/>
      <c r="S44" s="178" t="s">
        <v>229</v>
      </c>
      <c r="T44" s="179" t="s">
        <v>229</v>
      </c>
      <c r="U44" s="158">
        <v>0</v>
      </c>
      <c r="V44" s="158">
        <f>ROUND(E44*U44,2)</f>
        <v>0</v>
      </c>
      <c r="W44" s="158"/>
      <c r="X44" s="158" t="s">
        <v>208</v>
      </c>
      <c r="Y44" s="158" t="s">
        <v>209</v>
      </c>
      <c r="Z44" s="147"/>
      <c r="AA44" s="147"/>
      <c r="AB44" s="147"/>
      <c r="AC44" s="147"/>
      <c r="AD44" s="147"/>
      <c r="AE44" s="147"/>
      <c r="AF44" s="147"/>
      <c r="AG44" s="147" t="s">
        <v>692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83" t="s">
        <v>89</v>
      </c>
      <c r="D45" s="163"/>
      <c r="E45" s="164">
        <v>5</v>
      </c>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217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3">
        <v>16</v>
      </c>
      <c r="B46" s="174" t="s">
        <v>1228</v>
      </c>
      <c r="C46" s="182" t="s">
        <v>1229</v>
      </c>
      <c r="D46" s="175" t="s">
        <v>296</v>
      </c>
      <c r="E46" s="176">
        <v>16</v>
      </c>
      <c r="F46" s="177"/>
      <c r="G46" s="178">
        <f>ROUND(E46*F46,2)</f>
        <v>0</v>
      </c>
      <c r="H46" s="177"/>
      <c r="I46" s="178">
        <f>ROUND(E46*H46,2)</f>
        <v>0</v>
      </c>
      <c r="J46" s="177"/>
      <c r="K46" s="178">
        <f>ROUND(E46*J46,2)</f>
        <v>0</v>
      </c>
      <c r="L46" s="178">
        <v>21</v>
      </c>
      <c r="M46" s="178">
        <f>G46*(1+L46/100)</f>
        <v>0</v>
      </c>
      <c r="N46" s="176">
        <v>1.0000000000000001E-5</v>
      </c>
      <c r="O46" s="176">
        <f>ROUND(E46*N46,2)</f>
        <v>0</v>
      </c>
      <c r="P46" s="176">
        <v>0</v>
      </c>
      <c r="Q46" s="176">
        <f>ROUND(E46*P46,2)</f>
        <v>0</v>
      </c>
      <c r="R46" s="178"/>
      <c r="S46" s="178" t="s">
        <v>229</v>
      </c>
      <c r="T46" s="179" t="s">
        <v>229</v>
      </c>
      <c r="U46" s="158">
        <v>0</v>
      </c>
      <c r="V46" s="158">
        <f>ROUND(E46*U46,2)</f>
        <v>0</v>
      </c>
      <c r="W46" s="158"/>
      <c r="X46" s="158" t="s">
        <v>208</v>
      </c>
      <c r="Y46" s="158" t="s">
        <v>209</v>
      </c>
      <c r="Z46" s="147"/>
      <c r="AA46" s="147"/>
      <c r="AB46" s="147"/>
      <c r="AC46" s="147"/>
      <c r="AD46" s="147"/>
      <c r="AE46" s="147"/>
      <c r="AF46" s="147"/>
      <c r="AG46" s="147" t="s">
        <v>692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256" t="s">
        <v>1230</v>
      </c>
      <c r="D47" s="257"/>
      <c r="E47" s="257"/>
      <c r="F47" s="257"/>
      <c r="G47" s="257"/>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3" t="s">
        <v>1231</v>
      </c>
      <c r="D48" s="163"/>
      <c r="E48" s="164">
        <v>16</v>
      </c>
      <c r="F48" s="158"/>
      <c r="G48" s="158"/>
      <c r="H48" s="158"/>
      <c r="I48" s="158"/>
      <c r="J48" s="158"/>
      <c r="K48" s="158"/>
      <c r="L48" s="158"/>
      <c r="M48" s="158"/>
      <c r="N48" s="157"/>
      <c r="O48" s="157"/>
      <c r="P48" s="157"/>
      <c r="Q48" s="157"/>
      <c r="R48" s="158"/>
      <c r="S48" s="158"/>
      <c r="T48" s="158"/>
      <c r="U48" s="158"/>
      <c r="V48" s="158"/>
      <c r="W48" s="158"/>
      <c r="X48" s="158"/>
      <c r="Y48" s="158"/>
      <c r="Z48" s="147"/>
      <c r="AA48" s="147"/>
      <c r="AB48" s="147"/>
      <c r="AC48" s="147"/>
      <c r="AD48" s="147"/>
      <c r="AE48" s="147"/>
      <c r="AF48" s="147"/>
      <c r="AG48" s="147" t="s">
        <v>217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3">
        <v>17</v>
      </c>
      <c r="B49" s="174" t="s">
        <v>1232</v>
      </c>
      <c r="C49" s="182" t="s">
        <v>1233</v>
      </c>
      <c r="D49" s="175" t="s">
        <v>840</v>
      </c>
      <c r="E49" s="176">
        <v>16</v>
      </c>
      <c r="F49" s="177"/>
      <c r="G49" s="178">
        <f>ROUND(E49*F49,2)</f>
        <v>0</v>
      </c>
      <c r="H49" s="177"/>
      <c r="I49" s="178">
        <f>ROUND(E49*H49,2)</f>
        <v>0</v>
      </c>
      <c r="J49" s="177"/>
      <c r="K49" s="178">
        <f>ROUND(E49*J49,2)</f>
        <v>0</v>
      </c>
      <c r="L49" s="178">
        <v>21</v>
      </c>
      <c r="M49" s="178">
        <f>G49*(1+L49/100)</f>
        <v>0</v>
      </c>
      <c r="N49" s="176">
        <v>5.6999999999999998E-4</v>
      </c>
      <c r="O49" s="176">
        <f>ROUND(E49*N49,2)</f>
        <v>0.01</v>
      </c>
      <c r="P49" s="176">
        <v>0</v>
      </c>
      <c r="Q49" s="176">
        <f>ROUND(E49*P49,2)</f>
        <v>0</v>
      </c>
      <c r="R49" s="178"/>
      <c r="S49" s="178" t="s">
        <v>206</v>
      </c>
      <c r="T49" s="179" t="s">
        <v>207</v>
      </c>
      <c r="U49" s="158">
        <v>0</v>
      </c>
      <c r="V49" s="158">
        <f>ROUND(E49*U49,2)</f>
        <v>0</v>
      </c>
      <c r="W49" s="158"/>
      <c r="X49" s="158" t="s">
        <v>208</v>
      </c>
      <c r="Y49" s="158" t="s">
        <v>209</v>
      </c>
      <c r="Z49" s="147"/>
      <c r="AA49" s="147"/>
      <c r="AB49" s="147"/>
      <c r="AC49" s="147"/>
      <c r="AD49" s="147"/>
      <c r="AE49" s="147"/>
      <c r="AF49" s="147"/>
      <c r="AG49" s="147" t="s">
        <v>692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56" t="s">
        <v>1234</v>
      </c>
      <c r="D50" s="257"/>
      <c r="E50" s="257"/>
      <c r="F50" s="257"/>
      <c r="G50" s="257"/>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3" t="s">
        <v>1231</v>
      </c>
      <c r="D51" s="163"/>
      <c r="E51" s="164">
        <v>16</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3">
        <v>18</v>
      </c>
      <c r="B52" s="174" t="s">
        <v>1235</v>
      </c>
      <c r="C52" s="182" t="s">
        <v>1236</v>
      </c>
      <c r="D52" s="175" t="s">
        <v>1237</v>
      </c>
      <c r="E52" s="176">
        <v>8</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t="s">
        <v>1238</v>
      </c>
      <c r="S52" s="178" t="s">
        <v>229</v>
      </c>
      <c r="T52" s="179" t="s">
        <v>229</v>
      </c>
      <c r="U52" s="158">
        <v>0</v>
      </c>
      <c r="V52" s="158">
        <f>ROUND(E52*U52,2)</f>
        <v>0</v>
      </c>
      <c r="W52" s="158"/>
      <c r="X52" s="158" t="s">
        <v>1239</v>
      </c>
      <c r="Y52" s="158" t="s">
        <v>209</v>
      </c>
      <c r="Z52" s="147"/>
      <c r="AA52" s="147"/>
      <c r="AB52" s="147"/>
      <c r="AC52" s="147"/>
      <c r="AD52" s="147"/>
      <c r="AE52" s="147"/>
      <c r="AF52" s="147"/>
      <c r="AG52" s="147" t="s">
        <v>1240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3" t="s">
        <v>102</v>
      </c>
      <c r="D53" s="163"/>
      <c r="E53" s="164">
        <v>8</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3">
        <v>19</v>
      </c>
      <c r="B54" s="174" t="s">
        <v>1241</v>
      </c>
      <c r="C54" s="182" t="s">
        <v>1242</v>
      </c>
      <c r="D54" s="175" t="s">
        <v>296</v>
      </c>
      <c r="E54" s="176">
        <v>16</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t="s">
        <v>284</v>
      </c>
      <c r="S54" s="178" t="s">
        <v>229</v>
      </c>
      <c r="T54" s="179" t="s">
        <v>229</v>
      </c>
      <c r="U54" s="158">
        <v>0</v>
      </c>
      <c r="V54" s="158">
        <f>ROUND(E54*U54,2)</f>
        <v>0</v>
      </c>
      <c r="W54" s="158"/>
      <c r="X54" s="158" t="s">
        <v>286</v>
      </c>
      <c r="Y54" s="158" t="s">
        <v>209</v>
      </c>
      <c r="Z54" s="147"/>
      <c r="AA54" s="147"/>
      <c r="AB54" s="147"/>
      <c r="AC54" s="147"/>
      <c r="AD54" s="147"/>
      <c r="AE54" s="147"/>
      <c r="AF54" s="147"/>
      <c r="AG54" s="147" t="s">
        <v>720</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256" t="s">
        <v>1230</v>
      </c>
      <c r="D55" s="257"/>
      <c r="E55" s="257"/>
      <c r="F55" s="257"/>
      <c r="G55" s="257"/>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83" t="s">
        <v>1231</v>
      </c>
      <c r="D56" s="163"/>
      <c r="E56" s="164">
        <v>16</v>
      </c>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v>20</v>
      </c>
      <c r="B57" s="155" t="s">
        <v>1243</v>
      </c>
      <c r="C57" s="197" t="s">
        <v>1244</v>
      </c>
      <c r="D57" s="156" t="s">
        <v>0</v>
      </c>
      <c r="E57" s="195"/>
      <c r="F57" s="159"/>
      <c r="G57" s="158">
        <f>ROUND(E57*F57,2)</f>
        <v>0</v>
      </c>
      <c r="H57" s="159"/>
      <c r="I57" s="158">
        <f>ROUND(E57*H57,2)</f>
        <v>0</v>
      </c>
      <c r="J57" s="159"/>
      <c r="K57" s="158">
        <f>ROUND(E57*J57,2)</f>
        <v>0</v>
      </c>
      <c r="L57" s="158">
        <v>21</v>
      </c>
      <c r="M57" s="158">
        <f>G57*(1+L57/100)</f>
        <v>0</v>
      </c>
      <c r="N57" s="157">
        <v>0</v>
      </c>
      <c r="O57" s="157">
        <f>ROUND(E57*N57,2)</f>
        <v>0</v>
      </c>
      <c r="P57" s="157">
        <v>0</v>
      </c>
      <c r="Q57" s="157">
        <f>ROUND(E57*P57,2)</f>
        <v>0</v>
      </c>
      <c r="R57" s="158"/>
      <c r="S57" s="158" t="s">
        <v>229</v>
      </c>
      <c r="T57" s="158" t="s">
        <v>229</v>
      </c>
      <c r="U57" s="158">
        <v>0</v>
      </c>
      <c r="V57" s="158">
        <f>ROUND(E57*U57,2)</f>
        <v>0</v>
      </c>
      <c r="W57" s="158"/>
      <c r="X57" s="158" t="s">
        <v>687</v>
      </c>
      <c r="Y57" s="158" t="s">
        <v>209</v>
      </c>
      <c r="Z57" s="147"/>
      <c r="AA57" s="147"/>
      <c r="AB57" s="147"/>
      <c r="AC57" s="147"/>
      <c r="AD57" s="147"/>
      <c r="AE57" s="147"/>
      <c r="AF57" s="147"/>
      <c r="AG57" s="147" t="s">
        <v>688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6" t="s">
        <v>201</v>
      </c>
      <c r="B58" s="167" t="s">
        <v>131</v>
      </c>
      <c r="C58" s="181" t="s">
        <v>132</v>
      </c>
      <c r="D58" s="168"/>
      <c r="E58" s="169"/>
      <c r="F58" s="170"/>
      <c r="G58" s="170">
        <f>SUMIF(AG59:AG77,"&lt;&gt;NOR",G59:G77)</f>
        <v>0</v>
      </c>
      <c r="H58" s="170"/>
      <c r="I58" s="170">
        <f>SUM(I59:I77)</f>
        <v>0</v>
      </c>
      <c r="J58" s="170"/>
      <c r="K58" s="170">
        <f>SUM(K59:K77)</f>
        <v>0</v>
      </c>
      <c r="L58" s="170"/>
      <c r="M58" s="170">
        <f>SUM(M59:M77)</f>
        <v>0</v>
      </c>
      <c r="N58" s="169"/>
      <c r="O58" s="169">
        <f>SUM(O59:O77)</f>
        <v>0.01</v>
      </c>
      <c r="P58" s="169"/>
      <c r="Q58" s="169">
        <f>SUM(Q59:Q77)</f>
        <v>0.11</v>
      </c>
      <c r="R58" s="170"/>
      <c r="S58" s="170"/>
      <c r="T58" s="171"/>
      <c r="U58" s="165"/>
      <c r="V58" s="165">
        <f>SUM(V59:V77)</f>
        <v>0</v>
      </c>
      <c r="W58" s="165"/>
      <c r="X58" s="165"/>
      <c r="Y58" s="165"/>
      <c r="AG58" t="s">
        <v>202</v>
      </c>
    </row>
    <row r="59" spans="1:60" outlineLevel="1" x14ac:dyDescent="0.2">
      <c r="A59" s="173">
        <v>21</v>
      </c>
      <c r="B59" s="174" t="s">
        <v>1245</v>
      </c>
      <c r="C59" s="182" t="s">
        <v>1246</v>
      </c>
      <c r="D59" s="175" t="s">
        <v>296</v>
      </c>
      <c r="E59" s="176">
        <v>8</v>
      </c>
      <c r="F59" s="177"/>
      <c r="G59" s="178">
        <f>ROUND(E59*F59,2)</f>
        <v>0</v>
      </c>
      <c r="H59" s="177"/>
      <c r="I59" s="178">
        <f>ROUND(E59*H59,2)</f>
        <v>0</v>
      </c>
      <c r="J59" s="177"/>
      <c r="K59" s="178">
        <f>ROUND(E59*J59,2)</f>
        <v>0</v>
      </c>
      <c r="L59" s="178">
        <v>21</v>
      </c>
      <c r="M59" s="178">
        <f>G59*(1+L59/100)</f>
        <v>0</v>
      </c>
      <c r="N59" s="176">
        <v>2.0000000000000002E-5</v>
      </c>
      <c r="O59" s="176">
        <f>ROUND(E59*N59,2)</f>
        <v>0</v>
      </c>
      <c r="P59" s="176">
        <v>1.4E-2</v>
      </c>
      <c r="Q59" s="176">
        <f>ROUND(E59*P59,2)</f>
        <v>0.11</v>
      </c>
      <c r="R59" s="178"/>
      <c r="S59" s="178" t="s">
        <v>229</v>
      </c>
      <c r="T59" s="179" t="s">
        <v>229</v>
      </c>
      <c r="U59" s="158">
        <v>0</v>
      </c>
      <c r="V59" s="158">
        <f>ROUND(E59*U59,2)</f>
        <v>0</v>
      </c>
      <c r="W59" s="158"/>
      <c r="X59" s="158" t="s">
        <v>208</v>
      </c>
      <c r="Y59" s="158" t="s">
        <v>209</v>
      </c>
      <c r="Z59" s="147"/>
      <c r="AA59" s="147"/>
      <c r="AB59" s="147"/>
      <c r="AC59" s="147"/>
      <c r="AD59" s="147"/>
      <c r="AE59" s="147"/>
      <c r="AF59" s="147"/>
      <c r="AG59" s="147" t="s">
        <v>692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3" t="s">
        <v>102</v>
      </c>
      <c r="D60" s="163"/>
      <c r="E60" s="164">
        <v>8</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3">
        <v>22</v>
      </c>
      <c r="B61" s="174" t="s">
        <v>1247</v>
      </c>
      <c r="C61" s="182" t="s">
        <v>1248</v>
      </c>
      <c r="D61" s="175" t="s">
        <v>296</v>
      </c>
      <c r="E61" s="176">
        <v>12</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c r="S61" s="178" t="s">
        <v>229</v>
      </c>
      <c r="T61" s="179" t="s">
        <v>229</v>
      </c>
      <c r="U61" s="158">
        <v>0</v>
      </c>
      <c r="V61" s="158">
        <f>ROUND(E61*U61,2)</f>
        <v>0</v>
      </c>
      <c r="W61" s="158"/>
      <c r="X61" s="158" t="s">
        <v>208</v>
      </c>
      <c r="Y61" s="158" t="s">
        <v>209</v>
      </c>
      <c r="Z61" s="147"/>
      <c r="AA61" s="147"/>
      <c r="AB61" s="147"/>
      <c r="AC61" s="147"/>
      <c r="AD61" s="147"/>
      <c r="AE61" s="147"/>
      <c r="AF61" s="147"/>
      <c r="AG61" s="147" t="s">
        <v>692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56" t="s">
        <v>1093</v>
      </c>
      <c r="D62" s="257"/>
      <c r="E62" s="257"/>
      <c r="F62" s="257"/>
      <c r="G62" s="257"/>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83" t="s">
        <v>1249</v>
      </c>
      <c r="D63" s="163"/>
      <c r="E63" s="164">
        <v>12</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217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73">
        <v>23</v>
      </c>
      <c r="B64" s="174" t="s">
        <v>1250</v>
      </c>
      <c r="C64" s="182" t="s">
        <v>1251</v>
      </c>
      <c r="D64" s="175" t="s">
        <v>296</v>
      </c>
      <c r="E64" s="176">
        <v>12</v>
      </c>
      <c r="F64" s="177"/>
      <c r="G64" s="178">
        <f>ROUND(E64*F64,2)</f>
        <v>0</v>
      </c>
      <c r="H64" s="177"/>
      <c r="I64" s="178">
        <f>ROUND(E64*H64,2)</f>
        <v>0</v>
      </c>
      <c r="J64" s="177"/>
      <c r="K64" s="178">
        <f>ROUND(E64*J64,2)</f>
        <v>0</v>
      </c>
      <c r="L64" s="178">
        <v>21</v>
      </c>
      <c r="M64" s="178">
        <f>G64*(1+L64/100)</f>
        <v>0</v>
      </c>
      <c r="N64" s="176">
        <v>1E-4</v>
      </c>
      <c r="O64" s="176">
        <f>ROUND(E64*N64,2)</f>
        <v>0</v>
      </c>
      <c r="P64" s="176">
        <v>0</v>
      </c>
      <c r="Q64" s="176">
        <f>ROUND(E64*P64,2)</f>
        <v>0</v>
      </c>
      <c r="R64" s="178"/>
      <c r="S64" s="178" t="s">
        <v>229</v>
      </c>
      <c r="T64" s="179" t="s">
        <v>767</v>
      </c>
      <c r="U64" s="158">
        <v>0</v>
      </c>
      <c r="V64" s="158">
        <f>ROUND(E64*U64,2)</f>
        <v>0</v>
      </c>
      <c r="W64" s="158"/>
      <c r="X64" s="158" t="s">
        <v>208</v>
      </c>
      <c r="Y64" s="158" t="s">
        <v>209</v>
      </c>
      <c r="Z64" s="147"/>
      <c r="AA64" s="147"/>
      <c r="AB64" s="147"/>
      <c r="AC64" s="147"/>
      <c r="AD64" s="147"/>
      <c r="AE64" s="147"/>
      <c r="AF64" s="147"/>
      <c r="AG64" s="147" t="s">
        <v>692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56" t="s">
        <v>1093</v>
      </c>
      <c r="D65" s="257"/>
      <c r="E65" s="257"/>
      <c r="F65" s="257"/>
      <c r="G65" s="257"/>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83" t="s">
        <v>1249</v>
      </c>
      <c r="D66" s="163"/>
      <c r="E66" s="164">
        <v>12</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217</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3">
        <v>24</v>
      </c>
      <c r="B67" s="174" t="s">
        <v>1252</v>
      </c>
      <c r="C67" s="182" t="s">
        <v>1253</v>
      </c>
      <c r="D67" s="175" t="s">
        <v>296</v>
      </c>
      <c r="E67" s="176">
        <v>12</v>
      </c>
      <c r="F67" s="177"/>
      <c r="G67" s="178">
        <f>ROUND(E67*F67,2)</f>
        <v>0</v>
      </c>
      <c r="H67" s="177"/>
      <c r="I67" s="178">
        <f>ROUND(E67*H67,2)</f>
        <v>0</v>
      </c>
      <c r="J67" s="177"/>
      <c r="K67" s="178">
        <f>ROUND(E67*J67,2)</f>
        <v>0</v>
      </c>
      <c r="L67" s="178">
        <v>21</v>
      </c>
      <c r="M67" s="178">
        <f>G67*(1+L67/100)</f>
        <v>0</v>
      </c>
      <c r="N67" s="176">
        <v>7.1000000000000002E-4</v>
      </c>
      <c r="O67" s="176">
        <f>ROUND(E67*N67,2)</f>
        <v>0.01</v>
      </c>
      <c r="P67" s="176">
        <v>0</v>
      </c>
      <c r="Q67" s="176">
        <f>ROUND(E67*P67,2)</f>
        <v>0</v>
      </c>
      <c r="R67" s="178"/>
      <c r="S67" s="178" t="s">
        <v>206</v>
      </c>
      <c r="T67" s="179" t="s">
        <v>207</v>
      </c>
      <c r="U67" s="158">
        <v>0</v>
      </c>
      <c r="V67" s="158">
        <f>ROUND(E67*U67,2)</f>
        <v>0</v>
      </c>
      <c r="W67" s="158"/>
      <c r="X67" s="158" t="s">
        <v>208</v>
      </c>
      <c r="Y67" s="158" t="s">
        <v>209</v>
      </c>
      <c r="Z67" s="147"/>
      <c r="AA67" s="147"/>
      <c r="AB67" s="147"/>
      <c r="AC67" s="147"/>
      <c r="AD67" s="147"/>
      <c r="AE67" s="147"/>
      <c r="AF67" s="147"/>
      <c r="AG67" s="147" t="s">
        <v>692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83" t="s">
        <v>1249</v>
      </c>
      <c r="D68" s="163"/>
      <c r="E68" s="164">
        <v>12</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217</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3">
        <v>25</v>
      </c>
      <c r="B69" s="174" t="s">
        <v>1254</v>
      </c>
      <c r="C69" s="182" t="s">
        <v>1255</v>
      </c>
      <c r="D69" s="175" t="s">
        <v>296</v>
      </c>
      <c r="E69" s="176">
        <v>12</v>
      </c>
      <c r="F69" s="177"/>
      <c r="G69" s="178">
        <f>ROUND(E69*F69,2)</f>
        <v>0</v>
      </c>
      <c r="H69" s="177"/>
      <c r="I69" s="178">
        <f>ROUND(E69*H69,2)</f>
        <v>0</v>
      </c>
      <c r="J69" s="177"/>
      <c r="K69" s="178">
        <f>ROUND(E69*J69,2)</f>
        <v>0</v>
      </c>
      <c r="L69" s="178">
        <v>21</v>
      </c>
      <c r="M69" s="178">
        <f>G69*(1+L69/100)</f>
        <v>0</v>
      </c>
      <c r="N69" s="176">
        <v>2.7E-4</v>
      </c>
      <c r="O69" s="176">
        <f>ROUND(E69*N69,2)</f>
        <v>0</v>
      </c>
      <c r="P69" s="176">
        <v>0</v>
      </c>
      <c r="Q69" s="176">
        <f>ROUND(E69*P69,2)</f>
        <v>0</v>
      </c>
      <c r="R69" s="178"/>
      <c r="S69" s="178" t="s">
        <v>206</v>
      </c>
      <c r="T69" s="179" t="s">
        <v>207</v>
      </c>
      <c r="U69" s="158">
        <v>0</v>
      </c>
      <c r="V69" s="158">
        <f>ROUND(E69*U69,2)</f>
        <v>0</v>
      </c>
      <c r="W69" s="158"/>
      <c r="X69" s="158" t="s">
        <v>208</v>
      </c>
      <c r="Y69" s="158" t="s">
        <v>209</v>
      </c>
      <c r="Z69" s="147"/>
      <c r="AA69" s="147"/>
      <c r="AB69" s="147"/>
      <c r="AC69" s="147"/>
      <c r="AD69" s="147"/>
      <c r="AE69" s="147"/>
      <c r="AF69" s="147"/>
      <c r="AG69" s="147" t="s">
        <v>692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83" t="s">
        <v>1249</v>
      </c>
      <c r="D70" s="163"/>
      <c r="E70" s="164">
        <v>12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3">
        <v>26</v>
      </c>
      <c r="B71" s="174" t="s">
        <v>1256</v>
      </c>
      <c r="C71" s="182" t="s">
        <v>1257</v>
      </c>
      <c r="D71" s="175" t="s">
        <v>296</v>
      </c>
      <c r="E71" s="176">
        <v>12</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t="s">
        <v>284</v>
      </c>
      <c r="S71" s="178" t="s">
        <v>229</v>
      </c>
      <c r="T71" s="179" t="s">
        <v>229</v>
      </c>
      <c r="U71" s="158">
        <v>0</v>
      </c>
      <c r="V71" s="158">
        <f>ROUND(E71*U71,2)</f>
        <v>0</v>
      </c>
      <c r="W71" s="158"/>
      <c r="X71" s="158" t="s">
        <v>286</v>
      </c>
      <c r="Y71" s="158" t="s">
        <v>209</v>
      </c>
      <c r="Z71" s="147"/>
      <c r="AA71" s="147"/>
      <c r="AB71" s="147"/>
      <c r="AC71" s="147"/>
      <c r="AD71" s="147"/>
      <c r="AE71" s="147"/>
      <c r="AF71" s="147"/>
      <c r="AG71" s="147" t="s">
        <v>720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56" t="s">
        <v>1093</v>
      </c>
      <c r="D72" s="257"/>
      <c r="E72" s="257"/>
      <c r="F72" s="257"/>
      <c r="G72" s="257"/>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83" t="s">
        <v>1249</v>
      </c>
      <c r="D73" s="163"/>
      <c r="E73" s="164">
        <v>12</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217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73">
        <v>27</v>
      </c>
      <c r="B74" s="174" t="s">
        <v>1258</v>
      </c>
      <c r="C74" s="182" t="s">
        <v>1259</v>
      </c>
      <c r="D74" s="175" t="s">
        <v>296</v>
      </c>
      <c r="E74" s="176">
        <v>12</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t="s">
        <v>284</v>
      </c>
      <c r="S74" s="178" t="s">
        <v>229</v>
      </c>
      <c r="T74" s="179" t="s">
        <v>229</v>
      </c>
      <c r="U74" s="158">
        <v>0</v>
      </c>
      <c r="V74" s="158">
        <f>ROUND(E74*U74,2)</f>
        <v>0</v>
      </c>
      <c r="W74" s="158"/>
      <c r="X74" s="158" t="s">
        <v>286</v>
      </c>
      <c r="Y74" s="158" t="s">
        <v>209</v>
      </c>
      <c r="Z74" s="147"/>
      <c r="AA74" s="147"/>
      <c r="AB74" s="147"/>
      <c r="AC74" s="147"/>
      <c r="AD74" s="147"/>
      <c r="AE74" s="147"/>
      <c r="AF74" s="147"/>
      <c r="AG74" s="147" t="s">
        <v>720</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256" t="s">
        <v>1260</v>
      </c>
      <c r="D75" s="257"/>
      <c r="E75" s="257"/>
      <c r="F75" s="257"/>
      <c r="G75" s="257"/>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183" t="s">
        <v>1249</v>
      </c>
      <c r="D76" s="163"/>
      <c r="E76" s="164">
        <v>12</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v>28</v>
      </c>
      <c r="B77" s="155" t="s">
        <v>1261</v>
      </c>
      <c r="C77" s="197" t="s">
        <v>1262</v>
      </c>
      <c r="D77" s="156" t="s">
        <v>0</v>
      </c>
      <c r="E77" s="195"/>
      <c r="F77" s="159"/>
      <c r="G77" s="158">
        <f>ROUND(E77*F77,2)</f>
        <v>0</v>
      </c>
      <c r="H77" s="159"/>
      <c r="I77" s="158">
        <f>ROUND(E77*H77,2)</f>
        <v>0</v>
      </c>
      <c r="J77" s="159"/>
      <c r="K77" s="158">
        <f>ROUND(E77*J77,2)</f>
        <v>0</v>
      </c>
      <c r="L77" s="158">
        <v>21</v>
      </c>
      <c r="M77" s="158">
        <f>G77*(1+L77/100)</f>
        <v>0</v>
      </c>
      <c r="N77" s="157">
        <v>0</v>
      </c>
      <c r="O77" s="157">
        <f>ROUND(E77*N77,2)</f>
        <v>0</v>
      </c>
      <c r="P77" s="157">
        <v>0</v>
      </c>
      <c r="Q77" s="157">
        <f>ROUND(E77*P77,2)</f>
        <v>0</v>
      </c>
      <c r="R77" s="158"/>
      <c r="S77" s="158" t="s">
        <v>229</v>
      </c>
      <c r="T77" s="158" t="s">
        <v>229</v>
      </c>
      <c r="U77" s="158">
        <v>0</v>
      </c>
      <c r="V77" s="158">
        <f>ROUND(E77*U77,2)</f>
        <v>0</v>
      </c>
      <c r="W77" s="158"/>
      <c r="X77" s="158" t="s">
        <v>687</v>
      </c>
      <c r="Y77" s="158" t="s">
        <v>209</v>
      </c>
      <c r="Z77" s="147"/>
      <c r="AA77" s="147"/>
      <c r="AB77" s="147"/>
      <c r="AC77" s="147"/>
      <c r="AD77" s="147"/>
      <c r="AE77" s="147"/>
      <c r="AF77" s="147"/>
      <c r="AG77" s="147" t="s">
        <v>688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6" t="s">
        <v>201</v>
      </c>
      <c r="B78" s="167" t="s">
        <v>133</v>
      </c>
      <c r="C78" s="181" t="s">
        <v>134</v>
      </c>
      <c r="D78" s="168"/>
      <c r="E78" s="169"/>
      <c r="F78" s="170"/>
      <c r="G78" s="170">
        <f>SUMIF(AG79:AG120,"&lt;&gt;NOR",G79:G120)</f>
        <v>0</v>
      </c>
      <c r="H78" s="170"/>
      <c r="I78" s="170">
        <f>SUM(I79:I120)</f>
        <v>0</v>
      </c>
      <c r="J78" s="170"/>
      <c r="K78" s="170">
        <f>SUM(K79:K120)</f>
        <v>0</v>
      </c>
      <c r="L78" s="170"/>
      <c r="M78" s="170">
        <f>SUM(M79:M120)</f>
        <v>0</v>
      </c>
      <c r="N78" s="169"/>
      <c r="O78" s="169">
        <f>SUM(O79:O120)</f>
        <v>0.27</v>
      </c>
      <c r="P78" s="169"/>
      <c r="Q78" s="169">
        <f>SUM(Q79:Q120)</f>
        <v>0.41000000000000003</v>
      </c>
      <c r="R78" s="170"/>
      <c r="S78" s="170"/>
      <c r="T78" s="171"/>
      <c r="U78" s="165"/>
      <c r="V78" s="165">
        <f>SUM(V79:V120)</f>
        <v>0</v>
      </c>
      <c r="W78" s="165"/>
      <c r="X78" s="165"/>
      <c r="Y78" s="165"/>
      <c r="AG78" t="s">
        <v>202</v>
      </c>
    </row>
    <row r="79" spans="1:60" ht="22.5" outlineLevel="1" x14ac:dyDescent="0.2">
      <c r="A79" s="173">
        <v>29</v>
      </c>
      <c r="B79" s="174" t="s">
        <v>1263</v>
      </c>
      <c r="C79" s="182" t="s">
        <v>1264</v>
      </c>
      <c r="D79" s="175" t="s">
        <v>296</v>
      </c>
      <c r="E79" s="176">
        <v>12</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229</v>
      </c>
      <c r="T79" s="179" t="s">
        <v>229</v>
      </c>
      <c r="U79" s="158">
        <v>0</v>
      </c>
      <c r="V79" s="158">
        <f>ROUND(E79*U79,2)</f>
        <v>0</v>
      </c>
      <c r="W79" s="158"/>
      <c r="X79" s="158" t="s">
        <v>208</v>
      </c>
      <c r="Y79" s="158" t="s">
        <v>209</v>
      </c>
      <c r="Z79" s="147"/>
      <c r="AA79" s="147"/>
      <c r="AB79" s="147"/>
      <c r="AC79" s="147"/>
      <c r="AD79" s="147"/>
      <c r="AE79" s="147"/>
      <c r="AF79" s="147"/>
      <c r="AG79" s="147" t="s">
        <v>692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2" x14ac:dyDescent="0.2">
      <c r="A80" s="154"/>
      <c r="B80" s="155"/>
      <c r="C80" s="183" t="s">
        <v>1249</v>
      </c>
      <c r="D80" s="163"/>
      <c r="E80" s="164">
        <v>12</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217</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3">
        <v>30</v>
      </c>
      <c r="B81" s="174" t="s">
        <v>1265</v>
      </c>
      <c r="C81" s="182" t="s">
        <v>1266</v>
      </c>
      <c r="D81" s="175" t="s">
        <v>296</v>
      </c>
      <c r="E81" s="176">
        <v>4</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c r="S81" s="178" t="s">
        <v>229</v>
      </c>
      <c r="T81" s="179" t="s">
        <v>229</v>
      </c>
      <c r="U81" s="158">
        <v>0</v>
      </c>
      <c r="V81" s="158">
        <f>ROUND(E81*U81,2)</f>
        <v>0</v>
      </c>
      <c r="W81" s="158"/>
      <c r="X81" s="158" t="s">
        <v>208</v>
      </c>
      <c r="Y81" s="158" t="s">
        <v>209</v>
      </c>
      <c r="Z81" s="147"/>
      <c r="AA81" s="147"/>
      <c r="AB81" s="147"/>
      <c r="AC81" s="147"/>
      <c r="AD81" s="147"/>
      <c r="AE81" s="147"/>
      <c r="AF81" s="147"/>
      <c r="AG81" s="147" t="s">
        <v>210</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183" t="s">
        <v>87</v>
      </c>
      <c r="D82" s="163"/>
      <c r="E82" s="164">
        <v>4</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3">
        <v>31</v>
      </c>
      <c r="B83" s="174" t="s">
        <v>1267</v>
      </c>
      <c r="C83" s="182" t="s">
        <v>1268</v>
      </c>
      <c r="D83" s="175" t="s">
        <v>296</v>
      </c>
      <c r="E83" s="176">
        <v>2</v>
      </c>
      <c r="F83" s="177"/>
      <c r="G83" s="178">
        <f>ROUND(E83*F83,2)</f>
        <v>0</v>
      </c>
      <c r="H83" s="177"/>
      <c r="I83" s="178">
        <f>ROUND(E83*H83,2)</f>
        <v>0</v>
      </c>
      <c r="J83" s="177"/>
      <c r="K83" s="178">
        <f>ROUND(E83*J83,2)</f>
        <v>0</v>
      </c>
      <c r="L83" s="178">
        <v>21</v>
      </c>
      <c r="M83" s="178">
        <f>G83*(1+L83/100)</f>
        <v>0</v>
      </c>
      <c r="N83" s="176">
        <v>8.0000000000000007E-5</v>
      </c>
      <c r="O83" s="176">
        <f>ROUND(E83*N83,2)</f>
        <v>0</v>
      </c>
      <c r="P83" s="176">
        <v>2.4930000000000001E-2</v>
      </c>
      <c r="Q83" s="176">
        <f>ROUND(E83*P83,2)</f>
        <v>0.05</v>
      </c>
      <c r="R83" s="178"/>
      <c r="S83" s="178" t="s">
        <v>229</v>
      </c>
      <c r="T83" s="179" t="s">
        <v>229</v>
      </c>
      <c r="U83" s="158">
        <v>0</v>
      </c>
      <c r="V83" s="158">
        <f>ROUND(E83*U83,2)</f>
        <v>0</v>
      </c>
      <c r="W83" s="158"/>
      <c r="X83" s="158" t="s">
        <v>208</v>
      </c>
      <c r="Y83" s="158" t="s">
        <v>209</v>
      </c>
      <c r="Z83" s="147"/>
      <c r="AA83" s="147"/>
      <c r="AB83" s="147"/>
      <c r="AC83" s="147"/>
      <c r="AD83" s="147"/>
      <c r="AE83" s="147"/>
      <c r="AF83" s="147"/>
      <c r="AG83" s="147" t="s">
        <v>692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256" t="s">
        <v>1269</v>
      </c>
      <c r="D84" s="257"/>
      <c r="E84" s="257"/>
      <c r="F84" s="257"/>
      <c r="G84" s="257"/>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183" t="s">
        <v>83</v>
      </c>
      <c r="D85" s="163"/>
      <c r="E85" s="164">
        <v>2</v>
      </c>
      <c r="F85" s="158"/>
      <c r="G85" s="158"/>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217</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73">
        <v>32</v>
      </c>
      <c r="B86" s="174" t="s">
        <v>1270</v>
      </c>
      <c r="C86" s="182" t="s">
        <v>1271</v>
      </c>
      <c r="D86" s="175" t="s">
        <v>296</v>
      </c>
      <c r="E86" s="176">
        <v>3</v>
      </c>
      <c r="F86" s="177"/>
      <c r="G86" s="178">
        <f>ROUND(E86*F86,2)</f>
        <v>0</v>
      </c>
      <c r="H86" s="177"/>
      <c r="I86" s="178">
        <f>ROUND(E86*H86,2)</f>
        <v>0</v>
      </c>
      <c r="J86" s="177"/>
      <c r="K86" s="178">
        <f>ROUND(E86*J86,2)</f>
        <v>0</v>
      </c>
      <c r="L86" s="178">
        <v>21</v>
      </c>
      <c r="M86" s="178">
        <f>G86*(1+L86/100)</f>
        <v>0</v>
      </c>
      <c r="N86" s="176">
        <v>8.0000000000000007E-5</v>
      </c>
      <c r="O86" s="176">
        <f>ROUND(E86*N86,2)</f>
        <v>0</v>
      </c>
      <c r="P86" s="176">
        <v>4.675E-2</v>
      </c>
      <c r="Q86" s="176">
        <f>ROUND(E86*P86,2)</f>
        <v>0.14000000000000001</v>
      </c>
      <c r="R86" s="178"/>
      <c r="S86" s="178" t="s">
        <v>229</v>
      </c>
      <c r="T86" s="179" t="s">
        <v>229</v>
      </c>
      <c r="U86" s="158">
        <v>0</v>
      </c>
      <c r="V86" s="158">
        <f>ROUND(E86*U86,2)</f>
        <v>0</v>
      </c>
      <c r="W86" s="158"/>
      <c r="X86" s="158" t="s">
        <v>208</v>
      </c>
      <c r="Y86" s="158" t="s">
        <v>209</v>
      </c>
      <c r="Z86" s="147"/>
      <c r="AA86" s="147"/>
      <c r="AB86" s="147"/>
      <c r="AC86" s="147"/>
      <c r="AD86" s="147"/>
      <c r="AE86" s="147"/>
      <c r="AF86" s="147"/>
      <c r="AG86" s="147" t="s">
        <v>692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256" t="s">
        <v>1269</v>
      </c>
      <c r="D87" s="257"/>
      <c r="E87" s="257"/>
      <c r="F87" s="257"/>
      <c r="G87" s="257"/>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183" t="s">
        <v>85</v>
      </c>
      <c r="D88" s="163"/>
      <c r="E88" s="164">
        <v>3</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217</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3">
        <v>33</v>
      </c>
      <c r="B89" s="174" t="s">
        <v>1272</v>
      </c>
      <c r="C89" s="182" t="s">
        <v>1273</v>
      </c>
      <c r="D89" s="175" t="s">
        <v>296</v>
      </c>
      <c r="E89" s="176">
        <v>12</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229</v>
      </c>
      <c r="T89" s="179" t="s">
        <v>229</v>
      </c>
      <c r="U89" s="158">
        <v>0</v>
      </c>
      <c r="V89" s="158">
        <f>ROUND(E89*U89,2)</f>
        <v>0</v>
      </c>
      <c r="W89" s="158"/>
      <c r="X89" s="158" t="s">
        <v>208</v>
      </c>
      <c r="Y89" s="158" t="s">
        <v>209</v>
      </c>
      <c r="Z89" s="147"/>
      <c r="AA89" s="147"/>
      <c r="AB89" s="147"/>
      <c r="AC89" s="147"/>
      <c r="AD89" s="147"/>
      <c r="AE89" s="147"/>
      <c r="AF89" s="147"/>
      <c r="AG89" s="147" t="s">
        <v>692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183" t="s">
        <v>1249</v>
      </c>
      <c r="D90" s="163"/>
      <c r="E90" s="164">
        <v>12</v>
      </c>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73">
        <v>34</v>
      </c>
      <c r="B91" s="174" t="s">
        <v>1274</v>
      </c>
      <c r="C91" s="182" t="s">
        <v>1275</v>
      </c>
      <c r="D91" s="175" t="s">
        <v>1276</v>
      </c>
      <c r="E91" s="176">
        <v>1</v>
      </c>
      <c r="F91" s="177"/>
      <c r="G91" s="178">
        <f>ROUND(E91*F91,2)</f>
        <v>0</v>
      </c>
      <c r="H91" s="177"/>
      <c r="I91" s="178">
        <f>ROUND(E91*H91,2)</f>
        <v>0</v>
      </c>
      <c r="J91" s="177"/>
      <c r="K91" s="178">
        <f>ROUND(E91*J91,2)</f>
        <v>0</v>
      </c>
      <c r="L91" s="178">
        <v>21</v>
      </c>
      <c r="M91" s="178">
        <f>G91*(1+L91/100)</f>
        <v>0</v>
      </c>
      <c r="N91" s="176">
        <v>0</v>
      </c>
      <c r="O91" s="176">
        <f>ROUND(E91*N91,2)</f>
        <v>0</v>
      </c>
      <c r="P91" s="176">
        <v>0</v>
      </c>
      <c r="Q91" s="176">
        <f>ROUND(E91*P91,2)</f>
        <v>0</v>
      </c>
      <c r="R91" s="178"/>
      <c r="S91" s="178" t="s">
        <v>229</v>
      </c>
      <c r="T91" s="179" t="s">
        <v>229</v>
      </c>
      <c r="U91" s="158">
        <v>0</v>
      </c>
      <c r="V91" s="158">
        <f>ROUND(E91*U91,2)</f>
        <v>0</v>
      </c>
      <c r="W91" s="158"/>
      <c r="X91" s="158" t="s">
        <v>208</v>
      </c>
      <c r="Y91" s="158" t="s">
        <v>209</v>
      </c>
      <c r="Z91" s="147"/>
      <c r="AA91" s="147"/>
      <c r="AB91" s="147"/>
      <c r="AC91" s="147"/>
      <c r="AD91" s="147"/>
      <c r="AE91" s="147"/>
      <c r="AF91" s="147"/>
      <c r="AG91" s="147" t="s">
        <v>692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83" t="s">
        <v>81</v>
      </c>
      <c r="D92" s="163"/>
      <c r="E92" s="164">
        <v>1</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73">
        <v>35</v>
      </c>
      <c r="B93" s="174" t="s">
        <v>1277</v>
      </c>
      <c r="C93" s="182" t="s">
        <v>1278</v>
      </c>
      <c r="D93" s="175" t="s">
        <v>296</v>
      </c>
      <c r="E93" s="176">
        <v>3</v>
      </c>
      <c r="F93" s="177"/>
      <c r="G93" s="178">
        <f>ROUND(E93*F93,2)</f>
        <v>0</v>
      </c>
      <c r="H93" s="177"/>
      <c r="I93" s="178">
        <f>ROUND(E93*H93,2)</f>
        <v>0</v>
      </c>
      <c r="J93" s="177"/>
      <c r="K93" s="178">
        <f>ROUND(E93*J93,2)</f>
        <v>0</v>
      </c>
      <c r="L93" s="178">
        <v>21</v>
      </c>
      <c r="M93" s="178">
        <f>G93*(1+L93/100)</f>
        <v>0</v>
      </c>
      <c r="N93" s="176">
        <v>2.0000000000000001E-4</v>
      </c>
      <c r="O93" s="176">
        <f>ROUND(E93*N93,2)</f>
        <v>0</v>
      </c>
      <c r="P93" s="176">
        <v>6.2859999999999999E-2</v>
      </c>
      <c r="Q93" s="176">
        <f>ROUND(E93*P93,2)</f>
        <v>0.19</v>
      </c>
      <c r="R93" s="178"/>
      <c r="S93" s="178" t="s">
        <v>229</v>
      </c>
      <c r="T93" s="179" t="s">
        <v>229</v>
      </c>
      <c r="U93" s="158">
        <v>0</v>
      </c>
      <c r="V93" s="158">
        <f>ROUND(E93*U93,2)</f>
        <v>0</v>
      </c>
      <c r="W93" s="158"/>
      <c r="X93" s="158" t="s">
        <v>208</v>
      </c>
      <c r="Y93" s="158" t="s">
        <v>209</v>
      </c>
      <c r="Z93" s="147"/>
      <c r="AA93" s="147"/>
      <c r="AB93" s="147"/>
      <c r="AC93" s="147"/>
      <c r="AD93" s="147"/>
      <c r="AE93" s="147"/>
      <c r="AF93" s="147"/>
      <c r="AG93" s="147" t="s">
        <v>692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3" t="s">
        <v>85</v>
      </c>
      <c r="D94" s="163"/>
      <c r="E94" s="164">
        <v>3</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3">
        <v>36</v>
      </c>
      <c r="B95" s="174" t="s">
        <v>1279</v>
      </c>
      <c r="C95" s="182" t="s">
        <v>1280</v>
      </c>
      <c r="D95" s="175" t="s">
        <v>296</v>
      </c>
      <c r="E95" s="176">
        <v>38</v>
      </c>
      <c r="F95" s="177"/>
      <c r="G95" s="178">
        <f>ROUND(E95*F95,2)</f>
        <v>0</v>
      </c>
      <c r="H95" s="177"/>
      <c r="I95" s="178">
        <f>ROUND(E95*H95,2)</f>
        <v>0</v>
      </c>
      <c r="J95" s="177"/>
      <c r="K95" s="178">
        <f>ROUND(E95*J95,2)</f>
        <v>0</v>
      </c>
      <c r="L95" s="178">
        <v>21</v>
      </c>
      <c r="M95" s="178">
        <f>G95*(1+L95/100)</f>
        <v>0</v>
      </c>
      <c r="N95" s="176">
        <v>1.0000000000000001E-5</v>
      </c>
      <c r="O95" s="176">
        <f>ROUND(E95*N95,2)</f>
        <v>0</v>
      </c>
      <c r="P95" s="176">
        <v>7.5000000000000002E-4</v>
      </c>
      <c r="Q95" s="176">
        <f>ROUND(E95*P95,2)</f>
        <v>0.03</v>
      </c>
      <c r="R95" s="178"/>
      <c r="S95" s="178" t="s">
        <v>229</v>
      </c>
      <c r="T95" s="179" t="s">
        <v>229</v>
      </c>
      <c r="U95" s="158">
        <v>0</v>
      </c>
      <c r="V95" s="158">
        <f>ROUND(E95*U95,2)</f>
        <v>0</v>
      </c>
      <c r="W95" s="158"/>
      <c r="X95" s="158" t="s">
        <v>208</v>
      </c>
      <c r="Y95" s="158" t="s">
        <v>209</v>
      </c>
      <c r="Z95" s="147"/>
      <c r="AA95" s="147"/>
      <c r="AB95" s="147"/>
      <c r="AC95" s="147"/>
      <c r="AD95" s="147"/>
      <c r="AE95" s="147"/>
      <c r="AF95" s="147"/>
      <c r="AG95" s="147" t="s">
        <v>692</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183" t="s">
        <v>1281</v>
      </c>
      <c r="D96" s="163"/>
      <c r="E96" s="164">
        <v>38</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217</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3">
        <v>37</v>
      </c>
      <c r="B97" s="174" t="s">
        <v>1282</v>
      </c>
      <c r="C97" s="182" t="s">
        <v>1283</v>
      </c>
      <c r="D97" s="175" t="s">
        <v>329</v>
      </c>
      <c r="E97" s="176">
        <v>12.24</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c r="S97" s="178" t="s">
        <v>229</v>
      </c>
      <c r="T97" s="179" t="s">
        <v>229</v>
      </c>
      <c r="U97" s="158">
        <v>0</v>
      </c>
      <c r="V97" s="158">
        <f>ROUND(E97*U97,2)</f>
        <v>0</v>
      </c>
      <c r="W97" s="158"/>
      <c r="X97" s="158" t="s">
        <v>208</v>
      </c>
      <c r="Y97" s="158" t="s">
        <v>209</v>
      </c>
      <c r="Z97" s="147"/>
      <c r="AA97" s="147"/>
      <c r="AB97" s="147"/>
      <c r="AC97" s="147"/>
      <c r="AD97" s="147"/>
      <c r="AE97" s="147"/>
      <c r="AF97" s="147"/>
      <c r="AG97" s="147" t="s">
        <v>210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83" t="s">
        <v>1284</v>
      </c>
      <c r="D98" s="163"/>
      <c r="E98" s="164">
        <v>9.24</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217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3" t="s">
        <v>1285</v>
      </c>
      <c r="D99" s="163"/>
      <c r="E99" s="164">
        <v>3</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3">
        <v>38</v>
      </c>
      <c r="B100" s="174" t="s">
        <v>1286</v>
      </c>
      <c r="C100" s="182" t="s">
        <v>1287</v>
      </c>
      <c r="D100" s="175" t="s">
        <v>296</v>
      </c>
      <c r="E100" s="176">
        <v>1</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206</v>
      </c>
      <c r="T100" s="179" t="s">
        <v>207</v>
      </c>
      <c r="U100" s="158">
        <v>0</v>
      </c>
      <c r="V100" s="158">
        <f>ROUND(E100*U100,2)</f>
        <v>0</v>
      </c>
      <c r="W100" s="158"/>
      <c r="X100" s="158" t="s">
        <v>208</v>
      </c>
      <c r="Y100" s="158" t="s">
        <v>209</v>
      </c>
      <c r="Z100" s="147"/>
      <c r="AA100" s="147"/>
      <c r="AB100" s="147"/>
      <c r="AC100" s="147"/>
      <c r="AD100" s="147"/>
      <c r="AE100" s="147"/>
      <c r="AF100" s="147"/>
      <c r="AG100" s="147" t="s">
        <v>210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183" t="s">
        <v>81</v>
      </c>
      <c r="D101" s="163"/>
      <c r="E101" s="164">
        <v>1</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217</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3">
        <v>39</v>
      </c>
      <c r="B102" s="174" t="s">
        <v>1288</v>
      </c>
      <c r="C102" s="182" t="s">
        <v>1289</v>
      </c>
      <c r="D102" s="175" t="s">
        <v>296</v>
      </c>
      <c r="E102" s="176">
        <v>7</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206</v>
      </c>
      <c r="T102" s="179" t="s">
        <v>207</v>
      </c>
      <c r="U102" s="158">
        <v>0</v>
      </c>
      <c r="V102" s="158">
        <f>ROUND(E102*U102,2)</f>
        <v>0</v>
      </c>
      <c r="W102" s="158"/>
      <c r="X102" s="158" t="s">
        <v>208</v>
      </c>
      <c r="Y102" s="158" t="s">
        <v>209</v>
      </c>
      <c r="Z102" s="147"/>
      <c r="AA102" s="147"/>
      <c r="AB102" s="147"/>
      <c r="AC102" s="147"/>
      <c r="AD102" s="147"/>
      <c r="AE102" s="147"/>
      <c r="AF102" s="147"/>
      <c r="AG102" s="147" t="s">
        <v>210</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83" t="s">
        <v>783</v>
      </c>
      <c r="D103" s="163"/>
      <c r="E103" s="164">
        <v>7</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3">
        <v>40</v>
      </c>
      <c r="B104" s="174" t="s">
        <v>1290</v>
      </c>
      <c r="C104" s="182" t="s">
        <v>1291</v>
      </c>
      <c r="D104" s="175" t="s">
        <v>1292</v>
      </c>
      <c r="E104" s="176">
        <v>54</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t="s">
        <v>284</v>
      </c>
      <c r="S104" s="178" t="s">
        <v>229</v>
      </c>
      <c r="T104" s="179" t="s">
        <v>285</v>
      </c>
      <c r="U104" s="158">
        <v>0</v>
      </c>
      <c r="V104" s="158">
        <f>ROUND(E104*U104,2)</f>
        <v>0</v>
      </c>
      <c r="W104" s="158"/>
      <c r="X104" s="158" t="s">
        <v>286</v>
      </c>
      <c r="Y104" s="158" t="s">
        <v>209</v>
      </c>
      <c r="Z104" s="147"/>
      <c r="AA104" s="147"/>
      <c r="AB104" s="147"/>
      <c r="AC104" s="147"/>
      <c r="AD104" s="147"/>
      <c r="AE104" s="147"/>
      <c r="AF104" s="147"/>
      <c r="AG104" s="147" t="s">
        <v>720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3" t="s">
        <v>1293</v>
      </c>
      <c r="D105" s="163"/>
      <c r="E105" s="164">
        <v>54</v>
      </c>
      <c r="F105" s="158"/>
      <c r="G105" s="158"/>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217</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3">
        <v>41</v>
      </c>
      <c r="B106" s="174" t="s">
        <v>1294</v>
      </c>
      <c r="C106" s="182" t="s">
        <v>1295</v>
      </c>
      <c r="D106" s="175" t="s">
        <v>296</v>
      </c>
      <c r="E106" s="176">
        <v>54</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206</v>
      </c>
      <c r="T106" s="179" t="s">
        <v>207</v>
      </c>
      <c r="U106" s="158">
        <v>0</v>
      </c>
      <c r="V106" s="158">
        <f>ROUND(E106*U106,2)</f>
        <v>0</v>
      </c>
      <c r="W106" s="158"/>
      <c r="X106" s="158" t="s">
        <v>286</v>
      </c>
      <c r="Y106" s="158" t="s">
        <v>209</v>
      </c>
      <c r="Z106" s="147"/>
      <c r="AA106" s="147"/>
      <c r="AB106" s="147"/>
      <c r="AC106" s="147"/>
      <c r="AD106" s="147"/>
      <c r="AE106" s="147"/>
      <c r="AF106" s="147"/>
      <c r="AG106" s="147" t="s">
        <v>720</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183" t="s">
        <v>1293</v>
      </c>
      <c r="D107" s="163"/>
      <c r="E107" s="164">
        <v>54</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217</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3">
        <v>42</v>
      </c>
      <c r="B108" s="174" t="s">
        <v>1296</v>
      </c>
      <c r="C108" s="182" t="s">
        <v>1297</v>
      </c>
      <c r="D108" s="175" t="s">
        <v>296</v>
      </c>
      <c r="E108" s="176">
        <v>1</v>
      </c>
      <c r="F108" s="177"/>
      <c r="G108" s="178">
        <f>ROUND(E108*F108,2)</f>
        <v>0</v>
      </c>
      <c r="H108" s="177"/>
      <c r="I108" s="178">
        <f>ROUND(E108*H108,2)</f>
        <v>0</v>
      </c>
      <c r="J108" s="177"/>
      <c r="K108" s="178">
        <f>ROUND(E108*J108,2)</f>
        <v>0</v>
      </c>
      <c r="L108" s="178">
        <v>21</v>
      </c>
      <c r="M108" s="178">
        <f>G108*(1+L108/100)</f>
        <v>0</v>
      </c>
      <c r="N108" s="176">
        <v>9.9399999999999992E-3</v>
      </c>
      <c r="O108" s="176">
        <f>ROUND(E108*N108,2)</f>
        <v>0.01</v>
      </c>
      <c r="P108" s="176">
        <v>0</v>
      </c>
      <c r="Q108" s="176">
        <f>ROUND(E108*P108,2)</f>
        <v>0</v>
      </c>
      <c r="R108" s="178"/>
      <c r="S108" s="178" t="s">
        <v>206</v>
      </c>
      <c r="T108" s="179" t="s">
        <v>207</v>
      </c>
      <c r="U108" s="158">
        <v>0</v>
      </c>
      <c r="V108" s="158">
        <f>ROUND(E108*U108,2)</f>
        <v>0</v>
      </c>
      <c r="W108" s="158"/>
      <c r="X108" s="158" t="s">
        <v>286</v>
      </c>
      <c r="Y108" s="158" t="s">
        <v>209</v>
      </c>
      <c r="Z108" s="147"/>
      <c r="AA108" s="147"/>
      <c r="AB108" s="147"/>
      <c r="AC108" s="147"/>
      <c r="AD108" s="147"/>
      <c r="AE108" s="147"/>
      <c r="AF108" s="147"/>
      <c r="AG108" s="147" t="s">
        <v>720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3" t="s">
        <v>81</v>
      </c>
      <c r="D109" s="163"/>
      <c r="E109" s="164">
        <v>1</v>
      </c>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217</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3">
        <v>43</v>
      </c>
      <c r="B110" s="174" t="s">
        <v>1298</v>
      </c>
      <c r="C110" s="182" t="s">
        <v>1299</v>
      </c>
      <c r="D110" s="175" t="s">
        <v>296</v>
      </c>
      <c r="E110" s="176">
        <v>1</v>
      </c>
      <c r="F110" s="177"/>
      <c r="G110" s="178">
        <f>ROUND(E110*F110,2)</f>
        <v>0</v>
      </c>
      <c r="H110" s="177"/>
      <c r="I110" s="178">
        <f>ROUND(E110*H110,2)</f>
        <v>0</v>
      </c>
      <c r="J110" s="177"/>
      <c r="K110" s="178">
        <f>ROUND(E110*J110,2)</f>
        <v>0</v>
      </c>
      <c r="L110" s="178">
        <v>21</v>
      </c>
      <c r="M110" s="178">
        <f>G110*(1+L110/100)</f>
        <v>0</v>
      </c>
      <c r="N110" s="176">
        <v>2.904E-2</v>
      </c>
      <c r="O110" s="176">
        <f>ROUND(E110*N110,2)</f>
        <v>0.03</v>
      </c>
      <c r="P110" s="176">
        <v>0</v>
      </c>
      <c r="Q110" s="176">
        <f>ROUND(E110*P110,2)</f>
        <v>0</v>
      </c>
      <c r="R110" s="178" t="s">
        <v>284</v>
      </c>
      <c r="S110" s="178" t="s">
        <v>229</v>
      </c>
      <c r="T110" s="179" t="s">
        <v>229</v>
      </c>
      <c r="U110" s="158">
        <v>0</v>
      </c>
      <c r="V110" s="158">
        <f>ROUND(E110*U110,2)</f>
        <v>0</v>
      </c>
      <c r="W110" s="158"/>
      <c r="X110" s="158" t="s">
        <v>286</v>
      </c>
      <c r="Y110" s="158" t="s">
        <v>209</v>
      </c>
      <c r="Z110" s="147"/>
      <c r="AA110" s="147"/>
      <c r="AB110" s="147"/>
      <c r="AC110" s="147"/>
      <c r="AD110" s="147"/>
      <c r="AE110" s="147"/>
      <c r="AF110" s="147"/>
      <c r="AG110" s="147" t="s">
        <v>720</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3" t="s">
        <v>81</v>
      </c>
      <c r="D111" s="163"/>
      <c r="E111" s="164">
        <v>1</v>
      </c>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217</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73">
        <v>44</v>
      </c>
      <c r="B112" s="174" t="s">
        <v>1300</v>
      </c>
      <c r="C112" s="182" t="s">
        <v>1301</v>
      </c>
      <c r="D112" s="175" t="s">
        <v>296</v>
      </c>
      <c r="E112" s="176">
        <v>1</v>
      </c>
      <c r="F112" s="177"/>
      <c r="G112" s="178">
        <f>ROUND(E112*F112,2)</f>
        <v>0</v>
      </c>
      <c r="H112" s="177"/>
      <c r="I112" s="178">
        <f>ROUND(E112*H112,2)</f>
        <v>0</v>
      </c>
      <c r="J112" s="177"/>
      <c r="K112" s="178">
        <f>ROUND(E112*J112,2)</f>
        <v>0</v>
      </c>
      <c r="L112" s="178">
        <v>21</v>
      </c>
      <c r="M112" s="178">
        <f>G112*(1+L112/100)</f>
        <v>0</v>
      </c>
      <c r="N112" s="176">
        <v>3.6299999999999999E-2</v>
      </c>
      <c r="O112" s="176">
        <f>ROUND(E112*N112,2)</f>
        <v>0.04</v>
      </c>
      <c r="P112" s="176">
        <v>0</v>
      </c>
      <c r="Q112" s="176">
        <f>ROUND(E112*P112,2)</f>
        <v>0</v>
      </c>
      <c r="R112" s="178" t="s">
        <v>284</v>
      </c>
      <c r="S112" s="178" t="s">
        <v>229</v>
      </c>
      <c r="T112" s="179" t="s">
        <v>229</v>
      </c>
      <c r="U112" s="158">
        <v>0</v>
      </c>
      <c r="V112" s="158">
        <f>ROUND(E112*U112,2)</f>
        <v>0</v>
      </c>
      <c r="W112" s="158"/>
      <c r="X112" s="158" t="s">
        <v>286</v>
      </c>
      <c r="Y112" s="158" t="s">
        <v>209</v>
      </c>
      <c r="Z112" s="147"/>
      <c r="AA112" s="147"/>
      <c r="AB112" s="147"/>
      <c r="AC112" s="147"/>
      <c r="AD112" s="147"/>
      <c r="AE112" s="147"/>
      <c r="AF112" s="147"/>
      <c r="AG112" s="147" t="s">
        <v>720</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3" t="s">
        <v>81</v>
      </c>
      <c r="D113" s="163"/>
      <c r="E113" s="164">
        <v>1</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217</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73">
        <v>45</v>
      </c>
      <c r="B114" s="174" t="s">
        <v>1302</v>
      </c>
      <c r="C114" s="182" t="s">
        <v>1303</v>
      </c>
      <c r="D114" s="175" t="s">
        <v>296</v>
      </c>
      <c r="E114" s="176">
        <v>3</v>
      </c>
      <c r="F114" s="177"/>
      <c r="G114" s="178">
        <f>ROUND(E114*F114,2)</f>
        <v>0</v>
      </c>
      <c r="H114" s="177"/>
      <c r="I114" s="178">
        <f>ROUND(E114*H114,2)</f>
        <v>0</v>
      </c>
      <c r="J114" s="177"/>
      <c r="K114" s="178">
        <f>ROUND(E114*J114,2)</f>
        <v>0</v>
      </c>
      <c r="L114" s="178">
        <v>21</v>
      </c>
      <c r="M114" s="178">
        <f>G114*(1+L114/100)</f>
        <v>0</v>
      </c>
      <c r="N114" s="176">
        <v>4.3560000000000001E-2</v>
      </c>
      <c r="O114" s="176">
        <f>ROUND(E114*N114,2)</f>
        <v>0.13</v>
      </c>
      <c r="P114" s="176">
        <v>0</v>
      </c>
      <c r="Q114" s="176">
        <f>ROUND(E114*P114,2)</f>
        <v>0</v>
      </c>
      <c r="R114" s="178" t="s">
        <v>284</v>
      </c>
      <c r="S114" s="178" t="s">
        <v>229</v>
      </c>
      <c r="T114" s="179" t="s">
        <v>229</v>
      </c>
      <c r="U114" s="158">
        <v>0</v>
      </c>
      <c r="V114" s="158">
        <f>ROUND(E114*U114,2)</f>
        <v>0</v>
      </c>
      <c r="W114" s="158"/>
      <c r="X114" s="158" t="s">
        <v>286</v>
      </c>
      <c r="Y114" s="158" t="s">
        <v>209</v>
      </c>
      <c r="Z114" s="147"/>
      <c r="AA114" s="147"/>
      <c r="AB114" s="147"/>
      <c r="AC114" s="147"/>
      <c r="AD114" s="147"/>
      <c r="AE114" s="147"/>
      <c r="AF114" s="147"/>
      <c r="AG114" s="147" t="s">
        <v>720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2" x14ac:dyDescent="0.2">
      <c r="A115" s="154"/>
      <c r="B115" s="155"/>
      <c r="C115" s="256" t="s">
        <v>1304</v>
      </c>
      <c r="D115" s="257"/>
      <c r="E115" s="257"/>
      <c r="F115" s="257"/>
      <c r="G115" s="257"/>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80" t="str">
        <f>C115</f>
        <v>těleso otopné typ Radik Ventil Kompakt je otopné ocelové deskové těleso se zabudovaným vnitřním propojovacím rozvodem a ventilovou vložkou, s možností levého spodního připojení na otopnou soustavu, je určeno pro otopné soustavy s nuceným oběhem.</v>
      </c>
      <c r="BB115" s="147"/>
      <c r="BC115" s="147"/>
      <c r="BD115" s="147"/>
      <c r="BE115" s="147"/>
      <c r="BF115" s="147"/>
      <c r="BG115" s="147"/>
      <c r="BH115" s="147"/>
    </row>
    <row r="116" spans="1:60" outlineLevel="2" x14ac:dyDescent="0.2">
      <c r="A116" s="154"/>
      <c r="B116" s="155"/>
      <c r="C116" s="183" t="s">
        <v>85</v>
      </c>
      <c r="D116" s="163"/>
      <c r="E116" s="164">
        <v>3</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217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3">
        <v>46</v>
      </c>
      <c r="B117" s="174" t="s">
        <v>1305</v>
      </c>
      <c r="C117" s="182" t="s">
        <v>1306</v>
      </c>
      <c r="D117" s="175" t="s">
        <v>296</v>
      </c>
      <c r="E117" s="176">
        <v>1</v>
      </c>
      <c r="F117" s="177"/>
      <c r="G117" s="178">
        <f>ROUND(E117*F117,2)</f>
        <v>0</v>
      </c>
      <c r="H117" s="177"/>
      <c r="I117" s="178">
        <f>ROUND(E117*H117,2)</f>
        <v>0</v>
      </c>
      <c r="J117" s="177"/>
      <c r="K117" s="178">
        <f>ROUND(E117*J117,2)</f>
        <v>0</v>
      </c>
      <c r="L117" s="178">
        <v>21</v>
      </c>
      <c r="M117" s="178">
        <f>G117*(1+L117/100)</f>
        <v>0</v>
      </c>
      <c r="N117" s="176">
        <v>5.808E-2</v>
      </c>
      <c r="O117" s="176">
        <f>ROUND(E117*N117,2)</f>
        <v>0.06</v>
      </c>
      <c r="P117" s="176">
        <v>0</v>
      </c>
      <c r="Q117" s="176">
        <f>ROUND(E117*P117,2)</f>
        <v>0</v>
      </c>
      <c r="R117" s="178" t="s">
        <v>284</v>
      </c>
      <c r="S117" s="178" t="s">
        <v>229</v>
      </c>
      <c r="T117" s="179" t="s">
        <v>229</v>
      </c>
      <c r="U117" s="158">
        <v>0</v>
      </c>
      <c r="V117" s="158">
        <f>ROUND(E117*U117,2)</f>
        <v>0</v>
      </c>
      <c r="W117" s="158"/>
      <c r="X117" s="158" t="s">
        <v>286</v>
      </c>
      <c r="Y117" s="158" t="s">
        <v>209</v>
      </c>
      <c r="Z117" s="147"/>
      <c r="AA117" s="147"/>
      <c r="AB117" s="147"/>
      <c r="AC117" s="147"/>
      <c r="AD117" s="147"/>
      <c r="AE117" s="147"/>
      <c r="AF117" s="147"/>
      <c r="AG117" s="147" t="s">
        <v>720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2" x14ac:dyDescent="0.2">
      <c r="A118" s="154"/>
      <c r="B118" s="155"/>
      <c r="C118" s="256" t="s">
        <v>1304</v>
      </c>
      <c r="D118" s="257"/>
      <c r="E118" s="257"/>
      <c r="F118" s="257"/>
      <c r="G118" s="257"/>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80" t="str">
        <f>C118</f>
        <v>těleso otopné typ Radik Ventil Kompakt je otopné ocelové deskové těleso se zabudovaným vnitřním propojovacím rozvodem a ventilovou vložkou, s možností levého spodního připojení na otopnou soustavu, je určeno pro otopné soustavy s nuceným oběhem.</v>
      </c>
      <c r="BB118" s="147"/>
      <c r="BC118" s="147"/>
      <c r="BD118" s="147"/>
      <c r="BE118" s="147"/>
      <c r="BF118" s="147"/>
      <c r="BG118" s="147"/>
      <c r="BH118" s="147"/>
    </row>
    <row r="119" spans="1:60" outlineLevel="2" x14ac:dyDescent="0.2">
      <c r="A119" s="154"/>
      <c r="B119" s="155"/>
      <c r="C119" s="183" t="s">
        <v>81</v>
      </c>
      <c r="D119" s="163"/>
      <c r="E119" s="164">
        <v>1</v>
      </c>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217</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v>47</v>
      </c>
      <c r="B120" s="155" t="s">
        <v>1307</v>
      </c>
      <c r="C120" s="197" t="s">
        <v>1308</v>
      </c>
      <c r="D120" s="156" t="s">
        <v>0</v>
      </c>
      <c r="E120" s="195"/>
      <c r="F120" s="159"/>
      <c r="G120" s="158">
        <f>ROUND(E120*F120,2)</f>
        <v>0</v>
      </c>
      <c r="H120" s="159"/>
      <c r="I120" s="158">
        <f>ROUND(E120*H120,2)</f>
        <v>0</v>
      </c>
      <c r="J120" s="159"/>
      <c r="K120" s="158">
        <f>ROUND(E120*J120,2)</f>
        <v>0</v>
      </c>
      <c r="L120" s="158">
        <v>21</v>
      </c>
      <c r="M120" s="158">
        <f>G120*(1+L120/100)</f>
        <v>0</v>
      </c>
      <c r="N120" s="157">
        <v>0</v>
      </c>
      <c r="O120" s="157">
        <f>ROUND(E120*N120,2)</f>
        <v>0</v>
      </c>
      <c r="P120" s="157">
        <v>0</v>
      </c>
      <c r="Q120" s="157">
        <f>ROUND(E120*P120,2)</f>
        <v>0</v>
      </c>
      <c r="R120" s="158"/>
      <c r="S120" s="158" t="s">
        <v>229</v>
      </c>
      <c r="T120" s="158" t="s">
        <v>229</v>
      </c>
      <c r="U120" s="158">
        <v>0</v>
      </c>
      <c r="V120" s="158">
        <f>ROUND(E120*U120,2)</f>
        <v>0</v>
      </c>
      <c r="W120" s="158"/>
      <c r="X120" s="158" t="s">
        <v>687</v>
      </c>
      <c r="Y120" s="158" t="s">
        <v>209</v>
      </c>
      <c r="Z120" s="147"/>
      <c r="AA120" s="147"/>
      <c r="AB120" s="147"/>
      <c r="AC120" s="147"/>
      <c r="AD120" s="147"/>
      <c r="AE120" s="147"/>
      <c r="AF120" s="147"/>
      <c r="AG120" s="147" t="s">
        <v>688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6" t="s">
        <v>201</v>
      </c>
      <c r="B121" s="167" t="s">
        <v>155</v>
      </c>
      <c r="C121" s="181" t="s">
        <v>156</v>
      </c>
      <c r="D121" s="168"/>
      <c r="E121" s="169"/>
      <c r="F121" s="170"/>
      <c r="G121" s="170">
        <f>SUMIF(AG122:AG124,"&lt;&gt;NOR",G122:G124)</f>
        <v>0</v>
      </c>
      <c r="H121" s="170"/>
      <c r="I121" s="170">
        <f>SUM(I122:I124)</f>
        <v>0</v>
      </c>
      <c r="J121" s="170"/>
      <c r="K121" s="170">
        <f>SUM(K122:K124)</f>
        <v>0</v>
      </c>
      <c r="L121" s="170"/>
      <c r="M121" s="170">
        <f>SUM(M122:M124)</f>
        <v>0</v>
      </c>
      <c r="N121" s="169"/>
      <c r="O121" s="169">
        <f>SUM(O122:O124)</f>
        <v>0.01</v>
      </c>
      <c r="P121" s="169"/>
      <c r="Q121" s="169">
        <f>SUM(Q122:Q124)</f>
        <v>0</v>
      </c>
      <c r="R121" s="170"/>
      <c r="S121" s="170"/>
      <c r="T121" s="171"/>
      <c r="U121" s="165"/>
      <c r="V121" s="165">
        <f>SUM(V122:V124)</f>
        <v>0</v>
      </c>
      <c r="W121" s="165"/>
      <c r="X121" s="165"/>
      <c r="Y121" s="165"/>
      <c r="AG121" t="s">
        <v>202</v>
      </c>
    </row>
    <row r="122" spans="1:60" ht="22.5" outlineLevel="1" x14ac:dyDescent="0.2">
      <c r="A122" s="173">
        <v>48</v>
      </c>
      <c r="B122" s="174" t="s">
        <v>1309</v>
      </c>
      <c r="C122" s="182" t="s">
        <v>1310</v>
      </c>
      <c r="D122" s="175" t="s">
        <v>414</v>
      </c>
      <c r="E122" s="176">
        <v>116</v>
      </c>
      <c r="F122" s="177"/>
      <c r="G122" s="178">
        <f>ROUND(E122*F122,2)</f>
        <v>0</v>
      </c>
      <c r="H122" s="177"/>
      <c r="I122" s="178">
        <f>ROUND(E122*H122,2)</f>
        <v>0</v>
      </c>
      <c r="J122" s="177"/>
      <c r="K122" s="178">
        <f>ROUND(E122*J122,2)</f>
        <v>0</v>
      </c>
      <c r="L122" s="178">
        <v>21</v>
      </c>
      <c r="M122" s="178">
        <f>G122*(1+L122/100)</f>
        <v>0</v>
      </c>
      <c r="N122" s="176">
        <v>6.9999999999999994E-5</v>
      </c>
      <c r="O122" s="176">
        <f>ROUND(E122*N122,2)</f>
        <v>0.01</v>
      </c>
      <c r="P122" s="176">
        <v>0</v>
      </c>
      <c r="Q122" s="176">
        <f>ROUND(E122*P122,2)</f>
        <v>0</v>
      </c>
      <c r="R122" s="178"/>
      <c r="S122" s="178" t="s">
        <v>229</v>
      </c>
      <c r="T122" s="179" t="s">
        <v>229</v>
      </c>
      <c r="U122" s="158">
        <v>0</v>
      </c>
      <c r="V122" s="158">
        <f>ROUND(E122*U122,2)</f>
        <v>0</v>
      </c>
      <c r="W122" s="158"/>
      <c r="X122" s="158" t="s">
        <v>208</v>
      </c>
      <c r="Y122" s="158" t="s">
        <v>209</v>
      </c>
      <c r="Z122" s="147"/>
      <c r="AA122" s="147"/>
      <c r="AB122" s="147"/>
      <c r="AC122" s="147"/>
      <c r="AD122" s="147"/>
      <c r="AE122" s="147"/>
      <c r="AF122" s="147"/>
      <c r="AG122" s="147" t="s">
        <v>692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56" t="s">
        <v>1311</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83" t="s">
        <v>1312</v>
      </c>
      <c r="D124" s="163"/>
      <c r="E124" s="164">
        <v>116</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217</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6" t="s">
        <v>201</v>
      </c>
      <c r="B125" s="167" t="s">
        <v>170</v>
      </c>
      <c r="C125" s="181" t="s">
        <v>112</v>
      </c>
      <c r="D125" s="168"/>
      <c r="E125" s="169"/>
      <c r="F125" s="170"/>
      <c r="G125" s="170">
        <f>SUMIF(AG126:AG138,"&lt;&gt;NOR",G126:G138)</f>
        <v>0</v>
      </c>
      <c r="H125" s="170"/>
      <c r="I125" s="170">
        <f>SUM(I126:I138)</f>
        <v>0</v>
      </c>
      <c r="J125" s="170"/>
      <c r="K125" s="170">
        <f>SUM(K126:K138)</f>
        <v>0</v>
      </c>
      <c r="L125" s="170"/>
      <c r="M125" s="170">
        <f>SUM(M126:M138)</f>
        <v>0</v>
      </c>
      <c r="N125" s="169"/>
      <c r="O125" s="169">
        <f>SUM(O126:O138)</f>
        <v>0</v>
      </c>
      <c r="P125" s="169"/>
      <c r="Q125" s="169">
        <f>SUM(Q126:Q138)</f>
        <v>0</v>
      </c>
      <c r="R125" s="170"/>
      <c r="S125" s="170"/>
      <c r="T125" s="171"/>
      <c r="U125" s="165"/>
      <c r="V125" s="165">
        <f>SUM(V126:V138)</f>
        <v>0</v>
      </c>
      <c r="W125" s="165"/>
      <c r="X125" s="165"/>
      <c r="Y125" s="165"/>
      <c r="AG125" t="s">
        <v>202</v>
      </c>
    </row>
    <row r="126" spans="1:60" outlineLevel="1" x14ac:dyDescent="0.2">
      <c r="A126" s="173">
        <v>49</v>
      </c>
      <c r="B126" s="174" t="s">
        <v>1089</v>
      </c>
      <c r="C126" s="182" t="s">
        <v>1090</v>
      </c>
      <c r="D126" s="175" t="s">
        <v>283</v>
      </c>
      <c r="E126" s="176">
        <v>0.82479000000000002</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229</v>
      </c>
      <c r="T126" s="179" t="s">
        <v>229</v>
      </c>
      <c r="U126" s="158">
        <v>0</v>
      </c>
      <c r="V126" s="158">
        <f>ROUND(E126*U126,2)</f>
        <v>0</v>
      </c>
      <c r="W126" s="158"/>
      <c r="X126" s="158" t="s">
        <v>1091</v>
      </c>
      <c r="Y126" s="158" t="s">
        <v>209</v>
      </c>
      <c r="Z126" s="147"/>
      <c r="AA126" s="147"/>
      <c r="AB126" s="147"/>
      <c r="AC126" s="147"/>
      <c r="AD126" s="147"/>
      <c r="AE126" s="147"/>
      <c r="AF126" s="147"/>
      <c r="AG126" s="147" t="s">
        <v>1092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256" t="s">
        <v>1093</v>
      </c>
      <c r="D127" s="257"/>
      <c r="E127" s="257"/>
      <c r="F127" s="257"/>
      <c r="G127" s="257"/>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212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88">
        <v>50</v>
      </c>
      <c r="B128" s="189" t="s">
        <v>1094</v>
      </c>
      <c r="C128" s="196" t="s">
        <v>1095</v>
      </c>
      <c r="D128" s="190" t="s">
        <v>283</v>
      </c>
      <c r="E128" s="191">
        <v>0.82479000000000002</v>
      </c>
      <c r="F128" s="192"/>
      <c r="G128" s="193">
        <f>ROUND(E128*F128,2)</f>
        <v>0</v>
      </c>
      <c r="H128" s="192"/>
      <c r="I128" s="193">
        <f>ROUND(E128*H128,2)</f>
        <v>0</v>
      </c>
      <c r="J128" s="192"/>
      <c r="K128" s="193">
        <f>ROUND(E128*J128,2)</f>
        <v>0</v>
      </c>
      <c r="L128" s="193">
        <v>21</v>
      </c>
      <c r="M128" s="193">
        <f>G128*(1+L128/100)</f>
        <v>0</v>
      </c>
      <c r="N128" s="191">
        <v>0</v>
      </c>
      <c r="O128" s="191">
        <f>ROUND(E128*N128,2)</f>
        <v>0</v>
      </c>
      <c r="P128" s="191">
        <v>0</v>
      </c>
      <c r="Q128" s="191">
        <f>ROUND(E128*P128,2)</f>
        <v>0</v>
      </c>
      <c r="R128" s="193"/>
      <c r="S128" s="193" t="s">
        <v>229</v>
      </c>
      <c r="T128" s="194" t="s">
        <v>229</v>
      </c>
      <c r="U128" s="158">
        <v>0</v>
      </c>
      <c r="V128" s="158">
        <f>ROUND(E128*U128,2)</f>
        <v>0</v>
      </c>
      <c r="W128" s="158"/>
      <c r="X128" s="158" t="s">
        <v>1091</v>
      </c>
      <c r="Y128" s="158" t="s">
        <v>209</v>
      </c>
      <c r="Z128" s="147"/>
      <c r="AA128" s="147"/>
      <c r="AB128" s="147"/>
      <c r="AC128" s="147"/>
      <c r="AD128" s="147"/>
      <c r="AE128" s="147"/>
      <c r="AF128" s="147"/>
      <c r="AG128" s="147" t="s">
        <v>1092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3">
        <v>51</v>
      </c>
      <c r="B129" s="174" t="s">
        <v>1096</v>
      </c>
      <c r="C129" s="182" t="s">
        <v>1097</v>
      </c>
      <c r="D129" s="175" t="s">
        <v>283</v>
      </c>
      <c r="E129" s="176">
        <v>0.82479000000000002</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229</v>
      </c>
      <c r="T129" s="179" t="s">
        <v>229</v>
      </c>
      <c r="U129" s="158">
        <v>0</v>
      </c>
      <c r="V129" s="158">
        <f>ROUND(E129*U129,2)</f>
        <v>0</v>
      </c>
      <c r="W129" s="158"/>
      <c r="X129" s="158" t="s">
        <v>1091</v>
      </c>
      <c r="Y129" s="158" t="s">
        <v>209</v>
      </c>
      <c r="Z129" s="147"/>
      <c r="AA129" s="147"/>
      <c r="AB129" s="147"/>
      <c r="AC129" s="147"/>
      <c r="AD129" s="147"/>
      <c r="AE129" s="147"/>
      <c r="AF129" s="147"/>
      <c r="AG129" s="147" t="s">
        <v>1092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256" t="s">
        <v>1093</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73">
        <v>52</v>
      </c>
      <c r="B131" s="174" t="s">
        <v>1098</v>
      </c>
      <c r="C131" s="182" t="s">
        <v>1099</v>
      </c>
      <c r="D131" s="175" t="s">
        <v>283</v>
      </c>
      <c r="E131" s="176">
        <v>15.671010000000001</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c r="S131" s="178" t="s">
        <v>229</v>
      </c>
      <c r="T131" s="179" t="s">
        <v>229</v>
      </c>
      <c r="U131" s="158">
        <v>0</v>
      </c>
      <c r="V131" s="158">
        <f>ROUND(E131*U131,2)</f>
        <v>0</v>
      </c>
      <c r="W131" s="158"/>
      <c r="X131" s="158" t="s">
        <v>1091</v>
      </c>
      <c r="Y131" s="158" t="s">
        <v>209</v>
      </c>
      <c r="Z131" s="147"/>
      <c r="AA131" s="147"/>
      <c r="AB131" s="147"/>
      <c r="AC131" s="147"/>
      <c r="AD131" s="147"/>
      <c r="AE131" s="147"/>
      <c r="AF131" s="147"/>
      <c r="AG131" s="147" t="s">
        <v>1092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56" t="s">
        <v>1093</v>
      </c>
      <c r="D132" s="257"/>
      <c r="E132" s="257"/>
      <c r="F132" s="257"/>
      <c r="G132" s="257"/>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73">
        <v>53</v>
      </c>
      <c r="B133" s="174" t="s">
        <v>1100</v>
      </c>
      <c r="C133" s="182" t="s">
        <v>1101</v>
      </c>
      <c r="D133" s="175" t="s">
        <v>283</v>
      </c>
      <c r="E133" s="176">
        <v>0.82479000000000002</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c r="S133" s="178" t="s">
        <v>229</v>
      </c>
      <c r="T133" s="179" t="s">
        <v>229</v>
      </c>
      <c r="U133" s="158">
        <v>0</v>
      </c>
      <c r="V133" s="158">
        <f>ROUND(E133*U133,2)</f>
        <v>0</v>
      </c>
      <c r="W133" s="158"/>
      <c r="X133" s="158" t="s">
        <v>1091</v>
      </c>
      <c r="Y133" s="158" t="s">
        <v>209</v>
      </c>
      <c r="Z133" s="147"/>
      <c r="AA133" s="147"/>
      <c r="AB133" s="147"/>
      <c r="AC133" s="147"/>
      <c r="AD133" s="147"/>
      <c r="AE133" s="147"/>
      <c r="AF133" s="147"/>
      <c r="AG133" s="147" t="s">
        <v>1092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256" t="s">
        <v>1093</v>
      </c>
      <c r="D134" s="257"/>
      <c r="E134" s="257"/>
      <c r="F134" s="257"/>
      <c r="G134" s="257"/>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212</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73">
        <v>54</v>
      </c>
      <c r="B135" s="174" t="s">
        <v>1102</v>
      </c>
      <c r="C135" s="182" t="s">
        <v>1103</v>
      </c>
      <c r="D135" s="175" t="s">
        <v>283</v>
      </c>
      <c r="E135" s="176">
        <v>8.2478999999999996</v>
      </c>
      <c r="F135" s="177"/>
      <c r="G135" s="178">
        <f>ROUND(E135*F135,2)</f>
        <v>0</v>
      </c>
      <c r="H135" s="177"/>
      <c r="I135" s="178">
        <f>ROUND(E135*H135,2)</f>
        <v>0</v>
      </c>
      <c r="J135" s="177"/>
      <c r="K135" s="178">
        <f>ROUND(E135*J135,2)</f>
        <v>0</v>
      </c>
      <c r="L135" s="178">
        <v>21</v>
      </c>
      <c r="M135" s="178">
        <f>G135*(1+L135/100)</f>
        <v>0</v>
      </c>
      <c r="N135" s="176">
        <v>0</v>
      </c>
      <c r="O135" s="176">
        <f>ROUND(E135*N135,2)</f>
        <v>0</v>
      </c>
      <c r="P135" s="176">
        <v>0</v>
      </c>
      <c r="Q135" s="176">
        <f>ROUND(E135*P135,2)</f>
        <v>0</v>
      </c>
      <c r="R135" s="178"/>
      <c r="S135" s="178" t="s">
        <v>229</v>
      </c>
      <c r="T135" s="179" t="s">
        <v>229</v>
      </c>
      <c r="U135" s="158">
        <v>0</v>
      </c>
      <c r="V135" s="158">
        <f>ROUND(E135*U135,2)</f>
        <v>0</v>
      </c>
      <c r="W135" s="158"/>
      <c r="X135" s="158" t="s">
        <v>1091</v>
      </c>
      <c r="Y135" s="158" t="s">
        <v>209</v>
      </c>
      <c r="Z135" s="147"/>
      <c r="AA135" s="147"/>
      <c r="AB135" s="147"/>
      <c r="AC135" s="147"/>
      <c r="AD135" s="147"/>
      <c r="AE135" s="147"/>
      <c r="AF135" s="147"/>
      <c r="AG135" s="147" t="s">
        <v>1092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256" t="s">
        <v>1093</v>
      </c>
      <c r="D136" s="257"/>
      <c r="E136" s="257"/>
      <c r="F136" s="257"/>
      <c r="G136" s="257"/>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73">
        <v>55</v>
      </c>
      <c r="B137" s="174" t="s">
        <v>1313</v>
      </c>
      <c r="C137" s="182" t="s">
        <v>1314</v>
      </c>
      <c r="D137" s="175" t="s">
        <v>283</v>
      </c>
      <c r="E137" s="176">
        <v>0.82479000000000002</v>
      </c>
      <c r="F137" s="177"/>
      <c r="G137" s="178">
        <f>ROUND(E137*F137,2)</f>
        <v>0</v>
      </c>
      <c r="H137" s="177"/>
      <c r="I137" s="178">
        <f>ROUND(E137*H137,2)</f>
        <v>0</v>
      </c>
      <c r="J137" s="177"/>
      <c r="K137" s="178">
        <f>ROUND(E137*J137,2)</f>
        <v>0</v>
      </c>
      <c r="L137" s="178">
        <v>21</v>
      </c>
      <c r="M137" s="178">
        <f>G137*(1+L137/100)</f>
        <v>0</v>
      </c>
      <c r="N137" s="176">
        <v>0</v>
      </c>
      <c r="O137" s="176">
        <f>ROUND(E137*N137,2)</f>
        <v>0</v>
      </c>
      <c r="P137" s="176">
        <v>0</v>
      </c>
      <c r="Q137" s="176">
        <f>ROUND(E137*P137,2)</f>
        <v>0</v>
      </c>
      <c r="R137" s="178"/>
      <c r="S137" s="178" t="s">
        <v>229</v>
      </c>
      <c r="T137" s="179" t="s">
        <v>229</v>
      </c>
      <c r="U137" s="158">
        <v>0</v>
      </c>
      <c r="V137" s="158">
        <f>ROUND(E137*U137,2)</f>
        <v>0</v>
      </c>
      <c r="W137" s="158"/>
      <c r="X137" s="158" t="s">
        <v>1091</v>
      </c>
      <c r="Y137" s="158" t="s">
        <v>209</v>
      </c>
      <c r="Z137" s="147"/>
      <c r="AA137" s="147"/>
      <c r="AB137" s="147"/>
      <c r="AC137" s="147"/>
      <c r="AD137" s="147"/>
      <c r="AE137" s="147"/>
      <c r="AF137" s="147"/>
      <c r="AG137" s="147" t="s">
        <v>1092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256" t="s">
        <v>1315</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212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3"/>
      <c r="B139" s="4"/>
      <c r="C139" s="185"/>
      <c r="D139" s="6"/>
      <c r="E139" s="3"/>
      <c r="F139" s="3"/>
      <c r="G139" s="3"/>
      <c r="H139" s="3"/>
      <c r="I139" s="3"/>
      <c r="J139" s="3"/>
      <c r="K139" s="3"/>
      <c r="L139" s="3"/>
      <c r="M139" s="3"/>
      <c r="N139" s="3"/>
      <c r="O139" s="3"/>
      <c r="P139" s="3"/>
      <c r="Q139" s="3"/>
      <c r="R139" s="3"/>
      <c r="S139" s="3"/>
      <c r="T139" s="3"/>
      <c r="U139" s="3"/>
      <c r="V139" s="3"/>
      <c r="W139" s="3"/>
      <c r="X139" s="3"/>
      <c r="Y139" s="3"/>
      <c r="AE139">
        <v>12</v>
      </c>
      <c r="AF139">
        <v>21</v>
      </c>
      <c r="AG139" t="s">
        <v>187</v>
      </c>
    </row>
    <row r="140" spans="1:60" x14ac:dyDescent="0.2">
      <c r="A140" s="150"/>
      <c r="B140" s="151" t="s">
        <v>29</v>
      </c>
      <c r="C140" s="186"/>
      <c r="D140" s="152"/>
      <c r="E140" s="153"/>
      <c r="F140" s="153"/>
      <c r="G140" s="172">
        <f>G8+G11+G15+G18+G21+G23+G37+G58+G78+G121+G125</f>
        <v>0</v>
      </c>
      <c r="H140" s="3"/>
      <c r="I140" s="3"/>
      <c r="J140" s="3"/>
      <c r="K140" s="3"/>
      <c r="L140" s="3"/>
      <c r="M140" s="3"/>
      <c r="N140" s="3"/>
      <c r="O140" s="3"/>
      <c r="P140" s="3"/>
      <c r="Q140" s="3"/>
      <c r="R140" s="3"/>
      <c r="S140" s="3"/>
      <c r="T140" s="3"/>
      <c r="U140" s="3"/>
      <c r="V140" s="3"/>
      <c r="W140" s="3"/>
      <c r="X140" s="3"/>
      <c r="Y140" s="3"/>
      <c r="AE140">
        <f>SUMIF(L7:L138,AE139,G7:G138)</f>
        <v>0</v>
      </c>
      <c r="AF140">
        <f>SUMIF(L7:L138,AF139,G7:G138)</f>
        <v>0</v>
      </c>
      <c r="AG140" t="s">
        <v>246</v>
      </c>
    </row>
    <row r="141" spans="1:60" x14ac:dyDescent="0.2">
      <c r="C141" s="187"/>
      <c r="D141" s="10"/>
      <c r="AG141" t="s">
        <v>249</v>
      </c>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WP8w4W1/I7R9insxU3BZEecc4tIHdM1ZFKgxoM7eJCeO8lMj/Y3RQCZHbRKPmU0gvsuSpXyWpxcF/CzAcTiIg==" saltValue="609NTFvBwRvgBRLk45XHXA==" spinCount="100000" sheet="1" formatRows="0"/>
  <mergeCells count="25">
    <mergeCell ref="C25:G25"/>
    <mergeCell ref="A1:G1"/>
    <mergeCell ref="C2:G2"/>
    <mergeCell ref="C3:G3"/>
    <mergeCell ref="C4:G4"/>
    <mergeCell ref="C13:G13"/>
    <mergeCell ref="C118:G118"/>
    <mergeCell ref="C34:G34"/>
    <mergeCell ref="C47:G47"/>
    <mergeCell ref="C50:G50"/>
    <mergeCell ref="C55:G55"/>
    <mergeCell ref="C62:G62"/>
    <mergeCell ref="C65:G65"/>
    <mergeCell ref="C72:G72"/>
    <mergeCell ref="C75:G75"/>
    <mergeCell ref="C84:G84"/>
    <mergeCell ref="C87:G87"/>
    <mergeCell ref="C115:G115"/>
    <mergeCell ref="C138:G138"/>
    <mergeCell ref="C123:G123"/>
    <mergeCell ref="C127:G127"/>
    <mergeCell ref="C130:G130"/>
    <mergeCell ref="C132:G132"/>
    <mergeCell ref="C134:G134"/>
    <mergeCell ref="C136:G13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F21B-F68B-4712-B83D-6B075DA05EF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55</v>
      </c>
      <c r="C4" s="262" t="s">
        <v>56</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83</v>
      </c>
      <c r="C8" s="181" t="s">
        <v>84</v>
      </c>
      <c r="D8" s="168"/>
      <c r="E8" s="169"/>
      <c r="F8" s="170"/>
      <c r="G8" s="170">
        <f>SUMIF(AG9:AG11,"&lt;&gt;NOR",G9:G11)</f>
        <v>0</v>
      </c>
      <c r="H8" s="170"/>
      <c r="I8" s="170">
        <f>SUM(I9:I11)</f>
        <v>0</v>
      </c>
      <c r="J8" s="170"/>
      <c r="K8" s="170">
        <f>SUM(K9:K11)</f>
        <v>0</v>
      </c>
      <c r="L8" s="170"/>
      <c r="M8" s="170">
        <f>SUM(M9:M11)</f>
        <v>0</v>
      </c>
      <c r="N8" s="169"/>
      <c r="O8" s="169">
        <f>SUM(O9:O11)</f>
        <v>0</v>
      </c>
      <c r="P8" s="169"/>
      <c r="Q8" s="169">
        <f>SUM(Q9:Q11)</f>
        <v>0</v>
      </c>
      <c r="R8" s="170"/>
      <c r="S8" s="170"/>
      <c r="T8" s="171"/>
      <c r="U8" s="165"/>
      <c r="V8" s="165">
        <f>SUM(V9:V11)</f>
        <v>0</v>
      </c>
      <c r="W8" s="165"/>
      <c r="X8" s="165"/>
      <c r="Y8" s="165"/>
      <c r="AG8" t="s">
        <v>202</v>
      </c>
    </row>
    <row r="9" spans="1:60" outlineLevel="1" x14ac:dyDescent="0.2">
      <c r="A9" s="173">
        <v>1</v>
      </c>
      <c r="B9" s="174" t="s">
        <v>1316</v>
      </c>
      <c r="C9" s="182" t="s">
        <v>1317</v>
      </c>
      <c r="D9" s="175" t="s">
        <v>414</v>
      </c>
      <c r="E9" s="176">
        <v>2</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206</v>
      </c>
      <c r="T9" s="179" t="s">
        <v>207</v>
      </c>
      <c r="U9" s="158">
        <v>0</v>
      </c>
      <c r="V9" s="158">
        <f>ROUND(E9*U9,2)</f>
        <v>0</v>
      </c>
      <c r="W9" s="158"/>
      <c r="X9" s="158" t="s">
        <v>208</v>
      </c>
      <c r="Y9" s="158" t="s">
        <v>209</v>
      </c>
      <c r="Z9" s="147"/>
      <c r="AA9" s="147"/>
      <c r="AB9" s="147"/>
      <c r="AC9" s="147"/>
      <c r="AD9" s="147"/>
      <c r="AE9" s="147"/>
      <c r="AF9" s="147"/>
      <c r="AG9" s="147" t="s">
        <v>210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6" t="s">
        <v>1318</v>
      </c>
      <c r="D10" s="257"/>
      <c r="E10" s="257"/>
      <c r="F10" s="257"/>
      <c r="G10" s="257"/>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83" t="s">
        <v>83</v>
      </c>
      <c r="D11" s="163"/>
      <c r="E11" s="164">
        <v>2</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6" t="s">
        <v>201</v>
      </c>
      <c r="B12" s="167" t="s">
        <v>104</v>
      </c>
      <c r="C12" s="181" t="s">
        <v>105</v>
      </c>
      <c r="D12" s="168"/>
      <c r="E12" s="169"/>
      <c r="F12" s="170"/>
      <c r="G12" s="170">
        <f>SUMIF(AG13:AG14,"&lt;&gt;NOR",G13:G14)</f>
        <v>0</v>
      </c>
      <c r="H12" s="170"/>
      <c r="I12" s="170">
        <f>SUM(I13:I14)</f>
        <v>0</v>
      </c>
      <c r="J12" s="170"/>
      <c r="K12" s="170">
        <f>SUM(K13:K14)</f>
        <v>0</v>
      </c>
      <c r="L12" s="170"/>
      <c r="M12" s="170">
        <f>SUM(M13:M14)</f>
        <v>0</v>
      </c>
      <c r="N12" s="169"/>
      <c r="O12" s="169">
        <f>SUM(O13:O14)</f>
        <v>0.03</v>
      </c>
      <c r="P12" s="169"/>
      <c r="Q12" s="169">
        <f>SUM(Q13:Q14)</f>
        <v>0</v>
      </c>
      <c r="R12" s="170"/>
      <c r="S12" s="170"/>
      <c r="T12" s="171"/>
      <c r="U12" s="165"/>
      <c r="V12" s="165">
        <f>SUM(V13:V14)</f>
        <v>0</v>
      </c>
      <c r="W12" s="165"/>
      <c r="X12" s="165"/>
      <c r="Y12" s="165"/>
      <c r="AG12" t="s">
        <v>202</v>
      </c>
    </row>
    <row r="13" spans="1:60" outlineLevel="1" x14ac:dyDescent="0.2">
      <c r="A13" s="173">
        <v>2</v>
      </c>
      <c r="B13" s="174" t="s">
        <v>1319</v>
      </c>
      <c r="C13" s="182" t="s">
        <v>1320</v>
      </c>
      <c r="D13" s="175" t="s">
        <v>329</v>
      </c>
      <c r="E13" s="176">
        <v>5</v>
      </c>
      <c r="F13" s="177"/>
      <c r="G13" s="178">
        <f>ROUND(E13*F13,2)</f>
        <v>0</v>
      </c>
      <c r="H13" s="177"/>
      <c r="I13" s="178">
        <f>ROUND(E13*H13,2)</f>
        <v>0</v>
      </c>
      <c r="J13" s="177"/>
      <c r="K13" s="178">
        <f>ROUND(E13*J13,2)</f>
        <v>0</v>
      </c>
      <c r="L13" s="178">
        <v>21</v>
      </c>
      <c r="M13" s="178">
        <f>G13*(1+L13/100)</f>
        <v>0</v>
      </c>
      <c r="N13" s="176">
        <v>5.9199999999999999E-3</v>
      </c>
      <c r="O13" s="176">
        <f>ROUND(E13*N13,2)</f>
        <v>0.03</v>
      </c>
      <c r="P13" s="176">
        <v>0</v>
      </c>
      <c r="Q13" s="176">
        <f>ROUND(E13*P13,2)</f>
        <v>0</v>
      </c>
      <c r="R13" s="178"/>
      <c r="S13" s="178" t="s">
        <v>229</v>
      </c>
      <c r="T13" s="179" t="s">
        <v>229</v>
      </c>
      <c r="U13" s="158">
        <v>0</v>
      </c>
      <c r="V13" s="158">
        <f>ROUND(E13*U13,2)</f>
        <v>0</v>
      </c>
      <c r="W13" s="158"/>
      <c r="X13" s="158" t="s">
        <v>208</v>
      </c>
      <c r="Y13" s="158" t="s">
        <v>209</v>
      </c>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3" t="s">
        <v>89</v>
      </c>
      <c r="D14" s="163"/>
      <c r="E14" s="164">
        <v>5</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6" t="s">
        <v>201</v>
      </c>
      <c r="B15" s="167" t="s">
        <v>110</v>
      </c>
      <c r="C15" s="181" t="s">
        <v>112</v>
      </c>
      <c r="D15" s="168"/>
      <c r="E15" s="169"/>
      <c r="F15" s="170"/>
      <c r="G15" s="170">
        <f>SUMIF(AG16:AG20,"&lt;&gt;NOR",G16:G20)</f>
        <v>0</v>
      </c>
      <c r="H15" s="170"/>
      <c r="I15" s="170">
        <f>SUM(I16:I20)</f>
        <v>0</v>
      </c>
      <c r="J15" s="170"/>
      <c r="K15" s="170">
        <f>SUM(K16:K20)</f>
        <v>0</v>
      </c>
      <c r="L15" s="170"/>
      <c r="M15" s="170">
        <f>SUM(M16:M20)</f>
        <v>0</v>
      </c>
      <c r="N15" s="169"/>
      <c r="O15" s="169">
        <f>SUM(O16:O20)</f>
        <v>0</v>
      </c>
      <c r="P15" s="169"/>
      <c r="Q15" s="169">
        <f>SUM(Q16:Q20)</f>
        <v>0.03</v>
      </c>
      <c r="R15" s="170"/>
      <c r="S15" s="170"/>
      <c r="T15" s="171"/>
      <c r="U15" s="165"/>
      <c r="V15" s="165">
        <f>SUM(V16:V20)</f>
        <v>0</v>
      </c>
      <c r="W15" s="165"/>
      <c r="X15" s="165"/>
      <c r="Y15" s="165"/>
      <c r="AG15" t="s">
        <v>202</v>
      </c>
    </row>
    <row r="16" spans="1:60" ht="22.5" outlineLevel="1" x14ac:dyDescent="0.2">
      <c r="A16" s="173">
        <v>3</v>
      </c>
      <c r="B16" s="174" t="s">
        <v>1321</v>
      </c>
      <c r="C16" s="182" t="s">
        <v>1322</v>
      </c>
      <c r="D16" s="175" t="s">
        <v>296</v>
      </c>
      <c r="E16" s="176">
        <v>1</v>
      </c>
      <c r="F16" s="177"/>
      <c r="G16" s="178">
        <f>ROUND(E16*F16,2)</f>
        <v>0</v>
      </c>
      <c r="H16" s="177"/>
      <c r="I16" s="178">
        <f>ROUND(E16*H16,2)</f>
        <v>0</v>
      </c>
      <c r="J16" s="177"/>
      <c r="K16" s="178">
        <f>ROUND(E16*J16,2)</f>
        <v>0</v>
      </c>
      <c r="L16" s="178">
        <v>21</v>
      </c>
      <c r="M16" s="178">
        <f>G16*(1+L16/100)</f>
        <v>0</v>
      </c>
      <c r="N16" s="176">
        <v>1.33E-3</v>
      </c>
      <c r="O16" s="176">
        <f>ROUND(E16*N16,2)</f>
        <v>0</v>
      </c>
      <c r="P16" s="176">
        <v>1.7999999999999999E-2</v>
      </c>
      <c r="Q16" s="176">
        <f>ROUND(E16*P16,2)</f>
        <v>0.02</v>
      </c>
      <c r="R16" s="178"/>
      <c r="S16" s="178" t="s">
        <v>229</v>
      </c>
      <c r="T16" s="179" t="s">
        <v>229</v>
      </c>
      <c r="U16" s="158">
        <v>0</v>
      </c>
      <c r="V16" s="158">
        <f>ROUND(E16*U16,2)</f>
        <v>0</v>
      </c>
      <c r="W16" s="158"/>
      <c r="X16" s="158" t="s">
        <v>208</v>
      </c>
      <c r="Y16" s="158" t="s">
        <v>209</v>
      </c>
      <c r="Z16" s="147"/>
      <c r="AA16" s="147"/>
      <c r="AB16" s="147"/>
      <c r="AC16" s="147"/>
      <c r="AD16" s="147"/>
      <c r="AE16" s="147"/>
      <c r="AF16" s="147"/>
      <c r="AG16" s="147" t="s">
        <v>253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56" t="s">
        <v>1323</v>
      </c>
      <c r="D17" s="257"/>
      <c r="E17" s="257"/>
      <c r="F17" s="257"/>
      <c r="G17" s="257"/>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3" t="s">
        <v>81</v>
      </c>
      <c r="D18" s="163"/>
      <c r="E18" s="164">
        <v>1</v>
      </c>
      <c r="F18" s="158"/>
      <c r="G18" s="158"/>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217</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3">
        <v>4</v>
      </c>
      <c r="B19" s="174" t="s">
        <v>669</v>
      </c>
      <c r="C19" s="182" t="s">
        <v>670</v>
      </c>
      <c r="D19" s="175" t="s">
        <v>296</v>
      </c>
      <c r="E19" s="176">
        <v>3</v>
      </c>
      <c r="F19" s="177"/>
      <c r="G19" s="178">
        <f>ROUND(E19*F19,2)</f>
        <v>0</v>
      </c>
      <c r="H19" s="177"/>
      <c r="I19" s="178">
        <f>ROUND(E19*H19,2)</f>
        <v>0</v>
      </c>
      <c r="J19" s="177"/>
      <c r="K19" s="178">
        <f>ROUND(E19*J19,2)</f>
        <v>0</v>
      </c>
      <c r="L19" s="178">
        <v>21</v>
      </c>
      <c r="M19" s="178">
        <f>G19*(1+L19/100)</f>
        <v>0</v>
      </c>
      <c r="N19" s="176">
        <v>0</v>
      </c>
      <c r="O19" s="176">
        <f>ROUND(E19*N19,2)</f>
        <v>0</v>
      </c>
      <c r="P19" s="176">
        <v>2.2200000000000002E-3</v>
      </c>
      <c r="Q19" s="176">
        <f>ROUND(E19*P19,2)</f>
        <v>0.01</v>
      </c>
      <c r="R19" s="178"/>
      <c r="S19" s="178" t="s">
        <v>229</v>
      </c>
      <c r="T19" s="179" t="s">
        <v>229</v>
      </c>
      <c r="U19" s="158">
        <v>0</v>
      </c>
      <c r="V19" s="158">
        <f>ROUND(E19*U19,2)</f>
        <v>0</v>
      </c>
      <c r="W19" s="158"/>
      <c r="X19" s="158" t="s">
        <v>208</v>
      </c>
      <c r="Y19" s="158" t="s">
        <v>209</v>
      </c>
      <c r="Z19" s="147"/>
      <c r="AA19" s="147"/>
      <c r="AB19" s="147"/>
      <c r="AC19" s="147"/>
      <c r="AD19" s="147"/>
      <c r="AE19" s="147"/>
      <c r="AF19" s="147"/>
      <c r="AG19" s="147" t="s">
        <v>297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3" t="s">
        <v>85</v>
      </c>
      <c r="D20" s="163"/>
      <c r="E20" s="164">
        <v>3</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6" t="s">
        <v>201</v>
      </c>
      <c r="B21" s="167" t="s">
        <v>113</v>
      </c>
      <c r="C21" s="181" t="s">
        <v>114</v>
      </c>
      <c r="D21" s="168"/>
      <c r="E21" s="169"/>
      <c r="F21" s="170"/>
      <c r="G21" s="170">
        <f>SUMIF(AG22:AG22,"&lt;&gt;NOR",G22:G22)</f>
        <v>0</v>
      </c>
      <c r="H21" s="170"/>
      <c r="I21" s="170">
        <f>SUM(I22:I22)</f>
        <v>0</v>
      </c>
      <c r="J21" s="170"/>
      <c r="K21" s="170">
        <f>SUM(K22:K22)</f>
        <v>0</v>
      </c>
      <c r="L21" s="170"/>
      <c r="M21" s="170">
        <f>SUM(M22:M22)</f>
        <v>0</v>
      </c>
      <c r="N21" s="169"/>
      <c r="O21" s="169">
        <f>SUM(O22:O22)</f>
        <v>0</v>
      </c>
      <c r="P21" s="169"/>
      <c r="Q21" s="169">
        <f>SUM(Q22:Q22)</f>
        <v>0</v>
      </c>
      <c r="R21" s="170"/>
      <c r="S21" s="170"/>
      <c r="T21" s="171"/>
      <c r="U21" s="165"/>
      <c r="V21" s="165">
        <f>SUM(V22:V22)</f>
        <v>0</v>
      </c>
      <c r="W21" s="165"/>
      <c r="X21" s="165"/>
      <c r="Y21" s="165"/>
      <c r="AG21" t="s">
        <v>202</v>
      </c>
    </row>
    <row r="22" spans="1:60" ht="22.5" outlineLevel="1" x14ac:dyDescent="0.2">
      <c r="A22" s="188">
        <v>5</v>
      </c>
      <c r="B22" s="189" t="s">
        <v>685</v>
      </c>
      <c r="C22" s="196" t="s">
        <v>686</v>
      </c>
      <c r="D22" s="190" t="s">
        <v>283</v>
      </c>
      <c r="E22" s="191">
        <v>3.0929999999999999E-2</v>
      </c>
      <c r="F22" s="192"/>
      <c r="G22" s="193">
        <f>ROUND(E22*F22,2)</f>
        <v>0</v>
      </c>
      <c r="H22" s="192"/>
      <c r="I22" s="193">
        <f>ROUND(E22*H22,2)</f>
        <v>0</v>
      </c>
      <c r="J22" s="192"/>
      <c r="K22" s="193">
        <f>ROUND(E22*J22,2)</f>
        <v>0</v>
      </c>
      <c r="L22" s="193">
        <v>21</v>
      </c>
      <c r="M22" s="193">
        <f>G22*(1+L22/100)</f>
        <v>0</v>
      </c>
      <c r="N22" s="191">
        <v>0</v>
      </c>
      <c r="O22" s="191">
        <f>ROUND(E22*N22,2)</f>
        <v>0</v>
      </c>
      <c r="P22" s="191">
        <v>0</v>
      </c>
      <c r="Q22" s="191">
        <f>ROUND(E22*P22,2)</f>
        <v>0</v>
      </c>
      <c r="R22" s="193"/>
      <c r="S22" s="193" t="s">
        <v>229</v>
      </c>
      <c r="T22" s="194" t="s">
        <v>229</v>
      </c>
      <c r="U22" s="158">
        <v>0</v>
      </c>
      <c r="V22" s="158">
        <f>ROUND(E22*U22,2)</f>
        <v>0</v>
      </c>
      <c r="W22" s="158"/>
      <c r="X22" s="158" t="s">
        <v>687</v>
      </c>
      <c r="Y22" s="158" t="s">
        <v>209</v>
      </c>
      <c r="Z22" s="147"/>
      <c r="AA22" s="147"/>
      <c r="AB22" s="147"/>
      <c r="AC22" s="147"/>
      <c r="AD22" s="147"/>
      <c r="AE22" s="147"/>
      <c r="AF22" s="147"/>
      <c r="AG22" s="147" t="s">
        <v>688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6" t="s">
        <v>201</v>
      </c>
      <c r="B23" s="167" t="s">
        <v>129</v>
      </c>
      <c r="C23" s="181" t="s">
        <v>130</v>
      </c>
      <c r="D23" s="168"/>
      <c r="E23" s="169"/>
      <c r="F23" s="170"/>
      <c r="G23" s="170">
        <f>SUMIF(AG24:AG30,"&lt;&gt;NOR",G24:G30)</f>
        <v>0</v>
      </c>
      <c r="H23" s="170"/>
      <c r="I23" s="170">
        <f>SUM(I24:I30)</f>
        <v>0</v>
      </c>
      <c r="J23" s="170"/>
      <c r="K23" s="170">
        <f>SUM(K24:K30)</f>
        <v>0</v>
      </c>
      <c r="L23" s="170"/>
      <c r="M23" s="170">
        <f>SUM(M24:M30)</f>
        <v>0</v>
      </c>
      <c r="N23" s="169"/>
      <c r="O23" s="169">
        <f>SUM(O24:O30)</f>
        <v>0</v>
      </c>
      <c r="P23" s="169"/>
      <c r="Q23" s="169">
        <f>SUM(Q24:Q30)</f>
        <v>0</v>
      </c>
      <c r="R23" s="170"/>
      <c r="S23" s="170"/>
      <c r="T23" s="171"/>
      <c r="U23" s="165"/>
      <c r="V23" s="165">
        <f>SUM(V24:V30)</f>
        <v>0</v>
      </c>
      <c r="W23" s="165"/>
      <c r="X23" s="165"/>
      <c r="Y23" s="165"/>
      <c r="AG23" t="s">
        <v>202</v>
      </c>
    </row>
    <row r="24" spans="1:60" ht="22.5" outlineLevel="1" x14ac:dyDescent="0.2">
      <c r="A24" s="173">
        <v>6</v>
      </c>
      <c r="B24" s="174" t="s">
        <v>1324</v>
      </c>
      <c r="C24" s="182" t="s">
        <v>1325</v>
      </c>
      <c r="D24" s="175" t="s">
        <v>414</v>
      </c>
      <c r="E24" s="176">
        <v>1.5</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229</v>
      </c>
      <c r="T24" s="179" t="s">
        <v>229</v>
      </c>
      <c r="U24" s="158">
        <v>0</v>
      </c>
      <c r="V24" s="158">
        <f>ROUND(E24*U24,2)</f>
        <v>0</v>
      </c>
      <c r="W24" s="158"/>
      <c r="X24" s="158" t="s">
        <v>208</v>
      </c>
      <c r="Y24" s="158" t="s">
        <v>209</v>
      </c>
      <c r="Z24" s="147"/>
      <c r="AA24" s="147"/>
      <c r="AB24" s="147"/>
      <c r="AC24" s="147"/>
      <c r="AD24" s="147"/>
      <c r="AE24" s="147"/>
      <c r="AF24" s="147"/>
      <c r="AG24" s="147" t="s">
        <v>692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256" t="s">
        <v>1093</v>
      </c>
      <c r="D25" s="257"/>
      <c r="E25" s="257"/>
      <c r="F25" s="257"/>
      <c r="G25" s="257"/>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183" t="s">
        <v>1326</v>
      </c>
      <c r="D26" s="163"/>
      <c r="E26" s="164">
        <v>1.5</v>
      </c>
      <c r="F26" s="158"/>
      <c r="G26" s="1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217</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7</v>
      </c>
      <c r="B27" s="174" t="s">
        <v>1327</v>
      </c>
      <c r="C27" s="182" t="s">
        <v>1328</v>
      </c>
      <c r="D27" s="175" t="s">
        <v>414</v>
      </c>
      <c r="E27" s="176">
        <v>1.5</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206</v>
      </c>
      <c r="T27" s="179" t="s">
        <v>207</v>
      </c>
      <c r="U27" s="158">
        <v>0</v>
      </c>
      <c r="V27" s="158">
        <f>ROUND(E27*U27,2)</f>
        <v>0</v>
      </c>
      <c r="W27" s="158"/>
      <c r="X27" s="158" t="s">
        <v>286</v>
      </c>
      <c r="Y27" s="158" t="s">
        <v>209</v>
      </c>
      <c r="Z27" s="147"/>
      <c r="AA27" s="147"/>
      <c r="AB27" s="147"/>
      <c r="AC27" s="147"/>
      <c r="AD27" s="147"/>
      <c r="AE27" s="147"/>
      <c r="AF27" s="147"/>
      <c r="AG27" s="147" t="s">
        <v>1329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56" t="s">
        <v>1093</v>
      </c>
      <c r="D28" s="257"/>
      <c r="E28" s="257"/>
      <c r="F28" s="257"/>
      <c r="G28" s="257"/>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83" t="s">
        <v>1326</v>
      </c>
      <c r="D29" s="163"/>
      <c r="E29" s="164">
        <v>1.5</v>
      </c>
      <c r="F29" s="158"/>
      <c r="G29" s="1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217</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v>8</v>
      </c>
      <c r="B30" s="155" t="s">
        <v>1243</v>
      </c>
      <c r="C30" s="197" t="s">
        <v>1244</v>
      </c>
      <c r="D30" s="156" t="s">
        <v>0</v>
      </c>
      <c r="E30" s="195"/>
      <c r="F30" s="159"/>
      <c r="G30" s="158">
        <f>ROUND(E30*F30,2)</f>
        <v>0</v>
      </c>
      <c r="H30" s="159"/>
      <c r="I30" s="158">
        <f>ROUND(E30*H30,2)</f>
        <v>0</v>
      </c>
      <c r="J30" s="159"/>
      <c r="K30" s="158">
        <f>ROUND(E30*J30,2)</f>
        <v>0</v>
      </c>
      <c r="L30" s="158">
        <v>21</v>
      </c>
      <c r="M30" s="158">
        <f>G30*(1+L30/100)</f>
        <v>0</v>
      </c>
      <c r="N30" s="157">
        <v>0</v>
      </c>
      <c r="O30" s="157">
        <f>ROUND(E30*N30,2)</f>
        <v>0</v>
      </c>
      <c r="P30" s="157">
        <v>0</v>
      </c>
      <c r="Q30" s="157">
        <f>ROUND(E30*P30,2)</f>
        <v>0</v>
      </c>
      <c r="R30" s="158"/>
      <c r="S30" s="158" t="s">
        <v>229</v>
      </c>
      <c r="T30" s="158" t="s">
        <v>229</v>
      </c>
      <c r="U30" s="158">
        <v>0</v>
      </c>
      <c r="V30" s="158">
        <f>ROUND(E30*U30,2)</f>
        <v>0</v>
      </c>
      <c r="W30" s="158"/>
      <c r="X30" s="158" t="s">
        <v>687</v>
      </c>
      <c r="Y30" s="158" t="s">
        <v>209</v>
      </c>
      <c r="Z30" s="147"/>
      <c r="AA30" s="147"/>
      <c r="AB30" s="147"/>
      <c r="AC30" s="147"/>
      <c r="AD30" s="147"/>
      <c r="AE30" s="147"/>
      <c r="AF30" s="147"/>
      <c r="AG30" s="147" t="s">
        <v>688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6" t="s">
        <v>201</v>
      </c>
      <c r="B31" s="167" t="s">
        <v>141</v>
      </c>
      <c r="C31" s="181" t="s">
        <v>142</v>
      </c>
      <c r="D31" s="168"/>
      <c r="E31" s="169"/>
      <c r="F31" s="170"/>
      <c r="G31" s="170">
        <f>SUMIF(AG32:AG34,"&lt;&gt;NOR",G32:G34)</f>
        <v>0</v>
      </c>
      <c r="H31" s="170"/>
      <c r="I31" s="170">
        <f>SUM(I32:I34)</f>
        <v>0</v>
      </c>
      <c r="J31" s="170"/>
      <c r="K31" s="170">
        <f>SUM(K32:K34)</f>
        <v>0</v>
      </c>
      <c r="L31" s="170"/>
      <c r="M31" s="170">
        <f>SUM(M32:M34)</f>
        <v>0</v>
      </c>
      <c r="N31" s="169"/>
      <c r="O31" s="169">
        <f>SUM(O32:O34)</f>
        <v>0</v>
      </c>
      <c r="P31" s="169"/>
      <c r="Q31" s="169">
        <f>SUM(Q32:Q34)</f>
        <v>0</v>
      </c>
      <c r="R31" s="170"/>
      <c r="S31" s="170"/>
      <c r="T31" s="171"/>
      <c r="U31" s="165"/>
      <c r="V31" s="165">
        <f>SUM(V32:V34)</f>
        <v>0</v>
      </c>
      <c r="W31" s="165"/>
      <c r="X31" s="165"/>
      <c r="Y31" s="165"/>
      <c r="AG31" t="s">
        <v>202</v>
      </c>
    </row>
    <row r="32" spans="1:60" outlineLevel="1" x14ac:dyDescent="0.2">
      <c r="A32" s="173">
        <v>9</v>
      </c>
      <c r="B32" s="174" t="s">
        <v>1330</v>
      </c>
      <c r="C32" s="182" t="s">
        <v>1331</v>
      </c>
      <c r="D32" s="175" t="s">
        <v>815</v>
      </c>
      <c r="E32" s="176">
        <v>20</v>
      </c>
      <c r="F32" s="177"/>
      <c r="G32" s="178">
        <f>ROUND(E32*F32,2)</f>
        <v>0</v>
      </c>
      <c r="H32" s="177"/>
      <c r="I32" s="178">
        <f>ROUND(E32*H32,2)</f>
        <v>0</v>
      </c>
      <c r="J32" s="177"/>
      <c r="K32" s="178">
        <f>ROUND(E32*J32,2)</f>
        <v>0</v>
      </c>
      <c r="L32" s="178">
        <v>21</v>
      </c>
      <c r="M32" s="178">
        <f>G32*(1+L32/100)</f>
        <v>0</v>
      </c>
      <c r="N32" s="176">
        <v>6.0000000000000002E-5</v>
      </c>
      <c r="O32" s="176">
        <f>ROUND(E32*N32,2)</f>
        <v>0</v>
      </c>
      <c r="P32" s="176">
        <v>0</v>
      </c>
      <c r="Q32" s="176">
        <f>ROUND(E32*P32,2)</f>
        <v>0</v>
      </c>
      <c r="R32" s="178"/>
      <c r="S32" s="178" t="s">
        <v>229</v>
      </c>
      <c r="T32" s="179" t="s">
        <v>229</v>
      </c>
      <c r="U32" s="158">
        <v>0</v>
      </c>
      <c r="V32" s="158">
        <f>ROUND(E32*U32,2)</f>
        <v>0</v>
      </c>
      <c r="W32" s="158"/>
      <c r="X32" s="158" t="s">
        <v>208</v>
      </c>
      <c r="Y32" s="158" t="s">
        <v>209</v>
      </c>
      <c r="Z32" s="147"/>
      <c r="AA32" s="147"/>
      <c r="AB32" s="147"/>
      <c r="AC32" s="147"/>
      <c r="AD32" s="147"/>
      <c r="AE32" s="147"/>
      <c r="AF32" s="147"/>
      <c r="AG32" s="147" t="s">
        <v>692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3" t="s">
        <v>1050</v>
      </c>
      <c r="D33" s="163"/>
      <c r="E33" s="164">
        <v>20</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217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v>10</v>
      </c>
      <c r="B34" s="155" t="s">
        <v>897</v>
      </c>
      <c r="C34" s="197" t="s">
        <v>898</v>
      </c>
      <c r="D34" s="156" t="s">
        <v>0</v>
      </c>
      <c r="E34" s="195"/>
      <c r="F34" s="159"/>
      <c r="G34" s="158">
        <f>ROUND(E34*F34,2)</f>
        <v>0</v>
      </c>
      <c r="H34" s="159"/>
      <c r="I34" s="158">
        <f>ROUND(E34*H34,2)</f>
        <v>0</v>
      </c>
      <c r="J34" s="159"/>
      <c r="K34" s="158">
        <f>ROUND(E34*J34,2)</f>
        <v>0</v>
      </c>
      <c r="L34" s="158">
        <v>21</v>
      </c>
      <c r="M34" s="158">
        <f>G34*(1+L34/100)</f>
        <v>0</v>
      </c>
      <c r="N34" s="157">
        <v>0</v>
      </c>
      <c r="O34" s="157">
        <f>ROUND(E34*N34,2)</f>
        <v>0</v>
      </c>
      <c r="P34" s="157">
        <v>0</v>
      </c>
      <c r="Q34" s="157">
        <f>ROUND(E34*P34,2)</f>
        <v>0</v>
      </c>
      <c r="R34" s="158"/>
      <c r="S34" s="158" t="s">
        <v>229</v>
      </c>
      <c r="T34" s="158" t="s">
        <v>229</v>
      </c>
      <c r="U34" s="158">
        <v>0</v>
      </c>
      <c r="V34" s="158">
        <f>ROUND(E34*U34,2)</f>
        <v>0</v>
      </c>
      <c r="W34" s="158"/>
      <c r="X34" s="158" t="s">
        <v>687</v>
      </c>
      <c r="Y34" s="158" t="s">
        <v>209</v>
      </c>
      <c r="Z34" s="147"/>
      <c r="AA34" s="147"/>
      <c r="AB34" s="147"/>
      <c r="AC34" s="147"/>
      <c r="AD34" s="147"/>
      <c r="AE34" s="147"/>
      <c r="AF34" s="147"/>
      <c r="AG34" s="147" t="s">
        <v>688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6" t="s">
        <v>201</v>
      </c>
      <c r="B35" s="167" t="s">
        <v>166</v>
      </c>
      <c r="C35" s="181" t="s">
        <v>167</v>
      </c>
      <c r="D35" s="168"/>
      <c r="E35" s="169"/>
      <c r="F35" s="170"/>
      <c r="G35" s="170">
        <f>SUMIF(AG36:AG81,"&lt;&gt;NOR",G36:G81)</f>
        <v>0</v>
      </c>
      <c r="H35" s="170"/>
      <c r="I35" s="170">
        <f>SUM(I36:I81)</f>
        <v>0</v>
      </c>
      <c r="J35" s="170"/>
      <c r="K35" s="170">
        <f>SUM(K36:K81)</f>
        <v>0</v>
      </c>
      <c r="L35" s="170"/>
      <c r="M35" s="170">
        <f>SUM(M36:M81)</f>
        <v>0</v>
      </c>
      <c r="N35" s="169"/>
      <c r="O35" s="169">
        <f>SUM(O36:O81)</f>
        <v>0.04</v>
      </c>
      <c r="P35" s="169"/>
      <c r="Q35" s="169">
        <f>SUM(Q36:Q81)</f>
        <v>0</v>
      </c>
      <c r="R35" s="170"/>
      <c r="S35" s="170"/>
      <c r="T35" s="171"/>
      <c r="U35" s="165"/>
      <c r="V35" s="165">
        <f>SUM(V36:V81)</f>
        <v>0</v>
      </c>
      <c r="W35" s="165"/>
      <c r="X35" s="165"/>
      <c r="Y35" s="165"/>
      <c r="AG35" t="s">
        <v>202</v>
      </c>
    </row>
    <row r="36" spans="1:60" outlineLevel="1" x14ac:dyDescent="0.2">
      <c r="A36" s="173">
        <v>11</v>
      </c>
      <c r="B36" s="174" t="s">
        <v>1332</v>
      </c>
      <c r="C36" s="182" t="s">
        <v>1333</v>
      </c>
      <c r="D36" s="175" t="s">
        <v>296</v>
      </c>
      <c r="E36" s="176">
        <v>1</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229</v>
      </c>
      <c r="T36" s="179" t="s">
        <v>1334</v>
      </c>
      <c r="U36" s="158">
        <v>0</v>
      </c>
      <c r="V36" s="158">
        <f>ROUND(E36*U36,2)</f>
        <v>0</v>
      </c>
      <c r="W36" s="158"/>
      <c r="X36" s="158" t="s">
        <v>208</v>
      </c>
      <c r="Y36" s="158" t="s">
        <v>209</v>
      </c>
      <c r="Z36" s="147"/>
      <c r="AA36" s="147"/>
      <c r="AB36" s="147"/>
      <c r="AC36" s="147"/>
      <c r="AD36" s="147"/>
      <c r="AE36" s="147"/>
      <c r="AF36" s="147"/>
      <c r="AG36" s="147" t="s">
        <v>1335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83" t="s">
        <v>81</v>
      </c>
      <c r="D37" s="163"/>
      <c r="E37" s="164">
        <v>1</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217</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12</v>
      </c>
      <c r="B38" s="174" t="s">
        <v>1336</v>
      </c>
      <c r="C38" s="182" t="s">
        <v>1337</v>
      </c>
      <c r="D38" s="175" t="s">
        <v>296</v>
      </c>
      <c r="E38" s="176">
        <v>3</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229</v>
      </c>
      <c r="T38" s="179" t="s">
        <v>1334</v>
      </c>
      <c r="U38" s="158">
        <v>0</v>
      </c>
      <c r="V38" s="158">
        <f>ROUND(E38*U38,2)</f>
        <v>0</v>
      </c>
      <c r="W38" s="158"/>
      <c r="X38" s="158" t="s">
        <v>208</v>
      </c>
      <c r="Y38" s="158" t="s">
        <v>209</v>
      </c>
      <c r="Z38" s="147"/>
      <c r="AA38" s="147"/>
      <c r="AB38" s="147"/>
      <c r="AC38" s="147"/>
      <c r="AD38" s="147"/>
      <c r="AE38" s="147"/>
      <c r="AF38" s="147"/>
      <c r="AG38" s="147" t="s">
        <v>210</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83" t="s">
        <v>85</v>
      </c>
      <c r="D39" s="163"/>
      <c r="E39" s="164">
        <v>3</v>
      </c>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217</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3">
        <v>13</v>
      </c>
      <c r="B40" s="174" t="s">
        <v>1338</v>
      </c>
      <c r="C40" s="182" t="s">
        <v>1339</v>
      </c>
      <c r="D40" s="175" t="s">
        <v>414</v>
      </c>
      <c r="E40" s="176">
        <v>6</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c r="S40" s="178" t="s">
        <v>229</v>
      </c>
      <c r="T40" s="179" t="s">
        <v>1334</v>
      </c>
      <c r="U40" s="158">
        <v>0</v>
      </c>
      <c r="V40" s="158">
        <f>ROUND(E40*U40,2)</f>
        <v>0</v>
      </c>
      <c r="W40" s="158"/>
      <c r="X40" s="158" t="s">
        <v>208</v>
      </c>
      <c r="Y40" s="158" t="s">
        <v>209</v>
      </c>
      <c r="Z40" s="147"/>
      <c r="AA40" s="147"/>
      <c r="AB40" s="147"/>
      <c r="AC40" s="147"/>
      <c r="AD40" s="147"/>
      <c r="AE40" s="147"/>
      <c r="AF40" s="147"/>
      <c r="AG40" s="147" t="s">
        <v>1335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83" t="s">
        <v>1340</v>
      </c>
      <c r="D41" s="163"/>
      <c r="E41" s="164">
        <v>6</v>
      </c>
      <c r="F41" s="158"/>
      <c r="G41" s="1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217</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14</v>
      </c>
      <c r="B42" s="174" t="s">
        <v>1341</v>
      </c>
      <c r="C42" s="182" t="s">
        <v>1342</v>
      </c>
      <c r="D42" s="175" t="s">
        <v>296</v>
      </c>
      <c r="E42" s="176">
        <v>1</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206</v>
      </c>
      <c r="T42" s="179" t="s">
        <v>207</v>
      </c>
      <c r="U42" s="158">
        <v>0</v>
      </c>
      <c r="V42" s="158">
        <f>ROUND(E42*U42,2)</f>
        <v>0</v>
      </c>
      <c r="W42" s="158"/>
      <c r="X42" s="158" t="s">
        <v>208</v>
      </c>
      <c r="Y42" s="158" t="s">
        <v>209</v>
      </c>
      <c r="Z42" s="147"/>
      <c r="AA42" s="147"/>
      <c r="AB42" s="147"/>
      <c r="AC42" s="147"/>
      <c r="AD42" s="147"/>
      <c r="AE42" s="147"/>
      <c r="AF42" s="147"/>
      <c r="AG42" s="147" t="s">
        <v>210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83" t="s">
        <v>81</v>
      </c>
      <c r="D43" s="163"/>
      <c r="E43" s="164">
        <v>1</v>
      </c>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217</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3">
        <v>15</v>
      </c>
      <c r="B44" s="174" t="s">
        <v>1343</v>
      </c>
      <c r="C44" s="182" t="s">
        <v>1344</v>
      </c>
      <c r="D44" s="175" t="s">
        <v>296</v>
      </c>
      <c r="E44" s="176">
        <v>1</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c r="S44" s="178" t="s">
        <v>206</v>
      </c>
      <c r="T44" s="179" t="s">
        <v>207</v>
      </c>
      <c r="U44" s="158">
        <v>0</v>
      </c>
      <c r="V44" s="158">
        <f>ROUND(E44*U44,2)</f>
        <v>0</v>
      </c>
      <c r="W44" s="158"/>
      <c r="X44" s="158" t="s">
        <v>208</v>
      </c>
      <c r="Y44" s="158" t="s">
        <v>209</v>
      </c>
      <c r="Z44" s="147"/>
      <c r="AA44" s="147"/>
      <c r="AB44" s="147"/>
      <c r="AC44" s="147"/>
      <c r="AD44" s="147"/>
      <c r="AE44" s="147"/>
      <c r="AF44" s="147"/>
      <c r="AG44" s="147" t="s">
        <v>210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83" t="s">
        <v>81</v>
      </c>
      <c r="D45" s="163"/>
      <c r="E45" s="164">
        <v>1</v>
      </c>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217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3">
        <v>16</v>
      </c>
      <c r="B46" s="174" t="s">
        <v>1345</v>
      </c>
      <c r="C46" s="182" t="s">
        <v>1346</v>
      </c>
      <c r="D46" s="175" t="s">
        <v>296</v>
      </c>
      <c r="E46" s="176">
        <v>4</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206</v>
      </c>
      <c r="T46" s="179" t="s">
        <v>207</v>
      </c>
      <c r="U46" s="158">
        <v>0</v>
      </c>
      <c r="V46" s="158">
        <f>ROUND(E46*U46,2)</f>
        <v>0</v>
      </c>
      <c r="W46" s="158"/>
      <c r="X46" s="158" t="s">
        <v>208</v>
      </c>
      <c r="Y46" s="158" t="s">
        <v>209</v>
      </c>
      <c r="Z46" s="147"/>
      <c r="AA46" s="147"/>
      <c r="AB46" s="147"/>
      <c r="AC46" s="147"/>
      <c r="AD46" s="147"/>
      <c r="AE46" s="147"/>
      <c r="AF46" s="147"/>
      <c r="AG46" s="147" t="s">
        <v>1335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183" t="s">
        <v>87</v>
      </c>
      <c r="D47" s="163"/>
      <c r="E47" s="164">
        <v>4</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217</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3">
        <v>17</v>
      </c>
      <c r="B48" s="174" t="s">
        <v>1347</v>
      </c>
      <c r="C48" s="182" t="s">
        <v>1348</v>
      </c>
      <c r="D48" s="175" t="s">
        <v>815</v>
      </c>
      <c r="E48" s="176">
        <v>25</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c r="S48" s="178" t="s">
        <v>206</v>
      </c>
      <c r="T48" s="179" t="s">
        <v>207</v>
      </c>
      <c r="U48" s="158">
        <v>0</v>
      </c>
      <c r="V48" s="158">
        <f>ROUND(E48*U48,2)</f>
        <v>0</v>
      </c>
      <c r="W48" s="158"/>
      <c r="X48" s="158" t="s">
        <v>208</v>
      </c>
      <c r="Y48" s="158" t="s">
        <v>209</v>
      </c>
      <c r="Z48" s="147"/>
      <c r="AA48" s="147"/>
      <c r="AB48" s="147"/>
      <c r="AC48" s="147"/>
      <c r="AD48" s="147"/>
      <c r="AE48" s="147"/>
      <c r="AF48" s="147"/>
      <c r="AG48" s="147" t="s">
        <v>1335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83" t="s">
        <v>405</v>
      </c>
      <c r="D49" s="163"/>
      <c r="E49" s="164">
        <v>25</v>
      </c>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3">
        <v>18</v>
      </c>
      <c r="B50" s="174" t="s">
        <v>1349</v>
      </c>
      <c r="C50" s="182" t="s">
        <v>1350</v>
      </c>
      <c r="D50" s="175" t="s">
        <v>1351</v>
      </c>
      <c r="E50" s="176">
        <v>4</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t="s">
        <v>1238</v>
      </c>
      <c r="S50" s="178" t="s">
        <v>229</v>
      </c>
      <c r="T50" s="179" t="s">
        <v>229</v>
      </c>
      <c r="U50" s="158">
        <v>0</v>
      </c>
      <c r="V50" s="158">
        <f>ROUND(E50*U50,2)</f>
        <v>0</v>
      </c>
      <c r="W50" s="158"/>
      <c r="X50" s="158" t="s">
        <v>1239</v>
      </c>
      <c r="Y50" s="158" t="s">
        <v>209</v>
      </c>
      <c r="Z50" s="147"/>
      <c r="AA50" s="147"/>
      <c r="AB50" s="147"/>
      <c r="AC50" s="147"/>
      <c r="AD50" s="147"/>
      <c r="AE50" s="147"/>
      <c r="AF50" s="147"/>
      <c r="AG50" s="147" t="s">
        <v>1240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3" t="s">
        <v>87</v>
      </c>
      <c r="D51" s="163"/>
      <c r="E51" s="164">
        <v>4</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217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3">
        <v>19</v>
      </c>
      <c r="B52" s="174" t="s">
        <v>1352</v>
      </c>
      <c r="C52" s="182" t="s">
        <v>1353</v>
      </c>
      <c r="D52" s="175" t="s">
        <v>296</v>
      </c>
      <c r="E52" s="176">
        <v>2</v>
      </c>
      <c r="F52" s="177"/>
      <c r="G52" s="178">
        <f>ROUND(E52*F52,2)</f>
        <v>0</v>
      </c>
      <c r="H52" s="177"/>
      <c r="I52" s="178">
        <f>ROUND(E52*H52,2)</f>
        <v>0</v>
      </c>
      <c r="J52" s="177"/>
      <c r="K52" s="178">
        <f>ROUND(E52*J52,2)</f>
        <v>0</v>
      </c>
      <c r="L52" s="178">
        <v>21</v>
      </c>
      <c r="M52" s="178">
        <f>G52*(1+L52/100)</f>
        <v>0</v>
      </c>
      <c r="N52" s="176">
        <v>1.0000000000000001E-5</v>
      </c>
      <c r="O52" s="176">
        <f>ROUND(E52*N52,2)</f>
        <v>0</v>
      </c>
      <c r="P52" s="176">
        <v>0</v>
      </c>
      <c r="Q52" s="176">
        <f>ROUND(E52*P52,2)</f>
        <v>0</v>
      </c>
      <c r="R52" s="178"/>
      <c r="S52" s="178" t="s">
        <v>206</v>
      </c>
      <c r="T52" s="179" t="s">
        <v>207</v>
      </c>
      <c r="U52" s="158">
        <v>0</v>
      </c>
      <c r="V52" s="158">
        <f>ROUND(E52*U52,2)</f>
        <v>0</v>
      </c>
      <c r="W52" s="158"/>
      <c r="X52" s="158" t="s">
        <v>286</v>
      </c>
      <c r="Y52" s="158" t="s">
        <v>209</v>
      </c>
      <c r="Z52" s="147"/>
      <c r="AA52" s="147"/>
      <c r="AB52" s="147"/>
      <c r="AC52" s="147"/>
      <c r="AD52" s="147"/>
      <c r="AE52" s="147"/>
      <c r="AF52" s="147"/>
      <c r="AG52" s="147" t="s">
        <v>1329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3" t="s">
        <v>83</v>
      </c>
      <c r="D53" s="163"/>
      <c r="E53" s="164">
        <v>2</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73">
        <v>20</v>
      </c>
      <c r="B54" s="174" t="s">
        <v>1354</v>
      </c>
      <c r="C54" s="182" t="s">
        <v>1355</v>
      </c>
      <c r="D54" s="175" t="s">
        <v>296</v>
      </c>
      <c r="E54" s="176">
        <v>1</v>
      </c>
      <c r="F54" s="177"/>
      <c r="G54" s="178">
        <f>ROUND(E54*F54,2)</f>
        <v>0</v>
      </c>
      <c r="H54" s="177"/>
      <c r="I54" s="178">
        <f>ROUND(E54*H54,2)</f>
        <v>0</v>
      </c>
      <c r="J54" s="177"/>
      <c r="K54" s="178">
        <f>ROUND(E54*J54,2)</f>
        <v>0</v>
      </c>
      <c r="L54" s="178">
        <v>21</v>
      </c>
      <c r="M54" s="178">
        <f>G54*(1+L54/100)</f>
        <v>0</v>
      </c>
      <c r="N54" s="176">
        <v>2.5000000000000001E-2</v>
      </c>
      <c r="O54" s="176">
        <f>ROUND(E54*N54,2)</f>
        <v>0.03</v>
      </c>
      <c r="P54" s="176">
        <v>0</v>
      </c>
      <c r="Q54" s="176">
        <f>ROUND(E54*P54,2)</f>
        <v>0</v>
      </c>
      <c r="R54" s="178"/>
      <c r="S54" s="178" t="s">
        <v>206</v>
      </c>
      <c r="T54" s="179" t="s">
        <v>207</v>
      </c>
      <c r="U54" s="158">
        <v>0</v>
      </c>
      <c r="V54" s="158">
        <f>ROUND(E54*U54,2)</f>
        <v>0</v>
      </c>
      <c r="W54" s="158"/>
      <c r="X54" s="158" t="s">
        <v>286</v>
      </c>
      <c r="Y54" s="158" t="s">
        <v>209</v>
      </c>
      <c r="Z54" s="147"/>
      <c r="AA54" s="147"/>
      <c r="AB54" s="147"/>
      <c r="AC54" s="147"/>
      <c r="AD54" s="147"/>
      <c r="AE54" s="147"/>
      <c r="AF54" s="147"/>
      <c r="AG54" s="147" t="s">
        <v>1329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256" t="s">
        <v>1356</v>
      </c>
      <c r="D55" s="257"/>
      <c r="E55" s="257"/>
      <c r="F55" s="257"/>
      <c r="G55" s="257"/>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54" t="s">
        <v>1357</v>
      </c>
      <c r="D56" s="255"/>
      <c r="E56" s="255"/>
      <c r="F56" s="255"/>
      <c r="G56" s="255"/>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54" t="s">
        <v>1358</v>
      </c>
      <c r="D57" s="255"/>
      <c r="E57" s="255"/>
      <c r="F57" s="255"/>
      <c r="G57" s="255"/>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254" t="s">
        <v>1359</v>
      </c>
      <c r="D58" s="255"/>
      <c r="E58" s="255"/>
      <c r="F58" s="255"/>
      <c r="G58" s="255"/>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212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54" t="s">
        <v>1360</v>
      </c>
      <c r="D59" s="255"/>
      <c r="E59" s="255"/>
      <c r="F59" s="255"/>
      <c r="G59" s="255"/>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254" t="s">
        <v>1361</v>
      </c>
      <c r="D60" s="255"/>
      <c r="E60" s="255"/>
      <c r="F60" s="255"/>
      <c r="G60" s="255"/>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54" t="s">
        <v>1362</v>
      </c>
      <c r="D61" s="255"/>
      <c r="E61" s="255"/>
      <c r="F61" s="255"/>
      <c r="G61" s="255"/>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54" t="s">
        <v>1363</v>
      </c>
      <c r="D62" s="255"/>
      <c r="E62" s="255"/>
      <c r="F62" s="255"/>
      <c r="G62" s="255"/>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83" t="s">
        <v>81</v>
      </c>
      <c r="D63" s="163"/>
      <c r="E63" s="164">
        <v>1</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217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3">
        <v>21</v>
      </c>
      <c r="B64" s="174" t="s">
        <v>1364</v>
      </c>
      <c r="C64" s="182" t="s">
        <v>1365</v>
      </c>
      <c r="D64" s="175" t="s">
        <v>296</v>
      </c>
      <c r="E64" s="176">
        <v>1</v>
      </c>
      <c r="F64" s="177"/>
      <c r="G64" s="178">
        <f>ROUND(E64*F64,2)</f>
        <v>0</v>
      </c>
      <c r="H64" s="177"/>
      <c r="I64" s="178">
        <f>ROUND(E64*H64,2)</f>
        <v>0</v>
      </c>
      <c r="J64" s="177"/>
      <c r="K64" s="178">
        <f>ROUND(E64*J64,2)</f>
        <v>0</v>
      </c>
      <c r="L64" s="178">
        <v>21</v>
      </c>
      <c r="M64" s="178">
        <f>G64*(1+L64/100)</f>
        <v>0</v>
      </c>
      <c r="N64" s="176">
        <v>2E-3</v>
      </c>
      <c r="O64" s="176">
        <f>ROUND(E64*N64,2)</f>
        <v>0</v>
      </c>
      <c r="P64" s="176">
        <v>0</v>
      </c>
      <c r="Q64" s="176">
        <f>ROUND(E64*P64,2)</f>
        <v>0</v>
      </c>
      <c r="R64" s="178"/>
      <c r="S64" s="178" t="s">
        <v>206</v>
      </c>
      <c r="T64" s="179" t="s">
        <v>207</v>
      </c>
      <c r="U64" s="158">
        <v>0</v>
      </c>
      <c r="V64" s="158">
        <f>ROUND(E64*U64,2)</f>
        <v>0</v>
      </c>
      <c r="W64" s="158"/>
      <c r="X64" s="158" t="s">
        <v>286</v>
      </c>
      <c r="Y64" s="158" t="s">
        <v>209</v>
      </c>
      <c r="Z64" s="147"/>
      <c r="AA64" s="147"/>
      <c r="AB64" s="147"/>
      <c r="AC64" s="147"/>
      <c r="AD64" s="147"/>
      <c r="AE64" s="147"/>
      <c r="AF64" s="147"/>
      <c r="AG64" s="147" t="s">
        <v>1329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83" t="s">
        <v>81</v>
      </c>
      <c r="D65" s="163"/>
      <c r="E65" s="164">
        <v>1</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3">
        <v>22</v>
      </c>
      <c r="B66" s="174" t="s">
        <v>1366</v>
      </c>
      <c r="C66" s="182" t="s">
        <v>1367</v>
      </c>
      <c r="D66" s="175" t="s">
        <v>296</v>
      </c>
      <c r="E66" s="176">
        <v>1</v>
      </c>
      <c r="F66" s="177"/>
      <c r="G66" s="178">
        <f>ROUND(E66*F66,2)</f>
        <v>0</v>
      </c>
      <c r="H66" s="177"/>
      <c r="I66" s="178">
        <f>ROUND(E66*H66,2)</f>
        <v>0</v>
      </c>
      <c r="J66" s="177"/>
      <c r="K66" s="178">
        <f>ROUND(E66*J66,2)</f>
        <v>0</v>
      </c>
      <c r="L66" s="178">
        <v>21</v>
      </c>
      <c r="M66" s="178">
        <f>G66*(1+L66/100)</f>
        <v>0</v>
      </c>
      <c r="N66" s="176">
        <v>4.2999999999999999E-4</v>
      </c>
      <c r="O66" s="176">
        <f>ROUND(E66*N66,2)</f>
        <v>0</v>
      </c>
      <c r="P66" s="176">
        <v>0</v>
      </c>
      <c r="Q66" s="176">
        <f>ROUND(E66*P66,2)</f>
        <v>0</v>
      </c>
      <c r="R66" s="178"/>
      <c r="S66" s="178" t="s">
        <v>206</v>
      </c>
      <c r="T66" s="179" t="s">
        <v>207</v>
      </c>
      <c r="U66" s="158">
        <v>0</v>
      </c>
      <c r="V66" s="158">
        <f>ROUND(E66*U66,2)</f>
        <v>0</v>
      </c>
      <c r="W66" s="158"/>
      <c r="X66" s="158" t="s">
        <v>286</v>
      </c>
      <c r="Y66" s="158" t="s">
        <v>209</v>
      </c>
      <c r="Z66" s="147"/>
      <c r="AA66" s="147"/>
      <c r="AB66" s="147"/>
      <c r="AC66" s="147"/>
      <c r="AD66" s="147"/>
      <c r="AE66" s="147"/>
      <c r="AF66" s="147"/>
      <c r="AG66" s="147" t="s">
        <v>1329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3" t="s">
        <v>81</v>
      </c>
      <c r="D67" s="163"/>
      <c r="E67" s="164">
        <v>1</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3">
        <v>23</v>
      </c>
      <c r="B68" s="174" t="s">
        <v>1368</v>
      </c>
      <c r="C68" s="182" t="s">
        <v>1369</v>
      </c>
      <c r="D68" s="175" t="s">
        <v>296</v>
      </c>
      <c r="E68" s="176">
        <v>2</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206</v>
      </c>
      <c r="T68" s="179" t="s">
        <v>207</v>
      </c>
      <c r="U68" s="158">
        <v>0</v>
      </c>
      <c r="V68" s="158">
        <f>ROUND(E68*U68,2)</f>
        <v>0</v>
      </c>
      <c r="W68" s="158"/>
      <c r="X68" s="158" t="s">
        <v>286</v>
      </c>
      <c r="Y68" s="158" t="s">
        <v>209</v>
      </c>
      <c r="Z68" s="147"/>
      <c r="AA68" s="147"/>
      <c r="AB68" s="147"/>
      <c r="AC68" s="147"/>
      <c r="AD68" s="147"/>
      <c r="AE68" s="147"/>
      <c r="AF68" s="147"/>
      <c r="AG68" s="147" t="s">
        <v>1329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3" t="s">
        <v>83</v>
      </c>
      <c r="D69" s="163"/>
      <c r="E69" s="164">
        <v>2</v>
      </c>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217</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3">
        <v>24</v>
      </c>
      <c r="B70" s="174" t="s">
        <v>1370</v>
      </c>
      <c r="C70" s="182" t="s">
        <v>1371</v>
      </c>
      <c r="D70" s="175" t="s">
        <v>296</v>
      </c>
      <c r="E70" s="176">
        <v>2</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206</v>
      </c>
      <c r="T70" s="179" t="s">
        <v>207</v>
      </c>
      <c r="U70" s="158">
        <v>0</v>
      </c>
      <c r="V70" s="158">
        <f>ROUND(E70*U70,2)</f>
        <v>0</v>
      </c>
      <c r="W70" s="158"/>
      <c r="X70" s="158" t="s">
        <v>286</v>
      </c>
      <c r="Y70" s="158" t="s">
        <v>209</v>
      </c>
      <c r="Z70" s="147"/>
      <c r="AA70" s="147"/>
      <c r="AB70" s="147"/>
      <c r="AC70" s="147"/>
      <c r="AD70" s="147"/>
      <c r="AE70" s="147"/>
      <c r="AF70" s="147"/>
      <c r="AG70" s="147" t="s">
        <v>1329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3" t="s">
        <v>83</v>
      </c>
      <c r="D71" s="163"/>
      <c r="E71" s="164">
        <v>2</v>
      </c>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3">
        <v>25</v>
      </c>
      <c r="B72" s="174" t="s">
        <v>1372</v>
      </c>
      <c r="C72" s="182" t="s">
        <v>1373</v>
      </c>
      <c r="D72" s="175" t="s">
        <v>296</v>
      </c>
      <c r="E72" s="176">
        <v>6</v>
      </c>
      <c r="F72" s="177"/>
      <c r="G72" s="178">
        <f>ROUND(E72*F72,2)</f>
        <v>0</v>
      </c>
      <c r="H72" s="177"/>
      <c r="I72" s="178">
        <f>ROUND(E72*H72,2)</f>
        <v>0</v>
      </c>
      <c r="J72" s="177"/>
      <c r="K72" s="178">
        <f>ROUND(E72*J72,2)</f>
        <v>0</v>
      </c>
      <c r="L72" s="178">
        <v>21</v>
      </c>
      <c r="M72" s="178">
        <f>G72*(1+L72/100)</f>
        <v>0</v>
      </c>
      <c r="N72" s="176">
        <v>1.6100000000000001E-3</v>
      </c>
      <c r="O72" s="176">
        <f>ROUND(E72*N72,2)</f>
        <v>0.01</v>
      </c>
      <c r="P72" s="176">
        <v>0</v>
      </c>
      <c r="Q72" s="176">
        <f>ROUND(E72*P72,2)</f>
        <v>0</v>
      </c>
      <c r="R72" s="178" t="s">
        <v>284</v>
      </c>
      <c r="S72" s="178" t="s">
        <v>229</v>
      </c>
      <c r="T72" s="179" t="s">
        <v>978</v>
      </c>
      <c r="U72" s="158">
        <v>0</v>
      </c>
      <c r="V72" s="158">
        <f>ROUND(E72*U72,2)</f>
        <v>0</v>
      </c>
      <c r="W72" s="158"/>
      <c r="X72" s="158" t="s">
        <v>286</v>
      </c>
      <c r="Y72" s="158" t="s">
        <v>209</v>
      </c>
      <c r="Z72" s="147"/>
      <c r="AA72" s="147"/>
      <c r="AB72" s="147"/>
      <c r="AC72" s="147"/>
      <c r="AD72" s="147"/>
      <c r="AE72" s="147"/>
      <c r="AF72" s="147"/>
      <c r="AG72" s="147" t="s">
        <v>1329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83" t="s">
        <v>91</v>
      </c>
      <c r="D73" s="163"/>
      <c r="E73" s="164">
        <v>6</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217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73">
        <v>26</v>
      </c>
      <c r="B74" s="174" t="s">
        <v>1374</v>
      </c>
      <c r="C74" s="182" t="s">
        <v>1375</v>
      </c>
      <c r="D74" s="175" t="s">
        <v>296</v>
      </c>
      <c r="E74" s="176">
        <v>4</v>
      </c>
      <c r="F74" s="177"/>
      <c r="G74" s="178">
        <f>ROUND(E74*F74,2)</f>
        <v>0</v>
      </c>
      <c r="H74" s="177"/>
      <c r="I74" s="178">
        <f>ROUND(E74*H74,2)</f>
        <v>0</v>
      </c>
      <c r="J74" s="177"/>
      <c r="K74" s="178">
        <f>ROUND(E74*J74,2)</f>
        <v>0</v>
      </c>
      <c r="L74" s="178">
        <v>21</v>
      </c>
      <c r="M74" s="178">
        <f>G74*(1+L74/100)</f>
        <v>0</v>
      </c>
      <c r="N74" s="176">
        <v>5.9999999999999995E-4</v>
      </c>
      <c r="O74" s="176">
        <f>ROUND(E74*N74,2)</f>
        <v>0</v>
      </c>
      <c r="P74" s="176">
        <v>0</v>
      </c>
      <c r="Q74" s="176">
        <f>ROUND(E74*P74,2)</f>
        <v>0</v>
      </c>
      <c r="R74" s="178" t="s">
        <v>284</v>
      </c>
      <c r="S74" s="178" t="s">
        <v>229</v>
      </c>
      <c r="T74" s="179" t="s">
        <v>229</v>
      </c>
      <c r="U74" s="158">
        <v>0</v>
      </c>
      <c r="V74" s="158">
        <f>ROUND(E74*U74,2)</f>
        <v>0</v>
      </c>
      <c r="W74" s="158"/>
      <c r="X74" s="158" t="s">
        <v>286</v>
      </c>
      <c r="Y74" s="158" t="s">
        <v>209</v>
      </c>
      <c r="Z74" s="147"/>
      <c r="AA74" s="147"/>
      <c r="AB74" s="147"/>
      <c r="AC74" s="147"/>
      <c r="AD74" s="147"/>
      <c r="AE74" s="147"/>
      <c r="AF74" s="147"/>
      <c r="AG74" s="147" t="s">
        <v>1329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3" t="s">
        <v>87</v>
      </c>
      <c r="D75" s="163"/>
      <c r="E75" s="164">
        <v>4</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73">
        <v>27</v>
      </c>
      <c r="B76" s="174" t="s">
        <v>1376</v>
      </c>
      <c r="C76" s="182" t="s">
        <v>1377</v>
      </c>
      <c r="D76" s="175" t="s">
        <v>296</v>
      </c>
      <c r="E76" s="176">
        <v>1</v>
      </c>
      <c r="F76" s="177"/>
      <c r="G76" s="178">
        <f>ROUND(E76*F76,2)</f>
        <v>0</v>
      </c>
      <c r="H76" s="177"/>
      <c r="I76" s="178">
        <f>ROUND(E76*H76,2)</f>
        <v>0</v>
      </c>
      <c r="J76" s="177"/>
      <c r="K76" s="178">
        <f>ROUND(E76*J76,2)</f>
        <v>0</v>
      </c>
      <c r="L76" s="178">
        <v>21</v>
      </c>
      <c r="M76" s="178">
        <f>G76*(1+L76/100)</f>
        <v>0</v>
      </c>
      <c r="N76" s="176">
        <v>5.9999999999999995E-4</v>
      </c>
      <c r="O76" s="176">
        <f>ROUND(E76*N76,2)</f>
        <v>0</v>
      </c>
      <c r="P76" s="176">
        <v>0</v>
      </c>
      <c r="Q76" s="176">
        <f>ROUND(E76*P76,2)</f>
        <v>0</v>
      </c>
      <c r="R76" s="178" t="s">
        <v>284</v>
      </c>
      <c r="S76" s="178" t="s">
        <v>229</v>
      </c>
      <c r="T76" s="179" t="s">
        <v>229</v>
      </c>
      <c r="U76" s="158">
        <v>0</v>
      </c>
      <c r="V76" s="158">
        <f>ROUND(E76*U76,2)</f>
        <v>0</v>
      </c>
      <c r="W76" s="158"/>
      <c r="X76" s="158" t="s">
        <v>286</v>
      </c>
      <c r="Y76" s="158" t="s">
        <v>209</v>
      </c>
      <c r="Z76" s="147"/>
      <c r="AA76" s="147"/>
      <c r="AB76" s="147"/>
      <c r="AC76" s="147"/>
      <c r="AD76" s="147"/>
      <c r="AE76" s="147"/>
      <c r="AF76" s="147"/>
      <c r="AG76" s="147" t="s">
        <v>1329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3" t="s">
        <v>81</v>
      </c>
      <c r="D77" s="163"/>
      <c r="E77" s="164">
        <v>1</v>
      </c>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217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3">
        <v>28</v>
      </c>
      <c r="B78" s="174" t="s">
        <v>1378</v>
      </c>
      <c r="C78" s="182" t="s">
        <v>1379</v>
      </c>
      <c r="D78" s="175" t="s">
        <v>329</v>
      </c>
      <c r="E78" s="176">
        <v>0.8</v>
      </c>
      <c r="F78" s="177"/>
      <c r="G78" s="178">
        <f>ROUND(E78*F78,2)</f>
        <v>0</v>
      </c>
      <c r="H78" s="177"/>
      <c r="I78" s="178">
        <f>ROUND(E78*H78,2)</f>
        <v>0</v>
      </c>
      <c r="J78" s="177"/>
      <c r="K78" s="178">
        <f>ROUND(E78*J78,2)</f>
        <v>0</v>
      </c>
      <c r="L78" s="178">
        <v>21</v>
      </c>
      <c r="M78" s="178">
        <f>G78*(1+L78/100)</f>
        <v>0</v>
      </c>
      <c r="N78" s="176">
        <v>4.0000000000000001E-3</v>
      </c>
      <c r="O78" s="176">
        <f>ROUND(E78*N78,2)</f>
        <v>0</v>
      </c>
      <c r="P78" s="176">
        <v>0</v>
      </c>
      <c r="Q78" s="176">
        <f>ROUND(E78*P78,2)</f>
        <v>0</v>
      </c>
      <c r="R78" s="178"/>
      <c r="S78" s="178" t="s">
        <v>206</v>
      </c>
      <c r="T78" s="179" t="s">
        <v>207</v>
      </c>
      <c r="U78" s="158">
        <v>0</v>
      </c>
      <c r="V78" s="158">
        <f>ROUND(E78*U78,2)</f>
        <v>0</v>
      </c>
      <c r="W78" s="158"/>
      <c r="X78" s="158" t="s">
        <v>286</v>
      </c>
      <c r="Y78" s="158" t="s">
        <v>209</v>
      </c>
      <c r="Z78" s="147"/>
      <c r="AA78" s="147"/>
      <c r="AB78" s="147"/>
      <c r="AC78" s="147"/>
      <c r="AD78" s="147"/>
      <c r="AE78" s="147"/>
      <c r="AF78" s="147"/>
      <c r="AG78" s="147" t="s">
        <v>1329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56" t="s">
        <v>1380</v>
      </c>
      <c r="D79" s="257"/>
      <c r="E79" s="257"/>
      <c r="F79" s="257"/>
      <c r="G79" s="257"/>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254" t="s">
        <v>1381</v>
      </c>
      <c r="D80" s="255"/>
      <c r="E80" s="255"/>
      <c r="F80" s="255"/>
      <c r="G80" s="255"/>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212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83" t="s">
        <v>1382</v>
      </c>
      <c r="D81" s="163"/>
      <c r="E81" s="164">
        <v>0.8</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217</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x14ac:dyDescent="0.2">
      <c r="A82" s="166" t="s">
        <v>201</v>
      </c>
      <c r="B82" s="167" t="s">
        <v>170</v>
      </c>
      <c r="C82" s="181" t="s">
        <v>112</v>
      </c>
      <c r="D82" s="168"/>
      <c r="E82" s="169"/>
      <c r="F82" s="170"/>
      <c r="G82" s="170">
        <f>SUMIF(AG83:AG90,"&lt;&gt;NOR",G83:G90)</f>
        <v>0</v>
      </c>
      <c r="H82" s="170"/>
      <c r="I82" s="170">
        <f>SUM(I83:I90)</f>
        <v>0</v>
      </c>
      <c r="J82" s="170"/>
      <c r="K82" s="170">
        <f>SUM(K83:K90)</f>
        <v>0</v>
      </c>
      <c r="L82" s="170"/>
      <c r="M82" s="170">
        <f>SUM(M83:M90)</f>
        <v>0</v>
      </c>
      <c r="N82" s="169"/>
      <c r="O82" s="169">
        <f>SUM(O83:O90)</f>
        <v>0</v>
      </c>
      <c r="P82" s="169"/>
      <c r="Q82" s="169">
        <f>SUM(Q83:Q90)</f>
        <v>0</v>
      </c>
      <c r="R82" s="170"/>
      <c r="S82" s="170"/>
      <c r="T82" s="171"/>
      <c r="U82" s="165"/>
      <c r="V82" s="165">
        <f>SUM(V83:V90)</f>
        <v>0</v>
      </c>
      <c r="W82" s="165"/>
      <c r="X82" s="165"/>
      <c r="Y82" s="165"/>
      <c r="AG82" t="s">
        <v>202</v>
      </c>
    </row>
    <row r="83" spans="1:60" outlineLevel="1" x14ac:dyDescent="0.2">
      <c r="A83" s="188">
        <v>29</v>
      </c>
      <c r="B83" s="189" t="s">
        <v>1089</v>
      </c>
      <c r="C83" s="196" t="s">
        <v>1090</v>
      </c>
      <c r="D83" s="190" t="s">
        <v>283</v>
      </c>
      <c r="E83" s="191">
        <v>2.4660000000000001E-2</v>
      </c>
      <c r="F83" s="192"/>
      <c r="G83" s="193">
        <f t="shared" ref="G83:G89" si="0">ROUND(E83*F83,2)</f>
        <v>0</v>
      </c>
      <c r="H83" s="192"/>
      <c r="I83" s="193">
        <f t="shared" ref="I83:I89" si="1">ROUND(E83*H83,2)</f>
        <v>0</v>
      </c>
      <c r="J83" s="192"/>
      <c r="K83" s="193">
        <f t="shared" ref="K83:K89" si="2">ROUND(E83*J83,2)</f>
        <v>0</v>
      </c>
      <c r="L83" s="193">
        <v>21</v>
      </c>
      <c r="M83" s="193">
        <f t="shared" ref="M83:M89" si="3">G83*(1+L83/100)</f>
        <v>0</v>
      </c>
      <c r="N83" s="191">
        <v>0</v>
      </c>
      <c r="O83" s="191">
        <f t="shared" ref="O83:O89" si="4">ROUND(E83*N83,2)</f>
        <v>0</v>
      </c>
      <c r="P83" s="191">
        <v>0</v>
      </c>
      <c r="Q83" s="191">
        <f t="shared" ref="Q83:Q89" si="5">ROUND(E83*P83,2)</f>
        <v>0</v>
      </c>
      <c r="R83" s="193"/>
      <c r="S83" s="193" t="s">
        <v>229</v>
      </c>
      <c r="T83" s="194" t="s">
        <v>229</v>
      </c>
      <c r="U83" s="158">
        <v>0</v>
      </c>
      <c r="V83" s="158">
        <f t="shared" ref="V83:V89" si="6">ROUND(E83*U83,2)</f>
        <v>0</v>
      </c>
      <c r="W83" s="158"/>
      <c r="X83" s="158" t="s">
        <v>1091</v>
      </c>
      <c r="Y83" s="158" t="s">
        <v>209</v>
      </c>
      <c r="Z83" s="147"/>
      <c r="AA83" s="147"/>
      <c r="AB83" s="147"/>
      <c r="AC83" s="147"/>
      <c r="AD83" s="147"/>
      <c r="AE83" s="147"/>
      <c r="AF83" s="147"/>
      <c r="AG83" s="147" t="s">
        <v>1092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88">
        <v>30</v>
      </c>
      <c r="B84" s="189" t="s">
        <v>1094</v>
      </c>
      <c r="C84" s="196" t="s">
        <v>1095</v>
      </c>
      <c r="D84" s="190" t="s">
        <v>283</v>
      </c>
      <c r="E84" s="191">
        <v>2.4660000000000001E-2</v>
      </c>
      <c r="F84" s="192"/>
      <c r="G84" s="193">
        <f t="shared" si="0"/>
        <v>0</v>
      </c>
      <c r="H84" s="192"/>
      <c r="I84" s="193">
        <f t="shared" si="1"/>
        <v>0</v>
      </c>
      <c r="J84" s="192"/>
      <c r="K84" s="193">
        <f t="shared" si="2"/>
        <v>0</v>
      </c>
      <c r="L84" s="193">
        <v>21</v>
      </c>
      <c r="M84" s="193">
        <f t="shared" si="3"/>
        <v>0</v>
      </c>
      <c r="N84" s="191">
        <v>0</v>
      </c>
      <c r="O84" s="191">
        <f t="shared" si="4"/>
        <v>0</v>
      </c>
      <c r="P84" s="191">
        <v>0</v>
      </c>
      <c r="Q84" s="191">
        <f t="shared" si="5"/>
        <v>0</v>
      </c>
      <c r="R84" s="193"/>
      <c r="S84" s="193" t="s">
        <v>229</v>
      </c>
      <c r="T84" s="194" t="s">
        <v>229</v>
      </c>
      <c r="U84" s="158">
        <v>0</v>
      </c>
      <c r="V84" s="158">
        <f t="shared" si="6"/>
        <v>0</v>
      </c>
      <c r="W84" s="158"/>
      <c r="X84" s="158" t="s">
        <v>1091</v>
      </c>
      <c r="Y84" s="158" t="s">
        <v>209</v>
      </c>
      <c r="Z84" s="147"/>
      <c r="AA84" s="147"/>
      <c r="AB84" s="147"/>
      <c r="AC84" s="147"/>
      <c r="AD84" s="147"/>
      <c r="AE84" s="147"/>
      <c r="AF84" s="147"/>
      <c r="AG84" s="147" t="s">
        <v>1092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8">
        <v>31</v>
      </c>
      <c r="B85" s="189" t="s">
        <v>1096</v>
      </c>
      <c r="C85" s="196" t="s">
        <v>1097</v>
      </c>
      <c r="D85" s="190" t="s">
        <v>283</v>
      </c>
      <c r="E85" s="191">
        <v>2.4660000000000001E-2</v>
      </c>
      <c r="F85" s="192"/>
      <c r="G85" s="193">
        <f t="shared" si="0"/>
        <v>0</v>
      </c>
      <c r="H85" s="192"/>
      <c r="I85" s="193">
        <f t="shared" si="1"/>
        <v>0</v>
      </c>
      <c r="J85" s="192"/>
      <c r="K85" s="193">
        <f t="shared" si="2"/>
        <v>0</v>
      </c>
      <c r="L85" s="193">
        <v>21</v>
      </c>
      <c r="M85" s="193">
        <f t="shared" si="3"/>
        <v>0</v>
      </c>
      <c r="N85" s="191">
        <v>0</v>
      </c>
      <c r="O85" s="191">
        <f t="shared" si="4"/>
        <v>0</v>
      </c>
      <c r="P85" s="191">
        <v>0</v>
      </c>
      <c r="Q85" s="191">
        <f t="shared" si="5"/>
        <v>0</v>
      </c>
      <c r="R85" s="193"/>
      <c r="S85" s="193" t="s">
        <v>229</v>
      </c>
      <c r="T85" s="194" t="s">
        <v>229</v>
      </c>
      <c r="U85" s="158">
        <v>0</v>
      </c>
      <c r="V85" s="158">
        <f t="shared" si="6"/>
        <v>0</v>
      </c>
      <c r="W85" s="158"/>
      <c r="X85" s="158" t="s">
        <v>1091</v>
      </c>
      <c r="Y85" s="158" t="s">
        <v>209</v>
      </c>
      <c r="Z85" s="147"/>
      <c r="AA85" s="147"/>
      <c r="AB85" s="147"/>
      <c r="AC85" s="147"/>
      <c r="AD85" s="147"/>
      <c r="AE85" s="147"/>
      <c r="AF85" s="147"/>
      <c r="AG85" s="147" t="s">
        <v>1092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8">
        <v>32</v>
      </c>
      <c r="B86" s="189" t="s">
        <v>1098</v>
      </c>
      <c r="C86" s="196" t="s">
        <v>1099</v>
      </c>
      <c r="D86" s="190" t="s">
        <v>283</v>
      </c>
      <c r="E86" s="191">
        <v>0.46854000000000001</v>
      </c>
      <c r="F86" s="192"/>
      <c r="G86" s="193">
        <f t="shared" si="0"/>
        <v>0</v>
      </c>
      <c r="H86" s="192"/>
      <c r="I86" s="193">
        <f t="shared" si="1"/>
        <v>0</v>
      </c>
      <c r="J86" s="192"/>
      <c r="K86" s="193">
        <f t="shared" si="2"/>
        <v>0</v>
      </c>
      <c r="L86" s="193">
        <v>21</v>
      </c>
      <c r="M86" s="193">
        <f t="shared" si="3"/>
        <v>0</v>
      </c>
      <c r="N86" s="191">
        <v>0</v>
      </c>
      <c r="O86" s="191">
        <f t="shared" si="4"/>
        <v>0</v>
      </c>
      <c r="P86" s="191">
        <v>0</v>
      </c>
      <c r="Q86" s="191">
        <f t="shared" si="5"/>
        <v>0</v>
      </c>
      <c r="R86" s="193"/>
      <c r="S86" s="193" t="s">
        <v>229</v>
      </c>
      <c r="T86" s="194" t="s">
        <v>229</v>
      </c>
      <c r="U86" s="158">
        <v>0</v>
      </c>
      <c r="V86" s="158">
        <f t="shared" si="6"/>
        <v>0</v>
      </c>
      <c r="W86" s="158"/>
      <c r="X86" s="158" t="s">
        <v>1091</v>
      </c>
      <c r="Y86" s="158" t="s">
        <v>209</v>
      </c>
      <c r="Z86" s="147"/>
      <c r="AA86" s="147"/>
      <c r="AB86" s="147"/>
      <c r="AC86" s="147"/>
      <c r="AD86" s="147"/>
      <c r="AE86" s="147"/>
      <c r="AF86" s="147"/>
      <c r="AG86" s="147" t="s">
        <v>1092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8">
        <v>33</v>
      </c>
      <c r="B87" s="189" t="s">
        <v>1100</v>
      </c>
      <c r="C87" s="196" t="s">
        <v>1101</v>
      </c>
      <c r="D87" s="190" t="s">
        <v>283</v>
      </c>
      <c r="E87" s="191">
        <v>2.4660000000000001E-2</v>
      </c>
      <c r="F87" s="192"/>
      <c r="G87" s="193">
        <f t="shared" si="0"/>
        <v>0</v>
      </c>
      <c r="H87" s="192"/>
      <c r="I87" s="193">
        <f t="shared" si="1"/>
        <v>0</v>
      </c>
      <c r="J87" s="192"/>
      <c r="K87" s="193">
        <f t="shared" si="2"/>
        <v>0</v>
      </c>
      <c r="L87" s="193">
        <v>21</v>
      </c>
      <c r="M87" s="193">
        <f t="shared" si="3"/>
        <v>0</v>
      </c>
      <c r="N87" s="191">
        <v>0</v>
      </c>
      <c r="O87" s="191">
        <f t="shared" si="4"/>
        <v>0</v>
      </c>
      <c r="P87" s="191">
        <v>0</v>
      </c>
      <c r="Q87" s="191">
        <f t="shared" si="5"/>
        <v>0</v>
      </c>
      <c r="R87" s="193"/>
      <c r="S87" s="193" t="s">
        <v>229</v>
      </c>
      <c r="T87" s="194" t="s">
        <v>229</v>
      </c>
      <c r="U87" s="158">
        <v>0</v>
      </c>
      <c r="V87" s="158">
        <f t="shared" si="6"/>
        <v>0</v>
      </c>
      <c r="W87" s="158"/>
      <c r="X87" s="158" t="s">
        <v>1091</v>
      </c>
      <c r="Y87" s="158" t="s">
        <v>209</v>
      </c>
      <c r="Z87" s="147"/>
      <c r="AA87" s="147"/>
      <c r="AB87" s="147"/>
      <c r="AC87" s="147"/>
      <c r="AD87" s="147"/>
      <c r="AE87" s="147"/>
      <c r="AF87" s="147"/>
      <c r="AG87" s="147" t="s">
        <v>1092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88">
        <v>34</v>
      </c>
      <c r="B88" s="189" t="s">
        <v>1102</v>
      </c>
      <c r="C88" s="196" t="s">
        <v>1103</v>
      </c>
      <c r="D88" s="190" t="s">
        <v>283</v>
      </c>
      <c r="E88" s="191">
        <v>0.24660000000000001</v>
      </c>
      <c r="F88" s="192"/>
      <c r="G88" s="193">
        <f t="shared" si="0"/>
        <v>0</v>
      </c>
      <c r="H88" s="192"/>
      <c r="I88" s="193">
        <f t="shared" si="1"/>
        <v>0</v>
      </c>
      <c r="J88" s="192"/>
      <c r="K88" s="193">
        <f t="shared" si="2"/>
        <v>0</v>
      </c>
      <c r="L88" s="193">
        <v>21</v>
      </c>
      <c r="M88" s="193">
        <f t="shared" si="3"/>
        <v>0</v>
      </c>
      <c r="N88" s="191">
        <v>0</v>
      </c>
      <c r="O88" s="191">
        <f t="shared" si="4"/>
        <v>0</v>
      </c>
      <c r="P88" s="191">
        <v>0</v>
      </c>
      <c r="Q88" s="191">
        <f t="shared" si="5"/>
        <v>0</v>
      </c>
      <c r="R88" s="193"/>
      <c r="S88" s="193" t="s">
        <v>229</v>
      </c>
      <c r="T88" s="194" t="s">
        <v>229</v>
      </c>
      <c r="U88" s="158">
        <v>0</v>
      </c>
      <c r="V88" s="158">
        <f t="shared" si="6"/>
        <v>0</v>
      </c>
      <c r="W88" s="158"/>
      <c r="X88" s="158" t="s">
        <v>1091</v>
      </c>
      <c r="Y88" s="158" t="s">
        <v>209</v>
      </c>
      <c r="Z88" s="147"/>
      <c r="AA88" s="147"/>
      <c r="AB88" s="147"/>
      <c r="AC88" s="147"/>
      <c r="AD88" s="147"/>
      <c r="AE88" s="147"/>
      <c r="AF88" s="147"/>
      <c r="AG88" s="147" t="s">
        <v>1092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73">
        <v>35</v>
      </c>
      <c r="B89" s="174" t="s">
        <v>1313</v>
      </c>
      <c r="C89" s="182" t="s">
        <v>1314</v>
      </c>
      <c r="D89" s="175" t="s">
        <v>283</v>
      </c>
      <c r="E89" s="176">
        <v>2.4660000000000001E-2</v>
      </c>
      <c r="F89" s="177"/>
      <c r="G89" s="178">
        <f t="shared" si="0"/>
        <v>0</v>
      </c>
      <c r="H89" s="177"/>
      <c r="I89" s="178">
        <f t="shared" si="1"/>
        <v>0</v>
      </c>
      <c r="J89" s="177"/>
      <c r="K89" s="178">
        <f t="shared" si="2"/>
        <v>0</v>
      </c>
      <c r="L89" s="178">
        <v>21</v>
      </c>
      <c r="M89" s="178">
        <f t="shared" si="3"/>
        <v>0</v>
      </c>
      <c r="N89" s="176">
        <v>0</v>
      </c>
      <c r="O89" s="176">
        <f t="shared" si="4"/>
        <v>0</v>
      </c>
      <c r="P89" s="176">
        <v>0</v>
      </c>
      <c r="Q89" s="176">
        <f t="shared" si="5"/>
        <v>0</v>
      </c>
      <c r="R89" s="178"/>
      <c r="S89" s="178" t="s">
        <v>229</v>
      </c>
      <c r="T89" s="179" t="s">
        <v>229</v>
      </c>
      <c r="U89" s="158">
        <v>0</v>
      </c>
      <c r="V89" s="158">
        <f t="shared" si="6"/>
        <v>0</v>
      </c>
      <c r="W89" s="158"/>
      <c r="X89" s="158" t="s">
        <v>1091</v>
      </c>
      <c r="Y89" s="158" t="s">
        <v>209</v>
      </c>
      <c r="Z89" s="147"/>
      <c r="AA89" s="147"/>
      <c r="AB89" s="147"/>
      <c r="AC89" s="147"/>
      <c r="AD89" s="147"/>
      <c r="AE89" s="147"/>
      <c r="AF89" s="147"/>
      <c r="AG89" s="147" t="s">
        <v>1092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256" t="s">
        <v>1315</v>
      </c>
      <c r="D90" s="257"/>
      <c r="E90" s="257"/>
      <c r="F90" s="257"/>
      <c r="G90" s="257"/>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3"/>
      <c r="B91" s="4"/>
      <c r="C91" s="185"/>
      <c r="D91" s="6"/>
      <c r="E91" s="3"/>
      <c r="F91" s="3"/>
      <c r="G91" s="3"/>
      <c r="H91" s="3"/>
      <c r="I91" s="3"/>
      <c r="J91" s="3"/>
      <c r="K91" s="3"/>
      <c r="L91" s="3"/>
      <c r="M91" s="3"/>
      <c r="N91" s="3"/>
      <c r="O91" s="3"/>
      <c r="P91" s="3"/>
      <c r="Q91" s="3"/>
      <c r="R91" s="3"/>
      <c r="S91" s="3"/>
      <c r="T91" s="3"/>
      <c r="U91" s="3"/>
      <c r="V91" s="3"/>
      <c r="W91" s="3"/>
      <c r="X91" s="3"/>
      <c r="Y91" s="3"/>
      <c r="AE91">
        <v>12</v>
      </c>
      <c r="AF91">
        <v>21</v>
      </c>
      <c r="AG91" t="s">
        <v>187</v>
      </c>
    </row>
    <row r="92" spans="1:60" x14ac:dyDescent="0.2">
      <c r="A92" s="150"/>
      <c r="B92" s="151" t="s">
        <v>29</v>
      </c>
      <c r="C92" s="186"/>
      <c r="D92" s="152"/>
      <c r="E92" s="153"/>
      <c r="F92" s="153"/>
      <c r="G92" s="172">
        <f>G8+G12+G15+G21+G23+G31+G35+G82</f>
        <v>0</v>
      </c>
      <c r="H92" s="3"/>
      <c r="I92" s="3"/>
      <c r="J92" s="3"/>
      <c r="K92" s="3"/>
      <c r="L92" s="3"/>
      <c r="M92" s="3"/>
      <c r="N92" s="3"/>
      <c r="O92" s="3"/>
      <c r="P92" s="3"/>
      <c r="Q92" s="3"/>
      <c r="R92" s="3"/>
      <c r="S92" s="3"/>
      <c r="T92" s="3"/>
      <c r="U92" s="3"/>
      <c r="V92" s="3"/>
      <c r="W92" s="3"/>
      <c r="X92" s="3"/>
      <c r="Y92" s="3"/>
      <c r="AE92">
        <f>SUMIF(L7:L90,AE91,G7:G90)</f>
        <v>0</v>
      </c>
      <c r="AF92">
        <f>SUMIF(L7:L90,AF91,G7:G90)</f>
        <v>0</v>
      </c>
      <c r="AG92" t="s">
        <v>246</v>
      </c>
    </row>
    <row r="93" spans="1:60" x14ac:dyDescent="0.2">
      <c r="C93" s="187"/>
      <c r="D93" s="10"/>
      <c r="AG93" t="s">
        <v>249</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4Htfu2WRbDKgvXKz1JlSDi55PVwB0U5WMKaUKAundolq2RuK23r9xwW2U9MDGQC7Gai+sqeCs/nvYxIag9ZWQ==" saltValue="tmWBWwSgRIm1i0QiIIDGZA==" spinCount="100000" sheet="1" formatRows="0"/>
  <mergeCells count="19">
    <mergeCell ref="C58:G58"/>
    <mergeCell ref="A1:G1"/>
    <mergeCell ref="C2:G2"/>
    <mergeCell ref="C3:G3"/>
    <mergeCell ref="C4:G4"/>
    <mergeCell ref="C10:G10"/>
    <mergeCell ref="C17:G17"/>
    <mergeCell ref="C25:G25"/>
    <mergeCell ref="C28:G28"/>
    <mergeCell ref="C55:G55"/>
    <mergeCell ref="C56:G56"/>
    <mergeCell ref="C57:G57"/>
    <mergeCell ref="C90:G90"/>
    <mergeCell ref="C59:G59"/>
    <mergeCell ref="C60:G60"/>
    <mergeCell ref="C61:G61"/>
    <mergeCell ref="C62:G62"/>
    <mergeCell ref="C79:G79"/>
    <mergeCell ref="C80:G8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16BA-E8C4-4064-8C41-46D614C019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57</v>
      </c>
      <c r="C4" s="262" t="s">
        <v>58</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81</v>
      </c>
      <c r="C8" s="181" t="s">
        <v>82</v>
      </c>
      <c r="D8" s="168"/>
      <c r="E8" s="169"/>
      <c r="F8" s="170"/>
      <c r="G8" s="170">
        <f>SUMIF(AG9:AG30,"&lt;&gt;NOR",G9:G30)</f>
        <v>0</v>
      </c>
      <c r="H8" s="170"/>
      <c r="I8" s="170">
        <f>SUM(I9:I30)</f>
        <v>0</v>
      </c>
      <c r="J8" s="170"/>
      <c r="K8" s="170">
        <f>SUM(K9:K30)</f>
        <v>0</v>
      </c>
      <c r="L8" s="170"/>
      <c r="M8" s="170">
        <f>SUM(M9:M30)</f>
        <v>0</v>
      </c>
      <c r="N8" s="169"/>
      <c r="O8" s="169">
        <f>SUM(O9:O30)</f>
        <v>1.76</v>
      </c>
      <c r="P8" s="169"/>
      <c r="Q8" s="169">
        <f>SUM(Q9:Q30)</f>
        <v>0.88</v>
      </c>
      <c r="R8" s="170"/>
      <c r="S8" s="170"/>
      <c r="T8" s="171"/>
      <c r="U8" s="165"/>
      <c r="V8" s="165">
        <f>SUM(V9:V30)</f>
        <v>0</v>
      </c>
      <c r="W8" s="165"/>
      <c r="X8" s="165"/>
      <c r="Y8" s="165"/>
      <c r="AG8" t="s">
        <v>202</v>
      </c>
    </row>
    <row r="9" spans="1:60" outlineLevel="1" x14ac:dyDescent="0.2">
      <c r="A9" s="173">
        <v>1</v>
      </c>
      <c r="B9" s="174" t="s">
        <v>1383</v>
      </c>
      <c r="C9" s="182" t="s">
        <v>1384</v>
      </c>
      <c r="D9" s="175" t="s">
        <v>414</v>
      </c>
      <c r="E9" s="176">
        <v>7.5</v>
      </c>
      <c r="F9" s="177"/>
      <c r="G9" s="178">
        <f>ROUND(E9*F9,2)</f>
        <v>0</v>
      </c>
      <c r="H9" s="177"/>
      <c r="I9" s="178">
        <f>ROUND(E9*H9,2)</f>
        <v>0</v>
      </c>
      <c r="J9" s="177"/>
      <c r="K9" s="178">
        <f>ROUND(E9*J9,2)</f>
        <v>0</v>
      </c>
      <c r="L9" s="178">
        <v>21</v>
      </c>
      <c r="M9" s="178">
        <f>G9*(1+L9/100)</f>
        <v>0</v>
      </c>
      <c r="N9" s="176">
        <v>0</v>
      </c>
      <c r="O9" s="176">
        <f>ROUND(E9*N9,2)</f>
        <v>0</v>
      </c>
      <c r="P9" s="176">
        <v>0.11738999999999999</v>
      </c>
      <c r="Q9" s="176">
        <f>ROUND(E9*P9,2)</f>
        <v>0.88</v>
      </c>
      <c r="R9" s="178"/>
      <c r="S9" s="178" t="s">
        <v>229</v>
      </c>
      <c r="T9" s="179" t="s">
        <v>229</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1385</v>
      </c>
      <c r="D10" s="163"/>
      <c r="E10" s="164">
        <v>7.5</v>
      </c>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2</v>
      </c>
      <c r="B11" s="174" t="s">
        <v>1386</v>
      </c>
      <c r="C11" s="182" t="s">
        <v>1387</v>
      </c>
      <c r="D11" s="175" t="s">
        <v>279</v>
      </c>
      <c r="E11" s="176">
        <v>1.68</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229</v>
      </c>
      <c r="T11" s="179" t="s">
        <v>229</v>
      </c>
      <c r="U11" s="158">
        <v>0</v>
      </c>
      <c r="V11" s="158">
        <f>ROUND(E11*U11,2)</f>
        <v>0</v>
      </c>
      <c r="W11" s="158"/>
      <c r="X11" s="158" t="s">
        <v>208</v>
      </c>
      <c r="Y11" s="158" t="s">
        <v>209</v>
      </c>
      <c r="Z11" s="147"/>
      <c r="AA11" s="147"/>
      <c r="AB11" s="147"/>
      <c r="AC11" s="147"/>
      <c r="AD11" s="147"/>
      <c r="AE11" s="147"/>
      <c r="AF11" s="147"/>
      <c r="AG11" s="147" t="s">
        <v>210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3" t="s">
        <v>1388</v>
      </c>
      <c r="D12" s="163"/>
      <c r="E12" s="164">
        <v>1.68</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217</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3</v>
      </c>
      <c r="B13" s="174" t="s">
        <v>1389</v>
      </c>
      <c r="C13" s="182" t="s">
        <v>1390</v>
      </c>
      <c r="D13" s="175" t="s">
        <v>279</v>
      </c>
      <c r="E13" s="176">
        <v>1.68</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229</v>
      </c>
      <c r="T13" s="179" t="s">
        <v>229</v>
      </c>
      <c r="U13" s="158">
        <v>0</v>
      </c>
      <c r="V13" s="158">
        <f>ROUND(E13*U13,2)</f>
        <v>0</v>
      </c>
      <c r="W13" s="158"/>
      <c r="X13" s="158" t="s">
        <v>208</v>
      </c>
      <c r="Y13" s="158" t="s">
        <v>209</v>
      </c>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3" t="s">
        <v>1388</v>
      </c>
      <c r="D14" s="163"/>
      <c r="E14" s="164">
        <v>1.68</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4</v>
      </c>
      <c r="B15" s="174" t="s">
        <v>1391</v>
      </c>
      <c r="C15" s="182" t="s">
        <v>1392</v>
      </c>
      <c r="D15" s="175" t="s">
        <v>279</v>
      </c>
      <c r="E15" s="176">
        <v>1.68</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229</v>
      </c>
      <c r="T15" s="179" t="s">
        <v>229</v>
      </c>
      <c r="U15" s="158">
        <v>0</v>
      </c>
      <c r="V15" s="158">
        <f>ROUND(E15*U15,2)</f>
        <v>0</v>
      </c>
      <c r="W15" s="158"/>
      <c r="X15" s="158" t="s">
        <v>208</v>
      </c>
      <c r="Y15" s="158" t="s">
        <v>209</v>
      </c>
      <c r="Z15" s="147"/>
      <c r="AA15" s="147"/>
      <c r="AB15" s="147"/>
      <c r="AC15" s="147"/>
      <c r="AD15" s="147"/>
      <c r="AE15" s="147"/>
      <c r="AF15" s="147"/>
      <c r="AG15" s="147" t="s">
        <v>253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3" t="s">
        <v>1388</v>
      </c>
      <c r="D16" s="163"/>
      <c r="E16" s="164">
        <v>1.68</v>
      </c>
      <c r="F16" s="158"/>
      <c r="G16" s="158"/>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217</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3">
        <v>5</v>
      </c>
      <c r="B17" s="174" t="s">
        <v>1130</v>
      </c>
      <c r="C17" s="182" t="s">
        <v>1131</v>
      </c>
      <c r="D17" s="175" t="s">
        <v>279</v>
      </c>
      <c r="E17" s="176">
        <v>1.68</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229</v>
      </c>
      <c r="T17" s="179" t="s">
        <v>229</v>
      </c>
      <c r="U17" s="158">
        <v>0</v>
      </c>
      <c r="V17" s="158">
        <f>ROUND(E17*U17,2)</f>
        <v>0</v>
      </c>
      <c r="W17" s="158"/>
      <c r="X17" s="158" t="s">
        <v>208</v>
      </c>
      <c r="Y17" s="158" t="s">
        <v>209</v>
      </c>
      <c r="Z17" s="147"/>
      <c r="AA17" s="147"/>
      <c r="AB17" s="147"/>
      <c r="AC17" s="147"/>
      <c r="AD17" s="147"/>
      <c r="AE17" s="147"/>
      <c r="AF17" s="147"/>
      <c r="AG17" s="147" t="s">
        <v>253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3" t="s">
        <v>1388</v>
      </c>
      <c r="D18" s="163"/>
      <c r="E18" s="164">
        <v>1.68</v>
      </c>
      <c r="F18" s="158"/>
      <c r="G18" s="158"/>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217</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3">
        <v>6</v>
      </c>
      <c r="B19" s="174" t="s">
        <v>1393</v>
      </c>
      <c r="C19" s="182" t="s">
        <v>1394</v>
      </c>
      <c r="D19" s="175" t="s">
        <v>279</v>
      </c>
      <c r="E19" s="176">
        <v>1.68</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229</v>
      </c>
      <c r="T19" s="179" t="s">
        <v>229</v>
      </c>
      <c r="U19" s="158">
        <v>0</v>
      </c>
      <c r="V19" s="158">
        <f>ROUND(E19*U19,2)</f>
        <v>0</v>
      </c>
      <c r="W19" s="158"/>
      <c r="X19" s="158" t="s">
        <v>208</v>
      </c>
      <c r="Y19" s="158" t="s">
        <v>209</v>
      </c>
      <c r="Z19" s="147"/>
      <c r="AA19" s="147"/>
      <c r="AB19" s="147"/>
      <c r="AC19" s="147"/>
      <c r="AD19" s="147"/>
      <c r="AE19" s="147"/>
      <c r="AF19" s="147"/>
      <c r="AG19" s="147" t="s">
        <v>253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3" t="s">
        <v>1388</v>
      </c>
      <c r="D20" s="163"/>
      <c r="E20" s="164">
        <v>1.68</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3">
        <v>7</v>
      </c>
      <c r="B21" s="174" t="s">
        <v>1132</v>
      </c>
      <c r="C21" s="182" t="s">
        <v>1133</v>
      </c>
      <c r="D21" s="175" t="s">
        <v>279</v>
      </c>
      <c r="E21" s="176">
        <v>1.68</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229</v>
      </c>
      <c r="T21" s="179" t="s">
        <v>229</v>
      </c>
      <c r="U21" s="158">
        <v>0</v>
      </c>
      <c r="V21" s="158">
        <f>ROUND(E21*U21,2)</f>
        <v>0</v>
      </c>
      <c r="W21" s="158"/>
      <c r="X21" s="158" t="s">
        <v>208</v>
      </c>
      <c r="Y21" s="158" t="s">
        <v>209</v>
      </c>
      <c r="Z21" s="147"/>
      <c r="AA21" s="147"/>
      <c r="AB21" s="147"/>
      <c r="AC21" s="147"/>
      <c r="AD21" s="147"/>
      <c r="AE21" s="147"/>
      <c r="AF21" s="147"/>
      <c r="AG21" s="147" t="s">
        <v>253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3" t="s">
        <v>1388</v>
      </c>
      <c r="D22" s="163"/>
      <c r="E22" s="164">
        <v>1.68</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217</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3">
        <v>8</v>
      </c>
      <c r="B23" s="174" t="s">
        <v>1395</v>
      </c>
      <c r="C23" s="182" t="s">
        <v>1396</v>
      </c>
      <c r="D23" s="175" t="s">
        <v>279</v>
      </c>
      <c r="E23" s="176">
        <v>1.68</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229</v>
      </c>
      <c r="T23" s="179" t="s">
        <v>229</v>
      </c>
      <c r="U23" s="158">
        <v>0</v>
      </c>
      <c r="V23" s="158">
        <f>ROUND(E23*U23,2)</f>
        <v>0</v>
      </c>
      <c r="W23" s="158"/>
      <c r="X23" s="158" t="s">
        <v>208</v>
      </c>
      <c r="Y23" s="158" t="s">
        <v>209</v>
      </c>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3" t="s">
        <v>1388</v>
      </c>
      <c r="D24" s="163"/>
      <c r="E24" s="164">
        <v>1.68</v>
      </c>
      <c r="F24" s="158"/>
      <c r="G24" s="158"/>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217</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9</v>
      </c>
      <c r="B25" s="174" t="s">
        <v>1135</v>
      </c>
      <c r="C25" s="182" t="s">
        <v>1397</v>
      </c>
      <c r="D25" s="175" t="s">
        <v>279</v>
      </c>
      <c r="E25" s="176">
        <v>1.68</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206</v>
      </c>
      <c r="T25" s="179" t="s">
        <v>207</v>
      </c>
      <c r="U25" s="158">
        <v>0</v>
      </c>
      <c r="V25" s="158">
        <f>ROUND(E25*U25,2)</f>
        <v>0</v>
      </c>
      <c r="W25" s="158"/>
      <c r="X25" s="158" t="s">
        <v>208</v>
      </c>
      <c r="Y25" s="158" t="s">
        <v>209</v>
      </c>
      <c r="Z25" s="147"/>
      <c r="AA25" s="147"/>
      <c r="AB25" s="147"/>
      <c r="AC25" s="147"/>
      <c r="AD25" s="147"/>
      <c r="AE25" s="147"/>
      <c r="AF25" s="147"/>
      <c r="AG25" s="147" t="s">
        <v>253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56" t="s">
        <v>1398</v>
      </c>
      <c r="D26" s="257"/>
      <c r="E26" s="257"/>
      <c r="F26" s="257"/>
      <c r="G26" s="257"/>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212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3" x14ac:dyDescent="0.2">
      <c r="A27" s="154"/>
      <c r="B27" s="155"/>
      <c r="C27" s="254" t="s">
        <v>1399</v>
      </c>
      <c r="D27" s="255"/>
      <c r="E27" s="255"/>
      <c r="F27" s="255"/>
      <c r="G27" s="255"/>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80" t="str">
        <f>C27</f>
        <v>V položce je zahrnuto naložení, svislý a vodorovný přesun včetně likvidace výkopku v souladu se zákonem o odpadech dle technologie a místa určených zhotovitem, včetně poplatků za uložení.</v>
      </c>
      <c r="BB27" s="147"/>
      <c r="BC27" s="147"/>
      <c r="BD27" s="147"/>
      <c r="BE27" s="147"/>
      <c r="BF27" s="147"/>
      <c r="BG27" s="147"/>
      <c r="BH27" s="147"/>
    </row>
    <row r="28" spans="1:60" outlineLevel="2" x14ac:dyDescent="0.2">
      <c r="A28" s="154"/>
      <c r="B28" s="155"/>
      <c r="C28" s="183" t="s">
        <v>1388</v>
      </c>
      <c r="D28" s="163"/>
      <c r="E28" s="164">
        <v>1.68</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10</v>
      </c>
      <c r="B29" s="174" t="s">
        <v>1400</v>
      </c>
      <c r="C29" s="182" t="s">
        <v>1401</v>
      </c>
      <c r="D29" s="175" t="s">
        <v>283</v>
      </c>
      <c r="E29" s="176">
        <v>1.764</v>
      </c>
      <c r="F29" s="177"/>
      <c r="G29" s="178">
        <f>ROUND(E29*F29,2)</f>
        <v>0</v>
      </c>
      <c r="H29" s="177"/>
      <c r="I29" s="178">
        <f>ROUND(E29*H29,2)</f>
        <v>0</v>
      </c>
      <c r="J29" s="177"/>
      <c r="K29" s="178">
        <f>ROUND(E29*J29,2)</f>
        <v>0</v>
      </c>
      <c r="L29" s="178">
        <v>21</v>
      </c>
      <c r="M29" s="178">
        <f>G29*(1+L29/100)</f>
        <v>0</v>
      </c>
      <c r="N29" s="176">
        <v>1</v>
      </c>
      <c r="O29" s="176">
        <f>ROUND(E29*N29,2)</f>
        <v>1.76</v>
      </c>
      <c r="P29" s="176">
        <v>0</v>
      </c>
      <c r="Q29" s="176">
        <f>ROUND(E29*P29,2)</f>
        <v>0</v>
      </c>
      <c r="R29" s="178" t="s">
        <v>284</v>
      </c>
      <c r="S29" s="178" t="s">
        <v>229</v>
      </c>
      <c r="T29" s="179" t="s">
        <v>285</v>
      </c>
      <c r="U29" s="158">
        <v>0</v>
      </c>
      <c r="V29" s="158">
        <f>ROUND(E29*U29,2)</f>
        <v>0</v>
      </c>
      <c r="W29" s="158"/>
      <c r="X29" s="158" t="s">
        <v>286</v>
      </c>
      <c r="Y29" s="158" t="s">
        <v>209</v>
      </c>
      <c r="Z29" s="147"/>
      <c r="AA29" s="147"/>
      <c r="AB29" s="147"/>
      <c r="AC29" s="147"/>
      <c r="AD29" s="147"/>
      <c r="AE29" s="147"/>
      <c r="AF29" s="147"/>
      <c r="AG29" s="147" t="s">
        <v>287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3" t="s">
        <v>1402</v>
      </c>
      <c r="D30" s="163"/>
      <c r="E30" s="164">
        <v>1.76</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6" t="s">
        <v>201</v>
      </c>
      <c r="B31" s="167" t="s">
        <v>87</v>
      </c>
      <c r="C31" s="181" t="s">
        <v>88</v>
      </c>
      <c r="D31" s="168"/>
      <c r="E31" s="169"/>
      <c r="F31" s="170"/>
      <c r="G31" s="170">
        <f>SUMIF(AG32:AG33,"&lt;&gt;NOR",G32:G33)</f>
        <v>0</v>
      </c>
      <c r="H31" s="170"/>
      <c r="I31" s="170">
        <f>SUM(I32:I33)</f>
        <v>0</v>
      </c>
      <c r="J31" s="170"/>
      <c r="K31" s="170">
        <f>SUM(K32:K33)</f>
        <v>0</v>
      </c>
      <c r="L31" s="170"/>
      <c r="M31" s="170">
        <f>SUM(M32:M33)</f>
        <v>0</v>
      </c>
      <c r="N31" s="169"/>
      <c r="O31" s="169">
        <f>SUM(O32:O33)</f>
        <v>0.36</v>
      </c>
      <c r="P31" s="169"/>
      <c r="Q31" s="169">
        <f>SUM(Q32:Q33)</f>
        <v>0</v>
      </c>
      <c r="R31" s="170"/>
      <c r="S31" s="170"/>
      <c r="T31" s="171"/>
      <c r="U31" s="165"/>
      <c r="V31" s="165">
        <f>SUM(V32:V33)</f>
        <v>0</v>
      </c>
      <c r="W31" s="165"/>
      <c r="X31" s="165"/>
      <c r="Y31" s="165"/>
      <c r="AG31" t="s">
        <v>202</v>
      </c>
    </row>
    <row r="32" spans="1:60" ht="22.5" outlineLevel="1" x14ac:dyDescent="0.2">
      <c r="A32" s="173">
        <v>11</v>
      </c>
      <c r="B32" s="174" t="s">
        <v>1403</v>
      </c>
      <c r="C32" s="182" t="s">
        <v>1404</v>
      </c>
      <c r="D32" s="175" t="s">
        <v>279</v>
      </c>
      <c r="E32" s="176">
        <v>0.315</v>
      </c>
      <c r="F32" s="177"/>
      <c r="G32" s="178">
        <f>ROUND(E32*F32,2)</f>
        <v>0</v>
      </c>
      <c r="H32" s="177"/>
      <c r="I32" s="178">
        <f>ROUND(E32*H32,2)</f>
        <v>0</v>
      </c>
      <c r="J32" s="177"/>
      <c r="K32" s="178">
        <f>ROUND(E32*J32,2)</f>
        <v>0</v>
      </c>
      <c r="L32" s="178">
        <v>21</v>
      </c>
      <c r="M32" s="178">
        <f>G32*(1+L32/100)</f>
        <v>0</v>
      </c>
      <c r="N32" s="176">
        <v>1.1322000000000001</v>
      </c>
      <c r="O32" s="176">
        <f>ROUND(E32*N32,2)</f>
        <v>0.36</v>
      </c>
      <c r="P32" s="176">
        <v>0</v>
      </c>
      <c r="Q32" s="176">
        <f>ROUND(E32*P32,2)</f>
        <v>0</v>
      </c>
      <c r="R32" s="178"/>
      <c r="S32" s="178" t="s">
        <v>229</v>
      </c>
      <c r="T32" s="179" t="s">
        <v>229</v>
      </c>
      <c r="U32" s="158">
        <v>0</v>
      </c>
      <c r="V32" s="158">
        <f>ROUND(E32*U32,2)</f>
        <v>0</v>
      </c>
      <c r="W32" s="158"/>
      <c r="X32" s="158" t="s">
        <v>208</v>
      </c>
      <c r="Y32" s="158" t="s">
        <v>209</v>
      </c>
      <c r="Z32" s="147"/>
      <c r="AA32" s="147"/>
      <c r="AB32" s="147"/>
      <c r="AC32" s="147"/>
      <c r="AD32" s="147"/>
      <c r="AE32" s="147"/>
      <c r="AF32" s="147"/>
      <c r="AG32" s="147" t="s">
        <v>253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3" t="s">
        <v>1405</v>
      </c>
      <c r="D33" s="163"/>
      <c r="E33" s="164">
        <v>0.32</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217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6" t="s">
        <v>201</v>
      </c>
      <c r="B34" s="167" t="s">
        <v>93</v>
      </c>
      <c r="C34" s="181" t="s">
        <v>94</v>
      </c>
      <c r="D34" s="168"/>
      <c r="E34" s="169"/>
      <c r="F34" s="170"/>
      <c r="G34" s="170">
        <f>SUMIF(AG35:AG40,"&lt;&gt;NOR",G35:G40)</f>
        <v>0</v>
      </c>
      <c r="H34" s="170"/>
      <c r="I34" s="170">
        <f>SUM(I35:I40)</f>
        <v>0</v>
      </c>
      <c r="J34" s="170"/>
      <c r="K34" s="170">
        <f>SUM(K35:K40)</f>
        <v>0</v>
      </c>
      <c r="L34" s="170"/>
      <c r="M34" s="170">
        <f>SUM(M35:M40)</f>
        <v>0</v>
      </c>
      <c r="N34" s="169"/>
      <c r="O34" s="169">
        <f>SUM(O35:O40)</f>
        <v>0.33</v>
      </c>
      <c r="P34" s="169"/>
      <c r="Q34" s="169">
        <f>SUM(Q35:Q40)</f>
        <v>0</v>
      </c>
      <c r="R34" s="170"/>
      <c r="S34" s="170"/>
      <c r="T34" s="171"/>
      <c r="U34" s="165"/>
      <c r="V34" s="165">
        <f>SUM(V35:V40)</f>
        <v>0</v>
      </c>
      <c r="W34" s="165"/>
      <c r="X34" s="165"/>
      <c r="Y34" s="165"/>
      <c r="AG34" t="s">
        <v>202</v>
      </c>
    </row>
    <row r="35" spans="1:60" ht="22.5" outlineLevel="1" x14ac:dyDescent="0.2">
      <c r="A35" s="173">
        <v>12</v>
      </c>
      <c r="B35" s="174" t="s">
        <v>1406</v>
      </c>
      <c r="C35" s="182" t="s">
        <v>1407</v>
      </c>
      <c r="D35" s="175" t="s">
        <v>414</v>
      </c>
      <c r="E35" s="176">
        <v>11</v>
      </c>
      <c r="F35" s="177"/>
      <c r="G35" s="178">
        <f>ROUND(E35*F35,2)</f>
        <v>0</v>
      </c>
      <c r="H35" s="177"/>
      <c r="I35" s="178">
        <f>ROUND(E35*H35,2)</f>
        <v>0</v>
      </c>
      <c r="J35" s="177"/>
      <c r="K35" s="178">
        <f>ROUND(E35*J35,2)</f>
        <v>0</v>
      </c>
      <c r="L35" s="178">
        <v>21</v>
      </c>
      <c r="M35" s="178">
        <f>G35*(1+L35/100)</f>
        <v>0</v>
      </c>
      <c r="N35" s="176">
        <v>1.7330000000000002E-2</v>
      </c>
      <c r="O35" s="176">
        <f>ROUND(E35*N35,2)</f>
        <v>0.19</v>
      </c>
      <c r="P35" s="176">
        <v>0</v>
      </c>
      <c r="Q35" s="176">
        <f>ROUND(E35*P35,2)</f>
        <v>0</v>
      </c>
      <c r="R35" s="178"/>
      <c r="S35" s="178" t="s">
        <v>229</v>
      </c>
      <c r="T35" s="179" t="s">
        <v>229</v>
      </c>
      <c r="U35" s="158">
        <v>0</v>
      </c>
      <c r="V35" s="158">
        <f>ROUND(E35*U35,2)</f>
        <v>0</v>
      </c>
      <c r="W35" s="158"/>
      <c r="X35" s="158" t="s">
        <v>208</v>
      </c>
      <c r="Y35" s="158" t="s">
        <v>209</v>
      </c>
      <c r="Z35" s="147"/>
      <c r="AA35" s="147"/>
      <c r="AB35" s="147"/>
      <c r="AC35" s="147"/>
      <c r="AD35" s="147"/>
      <c r="AE35" s="147"/>
      <c r="AF35" s="147"/>
      <c r="AG35" s="147" t="s">
        <v>253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
      <c r="A36" s="154"/>
      <c r="B36" s="155"/>
      <c r="C36" s="183" t="s">
        <v>299</v>
      </c>
      <c r="D36" s="163"/>
      <c r="E36" s="164">
        <v>10</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217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3" t="s">
        <v>81</v>
      </c>
      <c r="D37" s="163"/>
      <c r="E37" s="164">
        <v>1</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217</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33.75" outlineLevel="1" x14ac:dyDescent="0.2">
      <c r="A38" s="173">
        <v>13</v>
      </c>
      <c r="B38" s="174" t="s">
        <v>1408</v>
      </c>
      <c r="C38" s="182" t="s">
        <v>1409</v>
      </c>
      <c r="D38" s="175" t="s">
        <v>329</v>
      </c>
      <c r="E38" s="176">
        <v>2</v>
      </c>
      <c r="F38" s="177"/>
      <c r="G38" s="178">
        <f>ROUND(E38*F38,2)</f>
        <v>0</v>
      </c>
      <c r="H38" s="177"/>
      <c r="I38" s="178">
        <f>ROUND(E38*H38,2)</f>
        <v>0</v>
      </c>
      <c r="J38" s="177"/>
      <c r="K38" s="178">
        <f>ROUND(E38*J38,2)</f>
        <v>0</v>
      </c>
      <c r="L38" s="178">
        <v>21</v>
      </c>
      <c r="M38" s="178">
        <f>G38*(1+L38/100)</f>
        <v>0</v>
      </c>
      <c r="N38" s="176">
        <v>6.8000000000000005E-2</v>
      </c>
      <c r="O38" s="176">
        <f>ROUND(E38*N38,2)</f>
        <v>0.14000000000000001</v>
      </c>
      <c r="P38" s="176">
        <v>0</v>
      </c>
      <c r="Q38" s="176">
        <f>ROUND(E38*P38,2)</f>
        <v>0</v>
      </c>
      <c r="R38" s="178"/>
      <c r="S38" s="178" t="s">
        <v>229</v>
      </c>
      <c r="T38" s="179" t="s">
        <v>229</v>
      </c>
      <c r="U38" s="158">
        <v>0</v>
      </c>
      <c r="V38" s="158">
        <f>ROUND(E38*U38,2)</f>
        <v>0</v>
      </c>
      <c r="W38" s="158"/>
      <c r="X38" s="158" t="s">
        <v>208</v>
      </c>
      <c r="Y38" s="158" t="s">
        <v>209</v>
      </c>
      <c r="Z38" s="147"/>
      <c r="AA38" s="147"/>
      <c r="AB38" s="147"/>
      <c r="AC38" s="147"/>
      <c r="AD38" s="147"/>
      <c r="AE38" s="147"/>
      <c r="AF38" s="147"/>
      <c r="AG38" s="147" t="s">
        <v>253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256" t="s">
        <v>1093</v>
      </c>
      <c r="D39" s="257"/>
      <c r="E39" s="257"/>
      <c r="F39" s="257"/>
      <c r="G39" s="257"/>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3" t="s">
        <v>83</v>
      </c>
      <c r="D40" s="163"/>
      <c r="E40" s="164">
        <v>2</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217</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166" t="s">
        <v>201</v>
      </c>
      <c r="B41" s="167" t="s">
        <v>102</v>
      </c>
      <c r="C41" s="181" t="s">
        <v>103</v>
      </c>
      <c r="D41" s="168"/>
      <c r="E41" s="169"/>
      <c r="F41" s="170"/>
      <c r="G41" s="170">
        <f>SUMIF(AG42:AG44,"&lt;&gt;NOR",G42:G44)</f>
        <v>0</v>
      </c>
      <c r="H41" s="170"/>
      <c r="I41" s="170">
        <f>SUM(I42:I44)</f>
        <v>0</v>
      </c>
      <c r="J41" s="170"/>
      <c r="K41" s="170">
        <f>SUM(K42:K44)</f>
        <v>0</v>
      </c>
      <c r="L41" s="170"/>
      <c r="M41" s="170">
        <f>SUM(M42:M44)</f>
        <v>0</v>
      </c>
      <c r="N41" s="169"/>
      <c r="O41" s="169">
        <f>SUM(O42:O44)</f>
        <v>0.63</v>
      </c>
      <c r="P41" s="169"/>
      <c r="Q41" s="169">
        <f>SUM(Q42:Q44)</f>
        <v>0</v>
      </c>
      <c r="R41" s="170"/>
      <c r="S41" s="170"/>
      <c r="T41" s="171"/>
      <c r="U41" s="165"/>
      <c r="V41" s="165">
        <f>SUM(V42:V44)</f>
        <v>0</v>
      </c>
      <c r="W41" s="165"/>
      <c r="X41" s="165"/>
      <c r="Y41" s="165"/>
      <c r="AG41" t="s">
        <v>202</v>
      </c>
    </row>
    <row r="42" spans="1:60" outlineLevel="1" x14ac:dyDescent="0.2">
      <c r="A42" s="173">
        <v>14</v>
      </c>
      <c r="B42" s="174" t="s">
        <v>1410</v>
      </c>
      <c r="C42" s="182" t="s">
        <v>1411</v>
      </c>
      <c r="D42" s="175" t="s">
        <v>279</v>
      </c>
      <c r="E42" s="176">
        <v>0.25</v>
      </c>
      <c r="F42" s="177"/>
      <c r="G42" s="178">
        <f>ROUND(E42*F42,2)</f>
        <v>0</v>
      </c>
      <c r="H42" s="177"/>
      <c r="I42" s="178">
        <f>ROUND(E42*H42,2)</f>
        <v>0</v>
      </c>
      <c r="J42" s="177"/>
      <c r="K42" s="178">
        <f>ROUND(E42*J42,2)</f>
        <v>0</v>
      </c>
      <c r="L42" s="178">
        <v>21</v>
      </c>
      <c r="M42" s="178">
        <f>G42*(1+L42/100)</f>
        <v>0</v>
      </c>
      <c r="N42" s="176">
        <v>2.5249999999999999</v>
      </c>
      <c r="O42" s="176">
        <f>ROUND(E42*N42,2)</f>
        <v>0.63</v>
      </c>
      <c r="P42" s="176">
        <v>0</v>
      </c>
      <c r="Q42" s="176">
        <f>ROUND(E42*P42,2)</f>
        <v>0</v>
      </c>
      <c r="R42" s="178"/>
      <c r="S42" s="178" t="s">
        <v>229</v>
      </c>
      <c r="T42" s="179" t="s">
        <v>229</v>
      </c>
      <c r="U42" s="158">
        <v>0</v>
      </c>
      <c r="V42" s="158">
        <f>ROUND(E42*U42,2)</f>
        <v>0</v>
      </c>
      <c r="W42" s="158"/>
      <c r="X42" s="158" t="s">
        <v>208</v>
      </c>
      <c r="Y42" s="158" t="s">
        <v>209</v>
      </c>
      <c r="Z42" s="147"/>
      <c r="AA42" s="147"/>
      <c r="AB42" s="147"/>
      <c r="AC42" s="147"/>
      <c r="AD42" s="147"/>
      <c r="AE42" s="147"/>
      <c r="AF42" s="147"/>
      <c r="AG42" s="147" t="s">
        <v>253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256" t="s">
        <v>1412</v>
      </c>
      <c r="D43" s="257"/>
      <c r="E43" s="257"/>
      <c r="F43" s="257"/>
      <c r="G43" s="257"/>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3" t="s">
        <v>1413</v>
      </c>
      <c r="D44" s="163"/>
      <c r="E44" s="164">
        <v>0.25</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217</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6" t="s">
        <v>201</v>
      </c>
      <c r="B45" s="167" t="s">
        <v>108</v>
      </c>
      <c r="C45" s="181" t="s">
        <v>109</v>
      </c>
      <c r="D45" s="168"/>
      <c r="E45" s="169"/>
      <c r="F45" s="170"/>
      <c r="G45" s="170">
        <f>SUMIF(AG46:AG49,"&lt;&gt;NOR",G46:G49)</f>
        <v>0</v>
      </c>
      <c r="H45" s="170"/>
      <c r="I45" s="170">
        <f>SUM(I46:I49)</f>
        <v>0</v>
      </c>
      <c r="J45" s="170"/>
      <c r="K45" s="170">
        <f>SUM(K46:K49)</f>
        <v>0</v>
      </c>
      <c r="L45" s="170"/>
      <c r="M45" s="170">
        <f>SUM(M46:M49)</f>
        <v>0</v>
      </c>
      <c r="N45" s="169"/>
      <c r="O45" s="169">
        <f>SUM(O46:O49)</f>
        <v>0.01</v>
      </c>
      <c r="P45" s="169"/>
      <c r="Q45" s="169">
        <f>SUM(Q46:Q49)</f>
        <v>1.9300000000000002</v>
      </c>
      <c r="R45" s="170"/>
      <c r="S45" s="170"/>
      <c r="T45" s="171"/>
      <c r="U45" s="165"/>
      <c r="V45" s="165">
        <f>SUM(V46:V49)</f>
        <v>0</v>
      </c>
      <c r="W45" s="165"/>
      <c r="X45" s="165"/>
      <c r="Y45" s="165"/>
      <c r="AG45" t="s">
        <v>202</v>
      </c>
    </row>
    <row r="46" spans="1:60" outlineLevel="1" x14ac:dyDescent="0.2">
      <c r="A46" s="173">
        <v>15</v>
      </c>
      <c r="B46" s="174" t="s">
        <v>602</v>
      </c>
      <c r="C46" s="182" t="s">
        <v>603</v>
      </c>
      <c r="D46" s="175" t="s">
        <v>279</v>
      </c>
      <c r="E46" s="176">
        <v>0.5</v>
      </c>
      <c r="F46" s="177"/>
      <c r="G46" s="178">
        <f>ROUND(E46*F46,2)</f>
        <v>0</v>
      </c>
      <c r="H46" s="177"/>
      <c r="I46" s="178">
        <f>ROUND(E46*H46,2)</f>
        <v>0</v>
      </c>
      <c r="J46" s="177"/>
      <c r="K46" s="178">
        <f>ROUND(E46*J46,2)</f>
        <v>0</v>
      </c>
      <c r="L46" s="178">
        <v>21</v>
      </c>
      <c r="M46" s="178">
        <f>G46*(1+L46/100)</f>
        <v>0</v>
      </c>
      <c r="N46" s="176">
        <v>0</v>
      </c>
      <c r="O46" s="176">
        <f>ROUND(E46*N46,2)</f>
        <v>0</v>
      </c>
      <c r="P46" s="176">
        <v>2</v>
      </c>
      <c r="Q46" s="176">
        <f>ROUND(E46*P46,2)</f>
        <v>1</v>
      </c>
      <c r="R46" s="178"/>
      <c r="S46" s="178" t="s">
        <v>229</v>
      </c>
      <c r="T46" s="179" t="s">
        <v>229</v>
      </c>
      <c r="U46" s="158">
        <v>0</v>
      </c>
      <c r="V46" s="158">
        <f>ROUND(E46*U46,2)</f>
        <v>0</v>
      </c>
      <c r="W46" s="158"/>
      <c r="X46" s="158" t="s">
        <v>208</v>
      </c>
      <c r="Y46" s="158" t="s">
        <v>209</v>
      </c>
      <c r="Z46" s="147"/>
      <c r="AA46" s="147"/>
      <c r="AB46" s="147"/>
      <c r="AC46" s="147"/>
      <c r="AD46" s="147"/>
      <c r="AE46" s="147"/>
      <c r="AF46" s="147"/>
      <c r="AG46" s="147" t="s">
        <v>253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183" t="s">
        <v>1121</v>
      </c>
      <c r="D47" s="163"/>
      <c r="E47" s="164">
        <v>0.5</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217</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3">
        <v>16</v>
      </c>
      <c r="B48" s="174" t="s">
        <v>1414</v>
      </c>
      <c r="C48" s="182" t="s">
        <v>1415</v>
      </c>
      <c r="D48" s="175" t="s">
        <v>414</v>
      </c>
      <c r="E48" s="176">
        <v>10</v>
      </c>
      <c r="F48" s="177"/>
      <c r="G48" s="178">
        <f>ROUND(E48*F48,2)</f>
        <v>0</v>
      </c>
      <c r="H48" s="177"/>
      <c r="I48" s="178">
        <f>ROUND(E48*H48,2)</f>
        <v>0</v>
      </c>
      <c r="J48" s="177"/>
      <c r="K48" s="178">
        <f>ROUND(E48*J48,2)</f>
        <v>0</v>
      </c>
      <c r="L48" s="178">
        <v>21</v>
      </c>
      <c r="M48" s="178">
        <f>G48*(1+L48/100)</f>
        <v>0</v>
      </c>
      <c r="N48" s="176">
        <v>5.9000000000000003E-4</v>
      </c>
      <c r="O48" s="176">
        <f>ROUND(E48*N48,2)</f>
        <v>0.01</v>
      </c>
      <c r="P48" s="176">
        <v>9.2999999999999999E-2</v>
      </c>
      <c r="Q48" s="176">
        <f>ROUND(E48*P48,2)</f>
        <v>0.93</v>
      </c>
      <c r="R48" s="178"/>
      <c r="S48" s="178" t="s">
        <v>229</v>
      </c>
      <c r="T48" s="179" t="s">
        <v>229</v>
      </c>
      <c r="U48" s="158">
        <v>0</v>
      </c>
      <c r="V48" s="158">
        <f>ROUND(E48*U48,2)</f>
        <v>0</v>
      </c>
      <c r="W48" s="158"/>
      <c r="X48" s="158" t="s">
        <v>208</v>
      </c>
      <c r="Y48" s="158" t="s">
        <v>209</v>
      </c>
      <c r="Z48" s="147"/>
      <c r="AA48" s="147"/>
      <c r="AB48" s="147"/>
      <c r="AC48" s="147"/>
      <c r="AD48" s="147"/>
      <c r="AE48" s="147"/>
      <c r="AF48" s="147"/>
      <c r="AG48" s="147" t="s">
        <v>253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183" t="s">
        <v>299</v>
      </c>
      <c r="D49" s="163"/>
      <c r="E49" s="164">
        <v>10</v>
      </c>
      <c r="F49" s="158"/>
      <c r="G49" s="1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6" t="s">
        <v>201</v>
      </c>
      <c r="B50" s="167" t="s">
        <v>110</v>
      </c>
      <c r="C50" s="181" t="s">
        <v>111</v>
      </c>
      <c r="D50" s="168"/>
      <c r="E50" s="169"/>
      <c r="F50" s="170"/>
      <c r="G50" s="170">
        <f>SUMIF(AG51:AG60,"&lt;&gt;NOR",G51:G60)</f>
        <v>0</v>
      </c>
      <c r="H50" s="170"/>
      <c r="I50" s="170">
        <f>SUM(I51:I60)</f>
        <v>0</v>
      </c>
      <c r="J50" s="170"/>
      <c r="K50" s="170">
        <f>SUM(K51:K60)</f>
        <v>0</v>
      </c>
      <c r="L50" s="170"/>
      <c r="M50" s="170">
        <f>SUM(M51:M60)</f>
        <v>0</v>
      </c>
      <c r="N50" s="169"/>
      <c r="O50" s="169">
        <f>SUM(O51:O60)</f>
        <v>0.01</v>
      </c>
      <c r="P50" s="169"/>
      <c r="Q50" s="169">
        <f>SUM(Q51:Q60)</f>
        <v>0.24000000000000002</v>
      </c>
      <c r="R50" s="170"/>
      <c r="S50" s="170"/>
      <c r="T50" s="171"/>
      <c r="U50" s="165"/>
      <c r="V50" s="165">
        <f>SUM(V51:V60)</f>
        <v>0</v>
      </c>
      <c r="W50" s="165"/>
      <c r="X50" s="165"/>
      <c r="Y50" s="165"/>
      <c r="AG50" t="s">
        <v>202</v>
      </c>
    </row>
    <row r="51" spans="1:60" ht="22.5" outlineLevel="1" x14ac:dyDescent="0.2">
      <c r="A51" s="173">
        <v>17</v>
      </c>
      <c r="B51" s="174" t="s">
        <v>1416</v>
      </c>
      <c r="C51" s="182" t="s">
        <v>1417</v>
      </c>
      <c r="D51" s="175" t="s">
        <v>296</v>
      </c>
      <c r="E51" s="176">
        <v>4</v>
      </c>
      <c r="F51" s="177"/>
      <c r="G51" s="178">
        <f>ROUND(E51*F51,2)</f>
        <v>0</v>
      </c>
      <c r="H51" s="177"/>
      <c r="I51" s="178">
        <f>ROUND(E51*H51,2)</f>
        <v>0</v>
      </c>
      <c r="J51" s="177"/>
      <c r="K51" s="178">
        <f>ROUND(E51*J51,2)</f>
        <v>0</v>
      </c>
      <c r="L51" s="178">
        <v>21</v>
      </c>
      <c r="M51" s="178">
        <f>G51*(1+L51/100)</f>
        <v>0</v>
      </c>
      <c r="N51" s="176">
        <v>0</v>
      </c>
      <c r="O51" s="176">
        <f>ROUND(E51*N51,2)</f>
        <v>0</v>
      </c>
      <c r="P51" s="176">
        <v>1E-3</v>
      </c>
      <c r="Q51" s="176">
        <f>ROUND(E51*P51,2)</f>
        <v>0</v>
      </c>
      <c r="R51" s="178"/>
      <c r="S51" s="178" t="s">
        <v>229</v>
      </c>
      <c r="T51" s="179" t="s">
        <v>229</v>
      </c>
      <c r="U51" s="158">
        <v>0</v>
      </c>
      <c r="V51" s="158">
        <f>ROUND(E51*U51,2)</f>
        <v>0</v>
      </c>
      <c r="W51" s="158"/>
      <c r="X51" s="158" t="s">
        <v>208</v>
      </c>
      <c r="Y51" s="158" t="s">
        <v>209</v>
      </c>
      <c r="Z51" s="147"/>
      <c r="AA51" s="147"/>
      <c r="AB51" s="147"/>
      <c r="AC51" s="147"/>
      <c r="AD51" s="147"/>
      <c r="AE51" s="147"/>
      <c r="AF51" s="147"/>
      <c r="AG51" s="147" t="s">
        <v>253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3" t="s">
        <v>87</v>
      </c>
      <c r="D52" s="163"/>
      <c r="E52" s="164">
        <v>4</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73">
        <v>18</v>
      </c>
      <c r="B53" s="174" t="s">
        <v>1418</v>
      </c>
      <c r="C53" s="182" t="s">
        <v>1419</v>
      </c>
      <c r="D53" s="175" t="s">
        <v>296</v>
      </c>
      <c r="E53" s="176">
        <v>4</v>
      </c>
      <c r="F53" s="177"/>
      <c r="G53" s="178">
        <f>ROUND(E53*F53,2)</f>
        <v>0</v>
      </c>
      <c r="H53" s="177"/>
      <c r="I53" s="178">
        <f>ROUND(E53*H53,2)</f>
        <v>0</v>
      </c>
      <c r="J53" s="177"/>
      <c r="K53" s="178">
        <f>ROUND(E53*J53,2)</f>
        <v>0</v>
      </c>
      <c r="L53" s="178">
        <v>21</v>
      </c>
      <c r="M53" s="178">
        <f>G53*(1+L53/100)</f>
        <v>0</v>
      </c>
      <c r="N53" s="176">
        <v>4.8999999999999998E-4</v>
      </c>
      <c r="O53" s="176">
        <f>ROUND(E53*N53,2)</f>
        <v>0</v>
      </c>
      <c r="P53" s="176">
        <v>1.4999999999999999E-2</v>
      </c>
      <c r="Q53" s="176">
        <f>ROUND(E53*P53,2)</f>
        <v>0.06</v>
      </c>
      <c r="R53" s="178"/>
      <c r="S53" s="178" t="s">
        <v>229</v>
      </c>
      <c r="T53" s="179" t="s">
        <v>229</v>
      </c>
      <c r="U53" s="158">
        <v>0</v>
      </c>
      <c r="V53" s="158">
        <f>ROUND(E53*U53,2)</f>
        <v>0</v>
      </c>
      <c r="W53" s="158"/>
      <c r="X53" s="158" t="s">
        <v>208</v>
      </c>
      <c r="Y53" s="158" t="s">
        <v>209</v>
      </c>
      <c r="Z53" s="147"/>
      <c r="AA53" s="147"/>
      <c r="AB53" s="147"/>
      <c r="AC53" s="147"/>
      <c r="AD53" s="147"/>
      <c r="AE53" s="147"/>
      <c r="AF53" s="147"/>
      <c r="AG53" s="147" t="s">
        <v>253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3" t="s">
        <v>87</v>
      </c>
      <c r="D54" s="163"/>
      <c r="E54" s="164">
        <v>4</v>
      </c>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3">
        <v>19</v>
      </c>
      <c r="B55" s="174" t="s">
        <v>1420</v>
      </c>
      <c r="C55" s="182" t="s">
        <v>1421</v>
      </c>
      <c r="D55" s="175" t="s">
        <v>414</v>
      </c>
      <c r="E55" s="176">
        <v>11</v>
      </c>
      <c r="F55" s="177"/>
      <c r="G55" s="178">
        <f>ROUND(E55*F55,2)</f>
        <v>0</v>
      </c>
      <c r="H55" s="177"/>
      <c r="I55" s="178">
        <f>ROUND(E55*H55,2)</f>
        <v>0</v>
      </c>
      <c r="J55" s="177"/>
      <c r="K55" s="178">
        <f>ROUND(E55*J55,2)</f>
        <v>0</v>
      </c>
      <c r="L55" s="178">
        <v>21</v>
      </c>
      <c r="M55" s="178">
        <f>G55*(1+L55/100)</f>
        <v>0</v>
      </c>
      <c r="N55" s="176">
        <v>4.8999999999999998E-4</v>
      </c>
      <c r="O55" s="176">
        <f>ROUND(E55*N55,2)</f>
        <v>0.01</v>
      </c>
      <c r="P55" s="176">
        <v>1.2999999999999999E-2</v>
      </c>
      <c r="Q55" s="176">
        <f>ROUND(E55*P55,2)</f>
        <v>0.14000000000000001</v>
      </c>
      <c r="R55" s="178"/>
      <c r="S55" s="178" t="s">
        <v>229</v>
      </c>
      <c r="T55" s="179" t="s">
        <v>229</v>
      </c>
      <c r="U55" s="158">
        <v>0</v>
      </c>
      <c r="V55" s="158">
        <f>ROUND(E55*U55,2)</f>
        <v>0</v>
      </c>
      <c r="W55" s="158"/>
      <c r="X55" s="158" t="s">
        <v>208</v>
      </c>
      <c r="Y55" s="158" t="s">
        <v>209</v>
      </c>
      <c r="Z55" s="147"/>
      <c r="AA55" s="147"/>
      <c r="AB55" s="147"/>
      <c r="AC55" s="147"/>
      <c r="AD55" s="147"/>
      <c r="AE55" s="147"/>
      <c r="AF55" s="147"/>
      <c r="AG55" s="147" t="s">
        <v>253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83" t="s">
        <v>299</v>
      </c>
      <c r="D56" s="163"/>
      <c r="E56" s="164">
        <v>10</v>
      </c>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217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3" t="s">
        <v>81</v>
      </c>
      <c r="D57" s="163"/>
      <c r="E57" s="164">
        <v>1</v>
      </c>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3">
        <v>20</v>
      </c>
      <c r="B58" s="174" t="s">
        <v>1422</v>
      </c>
      <c r="C58" s="182" t="s">
        <v>1423</v>
      </c>
      <c r="D58" s="175" t="s">
        <v>414</v>
      </c>
      <c r="E58" s="176">
        <v>2</v>
      </c>
      <c r="F58" s="177"/>
      <c r="G58" s="178">
        <f>ROUND(E58*F58,2)</f>
        <v>0</v>
      </c>
      <c r="H58" s="177"/>
      <c r="I58" s="178">
        <f>ROUND(E58*H58,2)</f>
        <v>0</v>
      </c>
      <c r="J58" s="177"/>
      <c r="K58" s="178">
        <f>ROUND(E58*J58,2)</f>
        <v>0</v>
      </c>
      <c r="L58" s="178">
        <v>21</v>
      </c>
      <c r="M58" s="178">
        <f>G58*(1+L58/100)</f>
        <v>0</v>
      </c>
      <c r="N58" s="176">
        <v>4.8999999999999998E-4</v>
      </c>
      <c r="O58" s="176">
        <f>ROUND(E58*N58,2)</f>
        <v>0</v>
      </c>
      <c r="P58" s="176">
        <v>1.7999999999999999E-2</v>
      </c>
      <c r="Q58" s="176">
        <f>ROUND(E58*P58,2)</f>
        <v>0.04</v>
      </c>
      <c r="R58" s="178"/>
      <c r="S58" s="178" t="s">
        <v>229</v>
      </c>
      <c r="T58" s="179" t="s">
        <v>229</v>
      </c>
      <c r="U58" s="158">
        <v>0</v>
      </c>
      <c r="V58" s="158">
        <f>ROUND(E58*U58,2)</f>
        <v>0</v>
      </c>
      <c r="W58" s="158"/>
      <c r="X58" s="158" t="s">
        <v>208</v>
      </c>
      <c r="Y58" s="158" t="s">
        <v>209</v>
      </c>
      <c r="Z58" s="147"/>
      <c r="AA58" s="147"/>
      <c r="AB58" s="147"/>
      <c r="AC58" s="147"/>
      <c r="AD58" s="147"/>
      <c r="AE58" s="147"/>
      <c r="AF58" s="147"/>
      <c r="AG58" s="147" t="s">
        <v>253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256" t="s">
        <v>1093</v>
      </c>
      <c r="D59" s="257"/>
      <c r="E59" s="257"/>
      <c r="F59" s="257"/>
      <c r="G59" s="257"/>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3" t="s">
        <v>83</v>
      </c>
      <c r="D60" s="163"/>
      <c r="E60" s="164">
        <v>2</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66" t="s">
        <v>201</v>
      </c>
      <c r="B61" s="167" t="s">
        <v>113</v>
      </c>
      <c r="C61" s="181" t="s">
        <v>114</v>
      </c>
      <c r="D61" s="168"/>
      <c r="E61" s="169"/>
      <c r="F61" s="170"/>
      <c r="G61" s="170">
        <f>SUMIF(AG62:AG62,"&lt;&gt;NOR",G62:G62)</f>
        <v>0</v>
      </c>
      <c r="H61" s="170"/>
      <c r="I61" s="170">
        <f>SUM(I62:I62)</f>
        <v>0</v>
      </c>
      <c r="J61" s="170"/>
      <c r="K61" s="170">
        <f>SUM(K62:K62)</f>
        <v>0</v>
      </c>
      <c r="L61" s="170"/>
      <c r="M61" s="170">
        <f>SUM(M62:M62)</f>
        <v>0</v>
      </c>
      <c r="N61" s="169"/>
      <c r="O61" s="169">
        <f>SUM(O62:O62)</f>
        <v>0</v>
      </c>
      <c r="P61" s="169"/>
      <c r="Q61" s="169">
        <f>SUM(Q62:Q62)</f>
        <v>0</v>
      </c>
      <c r="R61" s="170"/>
      <c r="S61" s="170"/>
      <c r="T61" s="171"/>
      <c r="U61" s="165"/>
      <c r="V61" s="165">
        <f>SUM(V62:V62)</f>
        <v>0</v>
      </c>
      <c r="W61" s="165"/>
      <c r="X61" s="165"/>
      <c r="Y61" s="165"/>
      <c r="AG61" t="s">
        <v>202</v>
      </c>
    </row>
    <row r="62" spans="1:60" ht="22.5" outlineLevel="1" x14ac:dyDescent="0.2">
      <c r="A62" s="188">
        <v>21</v>
      </c>
      <c r="B62" s="189" t="s">
        <v>685</v>
      </c>
      <c r="C62" s="196" t="s">
        <v>686</v>
      </c>
      <c r="D62" s="190" t="s">
        <v>283</v>
      </c>
      <c r="E62" s="191">
        <v>3.0927500000000001</v>
      </c>
      <c r="F62" s="192"/>
      <c r="G62" s="193">
        <f>ROUND(E62*F62,2)</f>
        <v>0</v>
      </c>
      <c r="H62" s="192"/>
      <c r="I62" s="193">
        <f>ROUND(E62*H62,2)</f>
        <v>0</v>
      </c>
      <c r="J62" s="192"/>
      <c r="K62" s="193">
        <f>ROUND(E62*J62,2)</f>
        <v>0</v>
      </c>
      <c r="L62" s="193">
        <v>21</v>
      </c>
      <c r="M62" s="193">
        <f>G62*(1+L62/100)</f>
        <v>0</v>
      </c>
      <c r="N62" s="191">
        <v>0</v>
      </c>
      <c r="O62" s="191">
        <f>ROUND(E62*N62,2)</f>
        <v>0</v>
      </c>
      <c r="P62" s="191">
        <v>0</v>
      </c>
      <c r="Q62" s="191">
        <f>ROUND(E62*P62,2)</f>
        <v>0</v>
      </c>
      <c r="R62" s="193"/>
      <c r="S62" s="193" t="s">
        <v>229</v>
      </c>
      <c r="T62" s="194" t="s">
        <v>229</v>
      </c>
      <c r="U62" s="158">
        <v>0</v>
      </c>
      <c r="V62" s="158">
        <f>ROUND(E62*U62,2)</f>
        <v>0</v>
      </c>
      <c r="W62" s="158"/>
      <c r="X62" s="158" t="s">
        <v>687</v>
      </c>
      <c r="Y62" s="158" t="s">
        <v>209</v>
      </c>
      <c r="Z62" s="147"/>
      <c r="AA62" s="147"/>
      <c r="AB62" s="147"/>
      <c r="AC62" s="147"/>
      <c r="AD62" s="147"/>
      <c r="AE62" s="147"/>
      <c r="AF62" s="147"/>
      <c r="AG62" s="147" t="s">
        <v>688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x14ac:dyDescent="0.2">
      <c r="A63" s="166" t="s">
        <v>201</v>
      </c>
      <c r="B63" s="167" t="s">
        <v>119</v>
      </c>
      <c r="C63" s="181" t="s">
        <v>120</v>
      </c>
      <c r="D63" s="168"/>
      <c r="E63" s="169"/>
      <c r="F63" s="170"/>
      <c r="G63" s="170">
        <f>SUMIF(AG64:AG78,"&lt;&gt;NOR",G64:G78)</f>
        <v>0</v>
      </c>
      <c r="H63" s="170"/>
      <c r="I63" s="170">
        <f>SUM(I64:I78)</f>
        <v>0</v>
      </c>
      <c r="J63" s="170"/>
      <c r="K63" s="170">
        <f>SUM(K64:K78)</f>
        <v>0</v>
      </c>
      <c r="L63" s="170"/>
      <c r="M63" s="170">
        <f>SUM(M64:M78)</f>
        <v>0</v>
      </c>
      <c r="N63" s="169"/>
      <c r="O63" s="169">
        <f>SUM(O64:O78)</f>
        <v>0</v>
      </c>
      <c r="P63" s="169"/>
      <c r="Q63" s="169">
        <f>SUM(Q64:Q78)</f>
        <v>0</v>
      </c>
      <c r="R63" s="170"/>
      <c r="S63" s="170"/>
      <c r="T63" s="171"/>
      <c r="U63" s="165"/>
      <c r="V63" s="165">
        <f>SUM(V64:V78)</f>
        <v>0</v>
      </c>
      <c r="W63" s="165"/>
      <c r="X63" s="165"/>
      <c r="Y63" s="165"/>
      <c r="AG63" t="s">
        <v>202</v>
      </c>
    </row>
    <row r="64" spans="1:60" ht="33.75" outlineLevel="1" x14ac:dyDescent="0.2">
      <c r="A64" s="173">
        <v>22</v>
      </c>
      <c r="B64" s="174" t="s">
        <v>1424</v>
      </c>
      <c r="C64" s="182" t="s">
        <v>1425</v>
      </c>
      <c r="D64" s="175" t="s">
        <v>414</v>
      </c>
      <c r="E64" s="176">
        <v>11</v>
      </c>
      <c r="F64" s="177"/>
      <c r="G64" s="178">
        <f>ROUND(E64*F64,2)</f>
        <v>0</v>
      </c>
      <c r="H64" s="177"/>
      <c r="I64" s="178">
        <f>ROUND(E64*H64,2)</f>
        <v>0</v>
      </c>
      <c r="J64" s="177"/>
      <c r="K64" s="178">
        <f>ROUND(E64*J64,2)</f>
        <v>0</v>
      </c>
      <c r="L64" s="178">
        <v>21</v>
      </c>
      <c r="M64" s="178">
        <f>G64*(1+L64/100)</f>
        <v>0</v>
      </c>
      <c r="N64" s="176">
        <v>6.0000000000000002E-5</v>
      </c>
      <c r="O64" s="176">
        <f>ROUND(E64*N64,2)</f>
        <v>0</v>
      </c>
      <c r="P64" s="176">
        <v>0</v>
      </c>
      <c r="Q64" s="176">
        <f>ROUND(E64*P64,2)</f>
        <v>0</v>
      </c>
      <c r="R64" s="178"/>
      <c r="S64" s="178" t="s">
        <v>229</v>
      </c>
      <c r="T64" s="179" t="s">
        <v>229</v>
      </c>
      <c r="U64" s="158">
        <v>0</v>
      </c>
      <c r="V64" s="158">
        <f>ROUND(E64*U64,2)</f>
        <v>0</v>
      </c>
      <c r="W64" s="158"/>
      <c r="X64" s="158" t="s">
        <v>208</v>
      </c>
      <c r="Y64" s="158" t="s">
        <v>209</v>
      </c>
      <c r="Z64" s="147"/>
      <c r="AA64" s="147"/>
      <c r="AB64" s="147"/>
      <c r="AC64" s="147"/>
      <c r="AD64" s="147"/>
      <c r="AE64" s="147"/>
      <c r="AF64" s="147"/>
      <c r="AG64" s="147" t="s">
        <v>692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56" t="s">
        <v>1206</v>
      </c>
      <c r="D65" s="257"/>
      <c r="E65" s="257"/>
      <c r="F65" s="257"/>
      <c r="G65" s="257"/>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83" t="s">
        <v>299</v>
      </c>
      <c r="D66" s="163"/>
      <c r="E66" s="164">
        <v>10</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217</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3" t="s">
        <v>81</v>
      </c>
      <c r="D67" s="163"/>
      <c r="E67" s="164">
        <v>1</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33.75" outlineLevel="1" x14ac:dyDescent="0.2">
      <c r="A68" s="173">
        <v>23</v>
      </c>
      <c r="B68" s="174" t="s">
        <v>1426</v>
      </c>
      <c r="C68" s="182" t="s">
        <v>1427</v>
      </c>
      <c r="D68" s="175" t="s">
        <v>414</v>
      </c>
      <c r="E68" s="176">
        <v>9</v>
      </c>
      <c r="F68" s="177"/>
      <c r="G68" s="178">
        <f>ROUND(E68*F68,2)</f>
        <v>0</v>
      </c>
      <c r="H68" s="177"/>
      <c r="I68" s="178">
        <f>ROUND(E68*H68,2)</f>
        <v>0</v>
      </c>
      <c r="J68" s="177"/>
      <c r="K68" s="178">
        <f>ROUND(E68*J68,2)</f>
        <v>0</v>
      </c>
      <c r="L68" s="178">
        <v>21</v>
      </c>
      <c r="M68" s="178">
        <f>G68*(1+L68/100)</f>
        <v>0</v>
      </c>
      <c r="N68" s="176">
        <v>4.0000000000000003E-5</v>
      </c>
      <c r="O68" s="176">
        <f>ROUND(E68*N68,2)</f>
        <v>0</v>
      </c>
      <c r="P68" s="176">
        <v>0</v>
      </c>
      <c r="Q68" s="176">
        <f>ROUND(E68*P68,2)</f>
        <v>0</v>
      </c>
      <c r="R68" s="178"/>
      <c r="S68" s="178" t="s">
        <v>229</v>
      </c>
      <c r="T68" s="179" t="s">
        <v>229</v>
      </c>
      <c r="U68" s="158">
        <v>0</v>
      </c>
      <c r="V68" s="158">
        <f>ROUND(E68*U68,2)</f>
        <v>0</v>
      </c>
      <c r="W68" s="158"/>
      <c r="X68" s="158" t="s">
        <v>208</v>
      </c>
      <c r="Y68" s="158" t="s">
        <v>209</v>
      </c>
      <c r="Z68" s="147"/>
      <c r="AA68" s="147"/>
      <c r="AB68" s="147"/>
      <c r="AC68" s="147"/>
      <c r="AD68" s="147"/>
      <c r="AE68" s="147"/>
      <c r="AF68" s="147"/>
      <c r="AG68" s="147" t="s">
        <v>692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3" t="s">
        <v>102</v>
      </c>
      <c r="D69" s="163"/>
      <c r="E69" s="164">
        <v>8</v>
      </c>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217</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83" t="s">
        <v>81</v>
      </c>
      <c r="D70" s="163"/>
      <c r="E70" s="164">
        <v>1</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33.75" outlineLevel="1" x14ac:dyDescent="0.2">
      <c r="A71" s="173">
        <v>24</v>
      </c>
      <c r="B71" s="174" t="s">
        <v>1428</v>
      </c>
      <c r="C71" s="182" t="s">
        <v>1429</v>
      </c>
      <c r="D71" s="175" t="s">
        <v>414</v>
      </c>
      <c r="E71" s="176">
        <v>8</v>
      </c>
      <c r="F71" s="177"/>
      <c r="G71" s="178">
        <f>ROUND(E71*F71,2)</f>
        <v>0</v>
      </c>
      <c r="H71" s="177"/>
      <c r="I71" s="178">
        <f>ROUND(E71*H71,2)</f>
        <v>0</v>
      </c>
      <c r="J71" s="177"/>
      <c r="K71" s="178">
        <f>ROUND(E71*J71,2)</f>
        <v>0</v>
      </c>
      <c r="L71" s="178">
        <v>21</v>
      </c>
      <c r="M71" s="178">
        <f>G71*(1+L71/100)</f>
        <v>0</v>
      </c>
      <c r="N71" s="176">
        <v>6.0000000000000002E-5</v>
      </c>
      <c r="O71" s="176">
        <f>ROUND(E71*N71,2)</f>
        <v>0</v>
      </c>
      <c r="P71" s="176">
        <v>0</v>
      </c>
      <c r="Q71" s="176">
        <f>ROUND(E71*P71,2)</f>
        <v>0</v>
      </c>
      <c r="R71" s="178"/>
      <c r="S71" s="178" t="s">
        <v>229</v>
      </c>
      <c r="T71" s="179" t="s">
        <v>229</v>
      </c>
      <c r="U71" s="158">
        <v>0</v>
      </c>
      <c r="V71" s="158">
        <f>ROUND(E71*U71,2)</f>
        <v>0</v>
      </c>
      <c r="W71" s="158"/>
      <c r="X71" s="158" t="s">
        <v>208</v>
      </c>
      <c r="Y71" s="158" t="s">
        <v>209</v>
      </c>
      <c r="Z71" s="147"/>
      <c r="AA71" s="147"/>
      <c r="AB71" s="147"/>
      <c r="AC71" s="147"/>
      <c r="AD71" s="147"/>
      <c r="AE71" s="147"/>
      <c r="AF71" s="147"/>
      <c r="AG71" s="147" t="s">
        <v>692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83" t="s">
        <v>102</v>
      </c>
      <c r="D72" s="163"/>
      <c r="E72" s="164">
        <v>8</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3">
        <v>25</v>
      </c>
      <c r="B73" s="174" t="s">
        <v>1212</v>
      </c>
      <c r="C73" s="182" t="s">
        <v>1213</v>
      </c>
      <c r="D73" s="175" t="s">
        <v>840</v>
      </c>
      <c r="E73" s="176">
        <v>1</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c r="S73" s="178" t="s">
        <v>206</v>
      </c>
      <c r="T73" s="179" t="s">
        <v>207</v>
      </c>
      <c r="U73" s="158">
        <v>0</v>
      </c>
      <c r="V73" s="158">
        <f>ROUND(E73*U73,2)</f>
        <v>0</v>
      </c>
      <c r="W73" s="158"/>
      <c r="X73" s="158" t="s">
        <v>286</v>
      </c>
      <c r="Y73" s="158" t="s">
        <v>209</v>
      </c>
      <c r="Z73" s="147"/>
      <c r="AA73" s="147"/>
      <c r="AB73" s="147"/>
      <c r="AC73" s="147"/>
      <c r="AD73" s="147"/>
      <c r="AE73" s="147"/>
      <c r="AF73" s="147"/>
      <c r="AG73" s="147" t="s">
        <v>720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83" t="s">
        <v>81</v>
      </c>
      <c r="D74" s="163"/>
      <c r="E74" s="164">
        <v>1</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3">
        <v>26</v>
      </c>
      <c r="B75" s="174" t="s">
        <v>1214</v>
      </c>
      <c r="C75" s="182" t="s">
        <v>1215</v>
      </c>
      <c r="D75" s="175" t="s">
        <v>840</v>
      </c>
      <c r="E75" s="176">
        <v>1</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206</v>
      </c>
      <c r="T75" s="179" t="s">
        <v>207</v>
      </c>
      <c r="U75" s="158">
        <v>0</v>
      </c>
      <c r="V75" s="158">
        <f>ROUND(E75*U75,2)</f>
        <v>0</v>
      </c>
      <c r="W75" s="158"/>
      <c r="X75" s="158" t="s">
        <v>286</v>
      </c>
      <c r="Y75" s="158" t="s">
        <v>209</v>
      </c>
      <c r="Z75" s="147"/>
      <c r="AA75" s="147"/>
      <c r="AB75" s="147"/>
      <c r="AC75" s="147"/>
      <c r="AD75" s="147"/>
      <c r="AE75" s="147"/>
      <c r="AF75" s="147"/>
      <c r="AG75" s="147" t="s">
        <v>720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256" t="s">
        <v>1216</v>
      </c>
      <c r="D76" s="257"/>
      <c r="E76" s="257"/>
      <c r="F76" s="257"/>
      <c r="G76" s="257"/>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212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3" t="s">
        <v>81</v>
      </c>
      <c r="D77" s="163"/>
      <c r="E77" s="164">
        <v>1</v>
      </c>
      <c r="F77" s="158"/>
      <c r="G77" s="158"/>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217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v>27</v>
      </c>
      <c r="B78" s="155" t="s">
        <v>763</v>
      </c>
      <c r="C78" s="197" t="s">
        <v>764</v>
      </c>
      <c r="D78" s="156" t="s">
        <v>0</v>
      </c>
      <c r="E78" s="195"/>
      <c r="F78" s="159"/>
      <c r="G78" s="158">
        <f>ROUND(E78*F78,2)</f>
        <v>0</v>
      </c>
      <c r="H78" s="159"/>
      <c r="I78" s="158">
        <f>ROUND(E78*H78,2)</f>
        <v>0</v>
      </c>
      <c r="J78" s="159"/>
      <c r="K78" s="158">
        <f>ROUND(E78*J78,2)</f>
        <v>0</v>
      </c>
      <c r="L78" s="158">
        <v>21</v>
      </c>
      <c r="M78" s="158">
        <f>G78*(1+L78/100)</f>
        <v>0</v>
      </c>
      <c r="N78" s="157">
        <v>0</v>
      </c>
      <c r="O78" s="157">
        <f>ROUND(E78*N78,2)</f>
        <v>0</v>
      </c>
      <c r="P78" s="157">
        <v>0</v>
      </c>
      <c r="Q78" s="157">
        <f>ROUND(E78*P78,2)</f>
        <v>0</v>
      </c>
      <c r="R78" s="158"/>
      <c r="S78" s="158" t="s">
        <v>229</v>
      </c>
      <c r="T78" s="158" t="s">
        <v>229</v>
      </c>
      <c r="U78" s="158">
        <v>0</v>
      </c>
      <c r="V78" s="158">
        <f>ROUND(E78*U78,2)</f>
        <v>0</v>
      </c>
      <c r="W78" s="158"/>
      <c r="X78" s="158" t="s">
        <v>687</v>
      </c>
      <c r="Y78" s="158" t="s">
        <v>209</v>
      </c>
      <c r="Z78" s="147"/>
      <c r="AA78" s="147"/>
      <c r="AB78" s="147"/>
      <c r="AC78" s="147"/>
      <c r="AD78" s="147"/>
      <c r="AE78" s="147"/>
      <c r="AF78" s="147"/>
      <c r="AG78" s="147" t="s">
        <v>688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66" t="s">
        <v>201</v>
      </c>
      <c r="B79" s="167" t="s">
        <v>121</v>
      </c>
      <c r="C79" s="181" t="s">
        <v>122</v>
      </c>
      <c r="D79" s="168"/>
      <c r="E79" s="169"/>
      <c r="F79" s="170"/>
      <c r="G79" s="170">
        <f>SUMIF(AG80:AG109,"&lt;&gt;NOR",G80:G109)</f>
        <v>0</v>
      </c>
      <c r="H79" s="170"/>
      <c r="I79" s="170">
        <f>SUM(I80:I109)</f>
        <v>0</v>
      </c>
      <c r="J79" s="170"/>
      <c r="K79" s="170">
        <f>SUM(K80:K109)</f>
        <v>0</v>
      </c>
      <c r="L79" s="170"/>
      <c r="M79" s="170">
        <f>SUM(M80:M109)</f>
        <v>0</v>
      </c>
      <c r="N79" s="169"/>
      <c r="O79" s="169">
        <f>SUM(O80:O109)</f>
        <v>0.02</v>
      </c>
      <c r="P79" s="169"/>
      <c r="Q79" s="169">
        <f>SUM(Q80:Q109)</f>
        <v>0.02</v>
      </c>
      <c r="R79" s="170"/>
      <c r="S79" s="170"/>
      <c r="T79" s="171"/>
      <c r="U79" s="165"/>
      <c r="V79" s="165">
        <f>SUM(V80:V109)</f>
        <v>0</v>
      </c>
      <c r="W79" s="165"/>
      <c r="X79" s="165"/>
      <c r="Y79" s="165"/>
      <c r="AG79" t="s">
        <v>202</v>
      </c>
    </row>
    <row r="80" spans="1:60" outlineLevel="1" x14ac:dyDescent="0.2">
      <c r="A80" s="173">
        <v>28</v>
      </c>
      <c r="B80" s="174" t="s">
        <v>1430</v>
      </c>
      <c r="C80" s="182" t="s">
        <v>1431</v>
      </c>
      <c r="D80" s="175" t="s">
        <v>296</v>
      </c>
      <c r="E80" s="176">
        <v>2</v>
      </c>
      <c r="F80" s="177"/>
      <c r="G80" s="178">
        <f>ROUND(E80*F80,2)</f>
        <v>0</v>
      </c>
      <c r="H80" s="177"/>
      <c r="I80" s="178">
        <f>ROUND(E80*H80,2)</f>
        <v>0</v>
      </c>
      <c r="J80" s="177"/>
      <c r="K80" s="178">
        <f>ROUND(E80*J80,2)</f>
        <v>0</v>
      </c>
      <c r="L80" s="178">
        <v>21</v>
      </c>
      <c r="M80" s="178">
        <f>G80*(1+L80/100)</f>
        <v>0</v>
      </c>
      <c r="N80" s="176">
        <v>2.9E-4</v>
      </c>
      <c r="O80" s="176">
        <f>ROUND(E80*N80,2)</f>
        <v>0</v>
      </c>
      <c r="P80" s="176">
        <v>0</v>
      </c>
      <c r="Q80" s="176">
        <f>ROUND(E80*P80,2)</f>
        <v>0</v>
      </c>
      <c r="R80" s="178"/>
      <c r="S80" s="178" t="s">
        <v>229</v>
      </c>
      <c r="T80" s="179" t="s">
        <v>229</v>
      </c>
      <c r="U80" s="158">
        <v>0</v>
      </c>
      <c r="V80" s="158">
        <f>ROUND(E80*U80,2)</f>
        <v>0</v>
      </c>
      <c r="W80" s="158"/>
      <c r="X80" s="158" t="s">
        <v>208</v>
      </c>
      <c r="Y80" s="158" t="s">
        <v>209</v>
      </c>
      <c r="Z80" s="147"/>
      <c r="AA80" s="147"/>
      <c r="AB80" s="147"/>
      <c r="AC80" s="147"/>
      <c r="AD80" s="147"/>
      <c r="AE80" s="147"/>
      <c r="AF80" s="147"/>
      <c r="AG80" s="147" t="s">
        <v>692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56" t="s">
        <v>1093</v>
      </c>
      <c r="D81" s="257"/>
      <c r="E81" s="257"/>
      <c r="F81" s="257"/>
      <c r="G81" s="257"/>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
      <c r="A82" s="154"/>
      <c r="B82" s="155"/>
      <c r="C82" s="183" t="s">
        <v>83</v>
      </c>
      <c r="D82" s="163"/>
      <c r="E82" s="164">
        <v>2</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3">
        <v>29</v>
      </c>
      <c r="B83" s="174" t="s">
        <v>1432</v>
      </c>
      <c r="C83" s="182" t="s">
        <v>1433</v>
      </c>
      <c r="D83" s="175" t="s">
        <v>414</v>
      </c>
      <c r="E83" s="176">
        <v>10</v>
      </c>
      <c r="F83" s="177"/>
      <c r="G83" s="178">
        <f>ROUND(E83*F83,2)</f>
        <v>0</v>
      </c>
      <c r="H83" s="177"/>
      <c r="I83" s="178">
        <f>ROUND(E83*H83,2)</f>
        <v>0</v>
      </c>
      <c r="J83" s="177"/>
      <c r="K83" s="178">
        <f>ROUND(E83*J83,2)</f>
        <v>0</v>
      </c>
      <c r="L83" s="178">
        <v>21</v>
      </c>
      <c r="M83" s="178">
        <f>G83*(1+L83/100)</f>
        <v>0</v>
      </c>
      <c r="N83" s="176">
        <v>0</v>
      </c>
      <c r="O83" s="176">
        <f>ROUND(E83*N83,2)</f>
        <v>0</v>
      </c>
      <c r="P83" s="176">
        <v>1.98E-3</v>
      </c>
      <c r="Q83" s="176">
        <f>ROUND(E83*P83,2)</f>
        <v>0.02</v>
      </c>
      <c r="R83" s="178"/>
      <c r="S83" s="178" t="s">
        <v>229</v>
      </c>
      <c r="T83" s="179" t="s">
        <v>229</v>
      </c>
      <c r="U83" s="158">
        <v>0</v>
      </c>
      <c r="V83" s="158">
        <f>ROUND(E83*U83,2)</f>
        <v>0</v>
      </c>
      <c r="W83" s="158"/>
      <c r="X83" s="158" t="s">
        <v>208</v>
      </c>
      <c r="Y83" s="158" t="s">
        <v>209</v>
      </c>
      <c r="Z83" s="147"/>
      <c r="AA83" s="147"/>
      <c r="AB83" s="147"/>
      <c r="AC83" s="147"/>
      <c r="AD83" s="147"/>
      <c r="AE83" s="147"/>
      <c r="AF83" s="147"/>
      <c r="AG83" s="147" t="s">
        <v>692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3" t="s">
        <v>299</v>
      </c>
      <c r="D84" s="163"/>
      <c r="E84" s="164">
        <v>10</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217</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3">
        <v>30</v>
      </c>
      <c r="B85" s="174" t="s">
        <v>1434</v>
      </c>
      <c r="C85" s="182" t="s">
        <v>1435</v>
      </c>
      <c r="D85" s="175" t="s">
        <v>414</v>
      </c>
      <c r="E85" s="176">
        <v>4</v>
      </c>
      <c r="F85" s="177"/>
      <c r="G85" s="178">
        <f>ROUND(E85*F85,2)</f>
        <v>0</v>
      </c>
      <c r="H85" s="177"/>
      <c r="I85" s="178">
        <f>ROUND(E85*H85,2)</f>
        <v>0</v>
      </c>
      <c r="J85" s="177"/>
      <c r="K85" s="178">
        <f>ROUND(E85*J85,2)</f>
        <v>0</v>
      </c>
      <c r="L85" s="178">
        <v>21</v>
      </c>
      <c r="M85" s="178">
        <f>G85*(1+L85/100)</f>
        <v>0</v>
      </c>
      <c r="N85" s="176">
        <v>3.8000000000000002E-4</v>
      </c>
      <c r="O85" s="176">
        <f>ROUND(E85*N85,2)</f>
        <v>0</v>
      </c>
      <c r="P85" s="176">
        <v>0</v>
      </c>
      <c r="Q85" s="176">
        <f>ROUND(E85*P85,2)</f>
        <v>0</v>
      </c>
      <c r="R85" s="178"/>
      <c r="S85" s="178" t="s">
        <v>229</v>
      </c>
      <c r="T85" s="179" t="s">
        <v>229</v>
      </c>
      <c r="U85" s="158">
        <v>0</v>
      </c>
      <c r="V85" s="158">
        <f>ROUND(E85*U85,2)</f>
        <v>0</v>
      </c>
      <c r="W85" s="158"/>
      <c r="X85" s="158" t="s">
        <v>208</v>
      </c>
      <c r="Y85" s="158" t="s">
        <v>209</v>
      </c>
      <c r="Z85" s="147"/>
      <c r="AA85" s="147"/>
      <c r="AB85" s="147"/>
      <c r="AC85" s="147"/>
      <c r="AD85" s="147"/>
      <c r="AE85" s="147"/>
      <c r="AF85" s="147"/>
      <c r="AG85" s="147" t="s">
        <v>692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256" t="s">
        <v>1093</v>
      </c>
      <c r="D86" s="257"/>
      <c r="E86" s="257"/>
      <c r="F86" s="257"/>
      <c r="G86" s="257"/>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183" t="s">
        <v>87</v>
      </c>
      <c r="D87" s="163"/>
      <c r="E87" s="164">
        <v>4</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3">
        <v>31</v>
      </c>
      <c r="B88" s="174" t="s">
        <v>1436</v>
      </c>
      <c r="C88" s="182" t="s">
        <v>1437</v>
      </c>
      <c r="D88" s="175" t="s">
        <v>414</v>
      </c>
      <c r="E88" s="176">
        <v>2</v>
      </c>
      <c r="F88" s="177"/>
      <c r="G88" s="178">
        <f>ROUND(E88*F88,2)</f>
        <v>0</v>
      </c>
      <c r="H88" s="177"/>
      <c r="I88" s="178">
        <f>ROUND(E88*H88,2)</f>
        <v>0</v>
      </c>
      <c r="J88" s="177"/>
      <c r="K88" s="178">
        <f>ROUND(E88*J88,2)</f>
        <v>0</v>
      </c>
      <c r="L88" s="178">
        <v>21</v>
      </c>
      <c r="M88" s="178">
        <f>G88*(1+L88/100)</f>
        <v>0</v>
      </c>
      <c r="N88" s="176">
        <v>1.5200000000000001E-3</v>
      </c>
      <c r="O88" s="176">
        <f>ROUND(E88*N88,2)</f>
        <v>0</v>
      </c>
      <c r="P88" s="176">
        <v>0</v>
      </c>
      <c r="Q88" s="176">
        <f>ROUND(E88*P88,2)</f>
        <v>0</v>
      </c>
      <c r="R88" s="178"/>
      <c r="S88" s="178" t="s">
        <v>229</v>
      </c>
      <c r="T88" s="179" t="s">
        <v>229</v>
      </c>
      <c r="U88" s="158">
        <v>0</v>
      </c>
      <c r="V88" s="158">
        <f>ROUND(E88*U88,2)</f>
        <v>0</v>
      </c>
      <c r="W88" s="158"/>
      <c r="X88" s="158" t="s">
        <v>208</v>
      </c>
      <c r="Y88" s="158" t="s">
        <v>209</v>
      </c>
      <c r="Z88" s="147"/>
      <c r="AA88" s="147"/>
      <c r="AB88" s="147"/>
      <c r="AC88" s="147"/>
      <c r="AD88" s="147"/>
      <c r="AE88" s="147"/>
      <c r="AF88" s="147"/>
      <c r="AG88" s="147" t="s">
        <v>692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3" t="s">
        <v>83</v>
      </c>
      <c r="D89" s="163"/>
      <c r="E89" s="164">
        <v>2</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33.75" outlineLevel="1" x14ac:dyDescent="0.2">
      <c r="A90" s="173">
        <v>32</v>
      </c>
      <c r="B90" s="174" t="s">
        <v>1438</v>
      </c>
      <c r="C90" s="182" t="s">
        <v>1439</v>
      </c>
      <c r="D90" s="175" t="s">
        <v>414</v>
      </c>
      <c r="E90" s="176">
        <v>5</v>
      </c>
      <c r="F90" s="177"/>
      <c r="G90" s="178">
        <f>ROUND(E90*F90,2)</f>
        <v>0</v>
      </c>
      <c r="H90" s="177"/>
      <c r="I90" s="178">
        <f>ROUND(E90*H90,2)</f>
        <v>0</v>
      </c>
      <c r="J90" s="177"/>
      <c r="K90" s="178">
        <f>ROUND(E90*J90,2)</f>
        <v>0</v>
      </c>
      <c r="L90" s="178">
        <v>21</v>
      </c>
      <c r="M90" s="178">
        <f>G90*(1+L90/100)</f>
        <v>0</v>
      </c>
      <c r="N90" s="176">
        <v>1.4400000000000001E-3</v>
      </c>
      <c r="O90" s="176">
        <f>ROUND(E90*N90,2)</f>
        <v>0.01</v>
      </c>
      <c r="P90" s="176">
        <v>0</v>
      </c>
      <c r="Q90" s="176">
        <f>ROUND(E90*P90,2)</f>
        <v>0</v>
      </c>
      <c r="R90" s="178"/>
      <c r="S90" s="178" t="s">
        <v>229</v>
      </c>
      <c r="T90" s="179" t="s">
        <v>229</v>
      </c>
      <c r="U90" s="158">
        <v>0</v>
      </c>
      <c r="V90" s="158">
        <f>ROUND(E90*U90,2)</f>
        <v>0</v>
      </c>
      <c r="W90" s="158"/>
      <c r="X90" s="158" t="s">
        <v>208</v>
      </c>
      <c r="Y90" s="158" t="s">
        <v>209</v>
      </c>
      <c r="Z90" s="147"/>
      <c r="AA90" s="147"/>
      <c r="AB90" s="147"/>
      <c r="AC90" s="147"/>
      <c r="AD90" s="147"/>
      <c r="AE90" s="147"/>
      <c r="AF90" s="147"/>
      <c r="AG90" s="147" t="s">
        <v>692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256" t="s">
        <v>1093</v>
      </c>
      <c r="D91" s="257"/>
      <c r="E91" s="257"/>
      <c r="F91" s="257"/>
      <c r="G91" s="257"/>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83" t="s">
        <v>89</v>
      </c>
      <c r="D92" s="163"/>
      <c r="E92" s="164">
        <v>5</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217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33.75" outlineLevel="1" x14ac:dyDescent="0.2">
      <c r="A93" s="173">
        <v>33</v>
      </c>
      <c r="B93" s="174" t="s">
        <v>1440</v>
      </c>
      <c r="C93" s="182" t="s">
        <v>1441</v>
      </c>
      <c r="D93" s="175" t="s">
        <v>414</v>
      </c>
      <c r="E93" s="176">
        <v>2</v>
      </c>
      <c r="F93" s="177"/>
      <c r="G93" s="178">
        <f>ROUND(E93*F93,2)</f>
        <v>0</v>
      </c>
      <c r="H93" s="177"/>
      <c r="I93" s="178">
        <f>ROUND(E93*H93,2)</f>
        <v>0</v>
      </c>
      <c r="J93" s="177"/>
      <c r="K93" s="178">
        <f>ROUND(E93*J93,2)</f>
        <v>0</v>
      </c>
      <c r="L93" s="178">
        <v>21</v>
      </c>
      <c r="M93" s="178">
        <f>G93*(1+L93/100)</f>
        <v>0</v>
      </c>
      <c r="N93" s="176">
        <v>2.7699999999999999E-3</v>
      </c>
      <c r="O93" s="176">
        <f>ROUND(E93*N93,2)</f>
        <v>0.01</v>
      </c>
      <c r="P93" s="176">
        <v>0</v>
      </c>
      <c r="Q93" s="176">
        <f>ROUND(E93*P93,2)</f>
        <v>0</v>
      </c>
      <c r="R93" s="178"/>
      <c r="S93" s="178" t="s">
        <v>229</v>
      </c>
      <c r="T93" s="179" t="s">
        <v>229</v>
      </c>
      <c r="U93" s="158">
        <v>0</v>
      </c>
      <c r="V93" s="158">
        <f>ROUND(E93*U93,2)</f>
        <v>0</v>
      </c>
      <c r="W93" s="158"/>
      <c r="X93" s="158" t="s">
        <v>208</v>
      </c>
      <c r="Y93" s="158" t="s">
        <v>209</v>
      </c>
      <c r="Z93" s="147"/>
      <c r="AA93" s="147"/>
      <c r="AB93" s="147"/>
      <c r="AC93" s="147"/>
      <c r="AD93" s="147"/>
      <c r="AE93" s="147"/>
      <c r="AF93" s="147"/>
      <c r="AG93" s="147" t="s">
        <v>692</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3" t="s">
        <v>83</v>
      </c>
      <c r="D94" s="163"/>
      <c r="E94" s="164">
        <v>2</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3">
        <v>34</v>
      </c>
      <c r="B95" s="174" t="s">
        <v>1442</v>
      </c>
      <c r="C95" s="182" t="s">
        <v>1443</v>
      </c>
      <c r="D95" s="175" t="s">
        <v>296</v>
      </c>
      <c r="E95" s="176">
        <v>1</v>
      </c>
      <c r="F95" s="177"/>
      <c r="G95" s="178">
        <f>ROUND(E95*F95,2)</f>
        <v>0</v>
      </c>
      <c r="H95" s="177"/>
      <c r="I95" s="178">
        <f>ROUND(E95*H95,2)</f>
        <v>0</v>
      </c>
      <c r="J95" s="177"/>
      <c r="K95" s="178">
        <f>ROUND(E95*J95,2)</f>
        <v>0</v>
      </c>
      <c r="L95" s="178">
        <v>21</v>
      </c>
      <c r="M95" s="178">
        <f>G95*(1+L95/100)</f>
        <v>0</v>
      </c>
      <c r="N95" s="176">
        <v>0</v>
      </c>
      <c r="O95" s="176">
        <f>ROUND(E95*N95,2)</f>
        <v>0</v>
      </c>
      <c r="P95" s="176">
        <v>0</v>
      </c>
      <c r="Q95" s="176">
        <f>ROUND(E95*P95,2)</f>
        <v>0</v>
      </c>
      <c r="R95" s="178"/>
      <c r="S95" s="178" t="s">
        <v>229</v>
      </c>
      <c r="T95" s="179" t="s">
        <v>229</v>
      </c>
      <c r="U95" s="158">
        <v>0</v>
      </c>
      <c r="V95" s="158">
        <f>ROUND(E95*U95,2)</f>
        <v>0</v>
      </c>
      <c r="W95" s="158"/>
      <c r="X95" s="158" t="s">
        <v>208</v>
      </c>
      <c r="Y95" s="158" t="s">
        <v>209</v>
      </c>
      <c r="Z95" s="147"/>
      <c r="AA95" s="147"/>
      <c r="AB95" s="147"/>
      <c r="AC95" s="147"/>
      <c r="AD95" s="147"/>
      <c r="AE95" s="147"/>
      <c r="AF95" s="147"/>
      <c r="AG95" s="147" t="s">
        <v>692</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256" t="s">
        <v>1093</v>
      </c>
      <c r="D96" s="257"/>
      <c r="E96" s="257"/>
      <c r="F96" s="257"/>
      <c r="G96" s="257"/>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212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
      <c r="A97" s="154"/>
      <c r="B97" s="155"/>
      <c r="C97" s="183" t="s">
        <v>81</v>
      </c>
      <c r="D97" s="163"/>
      <c r="E97" s="164">
        <v>1</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73">
        <v>35</v>
      </c>
      <c r="B98" s="174" t="s">
        <v>1444</v>
      </c>
      <c r="C98" s="182" t="s">
        <v>1445</v>
      </c>
      <c r="D98" s="175" t="s">
        <v>296</v>
      </c>
      <c r="E98" s="176">
        <v>2</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229</v>
      </c>
      <c r="T98" s="179" t="s">
        <v>229</v>
      </c>
      <c r="U98" s="158">
        <v>0</v>
      </c>
      <c r="V98" s="158">
        <f>ROUND(E98*U98,2)</f>
        <v>0</v>
      </c>
      <c r="W98" s="158"/>
      <c r="X98" s="158" t="s">
        <v>208</v>
      </c>
      <c r="Y98" s="158" t="s">
        <v>209</v>
      </c>
      <c r="Z98" s="147"/>
      <c r="AA98" s="147"/>
      <c r="AB98" s="147"/>
      <c r="AC98" s="147"/>
      <c r="AD98" s="147"/>
      <c r="AE98" s="147"/>
      <c r="AF98" s="147"/>
      <c r="AG98" s="147" t="s">
        <v>692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56" t="s">
        <v>1093</v>
      </c>
      <c r="D99" s="257"/>
      <c r="E99" s="257"/>
      <c r="F99" s="257"/>
      <c r="G99" s="257"/>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3" t="s">
        <v>83</v>
      </c>
      <c r="D100" s="163"/>
      <c r="E100" s="164">
        <v>2</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217</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3">
        <v>36</v>
      </c>
      <c r="B101" s="174" t="s">
        <v>1446</v>
      </c>
      <c r="C101" s="182" t="s">
        <v>1447</v>
      </c>
      <c r="D101" s="175" t="s">
        <v>296</v>
      </c>
      <c r="E101" s="176">
        <v>1</v>
      </c>
      <c r="F101" s="177"/>
      <c r="G101" s="178">
        <f>ROUND(E101*F101,2)</f>
        <v>0</v>
      </c>
      <c r="H101" s="177"/>
      <c r="I101" s="178">
        <f>ROUND(E101*H101,2)</f>
        <v>0</v>
      </c>
      <c r="J101" s="177"/>
      <c r="K101" s="178">
        <f>ROUND(E101*J101,2)</f>
        <v>0</v>
      </c>
      <c r="L101" s="178">
        <v>21</v>
      </c>
      <c r="M101" s="178">
        <f>G101*(1+L101/100)</f>
        <v>0</v>
      </c>
      <c r="N101" s="176">
        <v>4.8999999999999998E-4</v>
      </c>
      <c r="O101" s="176">
        <f>ROUND(E101*N101,2)</f>
        <v>0</v>
      </c>
      <c r="P101" s="176">
        <v>0</v>
      </c>
      <c r="Q101" s="176">
        <f>ROUND(E101*P101,2)</f>
        <v>0</v>
      </c>
      <c r="R101" s="178"/>
      <c r="S101" s="178" t="s">
        <v>229</v>
      </c>
      <c r="T101" s="179" t="s">
        <v>229</v>
      </c>
      <c r="U101" s="158">
        <v>0</v>
      </c>
      <c r="V101" s="158">
        <f>ROUND(E101*U101,2)</f>
        <v>0</v>
      </c>
      <c r="W101" s="158"/>
      <c r="X101" s="158" t="s">
        <v>208</v>
      </c>
      <c r="Y101" s="158" t="s">
        <v>209</v>
      </c>
      <c r="Z101" s="147"/>
      <c r="AA101" s="147"/>
      <c r="AB101" s="147"/>
      <c r="AC101" s="147"/>
      <c r="AD101" s="147"/>
      <c r="AE101" s="147"/>
      <c r="AF101" s="147"/>
      <c r="AG101" s="147" t="s">
        <v>692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3" t="s">
        <v>81</v>
      </c>
      <c r="D102" s="163"/>
      <c r="E102" s="164">
        <v>1</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3">
        <v>37</v>
      </c>
      <c r="B103" s="174" t="s">
        <v>1448</v>
      </c>
      <c r="C103" s="182" t="s">
        <v>1449</v>
      </c>
      <c r="D103" s="175" t="s">
        <v>414</v>
      </c>
      <c r="E103" s="176">
        <v>13</v>
      </c>
      <c r="F103" s="177"/>
      <c r="G103" s="178">
        <f>ROUND(E103*F103,2)</f>
        <v>0</v>
      </c>
      <c r="H103" s="177"/>
      <c r="I103" s="178">
        <f>ROUND(E103*H103,2)</f>
        <v>0</v>
      </c>
      <c r="J103" s="177"/>
      <c r="K103" s="178">
        <f>ROUND(E103*J103,2)</f>
        <v>0</v>
      </c>
      <c r="L103" s="178">
        <v>21</v>
      </c>
      <c r="M103" s="178">
        <f>G103*(1+L103/100)</f>
        <v>0</v>
      </c>
      <c r="N103" s="176">
        <v>0</v>
      </c>
      <c r="O103" s="176">
        <f>ROUND(E103*N103,2)</f>
        <v>0</v>
      </c>
      <c r="P103" s="176">
        <v>0</v>
      </c>
      <c r="Q103" s="176">
        <f>ROUND(E103*P103,2)</f>
        <v>0</v>
      </c>
      <c r="R103" s="178"/>
      <c r="S103" s="178" t="s">
        <v>229</v>
      </c>
      <c r="T103" s="179" t="s">
        <v>229</v>
      </c>
      <c r="U103" s="158">
        <v>0</v>
      </c>
      <c r="V103" s="158">
        <f>ROUND(E103*U103,2)</f>
        <v>0</v>
      </c>
      <c r="W103" s="158"/>
      <c r="X103" s="158" t="s">
        <v>208</v>
      </c>
      <c r="Y103" s="158" t="s">
        <v>209</v>
      </c>
      <c r="Z103" s="147"/>
      <c r="AA103" s="147"/>
      <c r="AB103" s="147"/>
      <c r="AC103" s="147"/>
      <c r="AD103" s="147"/>
      <c r="AE103" s="147"/>
      <c r="AF103" s="147"/>
      <c r="AG103" s="147" t="s">
        <v>210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183" t="s">
        <v>1450</v>
      </c>
      <c r="D104" s="163"/>
      <c r="E104" s="164">
        <v>13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217</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3">
        <v>38</v>
      </c>
      <c r="B105" s="174" t="s">
        <v>1451</v>
      </c>
      <c r="C105" s="182" t="s">
        <v>1452</v>
      </c>
      <c r="D105" s="175" t="s">
        <v>296</v>
      </c>
      <c r="E105" s="176">
        <v>1</v>
      </c>
      <c r="F105" s="177"/>
      <c r="G105" s="178">
        <f>ROUND(E105*F105,2)</f>
        <v>0</v>
      </c>
      <c r="H105" s="177"/>
      <c r="I105" s="178">
        <f>ROUND(E105*H105,2)</f>
        <v>0</v>
      </c>
      <c r="J105" s="177"/>
      <c r="K105" s="178">
        <f>ROUND(E105*J105,2)</f>
        <v>0</v>
      </c>
      <c r="L105" s="178">
        <v>21</v>
      </c>
      <c r="M105" s="178">
        <f>G105*(1+L105/100)</f>
        <v>0</v>
      </c>
      <c r="N105" s="176">
        <v>7.3999999999999999E-4</v>
      </c>
      <c r="O105" s="176">
        <f>ROUND(E105*N105,2)</f>
        <v>0</v>
      </c>
      <c r="P105" s="176">
        <v>0</v>
      </c>
      <c r="Q105" s="176">
        <f>ROUND(E105*P105,2)</f>
        <v>0</v>
      </c>
      <c r="R105" s="178"/>
      <c r="S105" s="178" t="s">
        <v>206</v>
      </c>
      <c r="T105" s="179" t="s">
        <v>207</v>
      </c>
      <c r="U105" s="158">
        <v>0</v>
      </c>
      <c r="V105" s="158">
        <f>ROUND(E105*U105,2)</f>
        <v>0</v>
      </c>
      <c r="W105" s="158"/>
      <c r="X105" s="158" t="s">
        <v>208</v>
      </c>
      <c r="Y105" s="158" t="s">
        <v>209</v>
      </c>
      <c r="Z105" s="147"/>
      <c r="AA105" s="147"/>
      <c r="AB105" s="147"/>
      <c r="AC105" s="147"/>
      <c r="AD105" s="147"/>
      <c r="AE105" s="147"/>
      <c r="AF105" s="147"/>
      <c r="AG105" s="147" t="s">
        <v>210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83" t="s">
        <v>81</v>
      </c>
      <c r="D106" s="163"/>
      <c r="E106" s="164">
        <v>1</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3">
        <v>39</v>
      </c>
      <c r="B107" s="174" t="s">
        <v>1453</v>
      </c>
      <c r="C107" s="182" t="s">
        <v>1454</v>
      </c>
      <c r="D107" s="175" t="s">
        <v>414</v>
      </c>
      <c r="E107" s="176">
        <v>13</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c r="S107" s="178" t="s">
        <v>206</v>
      </c>
      <c r="T107" s="179" t="s">
        <v>207</v>
      </c>
      <c r="U107" s="158">
        <v>0</v>
      </c>
      <c r="V107" s="158">
        <f>ROUND(E107*U107,2)</f>
        <v>0</v>
      </c>
      <c r="W107" s="158"/>
      <c r="X107" s="158" t="s">
        <v>208</v>
      </c>
      <c r="Y107" s="158" t="s">
        <v>209</v>
      </c>
      <c r="Z107" s="147"/>
      <c r="AA107" s="147"/>
      <c r="AB107" s="147"/>
      <c r="AC107" s="147"/>
      <c r="AD107" s="147"/>
      <c r="AE107" s="147"/>
      <c r="AF107" s="147"/>
      <c r="AG107" s="147" t="s">
        <v>210</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183" t="s">
        <v>1450</v>
      </c>
      <c r="D108" s="163"/>
      <c r="E108" s="164">
        <v>13</v>
      </c>
      <c r="F108" s="158"/>
      <c r="G108" s="158"/>
      <c r="H108" s="158"/>
      <c r="I108" s="158"/>
      <c r="J108" s="158"/>
      <c r="K108" s="158"/>
      <c r="L108" s="158"/>
      <c r="M108" s="158"/>
      <c r="N108" s="157"/>
      <c r="O108" s="157"/>
      <c r="P108" s="157"/>
      <c r="Q108" s="157"/>
      <c r="R108" s="158"/>
      <c r="S108" s="158"/>
      <c r="T108" s="158"/>
      <c r="U108" s="158"/>
      <c r="V108" s="158"/>
      <c r="W108" s="158"/>
      <c r="X108" s="158"/>
      <c r="Y108" s="158"/>
      <c r="Z108" s="147"/>
      <c r="AA108" s="147"/>
      <c r="AB108" s="147"/>
      <c r="AC108" s="147"/>
      <c r="AD108" s="147"/>
      <c r="AE108" s="147"/>
      <c r="AF108" s="147"/>
      <c r="AG108" s="147" t="s">
        <v>217</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v>40</v>
      </c>
      <c r="B109" s="155" t="s">
        <v>1455</v>
      </c>
      <c r="C109" s="197" t="s">
        <v>1456</v>
      </c>
      <c r="D109" s="156" t="s">
        <v>0</v>
      </c>
      <c r="E109" s="195"/>
      <c r="F109" s="159"/>
      <c r="G109" s="158">
        <f>ROUND(E109*F109,2)</f>
        <v>0</v>
      </c>
      <c r="H109" s="159"/>
      <c r="I109" s="158">
        <f>ROUND(E109*H109,2)</f>
        <v>0</v>
      </c>
      <c r="J109" s="159"/>
      <c r="K109" s="158">
        <f>ROUND(E109*J109,2)</f>
        <v>0</v>
      </c>
      <c r="L109" s="158">
        <v>21</v>
      </c>
      <c r="M109" s="158">
        <f>G109*(1+L109/100)</f>
        <v>0</v>
      </c>
      <c r="N109" s="157">
        <v>0</v>
      </c>
      <c r="O109" s="157">
        <f>ROUND(E109*N109,2)</f>
        <v>0</v>
      </c>
      <c r="P109" s="157">
        <v>0</v>
      </c>
      <c r="Q109" s="157">
        <f>ROUND(E109*P109,2)</f>
        <v>0</v>
      </c>
      <c r="R109" s="158"/>
      <c r="S109" s="158" t="s">
        <v>229</v>
      </c>
      <c r="T109" s="158" t="s">
        <v>229</v>
      </c>
      <c r="U109" s="158">
        <v>0</v>
      </c>
      <c r="V109" s="158">
        <f>ROUND(E109*U109,2)</f>
        <v>0</v>
      </c>
      <c r="W109" s="158"/>
      <c r="X109" s="158" t="s">
        <v>687</v>
      </c>
      <c r="Y109" s="158" t="s">
        <v>209</v>
      </c>
      <c r="Z109" s="147"/>
      <c r="AA109" s="147"/>
      <c r="AB109" s="147"/>
      <c r="AC109" s="147"/>
      <c r="AD109" s="147"/>
      <c r="AE109" s="147"/>
      <c r="AF109" s="147"/>
      <c r="AG109" s="147" t="s">
        <v>688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
      <c r="A110" s="166" t="s">
        <v>201</v>
      </c>
      <c r="B110" s="167" t="s">
        <v>123</v>
      </c>
      <c r="C110" s="181" t="s">
        <v>124</v>
      </c>
      <c r="D110" s="168"/>
      <c r="E110" s="169"/>
      <c r="F110" s="170"/>
      <c r="G110" s="170">
        <f>SUMIF(AG111:AG144,"&lt;&gt;NOR",G111:G144)</f>
        <v>0</v>
      </c>
      <c r="H110" s="170"/>
      <c r="I110" s="170">
        <f>SUM(I111:I144)</f>
        <v>0</v>
      </c>
      <c r="J110" s="170"/>
      <c r="K110" s="170">
        <f>SUM(K111:K144)</f>
        <v>0</v>
      </c>
      <c r="L110" s="170"/>
      <c r="M110" s="170">
        <f>SUM(M111:M144)</f>
        <v>0</v>
      </c>
      <c r="N110" s="169"/>
      <c r="O110" s="169">
        <f>SUM(O111:O144)</f>
        <v>0.14000000000000001</v>
      </c>
      <c r="P110" s="169"/>
      <c r="Q110" s="169">
        <f>SUM(Q111:Q144)</f>
        <v>9.9999999999999992E-2</v>
      </c>
      <c r="R110" s="170"/>
      <c r="S110" s="170"/>
      <c r="T110" s="171"/>
      <c r="U110" s="165"/>
      <c r="V110" s="165">
        <f>SUM(V111:V144)</f>
        <v>0</v>
      </c>
      <c r="W110" s="165"/>
      <c r="X110" s="165"/>
      <c r="Y110" s="165"/>
      <c r="AG110" t="s">
        <v>202</v>
      </c>
    </row>
    <row r="111" spans="1:60" outlineLevel="1" x14ac:dyDescent="0.2">
      <c r="A111" s="173">
        <v>41</v>
      </c>
      <c r="B111" s="174" t="s">
        <v>1457</v>
      </c>
      <c r="C111" s="182" t="s">
        <v>1458</v>
      </c>
      <c r="D111" s="175" t="s">
        <v>414</v>
      </c>
      <c r="E111" s="176">
        <v>40</v>
      </c>
      <c r="F111" s="177"/>
      <c r="G111" s="178">
        <f>ROUND(E111*F111,2)</f>
        <v>0</v>
      </c>
      <c r="H111" s="177"/>
      <c r="I111" s="178">
        <f>ROUND(E111*H111,2)</f>
        <v>0</v>
      </c>
      <c r="J111" s="177"/>
      <c r="K111" s="178">
        <f>ROUND(E111*J111,2)</f>
        <v>0</v>
      </c>
      <c r="L111" s="178">
        <v>21</v>
      </c>
      <c r="M111" s="178">
        <f>G111*(1+L111/100)</f>
        <v>0</v>
      </c>
      <c r="N111" s="176">
        <v>0</v>
      </c>
      <c r="O111" s="176">
        <f>ROUND(E111*N111,2)</f>
        <v>0</v>
      </c>
      <c r="P111" s="176">
        <v>2.1299999999999999E-3</v>
      </c>
      <c r="Q111" s="176">
        <f>ROUND(E111*P111,2)</f>
        <v>0.09</v>
      </c>
      <c r="R111" s="178"/>
      <c r="S111" s="178" t="s">
        <v>229</v>
      </c>
      <c r="T111" s="179" t="s">
        <v>229</v>
      </c>
      <c r="U111" s="158">
        <v>0</v>
      </c>
      <c r="V111" s="158">
        <f>ROUND(E111*U111,2)</f>
        <v>0</v>
      </c>
      <c r="W111" s="158"/>
      <c r="X111" s="158" t="s">
        <v>208</v>
      </c>
      <c r="Y111" s="158" t="s">
        <v>209</v>
      </c>
      <c r="Z111" s="147"/>
      <c r="AA111" s="147"/>
      <c r="AB111" s="147"/>
      <c r="AC111" s="147"/>
      <c r="AD111" s="147"/>
      <c r="AE111" s="147"/>
      <c r="AF111" s="147"/>
      <c r="AG111" s="147" t="s">
        <v>210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183" t="s">
        <v>1459</v>
      </c>
      <c r="D112" s="163"/>
      <c r="E112" s="164">
        <v>40</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217</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3">
        <v>42</v>
      </c>
      <c r="B113" s="174" t="s">
        <v>1460</v>
      </c>
      <c r="C113" s="182" t="s">
        <v>1461</v>
      </c>
      <c r="D113" s="175" t="s">
        <v>414</v>
      </c>
      <c r="E113" s="176">
        <v>20</v>
      </c>
      <c r="F113" s="177"/>
      <c r="G113" s="178">
        <f>ROUND(E113*F113,2)</f>
        <v>0</v>
      </c>
      <c r="H113" s="177"/>
      <c r="I113" s="178">
        <f>ROUND(E113*H113,2)</f>
        <v>0</v>
      </c>
      <c r="J113" s="177"/>
      <c r="K113" s="178">
        <f>ROUND(E113*J113,2)</f>
        <v>0</v>
      </c>
      <c r="L113" s="178">
        <v>21</v>
      </c>
      <c r="M113" s="178">
        <f>G113*(1+L113/100)</f>
        <v>0</v>
      </c>
      <c r="N113" s="176">
        <v>0</v>
      </c>
      <c r="O113" s="176">
        <f>ROUND(E113*N113,2)</f>
        <v>0</v>
      </c>
      <c r="P113" s="176">
        <v>2.7999999999999998E-4</v>
      </c>
      <c r="Q113" s="176">
        <f>ROUND(E113*P113,2)</f>
        <v>0.01</v>
      </c>
      <c r="R113" s="178"/>
      <c r="S113" s="178" t="s">
        <v>229</v>
      </c>
      <c r="T113" s="179" t="s">
        <v>229</v>
      </c>
      <c r="U113" s="158">
        <v>0</v>
      </c>
      <c r="V113" s="158">
        <f>ROUND(E113*U113,2)</f>
        <v>0</v>
      </c>
      <c r="W113" s="158"/>
      <c r="X113" s="158" t="s">
        <v>208</v>
      </c>
      <c r="Y113" s="158" t="s">
        <v>209</v>
      </c>
      <c r="Z113" s="147"/>
      <c r="AA113" s="147"/>
      <c r="AB113" s="147"/>
      <c r="AC113" s="147"/>
      <c r="AD113" s="147"/>
      <c r="AE113" s="147"/>
      <c r="AF113" s="147"/>
      <c r="AG113" s="147" t="s">
        <v>692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183" t="s">
        <v>1050</v>
      </c>
      <c r="D114" s="163"/>
      <c r="E114" s="164">
        <v>20</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217</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73">
        <v>43</v>
      </c>
      <c r="B115" s="174" t="s">
        <v>1462</v>
      </c>
      <c r="C115" s="182" t="s">
        <v>1463</v>
      </c>
      <c r="D115" s="175" t="s">
        <v>296</v>
      </c>
      <c r="E115" s="176">
        <v>4</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c r="S115" s="178" t="s">
        <v>229</v>
      </c>
      <c r="T115" s="179" t="s">
        <v>229</v>
      </c>
      <c r="U115" s="158">
        <v>0</v>
      </c>
      <c r="V115" s="158">
        <f>ROUND(E115*U115,2)</f>
        <v>0</v>
      </c>
      <c r="W115" s="158"/>
      <c r="X115" s="158" t="s">
        <v>208</v>
      </c>
      <c r="Y115" s="158" t="s">
        <v>209</v>
      </c>
      <c r="Z115" s="147"/>
      <c r="AA115" s="147"/>
      <c r="AB115" s="147"/>
      <c r="AC115" s="147"/>
      <c r="AD115" s="147"/>
      <c r="AE115" s="147"/>
      <c r="AF115" s="147"/>
      <c r="AG115" s="147" t="s">
        <v>210</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3" t="s">
        <v>87</v>
      </c>
      <c r="D116" s="163"/>
      <c r="E116" s="164">
        <v>4</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217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3">
        <v>44</v>
      </c>
      <c r="B117" s="174" t="s">
        <v>1464</v>
      </c>
      <c r="C117" s="182" t="s">
        <v>1465</v>
      </c>
      <c r="D117" s="175" t="s">
        <v>296</v>
      </c>
      <c r="E117" s="176">
        <v>4</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229</v>
      </c>
      <c r="T117" s="179" t="s">
        <v>229</v>
      </c>
      <c r="U117" s="158">
        <v>0</v>
      </c>
      <c r="V117" s="158">
        <f>ROUND(E117*U117,2)</f>
        <v>0</v>
      </c>
      <c r="W117" s="158"/>
      <c r="X117" s="158" t="s">
        <v>208</v>
      </c>
      <c r="Y117" s="158" t="s">
        <v>209</v>
      </c>
      <c r="Z117" s="147"/>
      <c r="AA117" s="147"/>
      <c r="AB117" s="147"/>
      <c r="AC117" s="147"/>
      <c r="AD117" s="147"/>
      <c r="AE117" s="147"/>
      <c r="AF117" s="147"/>
      <c r="AG117" s="147" t="s">
        <v>692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183" t="s">
        <v>87</v>
      </c>
      <c r="D118" s="163"/>
      <c r="E118" s="164">
        <v>4</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217</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33.75" outlineLevel="1" x14ac:dyDescent="0.2">
      <c r="A119" s="173">
        <v>45</v>
      </c>
      <c r="B119" s="174" t="s">
        <v>1466</v>
      </c>
      <c r="C119" s="182" t="s">
        <v>1467</v>
      </c>
      <c r="D119" s="175" t="s">
        <v>414</v>
      </c>
      <c r="E119" s="176">
        <v>11</v>
      </c>
      <c r="F119" s="177"/>
      <c r="G119" s="178">
        <f>ROUND(E119*F119,2)</f>
        <v>0</v>
      </c>
      <c r="H119" s="177"/>
      <c r="I119" s="178">
        <f>ROUND(E119*H119,2)</f>
        <v>0</v>
      </c>
      <c r="J119" s="177"/>
      <c r="K119" s="178">
        <f>ROUND(E119*J119,2)</f>
        <v>0</v>
      </c>
      <c r="L119" s="178">
        <v>21</v>
      </c>
      <c r="M119" s="178">
        <f>G119*(1+L119/100)</f>
        <v>0</v>
      </c>
      <c r="N119" s="176">
        <v>5.1799999999999997E-3</v>
      </c>
      <c r="O119" s="176">
        <f>ROUND(E119*N119,2)</f>
        <v>0.06</v>
      </c>
      <c r="P119" s="176">
        <v>0</v>
      </c>
      <c r="Q119" s="176">
        <f>ROUND(E119*P119,2)</f>
        <v>0</v>
      </c>
      <c r="R119" s="178"/>
      <c r="S119" s="178" t="s">
        <v>229</v>
      </c>
      <c r="T119" s="179" t="s">
        <v>229</v>
      </c>
      <c r="U119" s="158">
        <v>0</v>
      </c>
      <c r="V119" s="158">
        <f>ROUND(E119*U119,2)</f>
        <v>0</v>
      </c>
      <c r="W119" s="158"/>
      <c r="X119" s="158" t="s">
        <v>208</v>
      </c>
      <c r="Y119" s="158" t="s">
        <v>209</v>
      </c>
      <c r="Z119" s="147"/>
      <c r="AA119" s="147"/>
      <c r="AB119" s="147"/>
      <c r="AC119" s="147"/>
      <c r="AD119" s="147"/>
      <c r="AE119" s="147"/>
      <c r="AF119" s="147"/>
      <c r="AG119" s="147" t="s">
        <v>692</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3" t="s">
        <v>299</v>
      </c>
      <c r="D120" s="163"/>
      <c r="E120" s="164">
        <v>10</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3" t="s">
        <v>81</v>
      </c>
      <c r="D121" s="163"/>
      <c r="E121" s="164">
        <v>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217</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33.75" outlineLevel="1" x14ac:dyDescent="0.2">
      <c r="A122" s="173">
        <v>46</v>
      </c>
      <c r="B122" s="174" t="s">
        <v>1468</v>
      </c>
      <c r="C122" s="182" t="s">
        <v>1469</v>
      </c>
      <c r="D122" s="175" t="s">
        <v>414</v>
      </c>
      <c r="E122" s="176">
        <v>9</v>
      </c>
      <c r="F122" s="177"/>
      <c r="G122" s="178">
        <f>ROUND(E122*F122,2)</f>
        <v>0</v>
      </c>
      <c r="H122" s="177"/>
      <c r="I122" s="178">
        <f>ROUND(E122*H122,2)</f>
        <v>0</v>
      </c>
      <c r="J122" s="177"/>
      <c r="K122" s="178">
        <f>ROUND(E122*J122,2)</f>
        <v>0</v>
      </c>
      <c r="L122" s="178">
        <v>21</v>
      </c>
      <c r="M122" s="178">
        <f>G122*(1+L122/100)</f>
        <v>0</v>
      </c>
      <c r="N122" s="176">
        <v>4.0099999999999997E-3</v>
      </c>
      <c r="O122" s="176">
        <f>ROUND(E122*N122,2)</f>
        <v>0.04</v>
      </c>
      <c r="P122" s="176">
        <v>0</v>
      </c>
      <c r="Q122" s="176">
        <f>ROUND(E122*P122,2)</f>
        <v>0</v>
      </c>
      <c r="R122" s="178"/>
      <c r="S122" s="178" t="s">
        <v>229</v>
      </c>
      <c r="T122" s="179" t="s">
        <v>229</v>
      </c>
      <c r="U122" s="158">
        <v>0</v>
      </c>
      <c r="V122" s="158">
        <f>ROUND(E122*U122,2)</f>
        <v>0</v>
      </c>
      <c r="W122" s="158"/>
      <c r="X122" s="158" t="s">
        <v>208</v>
      </c>
      <c r="Y122" s="158" t="s">
        <v>209</v>
      </c>
      <c r="Z122" s="147"/>
      <c r="AA122" s="147"/>
      <c r="AB122" s="147"/>
      <c r="AC122" s="147"/>
      <c r="AD122" s="147"/>
      <c r="AE122" s="147"/>
      <c r="AF122" s="147"/>
      <c r="AG122" s="147" t="s">
        <v>210</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56" t="s">
        <v>1470</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212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83" t="s">
        <v>102</v>
      </c>
      <c r="D124" s="163"/>
      <c r="E124" s="164">
        <v>8</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217</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3" t="s">
        <v>81</v>
      </c>
      <c r="D125" s="163"/>
      <c r="E125" s="164">
        <v>1</v>
      </c>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217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33.75" outlineLevel="1" x14ac:dyDescent="0.2">
      <c r="A126" s="173">
        <v>47</v>
      </c>
      <c r="B126" s="174" t="s">
        <v>1471</v>
      </c>
      <c r="C126" s="182" t="s">
        <v>1472</v>
      </c>
      <c r="D126" s="175" t="s">
        <v>414</v>
      </c>
      <c r="E126" s="176">
        <v>8</v>
      </c>
      <c r="F126" s="177"/>
      <c r="G126" s="178">
        <f>ROUND(E126*F126,2)</f>
        <v>0</v>
      </c>
      <c r="H126" s="177"/>
      <c r="I126" s="178">
        <f>ROUND(E126*H126,2)</f>
        <v>0</v>
      </c>
      <c r="J126" s="177"/>
      <c r="K126" s="178">
        <f>ROUND(E126*J126,2)</f>
        <v>0</v>
      </c>
      <c r="L126" s="178">
        <v>21</v>
      </c>
      <c r="M126" s="178">
        <f>G126*(1+L126/100)</f>
        <v>0</v>
      </c>
      <c r="N126" s="176">
        <v>5.2199999999999998E-3</v>
      </c>
      <c r="O126" s="176">
        <f>ROUND(E126*N126,2)</f>
        <v>0.04</v>
      </c>
      <c r="P126" s="176">
        <v>0</v>
      </c>
      <c r="Q126" s="176">
        <f>ROUND(E126*P126,2)</f>
        <v>0</v>
      </c>
      <c r="R126" s="178"/>
      <c r="S126" s="178" t="s">
        <v>229</v>
      </c>
      <c r="T126" s="179" t="s">
        <v>229</v>
      </c>
      <c r="U126" s="158">
        <v>0</v>
      </c>
      <c r="V126" s="158">
        <f>ROUND(E126*U126,2)</f>
        <v>0</v>
      </c>
      <c r="W126" s="158"/>
      <c r="X126" s="158" t="s">
        <v>208</v>
      </c>
      <c r="Y126" s="158" t="s">
        <v>209</v>
      </c>
      <c r="Z126" s="147"/>
      <c r="AA126" s="147"/>
      <c r="AB126" s="147"/>
      <c r="AC126" s="147"/>
      <c r="AD126" s="147"/>
      <c r="AE126" s="147"/>
      <c r="AF126" s="147"/>
      <c r="AG126" s="147" t="s">
        <v>692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256" t="s">
        <v>1470</v>
      </c>
      <c r="D127" s="257"/>
      <c r="E127" s="257"/>
      <c r="F127" s="257"/>
      <c r="G127" s="257"/>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212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183" t="s">
        <v>102</v>
      </c>
      <c r="D128" s="163"/>
      <c r="E128" s="164">
        <v>8</v>
      </c>
      <c r="F128" s="158"/>
      <c r="G128" s="158"/>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217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3">
        <v>48</v>
      </c>
      <c r="B129" s="174" t="s">
        <v>1473</v>
      </c>
      <c r="C129" s="182" t="s">
        <v>1474</v>
      </c>
      <c r="D129" s="175" t="s">
        <v>296</v>
      </c>
      <c r="E129" s="176">
        <v>8</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229</v>
      </c>
      <c r="T129" s="179" t="s">
        <v>229</v>
      </c>
      <c r="U129" s="158">
        <v>0</v>
      </c>
      <c r="V129" s="158">
        <f>ROUND(E129*U129,2)</f>
        <v>0</v>
      </c>
      <c r="W129" s="158"/>
      <c r="X129" s="158" t="s">
        <v>208</v>
      </c>
      <c r="Y129" s="158" t="s">
        <v>209</v>
      </c>
      <c r="Z129" s="147"/>
      <c r="AA129" s="147"/>
      <c r="AB129" s="147"/>
      <c r="AC129" s="147"/>
      <c r="AD129" s="147"/>
      <c r="AE129" s="147"/>
      <c r="AF129" s="147"/>
      <c r="AG129" s="147" t="s">
        <v>692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256" t="s">
        <v>1093</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183" t="s">
        <v>91</v>
      </c>
      <c r="D131" s="163"/>
      <c r="E131" s="164">
        <v>6</v>
      </c>
      <c r="F131" s="158"/>
      <c r="G131" s="158"/>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217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83" t="s">
        <v>83</v>
      </c>
      <c r="D132" s="163"/>
      <c r="E132" s="164">
        <v>2</v>
      </c>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73">
        <v>49</v>
      </c>
      <c r="B133" s="174" t="s">
        <v>1475</v>
      </c>
      <c r="C133" s="182" t="s">
        <v>1476</v>
      </c>
      <c r="D133" s="175" t="s">
        <v>296</v>
      </c>
      <c r="E133" s="176">
        <v>2</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c r="S133" s="178" t="s">
        <v>229</v>
      </c>
      <c r="T133" s="179" t="s">
        <v>229</v>
      </c>
      <c r="U133" s="158">
        <v>0</v>
      </c>
      <c r="V133" s="158">
        <f>ROUND(E133*U133,2)</f>
        <v>0</v>
      </c>
      <c r="W133" s="158"/>
      <c r="X133" s="158" t="s">
        <v>208</v>
      </c>
      <c r="Y133" s="158" t="s">
        <v>209</v>
      </c>
      <c r="Z133" s="147"/>
      <c r="AA133" s="147"/>
      <c r="AB133" s="147"/>
      <c r="AC133" s="147"/>
      <c r="AD133" s="147"/>
      <c r="AE133" s="147"/>
      <c r="AF133" s="147"/>
      <c r="AG133" s="147" t="s">
        <v>210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83" t="s">
        <v>83</v>
      </c>
      <c r="D134" s="163"/>
      <c r="E134" s="164">
        <v>2</v>
      </c>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217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73">
        <v>50</v>
      </c>
      <c r="B135" s="174" t="s">
        <v>1477</v>
      </c>
      <c r="C135" s="182" t="s">
        <v>1478</v>
      </c>
      <c r="D135" s="175" t="s">
        <v>414</v>
      </c>
      <c r="E135" s="176">
        <v>26</v>
      </c>
      <c r="F135" s="177"/>
      <c r="G135" s="178">
        <f>ROUND(E135*F135,2)</f>
        <v>0</v>
      </c>
      <c r="H135" s="177"/>
      <c r="I135" s="178">
        <f>ROUND(E135*H135,2)</f>
        <v>0</v>
      </c>
      <c r="J135" s="177"/>
      <c r="K135" s="178">
        <f>ROUND(E135*J135,2)</f>
        <v>0</v>
      </c>
      <c r="L135" s="178">
        <v>21</v>
      </c>
      <c r="M135" s="178">
        <f>G135*(1+L135/100)</f>
        <v>0</v>
      </c>
      <c r="N135" s="176">
        <v>0</v>
      </c>
      <c r="O135" s="176">
        <f>ROUND(E135*N135,2)</f>
        <v>0</v>
      </c>
      <c r="P135" s="176">
        <v>0</v>
      </c>
      <c r="Q135" s="176">
        <f>ROUND(E135*P135,2)</f>
        <v>0</v>
      </c>
      <c r="R135" s="178"/>
      <c r="S135" s="178" t="s">
        <v>229</v>
      </c>
      <c r="T135" s="179" t="s">
        <v>229</v>
      </c>
      <c r="U135" s="158">
        <v>0</v>
      </c>
      <c r="V135" s="158">
        <f>ROUND(E135*U135,2)</f>
        <v>0</v>
      </c>
      <c r="W135" s="158"/>
      <c r="X135" s="158" t="s">
        <v>208</v>
      </c>
      <c r="Y135" s="158" t="s">
        <v>209</v>
      </c>
      <c r="Z135" s="147"/>
      <c r="AA135" s="147"/>
      <c r="AB135" s="147"/>
      <c r="AC135" s="147"/>
      <c r="AD135" s="147"/>
      <c r="AE135" s="147"/>
      <c r="AF135" s="147"/>
      <c r="AG135" s="147" t="s">
        <v>692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256" t="s">
        <v>1093</v>
      </c>
      <c r="D136" s="257"/>
      <c r="E136" s="257"/>
      <c r="F136" s="257"/>
      <c r="G136" s="257"/>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183" t="s">
        <v>1479</v>
      </c>
      <c r="D137" s="163"/>
      <c r="E137" s="164">
        <v>26</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217</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3">
        <v>51</v>
      </c>
      <c r="B138" s="174" t="s">
        <v>1480</v>
      </c>
      <c r="C138" s="182" t="s">
        <v>1481</v>
      </c>
      <c r="D138" s="175" t="s">
        <v>414</v>
      </c>
      <c r="E138" s="176">
        <v>26</v>
      </c>
      <c r="F138" s="177"/>
      <c r="G138" s="178">
        <f>ROUND(E138*F138,2)</f>
        <v>0</v>
      </c>
      <c r="H138" s="177"/>
      <c r="I138" s="178">
        <f>ROUND(E138*H138,2)</f>
        <v>0</v>
      </c>
      <c r="J138" s="177"/>
      <c r="K138" s="178">
        <f>ROUND(E138*J138,2)</f>
        <v>0</v>
      </c>
      <c r="L138" s="178">
        <v>21</v>
      </c>
      <c r="M138" s="178">
        <f>G138*(1+L138/100)</f>
        <v>0</v>
      </c>
      <c r="N138" s="176">
        <v>1.0000000000000001E-5</v>
      </c>
      <c r="O138" s="176">
        <f>ROUND(E138*N138,2)</f>
        <v>0</v>
      </c>
      <c r="P138" s="176">
        <v>0</v>
      </c>
      <c r="Q138" s="176">
        <f>ROUND(E138*P138,2)</f>
        <v>0</v>
      </c>
      <c r="R138" s="178"/>
      <c r="S138" s="178" t="s">
        <v>206</v>
      </c>
      <c r="T138" s="179" t="s">
        <v>207</v>
      </c>
      <c r="U138" s="158">
        <v>0</v>
      </c>
      <c r="V138" s="158">
        <f>ROUND(E138*U138,2)</f>
        <v>0</v>
      </c>
      <c r="W138" s="158"/>
      <c r="X138" s="158" t="s">
        <v>208</v>
      </c>
      <c r="Y138" s="158" t="s">
        <v>209</v>
      </c>
      <c r="Z138" s="147"/>
      <c r="AA138" s="147"/>
      <c r="AB138" s="147"/>
      <c r="AC138" s="147"/>
      <c r="AD138" s="147"/>
      <c r="AE138" s="147"/>
      <c r="AF138" s="147"/>
      <c r="AG138" s="147" t="s">
        <v>210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256" t="s">
        <v>1093</v>
      </c>
      <c r="D139" s="257"/>
      <c r="E139" s="257"/>
      <c r="F139" s="257"/>
      <c r="G139" s="257"/>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
      <c r="A140" s="154"/>
      <c r="B140" s="155"/>
      <c r="C140" s="183" t="s">
        <v>1479</v>
      </c>
      <c r="D140" s="163"/>
      <c r="E140" s="164">
        <v>26</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73">
        <v>52</v>
      </c>
      <c r="B141" s="174" t="s">
        <v>1482</v>
      </c>
      <c r="C141" s="182" t="s">
        <v>1483</v>
      </c>
      <c r="D141" s="175" t="s">
        <v>296</v>
      </c>
      <c r="E141" s="176">
        <v>5</v>
      </c>
      <c r="F141" s="177"/>
      <c r="G141" s="178">
        <f>ROUND(E141*F141,2)</f>
        <v>0</v>
      </c>
      <c r="H141" s="177"/>
      <c r="I141" s="178">
        <f>ROUND(E141*H141,2)</f>
        <v>0</v>
      </c>
      <c r="J141" s="177"/>
      <c r="K141" s="178">
        <f>ROUND(E141*J141,2)</f>
        <v>0</v>
      </c>
      <c r="L141" s="178">
        <v>21</v>
      </c>
      <c r="M141" s="178">
        <f>G141*(1+L141/100)</f>
        <v>0</v>
      </c>
      <c r="N141" s="176">
        <v>0</v>
      </c>
      <c r="O141" s="176">
        <f>ROUND(E141*N141,2)</f>
        <v>0</v>
      </c>
      <c r="P141" s="176">
        <v>0</v>
      </c>
      <c r="Q141" s="176">
        <f>ROUND(E141*P141,2)</f>
        <v>0</v>
      </c>
      <c r="R141" s="178"/>
      <c r="S141" s="178" t="s">
        <v>206</v>
      </c>
      <c r="T141" s="179" t="s">
        <v>207</v>
      </c>
      <c r="U141" s="158">
        <v>0</v>
      </c>
      <c r="V141" s="158">
        <f>ROUND(E141*U141,2)</f>
        <v>0</v>
      </c>
      <c r="W141" s="158"/>
      <c r="X141" s="158" t="s">
        <v>286</v>
      </c>
      <c r="Y141" s="158" t="s">
        <v>209</v>
      </c>
      <c r="Z141" s="147"/>
      <c r="AA141" s="147"/>
      <c r="AB141" s="147"/>
      <c r="AC141" s="147"/>
      <c r="AD141" s="147"/>
      <c r="AE141" s="147"/>
      <c r="AF141" s="147"/>
      <c r="AG141" s="147" t="s">
        <v>720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83" t="s">
        <v>85</v>
      </c>
      <c r="D142" s="163"/>
      <c r="E142" s="164">
        <v>3</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217</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3" t="s">
        <v>83</v>
      </c>
      <c r="D143" s="163"/>
      <c r="E143" s="164">
        <v>2</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217</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v>53</v>
      </c>
      <c r="B144" s="155" t="s">
        <v>1484</v>
      </c>
      <c r="C144" s="197" t="s">
        <v>1485</v>
      </c>
      <c r="D144" s="156" t="s">
        <v>0</v>
      </c>
      <c r="E144" s="195"/>
      <c r="F144" s="159"/>
      <c r="G144" s="158">
        <f>ROUND(E144*F144,2)</f>
        <v>0</v>
      </c>
      <c r="H144" s="159"/>
      <c r="I144" s="158">
        <f>ROUND(E144*H144,2)</f>
        <v>0</v>
      </c>
      <c r="J144" s="159"/>
      <c r="K144" s="158">
        <f>ROUND(E144*J144,2)</f>
        <v>0</v>
      </c>
      <c r="L144" s="158">
        <v>21</v>
      </c>
      <c r="M144" s="158">
        <f>G144*(1+L144/100)</f>
        <v>0</v>
      </c>
      <c r="N144" s="157">
        <v>0</v>
      </c>
      <c r="O144" s="157">
        <f>ROUND(E144*N144,2)</f>
        <v>0</v>
      </c>
      <c r="P144" s="157">
        <v>0</v>
      </c>
      <c r="Q144" s="157">
        <f>ROUND(E144*P144,2)</f>
        <v>0</v>
      </c>
      <c r="R144" s="158"/>
      <c r="S144" s="158" t="s">
        <v>229</v>
      </c>
      <c r="T144" s="158" t="s">
        <v>229</v>
      </c>
      <c r="U144" s="158">
        <v>0</v>
      </c>
      <c r="V144" s="158">
        <f>ROUND(E144*U144,2)</f>
        <v>0</v>
      </c>
      <c r="W144" s="158"/>
      <c r="X144" s="158" t="s">
        <v>687</v>
      </c>
      <c r="Y144" s="158" t="s">
        <v>209</v>
      </c>
      <c r="Z144" s="147"/>
      <c r="AA144" s="147"/>
      <c r="AB144" s="147"/>
      <c r="AC144" s="147"/>
      <c r="AD144" s="147"/>
      <c r="AE144" s="147"/>
      <c r="AF144" s="147"/>
      <c r="AG144" s="147" t="s">
        <v>688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x14ac:dyDescent="0.2">
      <c r="A145" s="166" t="s">
        <v>201</v>
      </c>
      <c r="B145" s="167" t="s">
        <v>125</v>
      </c>
      <c r="C145" s="181" t="s">
        <v>126</v>
      </c>
      <c r="D145" s="168"/>
      <c r="E145" s="169"/>
      <c r="F145" s="170"/>
      <c r="G145" s="170">
        <f>SUMIF(AG146:AG148,"&lt;&gt;NOR",G146:G148)</f>
        <v>0</v>
      </c>
      <c r="H145" s="170"/>
      <c r="I145" s="170">
        <f>SUM(I146:I148)</f>
        <v>0</v>
      </c>
      <c r="J145" s="170"/>
      <c r="K145" s="170">
        <f>SUM(K146:K148)</f>
        <v>0</v>
      </c>
      <c r="L145" s="170"/>
      <c r="M145" s="170">
        <f>SUM(M146:M148)</f>
        <v>0</v>
      </c>
      <c r="N145" s="169"/>
      <c r="O145" s="169">
        <f>SUM(O146:O148)</f>
        <v>0</v>
      </c>
      <c r="P145" s="169"/>
      <c r="Q145" s="169">
        <f>SUM(Q146:Q148)</f>
        <v>0.46</v>
      </c>
      <c r="R145" s="170"/>
      <c r="S145" s="170"/>
      <c r="T145" s="171"/>
      <c r="U145" s="165"/>
      <c r="V145" s="165">
        <f>SUM(V146:V148)</f>
        <v>0</v>
      </c>
      <c r="W145" s="165"/>
      <c r="X145" s="165"/>
      <c r="Y145" s="165"/>
      <c r="AG145" t="s">
        <v>202</v>
      </c>
    </row>
    <row r="146" spans="1:60" outlineLevel="1" x14ac:dyDescent="0.2">
      <c r="A146" s="173">
        <v>54</v>
      </c>
      <c r="B146" s="174" t="s">
        <v>1486</v>
      </c>
      <c r="C146" s="182" t="s">
        <v>1487</v>
      </c>
      <c r="D146" s="175" t="s">
        <v>1276</v>
      </c>
      <c r="E146" s="176">
        <v>1</v>
      </c>
      <c r="F146" s="177"/>
      <c r="G146" s="178">
        <f>ROUND(E146*F146,2)</f>
        <v>0</v>
      </c>
      <c r="H146" s="177"/>
      <c r="I146" s="178">
        <f>ROUND(E146*H146,2)</f>
        <v>0</v>
      </c>
      <c r="J146" s="177"/>
      <c r="K146" s="178">
        <f>ROUND(E146*J146,2)</f>
        <v>0</v>
      </c>
      <c r="L146" s="178">
        <v>21</v>
      </c>
      <c r="M146" s="178">
        <f>G146*(1+L146/100)</f>
        <v>0</v>
      </c>
      <c r="N146" s="176">
        <v>0</v>
      </c>
      <c r="O146" s="176">
        <f>ROUND(E146*N146,2)</f>
        <v>0</v>
      </c>
      <c r="P146" s="176">
        <v>0.45600000000000002</v>
      </c>
      <c r="Q146" s="176">
        <f>ROUND(E146*P146,2)</f>
        <v>0.46</v>
      </c>
      <c r="R146" s="178"/>
      <c r="S146" s="178" t="s">
        <v>206</v>
      </c>
      <c r="T146" s="179" t="s">
        <v>207</v>
      </c>
      <c r="U146" s="158">
        <v>0</v>
      </c>
      <c r="V146" s="158">
        <f>ROUND(E146*U146,2)</f>
        <v>0</v>
      </c>
      <c r="W146" s="158"/>
      <c r="X146" s="158" t="s">
        <v>208</v>
      </c>
      <c r="Y146" s="158" t="s">
        <v>209</v>
      </c>
      <c r="Z146" s="147"/>
      <c r="AA146" s="147"/>
      <c r="AB146" s="147"/>
      <c r="AC146" s="147"/>
      <c r="AD146" s="147"/>
      <c r="AE146" s="147"/>
      <c r="AF146" s="147"/>
      <c r="AG146" s="147" t="s">
        <v>210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256" t="s">
        <v>1488</v>
      </c>
      <c r="D147" s="257"/>
      <c r="E147" s="257"/>
      <c r="F147" s="257"/>
      <c r="G147" s="257"/>
      <c r="H147" s="158"/>
      <c r="I147" s="158"/>
      <c r="J147" s="158"/>
      <c r="K147" s="158"/>
      <c r="L147" s="158"/>
      <c r="M147" s="158"/>
      <c r="N147" s="157"/>
      <c r="O147" s="157"/>
      <c r="P147" s="157"/>
      <c r="Q147" s="157"/>
      <c r="R147" s="158"/>
      <c r="S147" s="158"/>
      <c r="T147" s="158"/>
      <c r="U147" s="158"/>
      <c r="V147" s="158"/>
      <c r="W147" s="158"/>
      <c r="X147" s="158"/>
      <c r="Y147" s="158"/>
      <c r="Z147" s="147"/>
      <c r="AA147" s="147"/>
      <c r="AB147" s="147"/>
      <c r="AC147" s="147"/>
      <c r="AD147" s="147"/>
      <c r="AE147" s="147"/>
      <c r="AF147" s="147"/>
      <c r="AG147" s="147" t="s">
        <v>212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83" t="s">
        <v>81</v>
      </c>
      <c r="D148" s="163"/>
      <c r="E148" s="164">
        <v>1</v>
      </c>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217</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x14ac:dyDescent="0.2">
      <c r="A149" s="166" t="s">
        <v>201</v>
      </c>
      <c r="B149" s="167" t="s">
        <v>127</v>
      </c>
      <c r="C149" s="181" t="s">
        <v>128</v>
      </c>
      <c r="D149" s="168"/>
      <c r="E149" s="169"/>
      <c r="F149" s="170"/>
      <c r="G149" s="170">
        <f>SUMIF(AG150:AG212,"&lt;&gt;NOR",G150:G212)</f>
        <v>0</v>
      </c>
      <c r="H149" s="170"/>
      <c r="I149" s="170">
        <f>SUM(I150:I212)</f>
        <v>0</v>
      </c>
      <c r="J149" s="170"/>
      <c r="K149" s="170">
        <f>SUM(K150:K212)</f>
        <v>0</v>
      </c>
      <c r="L149" s="170"/>
      <c r="M149" s="170">
        <f>SUM(M150:M212)</f>
        <v>0</v>
      </c>
      <c r="N149" s="169"/>
      <c r="O149" s="169">
        <f>SUM(O150:O212)</f>
        <v>6.0000000000000005E-2</v>
      </c>
      <c r="P149" s="169"/>
      <c r="Q149" s="169">
        <f>SUM(Q150:Q212)</f>
        <v>0.02</v>
      </c>
      <c r="R149" s="170"/>
      <c r="S149" s="170"/>
      <c r="T149" s="171"/>
      <c r="U149" s="165"/>
      <c r="V149" s="165">
        <f>SUM(V150:V212)</f>
        <v>0</v>
      </c>
      <c r="W149" s="165"/>
      <c r="X149" s="165"/>
      <c r="Y149" s="165"/>
      <c r="AG149" t="s">
        <v>202</v>
      </c>
    </row>
    <row r="150" spans="1:60" outlineLevel="1" x14ac:dyDescent="0.2">
      <c r="A150" s="173">
        <v>55</v>
      </c>
      <c r="B150" s="174" t="s">
        <v>1489</v>
      </c>
      <c r="C150" s="182" t="s">
        <v>1490</v>
      </c>
      <c r="D150" s="175" t="s">
        <v>1276</v>
      </c>
      <c r="E150" s="176">
        <v>1</v>
      </c>
      <c r="F150" s="177"/>
      <c r="G150" s="178">
        <f>ROUND(E150*F150,2)</f>
        <v>0</v>
      </c>
      <c r="H150" s="177"/>
      <c r="I150" s="178">
        <f>ROUND(E150*H150,2)</f>
        <v>0</v>
      </c>
      <c r="J150" s="177"/>
      <c r="K150" s="178">
        <f>ROUND(E150*J150,2)</f>
        <v>0</v>
      </c>
      <c r="L150" s="178">
        <v>21</v>
      </c>
      <c r="M150" s="178">
        <f>G150*(1+L150/100)</f>
        <v>0</v>
      </c>
      <c r="N150" s="176">
        <v>8.8999999999999995E-4</v>
      </c>
      <c r="O150" s="176">
        <f>ROUND(E150*N150,2)</f>
        <v>0</v>
      </c>
      <c r="P150" s="176">
        <v>0</v>
      </c>
      <c r="Q150" s="176">
        <f>ROUND(E150*P150,2)</f>
        <v>0</v>
      </c>
      <c r="R150" s="178"/>
      <c r="S150" s="178" t="s">
        <v>229</v>
      </c>
      <c r="T150" s="179" t="s">
        <v>229</v>
      </c>
      <c r="U150" s="158">
        <v>0</v>
      </c>
      <c r="V150" s="158">
        <f>ROUND(E150*U150,2)</f>
        <v>0</v>
      </c>
      <c r="W150" s="158"/>
      <c r="X150" s="158" t="s">
        <v>208</v>
      </c>
      <c r="Y150" s="158" t="s">
        <v>209</v>
      </c>
      <c r="Z150" s="147"/>
      <c r="AA150" s="147"/>
      <c r="AB150" s="147"/>
      <c r="AC150" s="147"/>
      <c r="AD150" s="147"/>
      <c r="AE150" s="147"/>
      <c r="AF150" s="147"/>
      <c r="AG150" s="147" t="s">
        <v>692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256" t="s">
        <v>1093</v>
      </c>
      <c r="D151" s="257"/>
      <c r="E151" s="257"/>
      <c r="F151" s="257"/>
      <c r="G151" s="257"/>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2" x14ac:dyDescent="0.2">
      <c r="A152" s="154"/>
      <c r="B152" s="155"/>
      <c r="C152" s="183" t="s">
        <v>81</v>
      </c>
      <c r="D152" s="163"/>
      <c r="E152" s="164">
        <v>1</v>
      </c>
      <c r="F152" s="158"/>
      <c r="G152" s="1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217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73">
        <v>56</v>
      </c>
      <c r="B153" s="174" t="s">
        <v>1491</v>
      </c>
      <c r="C153" s="182" t="s">
        <v>1492</v>
      </c>
      <c r="D153" s="175" t="s">
        <v>1276</v>
      </c>
      <c r="E153" s="176">
        <v>1</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c r="S153" s="178" t="s">
        <v>229</v>
      </c>
      <c r="T153" s="179" t="s">
        <v>229</v>
      </c>
      <c r="U153" s="158">
        <v>0</v>
      </c>
      <c r="V153" s="158">
        <f>ROUND(E153*U153,2)</f>
        <v>0</v>
      </c>
      <c r="W153" s="158"/>
      <c r="X153" s="158" t="s">
        <v>208</v>
      </c>
      <c r="Y153" s="158" t="s">
        <v>209</v>
      </c>
      <c r="Z153" s="147"/>
      <c r="AA153" s="147"/>
      <c r="AB153" s="147"/>
      <c r="AC153" s="147"/>
      <c r="AD153" s="147"/>
      <c r="AE153" s="147"/>
      <c r="AF153" s="147"/>
      <c r="AG153" s="147" t="s">
        <v>692</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83" t="s">
        <v>81</v>
      </c>
      <c r="D154" s="163"/>
      <c r="E154" s="164">
        <v>1</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73">
        <v>57</v>
      </c>
      <c r="B155" s="174" t="s">
        <v>1493</v>
      </c>
      <c r="C155" s="182" t="s">
        <v>1494</v>
      </c>
      <c r="D155" s="175" t="s">
        <v>1276</v>
      </c>
      <c r="E155" s="176">
        <v>1</v>
      </c>
      <c r="F155" s="177"/>
      <c r="G155" s="178">
        <f>ROUND(E155*F155,2)</f>
        <v>0</v>
      </c>
      <c r="H155" s="177"/>
      <c r="I155" s="178">
        <f>ROUND(E155*H155,2)</f>
        <v>0</v>
      </c>
      <c r="J155" s="177"/>
      <c r="K155" s="178">
        <f>ROUND(E155*J155,2)</f>
        <v>0</v>
      </c>
      <c r="L155" s="178">
        <v>21</v>
      </c>
      <c r="M155" s="178">
        <f>G155*(1+L155/100)</f>
        <v>0</v>
      </c>
      <c r="N155" s="176">
        <v>0</v>
      </c>
      <c r="O155" s="176">
        <f>ROUND(E155*N155,2)</f>
        <v>0</v>
      </c>
      <c r="P155" s="176">
        <v>1.9460000000000002E-2</v>
      </c>
      <c r="Q155" s="176">
        <f>ROUND(E155*P155,2)</f>
        <v>0.02</v>
      </c>
      <c r="R155" s="178"/>
      <c r="S155" s="178" t="s">
        <v>229</v>
      </c>
      <c r="T155" s="179" t="s">
        <v>229</v>
      </c>
      <c r="U155" s="158">
        <v>0</v>
      </c>
      <c r="V155" s="158">
        <f>ROUND(E155*U155,2)</f>
        <v>0</v>
      </c>
      <c r="W155" s="158"/>
      <c r="X155" s="158" t="s">
        <v>208</v>
      </c>
      <c r="Y155" s="158" t="s">
        <v>209</v>
      </c>
      <c r="Z155" s="147"/>
      <c r="AA155" s="147"/>
      <c r="AB155" s="147"/>
      <c r="AC155" s="147"/>
      <c r="AD155" s="147"/>
      <c r="AE155" s="147"/>
      <c r="AF155" s="147"/>
      <c r="AG155" s="147" t="s">
        <v>692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
      <c r="A156" s="154"/>
      <c r="B156" s="155"/>
      <c r="C156" s="183" t="s">
        <v>81</v>
      </c>
      <c r="D156" s="163"/>
      <c r="E156" s="164">
        <v>1</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217</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3">
        <v>58</v>
      </c>
      <c r="B157" s="174" t="s">
        <v>1495</v>
      </c>
      <c r="C157" s="182" t="s">
        <v>1496</v>
      </c>
      <c r="D157" s="175" t="s">
        <v>1276</v>
      </c>
      <c r="E157" s="176">
        <v>1</v>
      </c>
      <c r="F157" s="177"/>
      <c r="G157" s="178">
        <f>ROUND(E157*F157,2)</f>
        <v>0</v>
      </c>
      <c r="H157" s="177"/>
      <c r="I157" s="178">
        <f>ROUND(E157*H157,2)</f>
        <v>0</v>
      </c>
      <c r="J157" s="177"/>
      <c r="K157" s="178">
        <f>ROUND(E157*J157,2)</f>
        <v>0</v>
      </c>
      <c r="L157" s="178">
        <v>21</v>
      </c>
      <c r="M157" s="178">
        <f>G157*(1+L157/100)</f>
        <v>0</v>
      </c>
      <c r="N157" s="176">
        <v>1.41E-3</v>
      </c>
      <c r="O157" s="176">
        <f>ROUND(E157*N157,2)</f>
        <v>0</v>
      </c>
      <c r="P157" s="176">
        <v>0</v>
      </c>
      <c r="Q157" s="176">
        <f>ROUND(E157*P157,2)</f>
        <v>0</v>
      </c>
      <c r="R157" s="178"/>
      <c r="S157" s="178" t="s">
        <v>229</v>
      </c>
      <c r="T157" s="179" t="s">
        <v>229</v>
      </c>
      <c r="U157" s="158">
        <v>0</v>
      </c>
      <c r="V157" s="158">
        <f>ROUND(E157*U157,2)</f>
        <v>0</v>
      </c>
      <c r="W157" s="158"/>
      <c r="X157" s="158" t="s">
        <v>208</v>
      </c>
      <c r="Y157" s="158" t="s">
        <v>209</v>
      </c>
      <c r="Z157" s="147"/>
      <c r="AA157" s="147"/>
      <c r="AB157" s="147"/>
      <c r="AC157" s="147"/>
      <c r="AD157" s="147"/>
      <c r="AE157" s="147"/>
      <c r="AF157" s="147"/>
      <c r="AG157" s="147" t="s">
        <v>210</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256" t="s">
        <v>1093</v>
      </c>
      <c r="D158" s="257"/>
      <c r="E158" s="257"/>
      <c r="F158" s="257"/>
      <c r="G158" s="257"/>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212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183" t="s">
        <v>81</v>
      </c>
      <c r="D159" s="163"/>
      <c r="E159" s="164">
        <v>1</v>
      </c>
      <c r="F159" s="158"/>
      <c r="G159" s="158"/>
      <c r="H159" s="158"/>
      <c r="I159" s="158"/>
      <c r="J159" s="158"/>
      <c r="K159" s="158"/>
      <c r="L159" s="158"/>
      <c r="M159" s="158"/>
      <c r="N159" s="157"/>
      <c r="O159" s="157"/>
      <c r="P159" s="157"/>
      <c r="Q159" s="157"/>
      <c r="R159" s="158"/>
      <c r="S159" s="158"/>
      <c r="T159" s="158"/>
      <c r="U159" s="158"/>
      <c r="V159" s="158"/>
      <c r="W159" s="158"/>
      <c r="X159" s="158"/>
      <c r="Y159" s="158"/>
      <c r="Z159" s="147"/>
      <c r="AA159" s="147"/>
      <c r="AB159" s="147"/>
      <c r="AC159" s="147"/>
      <c r="AD159" s="147"/>
      <c r="AE159" s="147"/>
      <c r="AF159" s="147"/>
      <c r="AG159" s="147" t="s">
        <v>217</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3">
        <v>59</v>
      </c>
      <c r="B160" s="174" t="s">
        <v>1497</v>
      </c>
      <c r="C160" s="182" t="s">
        <v>1498</v>
      </c>
      <c r="D160" s="175" t="s">
        <v>1276</v>
      </c>
      <c r="E160" s="176">
        <v>2</v>
      </c>
      <c r="F160" s="177"/>
      <c r="G160" s="178">
        <f>ROUND(E160*F160,2)</f>
        <v>0</v>
      </c>
      <c r="H160" s="177"/>
      <c r="I160" s="178">
        <f>ROUND(E160*H160,2)</f>
        <v>0</v>
      </c>
      <c r="J160" s="177"/>
      <c r="K160" s="178">
        <f>ROUND(E160*J160,2)</f>
        <v>0</v>
      </c>
      <c r="L160" s="178">
        <v>21</v>
      </c>
      <c r="M160" s="178">
        <f>G160*(1+L160/100)</f>
        <v>0</v>
      </c>
      <c r="N160" s="176">
        <v>2.4000000000000001E-4</v>
      </c>
      <c r="O160" s="176">
        <f>ROUND(E160*N160,2)</f>
        <v>0</v>
      </c>
      <c r="P160" s="176">
        <v>0</v>
      </c>
      <c r="Q160" s="176">
        <f>ROUND(E160*P160,2)</f>
        <v>0</v>
      </c>
      <c r="R160" s="178"/>
      <c r="S160" s="178" t="s">
        <v>229</v>
      </c>
      <c r="T160" s="179" t="s">
        <v>229</v>
      </c>
      <c r="U160" s="158">
        <v>0</v>
      </c>
      <c r="V160" s="158">
        <f>ROUND(E160*U160,2)</f>
        <v>0</v>
      </c>
      <c r="W160" s="158"/>
      <c r="X160" s="158" t="s">
        <v>208</v>
      </c>
      <c r="Y160" s="158" t="s">
        <v>209</v>
      </c>
      <c r="Z160" s="147"/>
      <c r="AA160" s="147"/>
      <c r="AB160" s="147"/>
      <c r="AC160" s="147"/>
      <c r="AD160" s="147"/>
      <c r="AE160" s="147"/>
      <c r="AF160" s="147"/>
      <c r="AG160" s="147" t="s">
        <v>692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256" t="s">
        <v>1093</v>
      </c>
      <c r="D161" s="257"/>
      <c r="E161" s="257"/>
      <c r="F161" s="257"/>
      <c r="G161" s="257"/>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212</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3" t="s">
        <v>83</v>
      </c>
      <c r="D162" s="163"/>
      <c r="E162" s="164">
        <v>2</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217</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3">
        <v>60</v>
      </c>
      <c r="B163" s="174" t="s">
        <v>1499</v>
      </c>
      <c r="C163" s="182" t="s">
        <v>1500</v>
      </c>
      <c r="D163" s="175" t="s">
        <v>1276</v>
      </c>
      <c r="E163" s="176">
        <v>2</v>
      </c>
      <c r="F163" s="177"/>
      <c r="G163" s="178">
        <f>ROUND(E163*F163,2)</f>
        <v>0</v>
      </c>
      <c r="H163" s="177"/>
      <c r="I163" s="178">
        <f>ROUND(E163*H163,2)</f>
        <v>0</v>
      </c>
      <c r="J163" s="177"/>
      <c r="K163" s="178">
        <f>ROUND(E163*J163,2)</f>
        <v>0</v>
      </c>
      <c r="L163" s="178">
        <v>21</v>
      </c>
      <c r="M163" s="178">
        <f>G163*(1+L163/100)</f>
        <v>0</v>
      </c>
      <c r="N163" s="176">
        <v>0</v>
      </c>
      <c r="O163" s="176">
        <f>ROUND(E163*N163,2)</f>
        <v>0</v>
      </c>
      <c r="P163" s="176">
        <v>1.56E-3</v>
      </c>
      <c r="Q163" s="176">
        <f>ROUND(E163*P163,2)</f>
        <v>0</v>
      </c>
      <c r="R163" s="178"/>
      <c r="S163" s="178" t="s">
        <v>229</v>
      </c>
      <c r="T163" s="179" t="s">
        <v>229</v>
      </c>
      <c r="U163" s="158">
        <v>0</v>
      </c>
      <c r="V163" s="158">
        <f>ROUND(E163*U163,2)</f>
        <v>0</v>
      </c>
      <c r="W163" s="158"/>
      <c r="X163" s="158" t="s">
        <v>208</v>
      </c>
      <c r="Y163" s="158" t="s">
        <v>209</v>
      </c>
      <c r="Z163" s="147"/>
      <c r="AA163" s="147"/>
      <c r="AB163" s="147"/>
      <c r="AC163" s="147"/>
      <c r="AD163" s="147"/>
      <c r="AE163" s="147"/>
      <c r="AF163" s="147"/>
      <c r="AG163" s="147" t="s">
        <v>692</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83" t="s">
        <v>83</v>
      </c>
      <c r="D164" s="163"/>
      <c r="E164" s="164">
        <v>2</v>
      </c>
      <c r="F164" s="158"/>
      <c r="G164" s="158"/>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217</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3">
        <v>61</v>
      </c>
      <c r="B165" s="174" t="s">
        <v>1501</v>
      </c>
      <c r="C165" s="182" t="s">
        <v>1502</v>
      </c>
      <c r="D165" s="175" t="s">
        <v>296</v>
      </c>
      <c r="E165" s="176">
        <v>1</v>
      </c>
      <c r="F165" s="177"/>
      <c r="G165" s="178">
        <f>ROUND(E165*F165,2)</f>
        <v>0</v>
      </c>
      <c r="H165" s="177"/>
      <c r="I165" s="178">
        <f>ROUND(E165*H165,2)</f>
        <v>0</v>
      </c>
      <c r="J165" s="177"/>
      <c r="K165" s="178">
        <f>ROUND(E165*J165,2)</f>
        <v>0</v>
      </c>
      <c r="L165" s="178">
        <v>21</v>
      </c>
      <c r="M165" s="178">
        <f>G165*(1+L165/100)</f>
        <v>0</v>
      </c>
      <c r="N165" s="176">
        <v>4.0000000000000003E-5</v>
      </c>
      <c r="O165" s="176">
        <f>ROUND(E165*N165,2)</f>
        <v>0</v>
      </c>
      <c r="P165" s="176">
        <v>0</v>
      </c>
      <c r="Q165" s="176">
        <f>ROUND(E165*P165,2)</f>
        <v>0</v>
      </c>
      <c r="R165" s="178"/>
      <c r="S165" s="178" t="s">
        <v>229</v>
      </c>
      <c r="T165" s="179" t="s">
        <v>229</v>
      </c>
      <c r="U165" s="158">
        <v>0</v>
      </c>
      <c r="V165" s="158">
        <f>ROUND(E165*U165,2)</f>
        <v>0</v>
      </c>
      <c r="W165" s="158"/>
      <c r="X165" s="158" t="s">
        <v>208</v>
      </c>
      <c r="Y165" s="158" t="s">
        <v>209</v>
      </c>
      <c r="Z165" s="147"/>
      <c r="AA165" s="147"/>
      <c r="AB165" s="147"/>
      <c r="AC165" s="147"/>
      <c r="AD165" s="147"/>
      <c r="AE165" s="147"/>
      <c r="AF165" s="147"/>
      <c r="AG165" s="147" t="s">
        <v>692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256" t="s">
        <v>1093</v>
      </c>
      <c r="D166" s="257"/>
      <c r="E166" s="257"/>
      <c r="F166" s="257"/>
      <c r="G166" s="257"/>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212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183" t="s">
        <v>81</v>
      </c>
      <c r="D167" s="163"/>
      <c r="E167" s="164">
        <v>1</v>
      </c>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217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3">
        <v>62</v>
      </c>
      <c r="B168" s="174" t="s">
        <v>1503</v>
      </c>
      <c r="C168" s="182" t="s">
        <v>1504</v>
      </c>
      <c r="D168" s="175" t="s">
        <v>296</v>
      </c>
      <c r="E168" s="176">
        <v>1</v>
      </c>
      <c r="F168" s="177"/>
      <c r="G168" s="178">
        <f>ROUND(E168*F168,2)</f>
        <v>0</v>
      </c>
      <c r="H168" s="177"/>
      <c r="I168" s="178">
        <f>ROUND(E168*H168,2)</f>
        <v>0</v>
      </c>
      <c r="J168" s="177"/>
      <c r="K168" s="178">
        <f>ROUND(E168*J168,2)</f>
        <v>0</v>
      </c>
      <c r="L168" s="178">
        <v>21</v>
      </c>
      <c r="M168" s="178">
        <f>G168*(1+L168/100)</f>
        <v>0</v>
      </c>
      <c r="N168" s="176">
        <v>4.0000000000000003E-5</v>
      </c>
      <c r="O168" s="176">
        <f>ROUND(E168*N168,2)</f>
        <v>0</v>
      </c>
      <c r="P168" s="176">
        <v>0</v>
      </c>
      <c r="Q168" s="176">
        <f>ROUND(E168*P168,2)</f>
        <v>0</v>
      </c>
      <c r="R168" s="178"/>
      <c r="S168" s="178" t="s">
        <v>229</v>
      </c>
      <c r="T168" s="179" t="s">
        <v>229</v>
      </c>
      <c r="U168" s="158">
        <v>0</v>
      </c>
      <c r="V168" s="158">
        <f>ROUND(E168*U168,2)</f>
        <v>0</v>
      </c>
      <c r="W168" s="158"/>
      <c r="X168" s="158" t="s">
        <v>208</v>
      </c>
      <c r="Y168" s="158" t="s">
        <v>209</v>
      </c>
      <c r="Z168" s="147"/>
      <c r="AA168" s="147"/>
      <c r="AB168" s="147"/>
      <c r="AC168" s="147"/>
      <c r="AD168" s="147"/>
      <c r="AE168" s="147"/>
      <c r="AF168" s="147"/>
      <c r="AG168" s="147" t="s">
        <v>692</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2" x14ac:dyDescent="0.2">
      <c r="A169" s="154"/>
      <c r="B169" s="155"/>
      <c r="C169" s="183" t="s">
        <v>81</v>
      </c>
      <c r="D169" s="163"/>
      <c r="E169" s="164">
        <v>1</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217</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33.75" outlineLevel="1" x14ac:dyDescent="0.2">
      <c r="A170" s="173">
        <v>63</v>
      </c>
      <c r="B170" s="174" t="s">
        <v>1505</v>
      </c>
      <c r="C170" s="182" t="s">
        <v>1506</v>
      </c>
      <c r="D170" s="175" t="s">
        <v>296</v>
      </c>
      <c r="E170" s="176">
        <v>2</v>
      </c>
      <c r="F170" s="177"/>
      <c r="G170" s="178">
        <f>ROUND(E170*F170,2)</f>
        <v>0</v>
      </c>
      <c r="H170" s="177"/>
      <c r="I170" s="178">
        <f>ROUND(E170*H170,2)</f>
        <v>0</v>
      </c>
      <c r="J170" s="177"/>
      <c r="K170" s="178">
        <f>ROUND(E170*J170,2)</f>
        <v>0</v>
      </c>
      <c r="L170" s="178">
        <v>21</v>
      </c>
      <c r="M170" s="178">
        <f>G170*(1+L170/100)</f>
        <v>0</v>
      </c>
      <c r="N170" s="176">
        <v>2.0000000000000001E-4</v>
      </c>
      <c r="O170" s="176">
        <f>ROUND(E170*N170,2)</f>
        <v>0</v>
      </c>
      <c r="P170" s="176">
        <v>0</v>
      </c>
      <c r="Q170" s="176">
        <f>ROUND(E170*P170,2)</f>
        <v>0</v>
      </c>
      <c r="R170" s="178"/>
      <c r="S170" s="178" t="s">
        <v>229</v>
      </c>
      <c r="T170" s="179" t="s">
        <v>229</v>
      </c>
      <c r="U170" s="158">
        <v>0</v>
      </c>
      <c r="V170" s="158">
        <f>ROUND(E170*U170,2)</f>
        <v>0</v>
      </c>
      <c r="W170" s="158"/>
      <c r="X170" s="158" t="s">
        <v>208</v>
      </c>
      <c r="Y170" s="158" t="s">
        <v>209</v>
      </c>
      <c r="Z170" s="147"/>
      <c r="AA170" s="147"/>
      <c r="AB170" s="147"/>
      <c r="AC170" s="147"/>
      <c r="AD170" s="147"/>
      <c r="AE170" s="147"/>
      <c r="AF170" s="147"/>
      <c r="AG170" s="147" t="s">
        <v>692</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2" x14ac:dyDescent="0.2">
      <c r="A171" s="154"/>
      <c r="B171" s="155"/>
      <c r="C171" s="256" t="s">
        <v>1093</v>
      </c>
      <c r="D171" s="257"/>
      <c r="E171" s="257"/>
      <c r="F171" s="257"/>
      <c r="G171" s="257"/>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183" t="s">
        <v>1507</v>
      </c>
      <c r="D172" s="163"/>
      <c r="E172" s="164">
        <v>1</v>
      </c>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217</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3" t="s">
        <v>1508</v>
      </c>
      <c r="D173" s="163"/>
      <c r="E173" s="164">
        <v>1</v>
      </c>
      <c r="F173" s="158"/>
      <c r="G173" s="158"/>
      <c r="H173" s="158"/>
      <c r="I173" s="158"/>
      <c r="J173" s="158"/>
      <c r="K173" s="158"/>
      <c r="L173" s="158"/>
      <c r="M173" s="158"/>
      <c r="N173" s="157"/>
      <c r="O173" s="157"/>
      <c r="P173" s="157"/>
      <c r="Q173" s="157"/>
      <c r="R173" s="158"/>
      <c r="S173" s="158"/>
      <c r="T173" s="158"/>
      <c r="U173" s="158"/>
      <c r="V173" s="158"/>
      <c r="W173" s="158"/>
      <c r="X173" s="158"/>
      <c r="Y173" s="158"/>
      <c r="Z173" s="147"/>
      <c r="AA173" s="147"/>
      <c r="AB173" s="147"/>
      <c r="AC173" s="147"/>
      <c r="AD173" s="147"/>
      <c r="AE173" s="147"/>
      <c r="AF173" s="147"/>
      <c r="AG173" s="147" t="s">
        <v>217</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3">
        <v>64</v>
      </c>
      <c r="B174" s="174" t="s">
        <v>1509</v>
      </c>
      <c r="C174" s="182" t="s">
        <v>1510</v>
      </c>
      <c r="D174" s="175" t="s">
        <v>296</v>
      </c>
      <c r="E174" s="176">
        <v>2</v>
      </c>
      <c r="F174" s="177"/>
      <c r="G174" s="178">
        <f>ROUND(E174*F174,2)</f>
        <v>0</v>
      </c>
      <c r="H174" s="177"/>
      <c r="I174" s="178">
        <f>ROUND(E174*H174,2)</f>
        <v>0</v>
      </c>
      <c r="J174" s="177"/>
      <c r="K174" s="178">
        <f>ROUND(E174*J174,2)</f>
        <v>0</v>
      </c>
      <c r="L174" s="178">
        <v>21</v>
      </c>
      <c r="M174" s="178">
        <f>G174*(1+L174/100)</f>
        <v>0</v>
      </c>
      <c r="N174" s="176">
        <v>0</v>
      </c>
      <c r="O174" s="176">
        <f>ROUND(E174*N174,2)</f>
        <v>0</v>
      </c>
      <c r="P174" s="176">
        <v>8.4999999999999995E-4</v>
      </c>
      <c r="Q174" s="176">
        <f>ROUND(E174*P174,2)</f>
        <v>0</v>
      </c>
      <c r="R174" s="178"/>
      <c r="S174" s="178" t="s">
        <v>229</v>
      </c>
      <c r="T174" s="179" t="s">
        <v>229</v>
      </c>
      <c r="U174" s="158">
        <v>0</v>
      </c>
      <c r="V174" s="158">
        <f>ROUND(E174*U174,2)</f>
        <v>0</v>
      </c>
      <c r="W174" s="158"/>
      <c r="X174" s="158" t="s">
        <v>208</v>
      </c>
      <c r="Y174" s="158" t="s">
        <v>209</v>
      </c>
      <c r="Z174" s="147"/>
      <c r="AA174" s="147"/>
      <c r="AB174" s="147"/>
      <c r="AC174" s="147"/>
      <c r="AD174" s="147"/>
      <c r="AE174" s="147"/>
      <c r="AF174" s="147"/>
      <c r="AG174" s="147" t="s">
        <v>210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2" x14ac:dyDescent="0.2">
      <c r="A175" s="154"/>
      <c r="B175" s="155"/>
      <c r="C175" s="183" t="s">
        <v>83</v>
      </c>
      <c r="D175" s="163"/>
      <c r="E175" s="164">
        <v>2</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217</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73">
        <v>65</v>
      </c>
      <c r="B176" s="174" t="s">
        <v>1511</v>
      </c>
      <c r="C176" s="182" t="s">
        <v>1512</v>
      </c>
      <c r="D176" s="175" t="s">
        <v>296</v>
      </c>
      <c r="E176" s="176">
        <v>1</v>
      </c>
      <c r="F176" s="177"/>
      <c r="G176" s="178">
        <f>ROUND(E176*F176,2)</f>
        <v>0</v>
      </c>
      <c r="H176" s="177"/>
      <c r="I176" s="178">
        <f>ROUND(E176*H176,2)</f>
        <v>0</v>
      </c>
      <c r="J176" s="177"/>
      <c r="K176" s="178">
        <f>ROUND(E176*J176,2)</f>
        <v>0</v>
      </c>
      <c r="L176" s="178">
        <v>21</v>
      </c>
      <c r="M176" s="178">
        <f>G176*(1+L176/100)</f>
        <v>0</v>
      </c>
      <c r="N176" s="176">
        <v>1.4999999999999999E-4</v>
      </c>
      <c r="O176" s="176">
        <f>ROUND(E176*N176,2)</f>
        <v>0</v>
      </c>
      <c r="P176" s="176">
        <v>0</v>
      </c>
      <c r="Q176" s="176">
        <f>ROUND(E176*P176,2)</f>
        <v>0</v>
      </c>
      <c r="R176" s="178"/>
      <c r="S176" s="178" t="s">
        <v>229</v>
      </c>
      <c r="T176" s="179" t="s">
        <v>229</v>
      </c>
      <c r="U176" s="158">
        <v>0</v>
      </c>
      <c r="V176" s="158">
        <f>ROUND(E176*U176,2)</f>
        <v>0</v>
      </c>
      <c r="W176" s="158"/>
      <c r="X176" s="158" t="s">
        <v>208</v>
      </c>
      <c r="Y176" s="158" t="s">
        <v>209</v>
      </c>
      <c r="Z176" s="147"/>
      <c r="AA176" s="147"/>
      <c r="AB176" s="147"/>
      <c r="AC176" s="147"/>
      <c r="AD176" s="147"/>
      <c r="AE176" s="147"/>
      <c r="AF176" s="147"/>
      <c r="AG176" s="147" t="s">
        <v>692</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3" t="s">
        <v>81</v>
      </c>
      <c r="D177" s="163"/>
      <c r="E177" s="164">
        <v>1</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217</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3">
        <v>66</v>
      </c>
      <c r="B178" s="174" t="s">
        <v>1513</v>
      </c>
      <c r="C178" s="182" t="s">
        <v>1514</v>
      </c>
      <c r="D178" s="175" t="s">
        <v>296</v>
      </c>
      <c r="E178" s="176">
        <v>1</v>
      </c>
      <c r="F178" s="177"/>
      <c r="G178" s="178">
        <f>ROUND(E178*F178,2)</f>
        <v>0</v>
      </c>
      <c r="H178" s="177"/>
      <c r="I178" s="178">
        <f>ROUND(E178*H178,2)</f>
        <v>0</v>
      </c>
      <c r="J178" s="177"/>
      <c r="K178" s="178">
        <f>ROUND(E178*J178,2)</f>
        <v>0</v>
      </c>
      <c r="L178" s="178">
        <v>21</v>
      </c>
      <c r="M178" s="178">
        <f>G178*(1+L178/100)</f>
        <v>0</v>
      </c>
      <c r="N178" s="176">
        <v>3.0899999999999999E-3</v>
      </c>
      <c r="O178" s="176">
        <f>ROUND(E178*N178,2)</f>
        <v>0</v>
      </c>
      <c r="P178" s="176">
        <v>0</v>
      </c>
      <c r="Q178" s="176">
        <f>ROUND(E178*P178,2)</f>
        <v>0</v>
      </c>
      <c r="R178" s="178"/>
      <c r="S178" s="178" t="s">
        <v>206</v>
      </c>
      <c r="T178" s="179" t="s">
        <v>207</v>
      </c>
      <c r="U178" s="158">
        <v>0</v>
      </c>
      <c r="V178" s="158">
        <f>ROUND(E178*U178,2)</f>
        <v>0</v>
      </c>
      <c r="W178" s="158"/>
      <c r="X178" s="158" t="s">
        <v>208</v>
      </c>
      <c r="Y178" s="158" t="s">
        <v>209</v>
      </c>
      <c r="Z178" s="147"/>
      <c r="AA178" s="147"/>
      <c r="AB178" s="147"/>
      <c r="AC178" s="147"/>
      <c r="AD178" s="147"/>
      <c r="AE178" s="147"/>
      <c r="AF178" s="147"/>
      <c r="AG178" s="147" t="s">
        <v>210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56" t="s">
        <v>1093</v>
      </c>
      <c r="D179" s="257"/>
      <c r="E179" s="257"/>
      <c r="F179" s="257"/>
      <c r="G179" s="257"/>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212</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3" t="s">
        <v>81</v>
      </c>
      <c r="D180" s="163"/>
      <c r="E180" s="164">
        <v>1</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3">
        <v>67</v>
      </c>
      <c r="B181" s="174" t="s">
        <v>1515</v>
      </c>
      <c r="C181" s="182" t="s">
        <v>1516</v>
      </c>
      <c r="D181" s="175" t="s">
        <v>296</v>
      </c>
      <c r="E181" s="176">
        <v>1</v>
      </c>
      <c r="F181" s="177"/>
      <c r="G181" s="178">
        <f>ROUND(E181*F181,2)</f>
        <v>0</v>
      </c>
      <c r="H181" s="177"/>
      <c r="I181" s="178">
        <f>ROUND(E181*H181,2)</f>
        <v>0</v>
      </c>
      <c r="J181" s="177"/>
      <c r="K181" s="178">
        <f>ROUND(E181*J181,2)</f>
        <v>0</v>
      </c>
      <c r="L181" s="178">
        <v>21</v>
      </c>
      <c r="M181" s="178">
        <f>G181*(1+L181/100)</f>
        <v>0</v>
      </c>
      <c r="N181" s="176">
        <v>1E-4</v>
      </c>
      <c r="O181" s="176">
        <f>ROUND(E181*N181,2)</f>
        <v>0</v>
      </c>
      <c r="P181" s="176">
        <v>0</v>
      </c>
      <c r="Q181" s="176">
        <f>ROUND(E181*P181,2)</f>
        <v>0</v>
      </c>
      <c r="R181" s="178" t="s">
        <v>284</v>
      </c>
      <c r="S181" s="178" t="s">
        <v>229</v>
      </c>
      <c r="T181" s="179" t="s">
        <v>1517</v>
      </c>
      <c r="U181" s="158">
        <v>0</v>
      </c>
      <c r="V181" s="158">
        <f>ROUND(E181*U181,2)</f>
        <v>0</v>
      </c>
      <c r="W181" s="158"/>
      <c r="X181" s="158" t="s">
        <v>286</v>
      </c>
      <c r="Y181" s="158" t="s">
        <v>209</v>
      </c>
      <c r="Z181" s="147"/>
      <c r="AA181" s="147"/>
      <c r="AB181" s="147"/>
      <c r="AC181" s="147"/>
      <c r="AD181" s="147"/>
      <c r="AE181" s="147"/>
      <c r="AF181" s="147"/>
      <c r="AG181" s="147" t="s">
        <v>287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3" t="s">
        <v>81</v>
      </c>
      <c r="D182" s="163"/>
      <c r="E182" s="164">
        <v>1</v>
      </c>
      <c r="F182" s="158"/>
      <c r="G182" s="158"/>
      <c r="H182" s="158"/>
      <c r="I182" s="158"/>
      <c r="J182" s="158"/>
      <c r="K182" s="158"/>
      <c r="L182" s="158"/>
      <c r="M182" s="158"/>
      <c r="N182" s="157"/>
      <c r="O182" s="157"/>
      <c r="P182" s="157"/>
      <c r="Q182" s="157"/>
      <c r="R182" s="158"/>
      <c r="S182" s="158"/>
      <c r="T182" s="158"/>
      <c r="U182" s="158"/>
      <c r="V182" s="158"/>
      <c r="W182" s="158"/>
      <c r="X182" s="158"/>
      <c r="Y182" s="158"/>
      <c r="Z182" s="147"/>
      <c r="AA182" s="147"/>
      <c r="AB182" s="147"/>
      <c r="AC182" s="147"/>
      <c r="AD182" s="147"/>
      <c r="AE182" s="147"/>
      <c r="AF182" s="147"/>
      <c r="AG182" s="147" t="s">
        <v>217</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73">
        <v>68</v>
      </c>
      <c r="B183" s="174" t="s">
        <v>1518</v>
      </c>
      <c r="C183" s="182" t="s">
        <v>1519</v>
      </c>
      <c r="D183" s="175" t="s">
        <v>296</v>
      </c>
      <c r="E183" s="176">
        <v>1</v>
      </c>
      <c r="F183" s="177"/>
      <c r="G183" s="178">
        <f>ROUND(E183*F183,2)</f>
        <v>0</v>
      </c>
      <c r="H183" s="177"/>
      <c r="I183" s="178">
        <f>ROUND(E183*H183,2)</f>
        <v>0</v>
      </c>
      <c r="J183" s="177"/>
      <c r="K183" s="178">
        <f>ROUND(E183*J183,2)</f>
        <v>0</v>
      </c>
      <c r="L183" s="178">
        <v>21</v>
      </c>
      <c r="M183" s="178">
        <f>G183*(1+L183/100)</f>
        <v>0</v>
      </c>
      <c r="N183" s="176">
        <v>3.2000000000000003E-4</v>
      </c>
      <c r="O183" s="176">
        <f>ROUND(E183*N183,2)</f>
        <v>0</v>
      </c>
      <c r="P183" s="176">
        <v>0</v>
      </c>
      <c r="Q183" s="176">
        <f>ROUND(E183*P183,2)</f>
        <v>0</v>
      </c>
      <c r="R183" s="178" t="s">
        <v>284</v>
      </c>
      <c r="S183" s="178" t="s">
        <v>229</v>
      </c>
      <c r="T183" s="179" t="s">
        <v>229</v>
      </c>
      <c r="U183" s="158">
        <v>0</v>
      </c>
      <c r="V183" s="158">
        <f>ROUND(E183*U183,2)</f>
        <v>0</v>
      </c>
      <c r="W183" s="158"/>
      <c r="X183" s="158" t="s">
        <v>286</v>
      </c>
      <c r="Y183" s="158" t="s">
        <v>209</v>
      </c>
      <c r="Z183" s="147"/>
      <c r="AA183" s="147"/>
      <c r="AB183" s="147"/>
      <c r="AC183" s="147"/>
      <c r="AD183" s="147"/>
      <c r="AE183" s="147"/>
      <c r="AF183" s="147"/>
      <c r="AG183" s="147" t="s">
        <v>287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183" t="s">
        <v>81</v>
      </c>
      <c r="D184" s="163"/>
      <c r="E184" s="164">
        <v>1</v>
      </c>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217</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x14ac:dyDescent="0.2">
      <c r="A185" s="173">
        <v>69</v>
      </c>
      <c r="B185" s="174" t="s">
        <v>1520</v>
      </c>
      <c r="C185" s="182" t="s">
        <v>1521</v>
      </c>
      <c r="D185" s="175" t="s">
        <v>296</v>
      </c>
      <c r="E185" s="176">
        <v>1</v>
      </c>
      <c r="F185" s="177"/>
      <c r="G185" s="178">
        <f>ROUND(E185*F185,2)</f>
        <v>0</v>
      </c>
      <c r="H185" s="177"/>
      <c r="I185" s="178">
        <f>ROUND(E185*H185,2)</f>
        <v>0</v>
      </c>
      <c r="J185" s="177"/>
      <c r="K185" s="178">
        <f>ROUND(E185*J185,2)</f>
        <v>0</v>
      </c>
      <c r="L185" s="178">
        <v>21</v>
      </c>
      <c r="M185" s="178">
        <f>G185*(1+L185/100)</f>
        <v>0</v>
      </c>
      <c r="N185" s="176">
        <v>1.4500000000000001E-2</v>
      </c>
      <c r="O185" s="176">
        <f>ROUND(E185*N185,2)</f>
        <v>0.01</v>
      </c>
      <c r="P185" s="176">
        <v>0</v>
      </c>
      <c r="Q185" s="176">
        <f>ROUND(E185*P185,2)</f>
        <v>0</v>
      </c>
      <c r="R185" s="178" t="s">
        <v>284</v>
      </c>
      <c r="S185" s="178" t="s">
        <v>229</v>
      </c>
      <c r="T185" s="179" t="s">
        <v>229</v>
      </c>
      <c r="U185" s="158">
        <v>0</v>
      </c>
      <c r="V185" s="158">
        <f>ROUND(E185*U185,2)</f>
        <v>0</v>
      </c>
      <c r="W185" s="158"/>
      <c r="X185" s="158" t="s">
        <v>286</v>
      </c>
      <c r="Y185" s="158" t="s">
        <v>209</v>
      </c>
      <c r="Z185" s="147"/>
      <c r="AA185" s="147"/>
      <c r="AB185" s="147"/>
      <c r="AC185" s="147"/>
      <c r="AD185" s="147"/>
      <c r="AE185" s="147"/>
      <c r="AF185" s="147"/>
      <c r="AG185" s="147" t="s">
        <v>287</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183" t="s">
        <v>81</v>
      </c>
      <c r="D186" s="163"/>
      <c r="E186" s="164">
        <v>1</v>
      </c>
      <c r="F186" s="158"/>
      <c r="G186" s="158"/>
      <c r="H186" s="158"/>
      <c r="I186" s="158"/>
      <c r="J186" s="158"/>
      <c r="K186" s="158"/>
      <c r="L186" s="158"/>
      <c r="M186" s="158"/>
      <c r="N186" s="157"/>
      <c r="O186" s="157"/>
      <c r="P186" s="157"/>
      <c r="Q186" s="157"/>
      <c r="R186" s="158"/>
      <c r="S186" s="158"/>
      <c r="T186" s="158"/>
      <c r="U186" s="158"/>
      <c r="V186" s="158"/>
      <c r="W186" s="158"/>
      <c r="X186" s="158"/>
      <c r="Y186" s="158"/>
      <c r="Z186" s="147"/>
      <c r="AA186" s="147"/>
      <c r="AB186" s="147"/>
      <c r="AC186" s="147"/>
      <c r="AD186" s="147"/>
      <c r="AE186" s="147"/>
      <c r="AF186" s="147"/>
      <c r="AG186" s="147" t="s">
        <v>217</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3">
        <v>70</v>
      </c>
      <c r="B187" s="174" t="s">
        <v>1522</v>
      </c>
      <c r="C187" s="182" t="s">
        <v>1523</v>
      </c>
      <c r="D187" s="175" t="s">
        <v>296</v>
      </c>
      <c r="E187" s="176">
        <v>1</v>
      </c>
      <c r="F187" s="177"/>
      <c r="G187" s="178">
        <f>ROUND(E187*F187,2)</f>
        <v>0</v>
      </c>
      <c r="H187" s="177"/>
      <c r="I187" s="178">
        <f>ROUND(E187*H187,2)</f>
        <v>0</v>
      </c>
      <c r="J187" s="177"/>
      <c r="K187" s="178">
        <f>ROUND(E187*J187,2)</f>
        <v>0</v>
      </c>
      <c r="L187" s="178">
        <v>21</v>
      </c>
      <c r="M187" s="178">
        <f>G187*(1+L187/100)</f>
        <v>0</v>
      </c>
      <c r="N187" s="176">
        <v>1.1999999999999999E-3</v>
      </c>
      <c r="O187" s="176">
        <f>ROUND(E187*N187,2)</f>
        <v>0</v>
      </c>
      <c r="P187" s="176">
        <v>0</v>
      </c>
      <c r="Q187" s="176">
        <f>ROUND(E187*P187,2)</f>
        <v>0</v>
      </c>
      <c r="R187" s="178" t="s">
        <v>284</v>
      </c>
      <c r="S187" s="178" t="s">
        <v>229</v>
      </c>
      <c r="T187" s="179" t="s">
        <v>229</v>
      </c>
      <c r="U187" s="158">
        <v>0</v>
      </c>
      <c r="V187" s="158">
        <f>ROUND(E187*U187,2)</f>
        <v>0</v>
      </c>
      <c r="W187" s="158"/>
      <c r="X187" s="158" t="s">
        <v>286</v>
      </c>
      <c r="Y187" s="158" t="s">
        <v>209</v>
      </c>
      <c r="Z187" s="147"/>
      <c r="AA187" s="147"/>
      <c r="AB187" s="147"/>
      <c r="AC187" s="147"/>
      <c r="AD187" s="147"/>
      <c r="AE187" s="147"/>
      <c r="AF187" s="147"/>
      <c r="AG187" s="147" t="s">
        <v>720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183" t="s">
        <v>81</v>
      </c>
      <c r="D188" s="163"/>
      <c r="E188" s="164">
        <v>1</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217</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73">
        <v>71</v>
      </c>
      <c r="B189" s="174" t="s">
        <v>1524</v>
      </c>
      <c r="C189" s="182" t="s">
        <v>1525</v>
      </c>
      <c r="D189" s="175" t="s">
        <v>296</v>
      </c>
      <c r="E189" s="176">
        <v>1</v>
      </c>
      <c r="F189" s="177"/>
      <c r="G189" s="178">
        <f>ROUND(E189*F189,2)</f>
        <v>0</v>
      </c>
      <c r="H189" s="177"/>
      <c r="I189" s="178">
        <f>ROUND(E189*H189,2)</f>
        <v>0</v>
      </c>
      <c r="J189" s="177"/>
      <c r="K189" s="178">
        <f>ROUND(E189*J189,2)</f>
        <v>0</v>
      </c>
      <c r="L189" s="178">
        <v>21</v>
      </c>
      <c r="M189" s="178">
        <f>G189*(1+L189/100)</f>
        <v>0</v>
      </c>
      <c r="N189" s="176">
        <v>1.1000000000000001E-3</v>
      </c>
      <c r="O189" s="176">
        <f>ROUND(E189*N189,2)</f>
        <v>0</v>
      </c>
      <c r="P189" s="176">
        <v>0</v>
      </c>
      <c r="Q189" s="176">
        <f>ROUND(E189*P189,2)</f>
        <v>0</v>
      </c>
      <c r="R189" s="178" t="s">
        <v>284</v>
      </c>
      <c r="S189" s="178" t="s">
        <v>229</v>
      </c>
      <c r="T189" s="179" t="s">
        <v>1526</v>
      </c>
      <c r="U189" s="158">
        <v>0</v>
      </c>
      <c r="V189" s="158">
        <f>ROUND(E189*U189,2)</f>
        <v>0</v>
      </c>
      <c r="W189" s="158"/>
      <c r="X189" s="158" t="s">
        <v>286</v>
      </c>
      <c r="Y189" s="158" t="s">
        <v>209</v>
      </c>
      <c r="Z189" s="147"/>
      <c r="AA189" s="147"/>
      <c r="AB189" s="147"/>
      <c r="AC189" s="147"/>
      <c r="AD189" s="147"/>
      <c r="AE189" s="147"/>
      <c r="AF189" s="147"/>
      <c r="AG189" s="147" t="s">
        <v>720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2" x14ac:dyDescent="0.2">
      <c r="A190" s="154"/>
      <c r="B190" s="155"/>
      <c r="C190" s="183" t="s">
        <v>81</v>
      </c>
      <c r="D190" s="163"/>
      <c r="E190" s="164">
        <v>1</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217</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73">
        <v>72</v>
      </c>
      <c r="B191" s="174" t="s">
        <v>1527</v>
      </c>
      <c r="C191" s="182" t="s">
        <v>1528</v>
      </c>
      <c r="D191" s="175" t="s">
        <v>296</v>
      </c>
      <c r="E191" s="176">
        <v>1</v>
      </c>
      <c r="F191" s="177"/>
      <c r="G191" s="178">
        <f>ROUND(E191*F191,2)</f>
        <v>0</v>
      </c>
      <c r="H191" s="177"/>
      <c r="I191" s="178">
        <f>ROUND(E191*H191,2)</f>
        <v>0</v>
      </c>
      <c r="J191" s="177"/>
      <c r="K191" s="178">
        <f>ROUND(E191*J191,2)</f>
        <v>0</v>
      </c>
      <c r="L191" s="178">
        <v>21</v>
      </c>
      <c r="M191" s="178">
        <f>G191*(1+L191/100)</f>
        <v>0</v>
      </c>
      <c r="N191" s="176">
        <v>8.4999999999999995E-4</v>
      </c>
      <c r="O191" s="176">
        <f>ROUND(E191*N191,2)</f>
        <v>0</v>
      </c>
      <c r="P191" s="176">
        <v>0</v>
      </c>
      <c r="Q191" s="176">
        <f>ROUND(E191*P191,2)</f>
        <v>0</v>
      </c>
      <c r="R191" s="178"/>
      <c r="S191" s="178" t="s">
        <v>206</v>
      </c>
      <c r="T191" s="179" t="s">
        <v>207</v>
      </c>
      <c r="U191" s="158">
        <v>0</v>
      </c>
      <c r="V191" s="158">
        <f>ROUND(E191*U191,2)</f>
        <v>0</v>
      </c>
      <c r="W191" s="158"/>
      <c r="X191" s="158" t="s">
        <v>286</v>
      </c>
      <c r="Y191" s="158" t="s">
        <v>209</v>
      </c>
      <c r="Z191" s="147"/>
      <c r="AA191" s="147"/>
      <c r="AB191" s="147"/>
      <c r="AC191" s="147"/>
      <c r="AD191" s="147"/>
      <c r="AE191" s="147"/>
      <c r="AF191" s="147"/>
      <c r="AG191" s="147" t="s">
        <v>720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2" x14ac:dyDescent="0.2">
      <c r="A192" s="154"/>
      <c r="B192" s="155"/>
      <c r="C192" s="256" t="s">
        <v>1093</v>
      </c>
      <c r="D192" s="257"/>
      <c r="E192" s="257"/>
      <c r="F192" s="257"/>
      <c r="G192" s="257"/>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212</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3" t="s">
        <v>81</v>
      </c>
      <c r="D193" s="163"/>
      <c r="E193" s="164">
        <v>1</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217</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3">
        <v>73</v>
      </c>
      <c r="B194" s="174" t="s">
        <v>1529</v>
      </c>
      <c r="C194" s="182" t="s">
        <v>1530</v>
      </c>
      <c r="D194" s="175" t="s">
        <v>296</v>
      </c>
      <c r="E194" s="176">
        <v>1</v>
      </c>
      <c r="F194" s="177"/>
      <c r="G194" s="178">
        <f>ROUND(E194*F194,2)</f>
        <v>0</v>
      </c>
      <c r="H194" s="177"/>
      <c r="I194" s="178">
        <f>ROUND(E194*H194,2)</f>
        <v>0</v>
      </c>
      <c r="J194" s="177"/>
      <c r="K194" s="178">
        <f>ROUND(E194*J194,2)</f>
        <v>0</v>
      </c>
      <c r="L194" s="178">
        <v>21</v>
      </c>
      <c r="M194" s="178">
        <f>G194*(1+L194/100)</f>
        <v>0</v>
      </c>
      <c r="N194" s="176">
        <v>2.5000000000000001E-3</v>
      </c>
      <c r="O194" s="176">
        <f>ROUND(E194*N194,2)</f>
        <v>0</v>
      </c>
      <c r="P194" s="176">
        <v>0</v>
      </c>
      <c r="Q194" s="176">
        <f>ROUND(E194*P194,2)</f>
        <v>0</v>
      </c>
      <c r="R194" s="178" t="s">
        <v>284</v>
      </c>
      <c r="S194" s="178" t="s">
        <v>229</v>
      </c>
      <c r="T194" s="179" t="s">
        <v>711</v>
      </c>
      <c r="U194" s="158">
        <v>0</v>
      </c>
      <c r="V194" s="158">
        <f>ROUND(E194*U194,2)</f>
        <v>0</v>
      </c>
      <c r="W194" s="158"/>
      <c r="X194" s="158" t="s">
        <v>286</v>
      </c>
      <c r="Y194" s="158" t="s">
        <v>209</v>
      </c>
      <c r="Z194" s="147"/>
      <c r="AA194" s="147"/>
      <c r="AB194" s="147"/>
      <c r="AC194" s="147"/>
      <c r="AD194" s="147"/>
      <c r="AE194" s="147"/>
      <c r="AF194" s="147"/>
      <c r="AG194" s="147" t="s">
        <v>720</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256" t="s">
        <v>1531</v>
      </c>
      <c r="D195" s="257"/>
      <c r="E195" s="257"/>
      <c r="F195" s="257"/>
      <c r="G195" s="257"/>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2" x14ac:dyDescent="0.2">
      <c r="A196" s="154"/>
      <c r="B196" s="155"/>
      <c r="C196" s="183" t="s">
        <v>81</v>
      </c>
      <c r="D196" s="163"/>
      <c r="E196" s="164">
        <v>1</v>
      </c>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217</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73">
        <v>74</v>
      </c>
      <c r="B197" s="174" t="s">
        <v>1532</v>
      </c>
      <c r="C197" s="182" t="s">
        <v>1533</v>
      </c>
      <c r="D197" s="175" t="s">
        <v>296</v>
      </c>
      <c r="E197" s="176">
        <v>1</v>
      </c>
      <c r="F197" s="177"/>
      <c r="G197" s="178">
        <f>ROUND(E197*F197,2)</f>
        <v>0</v>
      </c>
      <c r="H197" s="177"/>
      <c r="I197" s="178">
        <f>ROUND(E197*H197,2)</f>
        <v>0</v>
      </c>
      <c r="J197" s="177"/>
      <c r="K197" s="178">
        <f>ROUND(E197*J197,2)</f>
        <v>0</v>
      </c>
      <c r="L197" s="178">
        <v>21</v>
      </c>
      <c r="M197" s="178">
        <f>G197*(1+L197/100)</f>
        <v>0</v>
      </c>
      <c r="N197" s="176">
        <v>1.2E-2</v>
      </c>
      <c r="O197" s="176">
        <f>ROUND(E197*N197,2)</f>
        <v>0.01</v>
      </c>
      <c r="P197" s="176">
        <v>0</v>
      </c>
      <c r="Q197" s="176">
        <f>ROUND(E197*P197,2)</f>
        <v>0</v>
      </c>
      <c r="R197" s="178"/>
      <c r="S197" s="178" t="s">
        <v>206</v>
      </c>
      <c r="T197" s="179" t="s">
        <v>207</v>
      </c>
      <c r="U197" s="158">
        <v>0</v>
      </c>
      <c r="V197" s="158">
        <f>ROUND(E197*U197,2)</f>
        <v>0</v>
      </c>
      <c r="W197" s="158"/>
      <c r="X197" s="158" t="s">
        <v>286</v>
      </c>
      <c r="Y197" s="158" t="s">
        <v>209</v>
      </c>
      <c r="Z197" s="147"/>
      <c r="AA197" s="147"/>
      <c r="AB197" s="147"/>
      <c r="AC197" s="147"/>
      <c r="AD197" s="147"/>
      <c r="AE197" s="147"/>
      <c r="AF197" s="147"/>
      <c r="AG197" s="147" t="s">
        <v>720</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2" x14ac:dyDescent="0.2">
      <c r="A198" s="154"/>
      <c r="B198" s="155"/>
      <c r="C198" s="256" t="s">
        <v>1093</v>
      </c>
      <c r="D198" s="257"/>
      <c r="E198" s="257"/>
      <c r="F198" s="257"/>
      <c r="G198" s="257"/>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212</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83" t="s">
        <v>81</v>
      </c>
      <c r="D199" s="163"/>
      <c r="E199" s="164">
        <v>1</v>
      </c>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217</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x14ac:dyDescent="0.2">
      <c r="A200" s="173">
        <v>75</v>
      </c>
      <c r="B200" s="174" t="s">
        <v>1534</v>
      </c>
      <c r="C200" s="182" t="s">
        <v>1535</v>
      </c>
      <c r="D200" s="175" t="s">
        <v>296</v>
      </c>
      <c r="E200" s="176">
        <v>1</v>
      </c>
      <c r="F200" s="177"/>
      <c r="G200" s="178">
        <f>ROUND(E200*F200,2)</f>
        <v>0</v>
      </c>
      <c r="H200" s="177"/>
      <c r="I200" s="178">
        <f>ROUND(E200*H200,2)</f>
        <v>0</v>
      </c>
      <c r="J200" s="177"/>
      <c r="K200" s="178">
        <f>ROUND(E200*J200,2)</f>
        <v>0</v>
      </c>
      <c r="L200" s="178">
        <v>21</v>
      </c>
      <c r="M200" s="178">
        <f>G200*(1+L200/100)</f>
        <v>0</v>
      </c>
      <c r="N200" s="176">
        <v>1.4E-2</v>
      </c>
      <c r="O200" s="176">
        <f>ROUND(E200*N200,2)</f>
        <v>0.01</v>
      </c>
      <c r="P200" s="176">
        <v>0</v>
      </c>
      <c r="Q200" s="176">
        <f>ROUND(E200*P200,2)</f>
        <v>0</v>
      </c>
      <c r="R200" s="178" t="s">
        <v>284</v>
      </c>
      <c r="S200" s="178" t="s">
        <v>229</v>
      </c>
      <c r="T200" s="179" t="s">
        <v>1536</v>
      </c>
      <c r="U200" s="158">
        <v>0</v>
      </c>
      <c r="V200" s="158">
        <f>ROUND(E200*U200,2)</f>
        <v>0</v>
      </c>
      <c r="W200" s="158"/>
      <c r="X200" s="158" t="s">
        <v>286</v>
      </c>
      <c r="Y200" s="158" t="s">
        <v>209</v>
      </c>
      <c r="Z200" s="147"/>
      <c r="AA200" s="147"/>
      <c r="AB200" s="147"/>
      <c r="AC200" s="147"/>
      <c r="AD200" s="147"/>
      <c r="AE200" s="147"/>
      <c r="AF200" s="147"/>
      <c r="AG200" s="147" t="s">
        <v>720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2" x14ac:dyDescent="0.2">
      <c r="A201" s="154"/>
      <c r="B201" s="155"/>
      <c r="C201" s="256" t="s">
        <v>1093</v>
      </c>
      <c r="D201" s="257"/>
      <c r="E201" s="257"/>
      <c r="F201" s="257"/>
      <c r="G201" s="257"/>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3" t="s">
        <v>81</v>
      </c>
      <c r="D202" s="163"/>
      <c r="E202" s="164">
        <v>1</v>
      </c>
      <c r="F202" s="158"/>
      <c r="G202" s="158"/>
      <c r="H202" s="158"/>
      <c r="I202" s="158"/>
      <c r="J202" s="158"/>
      <c r="K202" s="158"/>
      <c r="L202" s="158"/>
      <c r="M202" s="158"/>
      <c r="N202" s="157"/>
      <c r="O202" s="157"/>
      <c r="P202" s="157"/>
      <c r="Q202" s="157"/>
      <c r="R202" s="158"/>
      <c r="S202" s="158"/>
      <c r="T202" s="158"/>
      <c r="U202" s="158"/>
      <c r="V202" s="158"/>
      <c r="W202" s="158"/>
      <c r="X202" s="158"/>
      <c r="Y202" s="158"/>
      <c r="Z202" s="147"/>
      <c r="AA202" s="147"/>
      <c r="AB202" s="147"/>
      <c r="AC202" s="147"/>
      <c r="AD202" s="147"/>
      <c r="AE202" s="147"/>
      <c r="AF202" s="147"/>
      <c r="AG202" s="147" t="s">
        <v>217</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73">
        <v>76</v>
      </c>
      <c r="B203" s="174" t="s">
        <v>1537</v>
      </c>
      <c r="C203" s="182" t="s">
        <v>1538</v>
      </c>
      <c r="D203" s="175" t="s">
        <v>296</v>
      </c>
      <c r="E203" s="176">
        <v>1</v>
      </c>
      <c r="F203" s="177"/>
      <c r="G203" s="178">
        <f>ROUND(E203*F203,2)</f>
        <v>0</v>
      </c>
      <c r="H203" s="177"/>
      <c r="I203" s="178">
        <f>ROUND(E203*H203,2)</f>
        <v>0</v>
      </c>
      <c r="J203" s="177"/>
      <c r="K203" s="178">
        <f>ROUND(E203*J203,2)</f>
        <v>0</v>
      </c>
      <c r="L203" s="178">
        <v>21</v>
      </c>
      <c r="M203" s="178">
        <f>G203*(1+L203/100)</f>
        <v>0</v>
      </c>
      <c r="N203" s="176">
        <v>1.4999999999999999E-2</v>
      </c>
      <c r="O203" s="176">
        <f>ROUND(E203*N203,2)</f>
        <v>0.02</v>
      </c>
      <c r="P203" s="176">
        <v>0</v>
      </c>
      <c r="Q203" s="176">
        <f>ROUND(E203*P203,2)</f>
        <v>0</v>
      </c>
      <c r="R203" s="178"/>
      <c r="S203" s="178" t="s">
        <v>206</v>
      </c>
      <c r="T203" s="179" t="s">
        <v>207</v>
      </c>
      <c r="U203" s="158">
        <v>0</v>
      </c>
      <c r="V203" s="158">
        <f>ROUND(E203*U203,2)</f>
        <v>0</v>
      </c>
      <c r="W203" s="158"/>
      <c r="X203" s="158" t="s">
        <v>286</v>
      </c>
      <c r="Y203" s="158" t="s">
        <v>209</v>
      </c>
      <c r="Z203" s="147"/>
      <c r="AA203" s="147"/>
      <c r="AB203" s="147"/>
      <c r="AC203" s="147"/>
      <c r="AD203" s="147"/>
      <c r="AE203" s="147"/>
      <c r="AF203" s="147"/>
      <c r="AG203" s="147" t="s">
        <v>720</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256" t="s">
        <v>1093</v>
      </c>
      <c r="D204" s="257"/>
      <c r="E204" s="257"/>
      <c r="F204" s="257"/>
      <c r="G204" s="257"/>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183" t="s">
        <v>81</v>
      </c>
      <c r="D205" s="163"/>
      <c r="E205" s="164">
        <v>1</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217</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3">
        <v>77</v>
      </c>
      <c r="B206" s="174" t="s">
        <v>1539</v>
      </c>
      <c r="C206" s="182" t="s">
        <v>1540</v>
      </c>
      <c r="D206" s="175" t="s">
        <v>1541</v>
      </c>
      <c r="E206" s="176">
        <v>2</v>
      </c>
      <c r="F206" s="177"/>
      <c r="G206" s="178">
        <f>ROUND(E206*F206,2)</f>
        <v>0</v>
      </c>
      <c r="H206" s="177"/>
      <c r="I206" s="178">
        <f>ROUND(E206*H206,2)</f>
        <v>0</v>
      </c>
      <c r="J206" s="177"/>
      <c r="K206" s="178">
        <f>ROUND(E206*J206,2)</f>
        <v>0</v>
      </c>
      <c r="L206" s="178">
        <v>21</v>
      </c>
      <c r="M206" s="178">
        <f>G206*(1+L206/100)</f>
        <v>0</v>
      </c>
      <c r="N206" s="176">
        <v>5.0000000000000001E-4</v>
      </c>
      <c r="O206" s="176">
        <f>ROUND(E206*N206,2)</f>
        <v>0</v>
      </c>
      <c r="P206" s="176">
        <v>0</v>
      </c>
      <c r="Q206" s="176">
        <f>ROUND(E206*P206,2)</f>
        <v>0</v>
      </c>
      <c r="R206" s="178" t="s">
        <v>284</v>
      </c>
      <c r="S206" s="178" t="s">
        <v>229</v>
      </c>
      <c r="T206" s="179" t="s">
        <v>229</v>
      </c>
      <c r="U206" s="158">
        <v>0</v>
      </c>
      <c r="V206" s="158">
        <f>ROUND(E206*U206,2)</f>
        <v>0</v>
      </c>
      <c r="W206" s="158"/>
      <c r="X206" s="158" t="s">
        <v>286</v>
      </c>
      <c r="Y206" s="158" t="s">
        <v>209</v>
      </c>
      <c r="Z206" s="147"/>
      <c r="AA206" s="147"/>
      <c r="AB206" s="147"/>
      <c r="AC206" s="147"/>
      <c r="AD206" s="147"/>
      <c r="AE206" s="147"/>
      <c r="AF206" s="147"/>
      <c r="AG206" s="147" t="s">
        <v>720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256" t="s">
        <v>1093</v>
      </c>
      <c r="D207" s="257"/>
      <c r="E207" s="257"/>
      <c r="F207" s="257"/>
      <c r="G207" s="257"/>
      <c r="H207" s="158"/>
      <c r="I207" s="158"/>
      <c r="J207" s="158"/>
      <c r="K207" s="158"/>
      <c r="L207" s="158"/>
      <c r="M207" s="158"/>
      <c r="N207" s="157"/>
      <c r="O207" s="157"/>
      <c r="P207" s="157"/>
      <c r="Q207" s="157"/>
      <c r="R207" s="158"/>
      <c r="S207" s="158"/>
      <c r="T207" s="158"/>
      <c r="U207" s="158"/>
      <c r="V207" s="158"/>
      <c r="W207" s="158"/>
      <c r="X207" s="158"/>
      <c r="Y207" s="158"/>
      <c r="Z207" s="147"/>
      <c r="AA207" s="147"/>
      <c r="AB207" s="147"/>
      <c r="AC207" s="147"/>
      <c r="AD207" s="147"/>
      <c r="AE207" s="147"/>
      <c r="AF207" s="147"/>
      <c r="AG207" s="147" t="s">
        <v>212</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83" t="s">
        <v>83</v>
      </c>
      <c r="D208" s="163"/>
      <c r="E208" s="164">
        <v>2</v>
      </c>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217</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73">
        <v>78</v>
      </c>
      <c r="B209" s="174" t="s">
        <v>1542</v>
      </c>
      <c r="C209" s="182" t="s">
        <v>1543</v>
      </c>
      <c r="D209" s="175" t="s">
        <v>296</v>
      </c>
      <c r="E209" s="176">
        <v>1</v>
      </c>
      <c r="F209" s="177"/>
      <c r="G209" s="178">
        <f>ROUND(E209*F209,2)</f>
        <v>0</v>
      </c>
      <c r="H209" s="177"/>
      <c r="I209" s="178">
        <f>ROUND(E209*H209,2)</f>
        <v>0</v>
      </c>
      <c r="J209" s="177"/>
      <c r="K209" s="178">
        <f>ROUND(E209*J209,2)</f>
        <v>0</v>
      </c>
      <c r="L209" s="178">
        <v>21</v>
      </c>
      <c r="M209" s="178">
        <f>G209*(1+L209/100)</f>
        <v>0</v>
      </c>
      <c r="N209" s="176">
        <v>5.5999999999999999E-3</v>
      </c>
      <c r="O209" s="176">
        <f>ROUND(E209*N209,2)</f>
        <v>0.01</v>
      </c>
      <c r="P209" s="176">
        <v>0</v>
      </c>
      <c r="Q209" s="176">
        <f>ROUND(E209*P209,2)</f>
        <v>0</v>
      </c>
      <c r="R209" s="178"/>
      <c r="S209" s="178" t="s">
        <v>206</v>
      </c>
      <c r="T209" s="179" t="s">
        <v>207</v>
      </c>
      <c r="U209" s="158">
        <v>0</v>
      </c>
      <c r="V209" s="158">
        <f>ROUND(E209*U209,2)</f>
        <v>0</v>
      </c>
      <c r="W209" s="158"/>
      <c r="X209" s="158" t="s">
        <v>286</v>
      </c>
      <c r="Y209" s="158" t="s">
        <v>209</v>
      </c>
      <c r="Z209" s="147"/>
      <c r="AA209" s="147"/>
      <c r="AB209" s="147"/>
      <c r="AC209" s="147"/>
      <c r="AD209" s="147"/>
      <c r="AE209" s="147"/>
      <c r="AF209" s="147"/>
      <c r="AG209" s="147" t="s">
        <v>720</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256" t="s">
        <v>1093</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183" t="s">
        <v>81</v>
      </c>
      <c r="D211" s="163"/>
      <c r="E211" s="164">
        <v>1</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217</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v>79</v>
      </c>
      <c r="B212" s="155" t="s">
        <v>1544</v>
      </c>
      <c r="C212" s="197" t="s">
        <v>1545</v>
      </c>
      <c r="D212" s="156" t="s">
        <v>0</v>
      </c>
      <c r="E212" s="195"/>
      <c r="F212" s="159"/>
      <c r="G212" s="158">
        <f>ROUND(E212*F212,2)</f>
        <v>0</v>
      </c>
      <c r="H212" s="159"/>
      <c r="I212" s="158">
        <f>ROUND(E212*H212,2)</f>
        <v>0</v>
      </c>
      <c r="J212" s="159"/>
      <c r="K212" s="158">
        <f>ROUND(E212*J212,2)</f>
        <v>0</v>
      </c>
      <c r="L212" s="158">
        <v>21</v>
      </c>
      <c r="M212" s="158">
        <f>G212*(1+L212/100)</f>
        <v>0</v>
      </c>
      <c r="N212" s="157">
        <v>0</v>
      </c>
      <c r="O212" s="157">
        <f>ROUND(E212*N212,2)</f>
        <v>0</v>
      </c>
      <c r="P212" s="157">
        <v>0</v>
      </c>
      <c r="Q212" s="157">
        <f>ROUND(E212*P212,2)</f>
        <v>0</v>
      </c>
      <c r="R212" s="158"/>
      <c r="S212" s="158" t="s">
        <v>229</v>
      </c>
      <c r="T212" s="158" t="s">
        <v>229</v>
      </c>
      <c r="U212" s="158">
        <v>0</v>
      </c>
      <c r="V212" s="158">
        <f>ROUND(E212*U212,2)</f>
        <v>0</v>
      </c>
      <c r="W212" s="158"/>
      <c r="X212" s="158" t="s">
        <v>687</v>
      </c>
      <c r="Y212" s="158" t="s">
        <v>209</v>
      </c>
      <c r="Z212" s="147"/>
      <c r="AA212" s="147"/>
      <c r="AB212" s="147"/>
      <c r="AC212" s="147"/>
      <c r="AD212" s="147"/>
      <c r="AE212" s="147"/>
      <c r="AF212" s="147"/>
      <c r="AG212" s="147" t="s">
        <v>688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x14ac:dyDescent="0.2">
      <c r="A213" s="166" t="s">
        <v>201</v>
      </c>
      <c r="B213" s="167" t="s">
        <v>131</v>
      </c>
      <c r="C213" s="181" t="s">
        <v>132</v>
      </c>
      <c r="D213" s="168"/>
      <c r="E213" s="169"/>
      <c r="F213" s="170"/>
      <c r="G213" s="170">
        <f>SUMIF(AG214:AG223,"&lt;&gt;NOR",G214:G223)</f>
        <v>0</v>
      </c>
      <c r="H213" s="170"/>
      <c r="I213" s="170">
        <f>SUM(I214:I223)</f>
        <v>0</v>
      </c>
      <c r="J213" s="170"/>
      <c r="K213" s="170">
        <f>SUM(K214:K223)</f>
        <v>0</v>
      </c>
      <c r="L213" s="170"/>
      <c r="M213" s="170">
        <f>SUM(M214:M223)</f>
        <v>0</v>
      </c>
      <c r="N213" s="169"/>
      <c r="O213" s="169">
        <f>SUM(O214:O223)</f>
        <v>0</v>
      </c>
      <c r="P213" s="169"/>
      <c r="Q213" s="169">
        <f>SUM(Q214:Q223)</f>
        <v>0.14000000000000001</v>
      </c>
      <c r="R213" s="170"/>
      <c r="S213" s="170"/>
      <c r="T213" s="171"/>
      <c r="U213" s="165"/>
      <c r="V213" s="165">
        <f>SUM(V214:V223)</f>
        <v>0</v>
      </c>
      <c r="W213" s="165"/>
      <c r="X213" s="165"/>
      <c r="Y213" s="165"/>
      <c r="AG213" t="s">
        <v>202</v>
      </c>
    </row>
    <row r="214" spans="1:60" outlineLevel="1" x14ac:dyDescent="0.2">
      <c r="A214" s="173">
        <v>80</v>
      </c>
      <c r="B214" s="174" t="s">
        <v>1245</v>
      </c>
      <c r="C214" s="182" t="s">
        <v>1246</v>
      </c>
      <c r="D214" s="175" t="s">
        <v>296</v>
      </c>
      <c r="E214" s="176">
        <v>10</v>
      </c>
      <c r="F214" s="177"/>
      <c r="G214" s="178">
        <f>ROUND(E214*F214,2)</f>
        <v>0</v>
      </c>
      <c r="H214" s="177"/>
      <c r="I214" s="178">
        <f>ROUND(E214*H214,2)</f>
        <v>0</v>
      </c>
      <c r="J214" s="177"/>
      <c r="K214" s="178">
        <f>ROUND(E214*J214,2)</f>
        <v>0</v>
      </c>
      <c r="L214" s="178">
        <v>21</v>
      </c>
      <c r="M214" s="178">
        <f>G214*(1+L214/100)</f>
        <v>0</v>
      </c>
      <c r="N214" s="176">
        <v>2.0000000000000002E-5</v>
      </c>
      <c r="O214" s="176">
        <f>ROUND(E214*N214,2)</f>
        <v>0</v>
      </c>
      <c r="P214" s="176">
        <v>1.4E-2</v>
      </c>
      <c r="Q214" s="176">
        <f>ROUND(E214*P214,2)</f>
        <v>0.14000000000000001</v>
      </c>
      <c r="R214" s="178"/>
      <c r="S214" s="178" t="s">
        <v>229</v>
      </c>
      <c r="T214" s="179" t="s">
        <v>229</v>
      </c>
      <c r="U214" s="158">
        <v>0</v>
      </c>
      <c r="V214" s="158">
        <f>ROUND(E214*U214,2)</f>
        <v>0</v>
      </c>
      <c r="W214" s="158"/>
      <c r="X214" s="158" t="s">
        <v>208</v>
      </c>
      <c r="Y214" s="158" t="s">
        <v>209</v>
      </c>
      <c r="Z214" s="147"/>
      <c r="AA214" s="147"/>
      <c r="AB214" s="147"/>
      <c r="AC214" s="147"/>
      <c r="AD214" s="147"/>
      <c r="AE214" s="147"/>
      <c r="AF214" s="147"/>
      <c r="AG214" s="147" t="s">
        <v>692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183" t="s">
        <v>299</v>
      </c>
      <c r="D215" s="163"/>
      <c r="E215" s="164">
        <v>10</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217</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3">
        <v>81</v>
      </c>
      <c r="B216" s="174" t="s">
        <v>1546</v>
      </c>
      <c r="C216" s="182" t="s">
        <v>1547</v>
      </c>
      <c r="D216" s="175" t="s">
        <v>296</v>
      </c>
      <c r="E216" s="176">
        <v>3</v>
      </c>
      <c r="F216" s="177"/>
      <c r="G216" s="178">
        <f>ROUND(E216*F216,2)</f>
        <v>0</v>
      </c>
      <c r="H216" s="177"/>
      <c r="I216" s="178">
        <f>ROUND(E216*H216,2)</f>
        <v>0</v>
      </c>
      <c r="J216" s="177"/>
      <c r="K216" s="178">
        <f>ROUND(E216*J216,2)</f>
        <v>0</v>
      </c>
      <c r="L216" s="178">
        <v>21</v>
      </c>
      <c r="M216" s="178">
        <f>G216*(1+L216/100)</f>
        <v>0</v>
      </c>
      <c r="N216" s="176">
        <v>0</v>
      </c>
      <c r="O216" s="176">
        <f>ROUND(E216*N216,2)</f>
        <v>0</v>
      </c>
      <c r="P216" s="176">
        <v>0</v>
      </c>
      <c r="Q216" s="176">
        <f>ROUND(E216*P216,2)</f>
        <v>0</v>
      </c>
      <c r="R216" s="178"/>
      <c r="S216" s="178" t="s">
        <v>229</v>
      </c>
      <c r="T216" s="179" t="s">
        <v>229</v>
      </c>
      <c r="U216" s="158">
        <v>0</v>
      </c>
      <c r="V216" s="158">
        <f>ROUND(E216*U216,2)</f>
        <v>0</v>
      </c>
      <c r="W216" s="158"/>
      <c r="X216" s="158" t="s">
        <v>208</v>
      </c>
      <c r="Y216" s="158" t="s">
        <v>209</v>
      </c>
      <c r="Z216" s="147"/>
      <c r="AA216" s="147"/>
      <c r="AB216" s="147"/>
      <c r="AC216" s="147"/>
      <c r="AD216" s="147"/>
      <c r="AE216" s="147"/>
      <c r="AF216" s="147"/>
      <c r="AG216" s="147" t="s">
        <v>692</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2" x14ac:dyDescent="0.2">
      <c r="A217" s="154"/>
      <c r="B217" s="155"/>
      <c r="C217" s="183" t="s">
        <v>85</v>
      </c>
      <c r="D217" s="163"/>
      <c r="E217" s="164">
        <v>3</v>
      </c>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217</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73">
        <v>82</v>
      </c>
      <c r="B218" s="174" t="s">
        <v>1548</v>
      </c>
      <c r="C218" s="182" t="s">
        <v>1549</v>
      </c>
      <c r="D218" s="175" t="s">
        <v>296</v>
      </c>
      <c r="E218" s="176">
        <v>1</v>
      </c>
      <c r="F218" s="177"/>
      <c r="G218" s="178">
        <f>ROUND(E218*F218,2)</f>
        <v>0</v>
      </c>
      <c r="H218" s="177"/>
      <c r="I218" s="178">
        <f>ROUND(E218*H218,2)</f>
        <v>0</v>
      </c>
      <c r="J218" s="177"/>
      <c r="K218" s="178">
        <f>ROUND(E218*J218,2)</f>
        <v>0</v>
      </c>
      <c r="L218" s="178">
        <v>21</v>
      </c>
      <c r="M218" s="178">
        <f>G218*(1+L218/100)</f>
        <v>0</v>
      </c>
      <c r="N218" s="176">
        <v>1.3999999999999999E-4</v>
      </c>
      <c r="O218" s="176">
        <f>ROUND(E218*N218,2)</f>
        <v>0</v>
      </c>
      <c r="P218" s="176">
        <v>0</v>
      </c>
      <c r="Q218" s="176">
        <f>ROUND(E218*P218,2)</f>
        <v>0</v>
      </c>
      <c r="R218" s="178" t="s">
        <v>284</v>
      </c>
      <c r="S218" s="178" t="s">
        <v>229</v>
      </c>
      <c r="T218" s="179" t="s">
        <v>229</v>
      </c>
      <c r="U218" s="158">
        <v>0</v>
      </c>
      <c r="V218" s="158">
        <f>ROUND(E218*U218,2)</f>
        <v>0</v>
      </c>
      <c r="W218" s="158"/>
      <c r="X218" s="158" t="s">
        <v>286</v>
      </c>
      <c r="Y218" s="158" t="s">
        <v>209</v>
      </c>
      <c r="Z218" s="147"/>
      <c r="AA218" s="147"/>
      <c r="AB218" s="147"/>
      <c r="AC218" s="147"/>
      <c r="AD218" s="147"/>
      <c r="AE218" s="147"/>
      <c r="AF218" s="147"/>
      <c r="AG218" s="147" t="s">
        <v>720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2" x14ac:dyDescent="0.2">
      <c r="A219" s="154"/>
      <c r="B219" s="155"/>
      <c r="C219" s="256" t="s">
        <v>1093</v>
      </c>
      <c r="D219" s="257"/>
      <c r="E219" s="257"/>
      <c r="F219" s="257"/>
      <c r="G219" s="257"/>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183" t="s">
        <v>81</v>
      </c>
      <c r="D220" s="163"/>
      <c r="E220" s="164">
        <v>1</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217</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73">
        <v>83</v>
      </c>
      <c r="B221" s="174" t="s">
        <v>1550</v>
      </c>
      <c r="C221" s="182" t="s">
        <v>1551</v>
      </c>
      <c r="D221" s="175" t="s">
        <v>296</v>
      </c>
      <c r="E221" s="176">
        <v>2</v>
      </c>
      <c r="F221" s="177"/>
      <c r="G221" s="178">
        <f>ROUND(E221*F221,2)</f>
        <v>0</v>
      </c>
      <c r="H221" s="177"/>
      <c r="I221" s="178">
        <f>ROUND(E221*H221,2)</f>
        <v>0</v>
      </c>
      <c r="J221" s="177"/>
      <c r="K221" s="178">
        <f>ROUND(E221*J221,2)</f>
        <v>0</v>
      </c>
      <c r="L221" s="178">
        <v>21</v>
      </c>
      <c r="M221" s="178">
        <f>G221*(1+L221/100)</f>
        <v>0</v>
      </c>
      <c r="N221" s="176">
        <v>1.9000000000000001E-4</v>
      </c>
      <c r="O221" s="176">
        <f>ROUND(E221*N221,2)</f>
        <v>0</v>
      </c>
      <c r="P221" s="176">
        <v>0</v>
      </c>
      <c r="Q221" s="176">
        <f>ROUND(E221*P221,2)</f>
        <v>0</v>
      </c>
      <c r="R221" s="178" t="s">
        <v>284</v>
      </c>
      <c r="S221" s="178" t="s">
        <v>229</v>
      </c>
      <c r="T221" s="179" t="s">
        <v>229</v>
      </c>
      <c r="U221" s="158">
        <v>0</v>
      </c>
      <c r="V221" s="158">
        <f>ROUND(E221*U221,2)</f>
        <v>0</v>
      </c>
      <c r="W221" s="158"/>
      <c r="X221" s="158" t="s">
        <v>286</v>
      </c>
      <c r="Y221" s="158" t="s">
        <v>209</v>
      </c>
      <c r="Z221" s="147"/>
      <c r="AA221" s="147"/>
      <c r="AB221" s="147"/>
      <c r="AC221" s="147"/>
      <c r="AD221" s="147"/>
      <c r="AE221" s="147"/>
      <c r="AF221" s="147"/>
      <c r="AG221" s="147" t="s">
        <v>720</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183" t="s">
        <v>83</v>
      </c>
      <c r="D222" s="163"/>
      <c r="E222" s="164">
        <v>2</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217</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v>84</v>
      </c>
      <c r="B223" s="155" t="s">
        <v>1261</v>
      </c>
      <c r="C223" s="197" t="s">
        <v>1262</v>
      </c>
      <c r="D223" s="156" t="s">
        <v>0</v>
      </c>
      <c r="E223" s="195"/>
      <c r="F223" s="159"/>
      <c r="G223" s="158">
        <f>ROUND(E223*F223,2)</f>
        <v>0</v>
      </c>
      <c r="H223" s="159"/>
      <c r="I223" s="158">
        <f>ROUND(E223*H223,2)</f>
        <v>0</v>
      </c>
      <c r="J223" s="159"/>
      <c r="K223" s="158">
        <f>ROUND(E223*J223,2)</f>
        <v>0</v>
      </c>
      <c r="L223" s="158">
        <v>21</v>
      </c>
      <c r="M223" s="158">
        <f>G223*(1+L223/100)</f>
        <v>0</v>
      </c>
      <c r="N223" s="157">
        <v>0</v>
      </c>
      <c r="O223" s="157">
        <f>ROUND(E223*N223,2)</f>
        <v>0</v>
      </c>
      <c r="P223" s="157">
        <v>0</v>
      </c>
      <c r="Q223" s="157">
        <f>ROUND(E223*P223,2)</f>
        <v>0</v>
      </c>
      <c r="R223" s="158"/>
      <c r="S223" s="158" t="s">
        <v>229</v>
      </c>
      <c r="T223" s="158" t="s">
        <v>229</v>
      </c>
      <c r="U223" s="158">
        <v>0</v>
      </c>
      <c r="V223" s="158">
        <f>ROUND(E223*U223,2)</f>
        <v>0</v>
      </c>
      <c r="W223" s="158"/>
      <c r="X223" s="158" t="s">
        <v>687</v>
      </c>
      <c r="Y223" s="158" t="s">
        <v>209</v>
      </c>
      <c r="Z223" s="147"/>
      <c r="AA223" s="147"/>
      <c r="AB223" s="147"/>
      <c r="AC223" s="147"/>
      <c r="AD223" s="147"/>
      <c r="AE223" s="147"/>
      <c r="AF223" s="147"/>
      <c r="AG223" s="147" t="s">
        <v>688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x14ac:dyDescent="0.2">
      <c r="A224" s="166" t="s">
        <v>201</v>
      </c>
      <c r="B224" s="167" t="s">
        <v>170</v>
      </c>
      <c r="C224" s="181" t="s">
        <v>112</v>
      </c>
      <c r="D224" s="168"/>
      <c r="E224" s="169"/>
      <c r="F224" s="170"/>
      <c r="G224" s="170">
        <f>SUMIF(AG225:AG237,"&lt;&gt;NOR",G225:G237)</f>
        <v>0</v>
      </c>
      <c r="H224" s="170"/>
      <c r="I224" s="170">
        <f>SUM(I225:I237)</f>
        <v>0</v>
      </c>
      <c r="J224" s="170"/>
      <c r="K224" s="170">
        <f>SUM(K225:K237)</f>
        <v>0</v>
      </c>
      <c r="L224" s="170"/>
      <c r="M224" s="170">
        <f>SUM(M225:M237)</f>
        <v>0</v>
      </c>
      <c r="N224" s="169"/>
      <c r="O224" s="169">
        <f>SUM(O225:O237)</f>
        <v>0</v>
      </c>
      <c r="P224" s="169"/>
      <c r="Q224" s="169">
        <f>SUM(Q225:Q237)</f>
        <v>0</v>
      </c>
      <c r="R224" s="170"/>
      <c r="S224" s="170"/>
      <c r="T224" s="171"/>
      <c r="U224" s="165"/>
      <c r="V224" s="165">
        <f>SUM(V225:V237)</f>
        <v>0</v>
      </c>
      <c r="W224" s="165"/>
      <c r="X224" s="165"/>
      <c r="Y224" s="165"/>
      <c r="AG224" t="s">
        <v>202</v>
      </c>
    </row>
    <row r="225" spans="1:60" outlineLevel="1" x14ac:dyDescent="0.2">
      <c r="A225" s="173">
        <v>85</v>
      </c>
      <c r="B225" s="174" t="s">
        <v>1089</v>
      </c>
      <c r="C225" s="182" t="s">
        <v>1090</v>
      </c>
      <c r="D225" s="175" t="s">
        <v>283</v>
      </c>
      <c r="E225" s="176">
        <v>3.7843100000000001</v>
      </c>
      <c r="F225" s="177"/>
      <c r="G225" s="178">
        <f>ROUND(E225*F225,2)</f>
        <v>0</v>
      </c>
      <c r="H225" s="177"/>
      <c r="I225" s="178">
        <f>ROUND(E225*H225,2)</f>
        <v>0</v>
      </c>
      <c r="J225" s="177"/>
      <c r="K225" s="178">
        <f>ROUND(E225*J225,2)</f>
        <v>0</v>
      </c>
      <c r="L225" s="178">
        <v>21</v>
      </c>
      <c r="M225" s="178">
        <f>G225*(1+L225/100)</f>
        <v>0</v>
      </c>
      <c r="N225" s="176">
        <v>0</v>
      </c>
      <c r="O225" s="176">
        <f>ROUND(E225*N225,2)</f>
        <v>0</v>
      </c>
      <c r="P225" s="176">
        <v>0</v>
      </c>
      <c r="Q225" s="176">
        <f>ROUND(E225*P225,2)</f>
        <v>0</v>
      </c>
      <c r="R225" s="178"/>
      <c r="S225" s="178" t="s">
        <v>229</v>
      </c>
      <c r="T225" s="179" t="s">
        <v>229</v>
      </c>
      <c r="U225" s="158">
        <v>0</v>
      </c>
      <c r="V225" s="158">
        <f>ROUND(E225*U225,2)</f>
        <v>0</v>
      </c>
      <c r="W225" s="158"/>
      <c r="X225" s="158" t="s">
        <v>1091</v>
      </c>
      <c r="Y225" s="158" t="s">
        <v>209</v>
      </c>
      <c r="Z225" s="147"/>
      <c r="AA225" s="147"/>
      <c r="AB225" s="147"/>
      <c r="AC225" s="147"/>
      <c r="AD225" s="147"/>
      <c r="AE225" s="147"/>
      <c r="AF225" s="147"/>
      <c r="AG225" s="147" t="s">
        <v>1092</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256" t="s">
        <v>1093</v>
      </c>
      <c r="D226" s="257"/>
      <c r="E226" s="257"/>
      <c r="F226" s="257"/>
      <c r="G226" s="257"/>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212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73">
        <v>86</v>
      </c>
      <c r="B227" s="174" t="s">
        <v>1094</v>
      </c>
      <c r="C227" s="182" t="s">
        <v>1095</v>
      </c>
      <c r="D227" s="175" t="s">
        <v>283</v>
      </c>
      <c r="E227" s="176">
        <v>3.7843100000000001</v>
      </c>
      <c r="F227" s="177"/>
      <c r="G227" s="178">
        <f>ROUND(E227*F227,2)</f>
        <v>0</v>
      </c>
      <c r="H227" s="177"/>
      <c r="I227" s="178">
        <f>ROUND(E227*H227,2)</f>
        <v>0</v>
      </c>
      <c r="J227" s="177"/>
      <c r="K227" s="178">
        <f>ROUND(E227*J227,2)</f>
        <v>0</v>
      </c>
      <c r="L227" s="178">
        <v>21</v>
      </c>
      <c r="M227" s="178">
        <f>G227*(1+L227/100)</f>
        <v>0</v>
      </c>
      <c r="N227" s="176">
        <v>0</v>
      </c>
      <c r="O227" s="176">
        <f>ROUND(E227*N227,2)</f>
        <v>0</v>
      </c>
      <c r="P227" s="176">
        <v>0</v>
      </c>
      <c r="Q227" s="176">
        <f>ROUND(E227*P227,2)</f>
        <v>0</v>
      </c>
      <c r="R227" s="178"/>
      <c r="S227" s="178" t="s">
        <v>229</v>
      </c>
      <c r="T227" s="179" t="s">
        <v>229</v>
      </c>
      <c r="U227" s="158">
        <v>0</v>
      </c>
      <c r="V227" s="158">
        <f>ROUND(E227*U227,2)</f>
        <v>0</v>
      </c>
      <c r="W227" s="158"/>
      <c r="X227" s="158" t="s">
        <v>1091</v>
      </c>
      <c r="Y227" s="158" t="s">
        <v>209</v>
      </c>
      <c r="Z227" s="147"/>
      <c r="AA227" s="147"/>
      <c r="AB227" s="147"/>
      <c r="AC227" s="147"/>
      <c r="AD227" s="147"/>
      <c r="AE227" s="147"/>
      <c r="AF227" s="147"/>
      <c r="AG227" s="147" t="s">
        <v>1092</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2" x14ac:dyDescent="0.2">
      <c r="A228" s="154"/>
      <c r="B228" s="155"/>
      <c r="C228" s="256" t="s">
        <v>1093</v>
      </c>
      <c r="D228" s="257"/>
      <c r="E228" s="257"/>
      <c r="F228" s="257"/>
      <c r="G228" s="257"/>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212</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73">
        <v>87</v>
      </c>
      <c r="B229" s="174" t="s">
        <v>1096</v>
      </c>
      <c r="C229" s="182" t="s">
        <v>1097</v>
      </c>
      <c r="D229" s="175" t="s">
        <v>283</v>
      </c>
      <c r="E229" s="176">
        <v>3.7843100000000001</v>
      </c>
      <c r="F229" s="177"/>
      <c r="G229" s="178">
        <f>ROUND(E229*F229,2)</f>
        <v>0</v>
      </c>
      <c r="H229" s="177"/>
      <c r="I229" s="178">
        <f>ROUND(E229*H229,2)</f>
        <v>0</v>
      </c>
      <c r="J229" s="177"/>
      <c r="K229" s="178">
        <f>ROUND(E229*J229,2)</f>
        <v>0</v>
      </c>
      <c r="L229" s="178">
        <v>21</v>
      </c>
      <c r="M229" s="178">
        <f>G229*(1+L229/100)</f>
        <v>0</v>
      </c>
      <c r="N229" s="176">
        <v>0</v>
      </c>
      <c r="O229" s="176">
        <f>ROUND(E229*N229,2)</f>
        <v>0</v>
      </c>
      <c r="P229" s="176">
        <v>0</v>
      </c>
      <c r="Q229" s="176">
        <f>ROUND(E229*P229,2)</f>
        <v>0</v>
      </c>
      <c r="R229" s="178"/>
      <c r="S229" s="178" t="s">
        <v>229</v>
      </c>
      <c r="T229" s="179" t="s">
        <v>229</v>
      </c>
      <c r="U229" s="158">
        <v>0</v>
      </c>
      <c r="V229" s="158">
        <f>ROUND(E229*U229,2)</f>
        <v>0</v>
      </c>
      <c r="W229" s="158"/>
      <c r="X229" s="158" t="s">
        <v>1091</v>
      </c>
      <c r="Y229" s="158" t="s">
        <v>209</v>
      </c>
      <c r="Z229" s="147"/>
      <c r="AA229" s="147"/>
      <c r="AB229" s="147"/>
      <c r="AC229" s="147"/>
      <c r="AD229" s="147"/>
      <c r="AE229" s="147"/>
      <c r="AF229" s="147"/>
      <c r="AG229" s="147" t="s">
        <v>1092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
      <c r="A230" s="154"/>
      <c r="B230" s="155"/>
      <c r="C230" s="256" t="s">
        <v>1093</v>
      </c>
      <c r="D230" s="257"/>
      <c r="E230" s="257"/>
      <c r="F230" s="257"/>
      <c r="G230" s="257"/>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212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73">
        <v>88</v>
      </c>
      <c r="B231" s="174" t="s">
        <v>1098</v>
      </c>
      <c r="C231" s="182" t="s">
        <v>1099</v>
      </c>
      <c r="D231" s="175" t="s">
        <v>283</v>
      </c>
      <c r="E231" s="176">
        <v>71.901790000000005</v>
      </c>
      <c r="F231" s="177"/>
      <c r="G231" s="178">
        <f>ROUND(E231*F231,2)</f>
        <v>0</v>
      </c>
      <c r="H231" s="177"/>
      <c r="I231" s="178">
        <f>ROUND(E231*H231,2)</f>
        <v>0</v>
      </c>
      <c r="J231" s="177"/>
      <c r="K231" s="178">
        <f>ROUND(E231*J231,2)</f>
        <v>0</v>
      </c>
      <c r="L231" s="178">
        <v>21</v>
      </c>
      <c r="M231" s="178">
        <f>G231*(1+L231/100)</f>
        <v>0</v>
      </c>
      <c r="N231" s="176">
        <v>0</v>
      </c>
      <c r="O231" s="176">
        <f>ROUND(E231*N231,2)</f>
        <v>0</v>
      </c>
      <c r="P231" s="176">
        <v>0</v>
      </c>
      <c r="Q231" s="176">
        <f>ROUND(E231*P231,2)</f>
        <v>0</v>
      </c>
      <c r="R231" s="178"/>
      <c r="S231" s="178" t="s">
        <v>229</v>
      </c>
      <c r="T231" s="179" t="s">
        <v>229</v>
      </c>
      <c r="U231" s="158">
        <v>0</v>
      </c>
      <c r="V231" s="158">
        <f>ROUND(E231*U231,2)</f>
        <v>0</v>
      </c>
      <c r="W231" s="158"/>
      <c r="X231" s="158" t="s">
        <v>1091</v>
      </c>
      <c r="Y231" s="158" t="s">
        <v>209</v>
      </c>
      <c r="Z231" s="147"/>
      <c r="AA231" s="147"/>
      <c r="AB231" s="147"/>
      <c r="AC231" s="147"/>
      <c r="AD231" s="147"/>
      <c r="AE231" s="147"/>
      <c r="AF231" s="147"/>
      <c r="AG231" s="147" t="s">
        <v>1092</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2" x14ac:dyDescent="0.2">
      <c r="A232" s="154"/>
      <c r="B232" s="155"/>
      <c r="C232" s="256" t="s">
        <v>1093</v>
      </c>
      <c r="D232" s="257"/>
      <c r="E232" s="257"/>
      <c r="F232" s="257"/>
      <c r="G232" s="257"/>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212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73">
        <v>89</v>
      </c>
      <c r="B233" s="174" t="s">
        <v>1100</v>
      </c>
      <c r="C233" s="182" t="s">
        <v>1101</v>
      </c>
      <c r="D233" s="175" t="s">
        <v>283</v>
      </c>
      <c r="E233" s="176">
        <v>3.7843100000000001</v>
      </c>
      <c r="F233" s="177"/>
      <c r="G233" s="178">
        <f>ROUND(E233*F233,2)</f>
        <v>0</v>
      </c>
      <c r="H233" s="177"/>
      <c r="I233" s="178">
        <f>ROUND(E233*H233,2)</f>
        <v>0</v>
      </c>
      <c r="J233" s="177"/>
      <c r="K233" s="178">
        <f>ROUND(E233*J233,2)</f>
        <v>0</v>
      </c>
      <c r="L233" s="178">
        <v>21</v>
      </c>
      <c r="M233" s="178">
        <f>G233*(1+L233/100)</f>
        <v>0</v>
      </c>
      <c r="N233" s="176">
        <v>0</v>
      </c>
      <c r="O233" s="176">
        <f>ROUND(E233*N233,2)</f>
        <v>0</v>
      </c>
      <c r="P233" s="176">
        <v>0</v>
      </c>
      <c r="Q233" s="176">
        <f>ROUND(E233*P233,2)</f>
        <v>0</v>
      </c>
      <c r="R233" s="178"/>
      <c r="S233" s="178" t="s">
        <v>229</v>
      </c>
      <c r="T233" s="179" t="s">
        <v>229</v>
      </c>
      <c r="U233" s="158">
        <v>0</v>
      </c>
      <c r="V233" s="158">
        <f>ROUND(E233*U233,2)</f>
        <v>0</v>
      </c>
      <c r="W233" s="158"/>
      <c r="X233" s="158" t="s">
        <v>1091</v>
      </c>
      <c r="Y233" s="158" t="s">
        <v>209</v>
      </c>
      <c r="Z233" s="147"/>
      <c r="AA233" s="147"/>
      <c r="AB233" s="147"/>
      <c r="AC233" s="147"/>
      <c r="AD233" s="147"/>
      <c r="AE233" s="147"/>
      <c r="AF233" s="147"/>
      <c r="AG233" s="147" t="s">
        <v>1092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256" t="s">
        <v>1093</v>
      </c>
      <c r="D234" s="257"/>
      <c r="E234" s="257"/>
      <c r="F234" s="257"/>
      <c r="G234" s="257"/>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212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ht="22.5" outlineLevel="1" x14ac:dyDescent="0.2">
      <c r="A235" s="173">
        <v>90</v>
      </c>
      <c r="B235" s="174" t="s">
        <v>1102</v>
      </c>
      <c r="C235" s="182" t="s">
        <v>1103</v>
      </c>
      <c r="D235" s="175" t="s">
        <v>283</v>
      </c>
      <c r="E235" s="176">
        <v>37.843049999999998</v>
      </c>
      <c r="F235" s="177"/>
      <c r="G235" s="178">
        <f>ROUND(E235*F235,2)</f>
        <v>0</v>
      </c>
      <c r="H235" s="177"/>
      <c r="I235" s="178">
        <f>ROUND(E235*H235,2)</f>
        <v>0</v>
      </c>
      <c r="J235" s="177"/>
      <c r="K235" s="178">
        <f>ROUND(E235*J235,2)</f>
        <v>0</v>
      </c>
      <c r="L235" s="178">
        <v>21</v>
      </c>
      <c r="M235" s="178">
        <f>G235*(1+L235/100)</f>
        <v>0</v>
      </c>
      <c r="N235" s="176">
        <v>0</v>
      </c>
      <c r="O235" s="176">
        <f>ROUND(E235*N235,2)</f>
        <v>0</v>
      </c>
      <c r="P235" s="176">
        <v>0</v>
      </c>
      <c r="Q235" s="176">
        <f>ROUND(E235*P235,2)</f>
        <v>0</v>
      </c>
      <c r="R235" s="178"/>
      <c r="S235" s="178" t="s">
        <v>229</v>
      </c>
      <c r="T235" s="179" t="s">
        <v>229</v>
      </c>
      <c r="U235" s="158">
        <v>0</v>
      </c>
      <c r="V235" s="158">
        <f>ROUND(E235*U235,2)</f>
        <v>0</v>
      </c>
      <c r="W235" s="158"/>
      <c r="X235" s="158" t="s">
        <v>1091</v>
      </c>
      <c r="Y235" s="158" t="s">
        <v>209</v>
      </c>
      <c r="Z235" s="147"/>
      <c r="AA235" s="147"/>
      <c r="AB235" s="147"/>
      <c r="AC235" s="147"/>
      <c r="AD235" s="147"/>
      <c r="AE235" s="147"/>
      <c r="AF235" s="147"/>
      <c r="AG235" s="147" t="s">
        <v>1092</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2" x14ac:dyDescent="0.2">
      <c r="A236" s="154"/>
      <c r="B236" s="155"/>
      <c r="C236" s="256" t="s">
        <v>1093</v>
      </c>
      <c r="D236" s="257"/>
      <c r="E236" s="257"/>
      <c r="F236" s="257"/>
      <c r="G236" s="257"/>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212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2.5" outlineLevel="1" x14ac:dyDescent="0.2">
      <c r="A237" s="173">
        <v>91</v>
      </c>
      <c r="B237" s="174" t="s">
        <v>1104</v>
      </c>
      <c r="C237" s="182" t="s">
        <v>1105</v>
      </c>
      <c r="D237" s="175" t="s">
        <v>283</v>
      </c>
      <c r="E237" s="176">
        <v>3.7843100000000001</v>
      </c>
      <c r="F237" s="177"/>
      <c r="G237" s="178">
        <f>ROUND(E237*F237,2)</f>
        <v>0</v>
      </c>
      <c r="H237" s="177"/>
      <c r="I237" s="178">
        <f>ROUND(E237*H237,2)</f>
        <v>0</v>
      </c>
      <c r="J237" s="177"/>
      <c r="K237" s="178">
        <f>ROUND(E237*J237,2)</f>
        <v>0</v>
      </c>
      <c r="L237" s="178">
        <v>21</v>
      </c>
      <c r="M237" s="178">
        <f>G237*(1+L237/100)</f>
        <v>0</v>
      </c>
      <c r="N237" s="176">
        <v>0</v>
      </c>
      <c r="O237" s="176">
        <f>ROUND(E237*N237,2)</f>
        <v>0</v>
      </c>
      <c r="P237" s="176">
        <v>0</v>
      </c>
      <c r="Q237" s="176">
        <f>ROUND(E237*P237,2)</f>
        <v>0</v>
      </c>
      <c r="R237" s="178"/>
      <c r="S237" s="178" t="s">
        <v>229</v>
      </c>
      <c r="T237" s="179" t="s">
        <v>576</v>
      </c>
      <c r="U237" s="158">
        <v>0</v>
      </c>
      <c r="V237" s="158">
        <f>ROUND(E237*U237,2)</f>
        <v>0</v>
      </c>
      <c r="W237" s="158"/>
      <c r="X237" s="158" t="s">
        <v>1091</v>
      </c>
      <c r="Y237" s="158" t="s">
        <v>209</v>
      </c>
      <c r="Z237" s="147"/>
      <c r="AA237" s="147"/>
      <c r="AB237" s="147"/>
      <c r="AC237" s="147"/>
      <c r="AD237" s="147"/>
      <c r="AE237" s="147"/>
      <c r="AF237" s="147"/>
      <c r="AG237" s="147" t="s">
        <v>1092</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3"/>
      <c r="B238" s="4"/>
      <c r="C238" s="185"/>
      <c r="D238" s="6"/>
      <c r="E238" s="3"/>
      <c r="F238" s="3"/>
      <c r="G238" s="3"/>
      <c r="H238" s="3"/>
      <c r="I238" s="3"/>
      <c r="J238" s="3"/>
      <c r="K238" s="3"/>
      <c r="L238" s="3"/>
      <c r="M238" s="3"/>
      <c r="N238" s="3"/>
      <c r="O238" s="3"/>
      <c r="P238" s="3"/>
      <c r="Q238" s="3"/>
      <c r="R238" s="3"/>
      <c r="S238" s="3"/>
      <c r="T238" s="3"/>
      <c r="U238" s="3"/>
      <c r="V238" s="3"/>
      <c r="W238" s="3"/>
      <c r="X238" s="3"/>
      <c r="Y238" s="3"/>
      <c r="AE238">
        <v>12</v>
      </c>
      <c r="AF238">
        <v>21</v>
      </c>
      <c r="AG238" t="s">
        <v>187</v>
      </c>
    </row>
    <row r="239" spans="1:60" x14ac:dyDescent="0.2">
      <c r="A239" s="150"/>
      <c r="B239" s="151" t="s">
        <v>29</v>
      </c>
      <c r="C239" s="186"/>
      <c r="D239" s="152"/>
      <c r="E239" s="153"/>
      <c r="F239" s="153"/>
      <c r="G239" s="172">
        <f>G8+G31+G34+G41+G45+G50+G61+G63+G79+G110+G145+G149+G213+G224</f>
        <v>0</v>
      </c>
      <c r="H239" s="3"/>
      <c r="I239" s="3"/>
      <c r="J239" s="3"/>
      <c r="K239" s="3"/>
      <c r="L239" s="3"/>
      <c r="M239" s="3"/>
      <c r="N239" s="3"/>
      <c r="O239" s="3"/>
      <c r="P239" s="3"/>
      <c r="Q239" s="3"/>
      <c r="R239" s="3"/>
      <c r="S239" s="3"/>
      <c r="T239" s="3"/>
      <c r="U239" s="3"/>
      <c r="V239" s="3"/>
      <c r="W239" s="3"/>
      <c r="X239" s="3"/>
      <c r="Y239" s="3"/>
      <c r="AE239">
        <f>SUMIF(L7:L237,AE238,G7:G237)</f>
        <v>0</v>
      </c>
      <c r="AF239">
        <f>SUMIF(L7:L237,AF238,G7:G237)</f>
        <v>0</v>
      </c>
      <c r="AG239" t="s">
        <v>246</v>
      </c>
    </row>
    <row r="240" spans="1:60" x14ac:dyDescent="0.2">
      <c r="C240" s="187"/>
      <c r="D240" s="10"/>
      <c r="AG240" t="s">
        <v>249</v>
      </c>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EgAWeLj4xpe6Gf9Rn1jK9nYu8UHl01hjc4t30HXo48rMqdJw1CW+MHRbJ0Xvb6J2xNEoOtMUHn/YUNL8jCv4A==" saltValue="Qu/mLs8c/4R7O/N3LxqxhQ==" spinCount="100000" sheet="1" formatRows="0"/>
  <mergeCells count="42">
    <mergeCell ref="C27:G27"/>
    <mergeCell ref="A1:G1"/>
    <mergeCell ref="C2:G2"/>
    <mergeCell ref="C3:G3"/>
    <mergeCell ref="C4:G4"/>
    <mergeCell ref="C26:G26"/>
    <mergeCell ref="C127:G127"/>
    <mergeCell ref="C39:G39"/>
    <mergeCell ref="C43:G43"/>
    <mergeCell ref="C59:G59"/>
    <mergeCell ref="C65:G65"/>
    <mergeCell ref="C76:G76"/>
    <mergeCell ref="C81:G81"/>
    <mergeCell ref="C86:G86"/>
    <mergeCell ref="C91:G91"/>
    <mergeCell ref="C96:G96"/>
    <mergeCell ref="C99:G99"/>
    <mergeCell ref="C123:G123"/>
    <mergeCell ref="C195:G195"/>
    <mergeCell ref="C130:G130"/>
    <mergeCell ref="C136:G136"/>
    <mergeCell ref="C139:G139"/>
    <mergeCell ref="C147:G147"/>
    <mergeCell ref="C151:G151"/>
    <mergeCell ref="C158:G158"/>
    <mergeCell ref="C161:G161"/>
    <mergeCell ref="C166:G166"/>
    <mergeCell ref="C171:G171"/>
    <mergeCell ref="C179:G179"/>
    <mergeCell ref="C192:G192"/>
    <mergeCell ref="C236:G236"/>
    <mergeCell ref="C198:G198"/>
    <mergeCell ref="C201:G201"/>
    <mergeCell ref="C204:G204"/>
    <mergeCell ref="C207:G207"/>
    <mergeCell ref="C210:G210"/>
    <mergeCell ref="C219:G219"/>
    <mergeCell ref="C226:G226"/>
    <mergeCell ref="C228:G228"/>
    <mergeCell ref="C230:G230"/>
    <mergeCell ref="C232:G232"/>
    <mergeCell ref="C234:G23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43A0-0B59-4386-9397-99B23356DB0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59</v>
      </c>
      <c r="C4" s="262" t="s">
        <v>60</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93</v>
      </c>
      <c r="C8" s="181" t="s">
        <v>94</v>
      </c>
      <c r="D8" s="168"/>
      <c r="E8" s="169"/>
      <c r="F8" s="170"/>
      <c r="G8" s="170">
        <f>SUMIF(AG9:AG19,"&lt;&gt;NOR",G9:G19)</f>
        <v>0</v>
      </c>
      <c r="H8" s="170"/>
      <c r="I8" s="170">
        <f>SUM(I9:I19)</f>
        <v>0</v>
      </c>
      <c r="J8" s="170"/>
      <c r="K8" s="170">
        <f>SUM(K9:K19)</f>
        <v>0</v>
      </c>
      <c r="L8" s="170"/>
      <c r="M8" s="170">
        <f>SUM(M9:M19)</f>
        <v>0</v>
      </c>
      <c r="N8" s="169"/>
      <c r="O8" s="169">
        <f>SUM(O9:O19)</f>
        <v>1.59</v>
      </c>
      <c r="P8" s="169"/>
      <c r="Q8" s="169">
        <f>SUM(Q9:Q19)</f>
        <v>0</v>
      </c>
      <c r="R8" s="170"/>
      <c r="S8" s="170"/>
      <c r="T8" s="171"/>
      <c r="U8" s="165"/>
      <c r="V8" s="165">
        <f>SUM(V9:V19)</f>
        <v>0</v>
      </c>
      <c r="W8" s="165"/>
      <c r="X8" s="165"/>
      <c r="Y8" s="165"/>
      <c r="AG8" t="s">
        <v>202</v>
      </c>
    </row>
    <row r="9" spans="1:60" ht="22.5" outlineLevel="1" x14ac:dyDescent="0.2">
      <c r="A9" s="173">
        <v>1</v>
      </c>
      <c r="B9" s="174" t="s">
        <v>1552</v>
      </c>
      <c r="C9" s="182" t="s">
        <v>1553</v>
      </c>
      <c r="D9" s="175" t="s">
        <v>414</v>
      </c>
      <c r="E9" s="176">
        <v>65</v>
      </c>
      <c r="F9" s="177"/>
      <c r="G9" s="178">
        <f>ROUND(E9*F9,2)</f>
        <v>0</v>
      </c>
      <c r="H9" s="177"/>
      <c r="I9" s="178">
        <f>ROUND(E9*H9,2)</f>
        <v>0</v>
      </c>
      <c r="J9" s="177"/>
      <c r="K9" s="178">
        <f>ROUND(E9*J9,2)</f>
        <v>0</v>
      </c>
      <c r="L9" s="178">
        <v>21</v>
      </c>
      <c r="M9" s="178">
        <f>G9*(1+L9/100)</f>
        <v>0</v>
      </c>
      <c r="N9" s="176">
        <v>2.5999999999999999E-3</v>
      </c>
      <c r="O9" s="176">
        <f>ROUND(E9*N9,2)</f>
        <v>0.17</v>
      </c>
      <c r="P9" s="176">
        <v>0</v>
      </c>
      <c r="Q9" s="176">
        <f>ROUND(E9*P9,2)</f>
        <v>0</v>
      </c>
      <c r="R9" s="178"/>
      <c r="S9" s="178" t="s">
        <v>229</v>
      </c>
      <c r="T9" s="179" t="s">
        <v>229</v>
      </c>
      <c r="U9" s="158">
        <v>0</v>
      </c>
      <c r="V9" s="158">
        <f>ROUND(E9*U9,2)</f>
        <v>0</v>
      </c>
      <c r="W9" s="158"/>
      <c r="X9" s="158" t="s">
        <v>208</v>
      </c>
      <c r="Y9" s="158" t="s">
        <v>209</v>
      </c>
      <c r="Z9" s="147"/>
      <c r="AA9" s="147"/>
      <c r="AB9" s="147"/>
      <c r="AC9" s="147"/>
      <c r="AD9" s="147"/>
      <c r="AE9" s="147"/>
      <c r="AF9" s="147"/>
      <c r="AG9" s="147" t="s">
        <v>253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1554</v>
      </c>
      <c r="D10" s="163"/>
      <c r="E10" s="164">
        <v>65</v>
      </c>
      <c r="F10" s="158"/>
      <c r="G10" s="1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2</v>
      </c>
      <c r="B11" s="174" t="s">
        <v>1195</v>
      </c>
      <c r="C11" s="182" t="s">
        <v>1196</v>
      </c>
      <c r="D11" s="175" t="s">
        <v>414</v>
      </c>
      <c r="E11" s="176">
        <v>21</v>
      </c>
      <c r="F11" s="177"/>
      <c r="G11" s="178">
        <f>ROUND(E11*F11,2)</f>
        <v>0</v>
      </c>
      <c r="H11" s="177"/>
      <c r="I11" s="178">
        <f>ROUND(E11*H11,2)</f>
        <v>0</v>
      </c>
      <c r="J11" s="177"/>
      <c r="K11" s="178">
        <f>ROUND(E11*J11,2)</f>
        <v>0</v>
      </c>
      <c r="L11" s="178">
        <v>21</v>
      </c>
      <c r="M11" s="178">
        <f>G11*(1+L11/100)</f>
        <v>0</v>
      </c>
      <c r="N11" s="176">
        <v>8.6599999999999993E-3</v>
      </c>
      <c r="O11" s="176">
        <f>ROUND(E11*N11,2)</f>
        <v>0.18</v>
      </c>
      <c r="P11" s="176">
        <v>0</v>
      </c>
      <c r="Q11" s="176">
        <f>ROUND(E11*P11,2)</f>
        <v>0</v>
      </c>
      <c r="R11" s="178"/>
      <c r="S11" s="178" t="s">
        <v>229</v>
      </c>
      <c r="T11" s="179" t="s">
        <v>229</v>
      </c>
      <c r="U11" s="158">
        <v>0</v>
      </c>
      <c r="V11" s="158">
        <f>ROUND(E11*U11,2)</f>
        <v>0</v>
      </c>
      <c r="W11" s="158"/>
      <c r="X11" s="158" t="s">
        <v>208</v>
      </c>
      <c r="Y11" s="158" t="s">
        <v>209</v>
      </c>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3" t="s">
        <v>1555</v>
      </c>
      <c r="D12" s="163"/>
      <c r="E12" s="164">
        <v>21</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217</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3">
        <v>3</v>
      </c>
      <c r="B13" s="174" t="s">
        <v>1406</v>
      </c>
      <c r="C13" s="182" t="s">
        <v>1407</v>
      </c>
      <c r="D13" s="175" t="s">
        <v>414</v>
      </c>
      <c r="E13" s="176">
        <v>20</v>
      </c>
      <c r="F13" s="177"/>
      <c r="G13" s="178">
        <f>ROUND(E13*F13,2)</f>
        <v>0</v>
      </c>
      <c r="H13" s="177"/>
      <c r="I13" s="178">
        <f>ROUND(E13*H13,2)</f>
        <v>0</v>
      </c>
      <c r="J13" s="177"/>
      <c r="K13" s="178">
        <f>ROUND(E13*J13,2)</f>
        <v>0</v>
      </c>
      <c r="L13" s="178">
        <v>21</v>
      </c>
      <c r="M13" s="178">
        <f>G13*(1+L13/100)</f>
        <v>0</v>
      </c>
      <c r="N13" s="176">
        <v>1.7330000000000002E-2</v>
      </c>
      <c r="O13" s="176">
        <f>ROUND(E13*N13,2)</f>
        <v>0.35</v>
      </c>
      <c r="P13" s="176">
        <v>0</v>
      </c>
      <c r="Q13" s="176">
        <f>ROUND(E13*P13,2)</f>
        <v>0</v>
      </c>
      <c r="R13" s="178"/>
      <c r="S13" s="178" t="s">
        <v>229</v>
      </c>
      <c r="T13" s="179" t="s">
        <v>229</v>
      </c>
      <c r="U13" s="158">
        <v>0</v>
      </c>
      <c r="V13" s="158">
        <f>ROUND(E13*U13,2)</f>
        <v>0</v>
      </c>
      <c r="W13" s="158"/>
      <c r="X13" s="158" t="s">
        <v>208</v>
      </c>
      <c r="Y13" s="158" t="s">
        <v>209</v>
      </c>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3" t="s">
        <v>1050</v>
      </c>
      <c r="D14" s="163"/>
      <c r="E14" s="164">
        <v>20</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3">
        <v>4</v>
      </c>
      <c r="B15" s="174" t="s">
        <v>1556</v>
      </c>
      <c r="C15" s="182" t="s">
        <v>1557</v>
      </c>
      <c r="D15" s="175" t="s">
        <v>414</v>
      </c>
      <c r="E15" s="176">
        <v>16</v>
      </c>
      <c r="F15" s="177"/>
      <c r="G15" s="178">
        <f>ROUND(E15*F15,2)</f>
        <v>0</v>
      </c>
      <c r="H15" s="177"/>
      <c r="I15" s="178">
        <f>ROUND(E15*H15,2)</f>
        <v>0</v>
      </c>
      <c r="J15" s="177"/>
      <c r="K15" s="178">
        <f>ROUND(E15*J15,2)</f>
        <v>0</v>
      </c>
      <c r="L15" s="178">
        <v>21</v>
      </c>
      <c r="M15" s="178">
        <f>G15*(1+L15/100)</f>
        <v>0</v>
      </c>
      <c r="N15" s="176">
        <v>3.465E-2</v>
      </c>
      <c r="O15" s="176">
        <f>ROUND(E15*N15,2)</f>
        <v>0.55000000000000004</v>
      </c>
      <c r="P15" s="176">
        <v>0</v>
      </c>
      <c r="Q15" s="176">
        <f>ROUND(E15*P15,2)</f>
        <v>0</v>
      </c>
      <c r="R15" s="178"/>
      <c r="S15" s="178" t="s">
        <v>229</v>
      </c>
      <c r="T15" s="179" t="s">
        <v>229</v>
      </c>
      <c r="U15" s="158">
        <v>0</v>
      </c>
      <c r="V15" s="158">
        <f>ROUND(E15*U15,2)</f>
        <v>0</v>
      </c>
      <c r="W15" s="158"/>
      <c r="X15" s="158" t="s">
        <v>208</v>
      </c>
      <c r="Y15" s="158" t="s">
        <v>209</v>
      </c>
      <c r="Z15" s="147"/>
      <c r="AA15" s="147"/>
      <c r="AB15" s="147"/>
      <c r="AC15" s="147"/>
      <c r="AD15" s="147"/>
      <c r="AE15" s="147"/>
      <c r="AF15" s="147"/>
      <c r="AG15" s="147" t="s">
        <v>210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3" t="s">
        <v>1558</v>
      </c>
      <c r="D16" s="163"/>
      <c r="E16" s="164">
        <v>16</v>
      </c>
      <c r="F16" s="158"/>
      <c r="G16" s="158"/>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217</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3">
        <v>5</v>
      </c>
      <c r="B17" s="174" t="s">
        <v>1408</v>
      </c>
      <c r="C17" s="182" t="s">
        <v>1409</v>
      </c>
      <c r="D17" s="175" t="s">
        <v>329</v>
      </c>
      <c r="E17" s="176">
        <v>5</v>
      </c>
      <c r="F17" s="177"/>
      <c r="G17" s="178">
        <f>ROUND(E17*F17,2)</f>
        <v>0</v>
      </c>
      <c r="H17" s="177"/>
      <c r="I17" s="178">
        <f>ROUND(E17*H17,2)</f>
        <v>0</v>
      </c>
      <c r="J17" s="177"/>
      <c r="K17" s="178">
        <f>ROUND(E17*J17,2)</f>
        <v>0</v>
      </c>
      <c r="L17" s="178">
        <v>21</v>
      </c>
      <c r="M17" s="178">
        <f>G17*(1+L17/100)</f>
        <v>0</v>
      </c>
      <c r="N17" s="176">
        <v>6.8000000000000005E-2</v>
      </c>
      <c r="O17" s="176">
        <f>ROUND(E17*N17,2)</f>
        <v>0.34</v>
      </c>
      <c r="P17" s="176">
        <v>0</v>
      </c>
      <c r="Q17" s="176">
        <f>ROUND(E17*P17,2)</f>
        <v>0</v>
      </c>
      <c r="R17" s="178"/>
      <c r="S17" s="178" t="s">
        <v>229</v>
      </c>
      <c r="T17" s="179" t="s">
        <v>229</v>
      </c>
      <c r="U17" s="158">
        <v>0</v>
      </c>
      <c r="V17" s="158">
        <f>ROUND(E17*U17,2)</f>
        <v>0</v>
      </c>
      <c r="W17" s="158"/>
      <c r="X17" s="158" t="s">
        <v>208</v>
      </c>
      <c r="Y17" s="158" t="s">
        <v>209</v>
      </c>
      <c r="Z17" s="147"/>
      <c r="AA17" s="147"/>
      <c r="AB17" s="147"/>
      <c r="AC17" s="147"/>
      <c r="AD17" s="147"/>
      <c r="AE17" s="147"/>
      <c r="AF17" s="147"/>
      <c r="AG17" s="147" t="s">
        <v>253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256" t="s">
        <v>1093</v>
      </c>
      <c r="D18" s="257"/>
      <c r="E18" s="257"/>
      <c r="F18" s="257"/>
      <c r="G18" s="257"/>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3" t="s">
        <v>89</v>
      </c>
      <c r="D19" s="163"/>
      <c r="E19" s="164">
        <v>5</v>
      </c>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217</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6" t="s">
        <v>201</v>
      </c>
      <c r="B20" s="167" t="s">
        <v>104</v>
      </c>
      <c r="C20" s="181" t="s">
        <v>105</v>
      </c>
      <c r="D20" s="168"/>
      <c r="E20" s="169"/>
      <c r="F20" s="170"/>
      <c r="G20" s="170">
        <f>SUMIF(AG21:AG22,"&lt;&gt;NOR",G21:G22)</f>
        <v>0</v>
      </c>
      <c r="H20" s="170"/>
      <c r="I20" s="170">
        <f>SUM(I21:I22)</f>
        <v>0</v>
      </c>
      <c r="J20" s="170"/>
      <c r="K20" s="170">
        <f>SUM(K21:K22)</f>
        <v>0</v>
      </c>
      <c r="L20" s="170"/>
      <c r="M20" s="170">
        <f>SUM(M21:M22)</f>
        <v>0</v>
      </c>
      <c r="N20" s="169"/>
      <c r="O20" s="169">
        <f>SUM(O21:O22)</f>
        <v>0.22</v>
      </c>
      <c r="P20" s="169"/>
      <c r="Q20" s="169">
        <f>SUM(Q21:Q22)</f>
        <v>0</v>
      </c>
      <c r="R20" s="170"/>
      <c r="S20" s="170"/>
      <c r="T20" s="171"/>
      <c r="U20" s="165"/>
      <c r="V20" s="165">
        <f>SUM(V21:V22)</f>
        <v>0</v>
      </c>
      <c r="W20" s="165"/>
      <c r="X20" s="165"/>
      <c r="Y20" s="165"/>
      <c r="AG20" t="s">
        <v>202</v>
      </c>
    </row>
    <row r="21" spans="1:60" outlineLevel="1" x14ac:dyDescent="0.2">
      <c r="A21" s="173">
        <v>6</v>
      </c>
      <c r="B21" s="174" t="s">
        <v>581</v>
      </c>
      <c r="C21" s="182" t="s">
        <v>582</v>
      </c>
      <c r="D21" s="175" t="s">
        <v>329</v>
      </c>
      <c r="E21" s="176">
        <v>138.10499999999999</v>
      </c>
      <c r="F21" s="177"/>
      <c r="G21" s="178">
        <f>ROUND(E21*F21,2)</f>
        <v>0</v>
      </c>
      <c r="H21" s="177"/>
      <c r="I21" s="178">
        <f>ROUND(E21*H21,2)</f>
        <v>0</v>
      </c>
      <c r="J21" s="177"/>
      <c r="K21" s="178">
        <f>ROUND(E21*J21,2)</f>
        <v>0</v>
      </c>
      <c r="L21" s="178">
        <v>21</v>
      </c>
      <c r="M21" s="178">
        <f>G21*(1+L21/100)</f>
        <v>0</v>
      </c>
      <c r="N21" s="176">
        <v>1.58E-3</v>
      </c>
      <c r="O21" s="176">
        <f>ROUND(E21*N21,2)</f>
        <v>0.22</v>
      </c>
      <c r="P21" s="176">
        <v>0</v>
      </c>
      <c r="Q21" s="176">
        <f>ROUND(E21*P21,2)</f>
        <v>0</v>
      </c>
      <c r="R21" s="178"/>
      <c r="S21" s="178" t="s">
        <v>229</v>
      </c>
      <c r="T21" s="179" t="s">
        <v>229</v>
      </c>
      <c r="U21" s="158">
        <v>0</v>
      </c>
      <c r="V21" s="158">
        <f>ROUND(E21*U21,2)</f>
        <v>0</v>
      </c>
      <c r="W21" s="158"/>
      <c r="X21" s="158" t="s">
        <v>208</v>
      </c>
      <c r="Y21" s="158" t="s">
        <v>209</v>
      </c>
      <c r="Z21" s="147"/>
      <c r="AA21" s="147"/>
      <c r="AB21" s="147"/>
      <c r="AC21" s="147"/>
      <c r="AD21" s="147"/>
      <c r="AE21" s="147"/>
      <c r="AF21" s="147"/>
      <c r="AG21" s="147" t="s">
        <v>253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3" t="s">
        <v>1559</v>
      </c>
      <c r="D22" s="163"/>
      <c r="E22" s="164">
        <v>138.1</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217</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6" t="s">
        <v>201</v>
      </c>
      <c r="B23" s="167" t="s">
        <v>110</v>
      </c>
      <c r="C23" s="181" t="s">
        <v>111</v>
      </c>
      <c r="D23" s="168"/>
      <c r="E23" s="169"/>
      <c r="F23" s="170"/>
      <c r="G23" s="170">
        <f>SUMIF(AG24:AG34,"&lt;&gt;NOR",G24:G34)</f>
        <v>0</v>
      </c>
      <c r="H23" s="170"/>
      <c r="I23" s="170">
        <f>SUM(I24:I34)</f>
        <v>0</v>
      </c>
      <c r="J23" s="170"/>
      <c r="K23" s="170">
        <f>SUM(K24:K34)</f>
        <v>0</v>
      </c>
      <c r="L23" s="170"/>
      <c r="M23" s="170">
        <f>SUM(M24:M34)</f>
        <v>0</v>
      </c>
      <c r="N23" s="169"/>
      <c r="O23" s="169">
        <f>SUM(O24:O34)</f>
        <v>6.0000000000000005E-2</v>
      </c>
      <c r="P23" s="169"/>
      <c r="Q23" s="169">
        <f>SUM(Q24:Q34)</f>
        <v>3.1</v>
      </c>
      <c r="R23" s="170"/>
      <c r="S23" s="170"/>
      <c r="T23" s="171"/>
      <c r="U23" s="165"/>
      <c r="V23" s="165">
        <f>SUM(V24:V34)</f>
        <v>0</v>
      </c>
      <c r="W23" s="165"/>
      <c r="X23" s="165"/>
      <c r="Y23" s="165"/>
      <c r="AG23" t="s">
        <v>202</v>
      </c>
    </row>
    <row r="24" spans="1:60" ht="22.5" outlineLevel="1" x14ac:dyDescent="0.2">
      <c r="A24" s="173">
        <v>7</v>
      </c>
      <c r="B24" s="174" t="s">
        <v>1560</v>
      </c>
      <c r="C24" s="182" t="s">
        <v>1561</v>
      </c>
      <c r="D24" s="175" t="s">
        <v>296</v>
      </c>
      <c r="E24" s="176">
        <v>9</v>
      </c>
      <c r="F24" s="177"/>
      <c r="G24" s="178">
        <f>ROUND(E24*F24,2)</f>
        <v>0</v>
      </c>
      <c r="H24" s="177"/>
      <c r="I24" s="178">
        <f>ROUND(E24*H24,2)</f>
        <v>0</v>
      </c>
      <c r="J24" s="177"/>
      <c r="K24" s="178">
        <f>ROUND(E24*J24,2)</f>
        <v>0</v>
      </c>
      <c r="L24" s="178">
        <v>21</v>
      </c>
      <c r="M24" s="178">
        <f>G24*(1+L24/100)</f>
        <v>0</v>
      </c>
      <c r="N24" s="176">
        <v>1.33E-3</v>
      </c>
      <c r="O24" s="176">
        <f>ROUND(E24*N24,2)</f>
        <v>0.01</v>
      </c>
      <c r="P24" s="176">
        <v>0.20699999999999999</v>
      </c>
      <c r="Q24" s="176">
        <f>ROUND(E24*P24,2)</f>
        <v>1.86</v>
      </c>
      <c r="R24" s="178"/>
      <c r="S24" s="178" t="s">
        <v>229</v>
      </c>
      <c r="T24" s="179" t="s">
        <v>229</v>
      </c>
      <c r="U24" s="158">
        <v>0</v>
      </c>
      <c r="V24" s="158">
        <f>ROUND(E24*U24,2)</f>
        <v>0</v>
      </c>
      <c r="W24" s="158"/>
      <c r="X24" s="158" t="s">
        <v>208</v>
      </c>
      <c r="Y24" s="158" t="s">
        <v>209</v>
      </c>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256" t="s">
        <v>1562</v>
      </c>
      <c r="D25" s="257"/>
      <c r="E25" s="257"/>
      <c r="F25" s="257"/>
      <c r="G25" s="257"/>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8</v>
      </c>
      <c r="B26" s="174" t="s">
        <v>1563</v>
      </c>
      <c r="C26" s="182" t="s">
        <v>1564</v>
      </c>
      <c r="D26" s="175" t="s">
        <v>414</v>
      </c>
      <c r="E26" s="176">
        <v>65</v>
      </c>
      <c r="F26" s="177"/>
      <c r="G26" s="178">
        <f>ROUND(E26*F26,2)</f>
        <v>0</v>
      </c>
      <c r="H26" s="177"/>
      <c r="I26" s="178">
        <f>ROUND(E26*H26,2)</f>
        <v>0</v>
      </c>
      <c r="J26" s="177"/>
      <c r="K26" s="178">
        <f>ROUND(E26*J26,2)</f>
        <v>0</v>
      </c>
      <c r="L26" s="178">
        <v>21</v>
      </c>
      <c r="M26" s="178">
        <f>G26*(1+L26/100)</f>
        <v>0</v>
      </c>
      <c r="N26" s="176">
        <v>4.8999999999999998E-4</v>
      </c>
      <c r="O26" s="176">
        <f>ROUND(E26*N26,2)</f>
        <v>0.03</v>
      </c>
      <c r="P26" s="176">
        <v>2E-3</v>
      </c>
      <c r="Q26" s="176">
        <f>ROUND(E26*P26,2)</f>
        <v>0.13</v>
      </c>
      <c r="R26" s="178"/>
      <c r="S26" s="178" t="s">
        <v>229</v>
      </c>
      <c r="T26" s="179" t="s">
        <v>229</v>
      </c>
      <c r="U26" s="158">
        <v>0</v>
      </c>
      <c r="V26" s="158">
        <f>ROUND(E26*U26,2)</f>
        <v>0</v>
      </c>
      <c r="W26" s="158"/>
      <c r="X26" s="158" t="s">
        <v>208</v>
      </c>
      <c r="Y26" s="158" t="s">
        <v>209</v>
      </c>
      <c r="Z26" s="147"/>
      <c r="AA26" s="147"/>
      <c r="AB26" s="147"/>
      <c r="AC26" s="147"/>
      <c r="AD26" s="147"/>
      <c r="AE26" s="147"/>
      <c r="AF26" s="147"/>
      <c r="AG26" s="147" t="s">
        <v>253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6" t="s">
        <v>1565</v>
      </c>
      <c r="D27" s="257"/>
      <c r="E27" s="257"/>
      <c r="F27" s="257"/>
      <c r="G27" s="257"/>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54" t="s">
        <v>1566</v>
      </c>
      <c r="D28" s="255"/>
      <c r="E28" s="255"/>
      <c r="F28" s="255"/>
      <c r="G28" s="255"/>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9</v>
      </c>
      <c r="B29" s="174" t="s">
        <v>1567</v>
      </c>
      <c r="C29" s="182" t="s">
        <v>1568</v>
      </c>
      <c r="D29" s="175" t="s">
        <v>414</v>
      </c>
      <c r="E29" s="176">
        <v>21</v>
      </c>
      <c r="F29" s="177"/>
      <c r="G29" s="178">
        <f>ROUND(E29*F29,2)</f>
        <v>0</v>
      </c>
      <c r="H29" s="177"/>
      <c r="I29" s="178">
        <f>ROUND(E29*H29,2)</f>
        <v>0</v>
      </c>
      <c r="J29" s="177"/>
      <c r="K29" s="178">
        <f>ROUND(E29*J29,2)</f>
        <v>0</v>
      </c>
      <c r="L29" s="178">
        <v>21</v>
      </c>
      <c r="M29" s="178">
        <f>G29*(1+L29/100)</f>
        <v>0</v>
      </c>
      <c r="N29" s="176">
        <v>4.8999999999999998E-4</v>
      </c>
      <c r="O29" s="176">
        <f>ROUND(E29*N29,2)</f>
        <v>0.01</v>
      </c>
      <c r="P29" s="176">
        <v>4.0000000000000001E-3</v>
      </c>
      <c r="Q29" s="176">
        <f>ROUND(E29*P29,2)</f>
        <v>0.08</v>
      </c>
      <c r="R29" s="178"/>
      <c r="S29" s="178" t="s">
        <v>229</v>
      </c>
      <c r="T29" s="179" t="s">
        <v>229</v>
      </c>
      <c r="U29" s="158">
        <v>0</v>
      </c>
      <c r="V29" s="158">
        <f>ROUND(E29*U29,2)</f>
        <v>0</v>
      </c>
      <c r="W29" s="158"/>
      <c r="X29" s="158" t="s">
        <v>208</v>
      </c>
      <c r="Y29" s="158" t="s">
        <v>209</v>
      </c>
      <c r="Z29" s="147"/>
      <c r="AA29" s="147"/>
      <c r="AB29" s="147"/>
      <c r="AC29" s="147"/>
      <c r="AD29" s="147"/>
      <c r="AE29" s="147"/>
      <c r="AF29" s="147"/>
      <c r="AG29" s="147" t="s">
        <v>253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256" t="s">
        <v>1569</v>
      </c>
      <c r="D30" s="257"/>
      <c r="E30" s="257"/>
      <c r="F30" s="257"/>
      <c r="G30" s="257"/>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212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10</v>
      </c>
      <c r="B31" s="174" t="s">
        <v>1570</v>
      </c>
      <c r="C31" s="182" t="s">
        <v>1571</v>
      </c>
      <c r="D31" s="175" t="s">
        <v>414</v>
      </c>
      <c r="E31" s="176">
        <v>16</v>
      </c>
      <c r="F31" s="177"/>
      <c r="G31" s="178">
        <f>ROUND(E31*F31,2)</f>
        <v>0</v>
      </c>
      <c r="H31" s="177"/>
      <c r="I31" s="178">
        <f>ROUND(E31*H31,2)</f>
        <v>0</v>
      </c>
      <c r="J31" s="177"/>
      <c r="K31" s="178">
        <f>ROUND(E31*J31,2)</f>
        <v>0</v>
      </c>
      <c r="L31" s="178">
        <v>21</v>
      </c>
      <c r="M31" s="178">
        <f>G31*(1+L31/100)</f>
        <v>0</v>
      </c>
      <c r="N31" s="176">
        <v>4.8999999999999998E-4</v>
      </c>
      <c r="O31" s="176">
        <f>ROUND(E31*N31,2)</f>
        <v>0.01</v>
      </c>
      <c r="P31" s="176">
        <v>5.3999999999999999E-2</v>
      </c>
      <c r="Q31" s="176">
        <f>ROUND(E31*P31,2)</f>
        <v>0.86</v>
      </c>
      <c r="R31" s="178"/>
      <c r="S31" s="178" t="s">
        <v>229</v>
      </c>
      <c r="T31" s="179" t="s">
        <v>229</v>
      </c>
      <c r="U31" s="158">
        <v>0</v>
      </c>
      <c r="V31" s="158">
        <f>ROUND(E31*U31,2)</f>
        <v>0</v>
      </c>
      <c r="W31" s="158"/>
      <c r="X31" s="158" t="s">
        <v>208</v>
      </c>
      <c r="Y31" s="158" t="s">
        <v>209</v>
      </c>
      <c r="Z31" s="147"/>
      <c r="AA31" s="147"/>
      <c r="AB31" s="147"/>
      <c r="AC31" s="147"/>
      <c r="AD31" s="147"/>
      <c r="AE31" s="147"/>
      <c r="AF31" s="147"/>
      <c r="AG31" s="147" t="s">
        <v>253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56" t="s">
        <v>1572</v>
      </c>
      <c r="D32" s="257"/>
      <c r="E32" s="257"/>
      <c r="F32" s="257"/>
      <c r="G32" s="257"/>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11</v>
      </c>
      <c r="B33" s="174" t="s">
        <v>1573</v>
      </c>
      <c r="C33" s="182" t="s">
        <v>1574</v>
      </c>
      <c r="D33" s="175" t="s">
        <v>296</v>
      </c>
      <c r="E33" s="176">
        <v>87</v>
      </c>
      <c r="F33" s="177"/>
      <c r="G33" s="178">
        <f>ROUND(E33*F33,2)</f>
        <v>0</v>
      </c>
      <c r="H33" s="177"/>
      <c r="I33" s="178">
        <f>ROUND(E33*H33,2)</f>
        <v>0</v>
      </c>
      <c r="J33" s="177"/>
      <c r="K33" s="178">
        <f>ROUND(E33*J33,2)</f>
        <v>0</v>
      </c>
      <c r="L33" s="178">
        <v>21</v>
      </c>
      <c r="M33" s="178">
        <f>G33*(1+L33/100)</f>
        <v>0</v>
      </c>
      <c r="N33" s="176">
        <v>0</v>
      </c>
      <c r="O33" s="176">
        <f>ROUND(E33*N33,2)</f>
        <v>0</v>
      </c>
      <c r="P33" s="176">
        <v>2E-3</v>
      </c>
      <c r="Q33" s="176">
        <f>ROUND(E33*P33,2)</f>
        <v>0.17</v>
      </c>
      <c r="R33" s="178"/>
      <c r="S33" s="178" t="s">
        <v>206</v>
      </c>
      <c r="T33" s="179" t="s">
        <v>207</v>
      </c>
      <c r="U33" s="158">
        <v>0</v>
      </c>
      <c r="V33" s="158">
        <f>ROUND(E33*U33,2)</f>
        <v>0</v>
      </c>
      <c r="W33" s="158"/>
      <c r="X33" s="158" t="s">
        <v>208</v>
      </c>
      <c r="Y33" s="158" t="s">
        <v>209</v>
      </c>
      <c r="Z33" s="147"/>
      <c r="AA33" s="147"/>
      <c r="AB33" s="147"/>
      <c r="AC33" s="147"/>
      <c r="AD33" s="147"/>
      <c r="AE33" s="147"/>
      <c r="AF33" s="147"/>
      <c r="AG33" s="147" t="s">
        <v>253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56" t="s">
        <v>1575</v>
      </c>
      <c r="D34" s="257"/>
      <c r="E34" s="257"/>
      <c r="F34" s="257"/>
      <c r="G34" s="257"/>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212</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6" t="s">
        <v>201</v>
      </c>
      <c r="B35" s="167" t="s">
        <v>113</v>
      </c>
      <c r="C35" s="181" t="s">
        <v>114</v>
      </c>
      <c r="D35" s="168"/>
      <c r="E35" s="169"/>
      <c r="F35" s="170"/>
      <c r="G35" s="170">
        <f>SUMIF(AG36:AG36,"&lt;&gt;NOR",G36:G36)</f>
        <v>0</v>
      </c>
      <c r="H35" s="170"/>
      <c r="I35" s="170">
        <f>SUM(I36:I36)</f>
        <v>0</v>
      </c>
      <c r="J35" s="170"/>
      <c r="K35" s="170">
        <f>SUM(K36:K36)</f>
        <v>0</v>
      </c>
      <c r="L35" s="170"/>
      <c r="M35" s="170">
        <f>SUM(M36:M36)</f>
        <v>0</v>
      </c>
      <c r="N35" s="169"/>
      <c r="O35" s="169">
        <f>SUM(O36:O36)</f>
        <v>0</v>
      </c>
      <c r="P35" s="169"/>
      <c r="Q35" s="169">
        <f>SUM(Q36:Q36)</f>
        <v>0</v>
      </c>
      <c r="R35" s="170"/>
      <c r="S35" s="170"/>
      <c r="T35" s="171"/>
      <c r="U35" s="165"/>
      <c r="V35" s="165">
        <f>SUM(V36:V36)</f>
        <v>0</v>
      </c>
      <c r="W35" s="165"/>
      <c r="X35" s="165"/>
      <c r="Y35" s="165"/>
      <c r="AG35" t="s">
        <v>202</v>
      </c>
    </row>
    <row r="36" spans="1:60" ht="22.5" outlineLevel="1" x14ac:dyDescent="0.2">
      <c r="A36" s="188">
        <v>12</v>
      </c>
      <c r="B36" s="189" t="s">
        <v>685</v>
      </c>
      <c r="C36" s="196" t="s">
        <v>686</v>
      </c>
      <c r="D36" s="190" t="s">
        <v>283</v>
      </c>
      <c r="E36" s="191">
        <v>1.87202</v>
      </c>
      <c r="F36" s="192"/>
      <c r="G36" s="193">
        <f>ROUND(E36*F36,2)</f>
        <v>0</v>
      </c>
      <c r="H36" s="192"/>
      <c r="I36" s="193">
        <f>ROUND(E36*H36,2)</f>
        <v>0</v>
      </c>
      <c r="J36" s="192"/>
      <c r="K36" s="193">
        <f>ROUND(E36*J36,2)</f>
        <v>0</v>
      </c>
      <c r="L36" s="193">
        <v>21</v>
      </c>
      <c r="M36" s="193">
        <f>G36*(1+L36/100)</f>
        <v>0</v>
      </c>
      <c r="N36" s="191">
        <v>0</v>
      </c>
      <c r="O36" s="191">
        <f>ROUND(E36*N36,2)</f>
        <v>0</v>
      </c>
      <c r="P36" s="191">
        <v>0</v>
      </c>
      <c r="Q36" s="191">
        <f>ROUND(E36*P36,2)</f>
        <v>0</v>
      </c>
      <c r="R36" s="193"/>
      <c r="S36" s="193" t="s">
        <v>229</v>
      </c>
      <c r="T36" s="194" t="s">
        <v>229</v>
      </c>
      <c r="U36" s="158">
        <v>0</v>
      </c>
      <c r="V36" s="158">
        <f>ROUND(E36*U36,2)</f>
        <v>0</v>
      </c>
      <c r="W36" s="158"/>
      <c r="X36" s="158" t="s">
        <v>687</v>
      </c>
      <c r="Y36" s="158" t="s">
        <v>209</v>
      </c>
      <c r="Z36" s="147"/>
      <c r="AA36" s="147"/>
      <c r="AB36" s="147"/>
      <c r="AC36" s="147"/>
      <c r="AD36" s="147"/>
      <c r="AE36" s="147"/>
      <c r="AF36" s="147"/>
      <c r="AG36" s="147" t="s">
        <v>688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66" t="s">
        <v>201</v>
      </c>
      <c r="B37" s="167" t="s">
        <v>162</v>
      </c>
      <c r="C37" s="181" t="s">
        <v>163</v>
      </c>
      <c r="D37" s="168"/>
      <c r="E37" s="169"/>
      <c r="F37" s="170"/>
      <c r="G37" s="170">
        <f>SUMIF(AG38:AG171,"&lt;&gt;NOR",G38:G171)</f>
        <v>0</v>
      </c>
      <c r="H37" s="170"/>
      <c r="I37" s="170">
        <f>SUM(I38:I171)</f>
        <v>0</v>
      </c>
      <c r="J37" s="170"/>
      <c r="K37" s="170">
        <f>SUM(K38:K171)</f>
        <v>0</v>
      </c>
      <c r="L37" s="170"/>
      <c r="M37" s="170">
        <f>SUM(M38:M171)</f>
        <v>0</v>
      </c>
      <c r="N37" s="169"/>
      <c r="O37" s="169">
        <f>SUM(O38:O171)</f>
        <v>0.55000000000000004</v>
      </c>
      <c r="P37" s="169"/>
      <c r="Q37" s="169">
        <f>SUM(Q38:Q171)</f>
        <v>0</v>
      </c>
      <c r="R37" s="170"/>
      <c r="S37" s="170"/>
      <c r="T37" s="171"/>
      <c r="U37" s="165"/>
      <c r="V37" s="165">
        <f>SUM(V38:V171)</f>
        <v>0</v>
      </c>
      <c r="W37" s="165"/>
      <c r="X37" s="165"/>
      <c r="Y37" s="165"/>
      <c r="AG37" t="s">
        <v>202</v>
      </c>
    </row>
    <row r="38" spans="1:60" ht="22.5" outlineLevel="1" x14ac:dyDescent="0.2">
      <c r="A38" s="173">
        <v>13</v>
      </c>
      <c r="B38" s="174" t="s">
        <v>1576</v>
      </c>
      <c r="C38" s="182" t="s">
        <v>1577</v>
      </c>
      <c r="D38" s="175" t="s">
        <v>414</v>
      </c>
      <c r="E38" s="176">
        <v>165</v>
      </c>
      <c r="F38" s="177"/>
      <c r="G38" s="178">
        <f>ROUND(E38*F38,2)</f>
        <v>0</v>
      </c>
      <c r="H38" s="177"/>
      <c r="I38" s="178">
        <f>ROUND(E38*H38,2)</f>
        <v>0</v>
      </c>
      <c r="J38" s="177"/>
      <c r="K38" s="178">
        <f>ROUND(E38*J38,2)</f>
        <v>0</v>
      </c>
      <c r="L38" s="178">
        <v>21</v>
      </c>
      <c r="M38" s="178">
        <f>G38*(1+L38/100)</f>
        <v>0</v>
      </c>
      <c r="N38" s="176">
        <v>6.0000000000000002E-5</v>
      </c>
      <c r="O38" s="176">
        <f>ROUND(E38*N38,2)</f>
        <v>0.01</v>
      </c>
      <c r="P38" s="176">
        <v>0</v>
      </c>
      <c r="Q38" s="176">
        <f>ROUND(E38*P38,2)</f>
        <v>0</v>
      </c>
      <c r="R38" s="178"/>
      <c r="S38" s="178" t="s">
        <v>229</v>
      </c>
      <c r="T38" s="179" t="s">
        <v>229</v>
      </c>
      <c r="U38" s="158">
        <v>0</v>
      </c>
      <c r="V38" s="158">
        <f>ROUND(E38*U38,2)</f>
        <v>0</v>
      </c>
      <c r="W38" s="158"/>
      <c r="X38" s="158" t="s">
        <v>208</v>
      </c>
      <c r="Y38" s="158" t="s">
        <v>209</v>
      </c>
      <c r="Z38" s="147"/>
      <c r="AA38" s="147"/>
      <c r="AB38" s="147"/>
      <c r="AC38" s="147"/>
      <c r="AD38" s="147"/>
      <c r="AE38" s="147"/>
      <c r="AF38" s="147"/>
      <c r="AG38" s="147" t="s">
        <v>1335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83" t="s">
        <v>1578</v>
      </c>
      <c r="D39" s="163"/>
      <c r="E39" s="164">
        <v>30</v>
      </c>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217</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3" t="s">
        <v>1579</v>
      </c>
      <c r="D40" s="163"/>
      <c r="E40" s="164">
        <v>115</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217</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3" t="s">
        <v>1580</v>
      </c>
      <c r="D41" s="163"/>
      <c r="E41" s="164">
        <v>20</v>
      </c>
      <c r="F41" s="158"/>
      <c r="G41" s="1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217</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14</v>
      </c>
      <c r="B42" s="174" t="s">
        <v>1581</v>
      </c>
      <c r="C42" s="182" t="s">
        <v>1582</v>
      </c>
      <c r="D42" s="175" t="s">
        <v>296</v>
      </c>
      <c r="E42" s="176">
        <v>87</v>
      </c>
      <c r="F42" s="177"/>
      <c r="G42" s="178">
        <f>ROUND(E42*F42,2)</f>
        <v>0</v>
      </c>
      <c r="H42" s="177"/>
      <c r="I42" s="178">
        <f>ROUND(E42*H42,2)</f>
        <v>0</v>
      </c>
      <c r="J42" s="177"/>
      <c r="K42" s="178">
        <f>ROUND(E42*J42,2)</f>
        <v>0</v>
      </c>
      <c r="L42" s="178">
        <v>21</v>
      </c>
      <c r="M42" s="178">
        <f>G42*(1+L42/100)</f>
        <v>0</v>
      </c>
      <c r="N42" s="176">
        <v>9.0000000000000006E-5</v>
      </c>
      <c r="O42" s="176">
        <f>ROUND(E42*N42,2)</f>
        <v>0.01</v>
      </c>
      <c r="P42" s="176">
        <v>0</v>
      </c>
      <c r="Q42" s="176">
        <f>ROUND(E42*P42,2)</f>
        <v>0</v>
      </c>
      <c r="R42" s="178"/>
      <c r="S42" s="178" t="s">
        <v>229</v>
      </c>
      <c r="T42" s="179" t="s">
        <v>229</v>
      </c>
      <c r="U42" s="158">
        <v>0</v>
      </c>
      <c r="V42" s="158">
        <f>ROUND(E42*U42,2)</f>
        <v>0</v>
      </c>
      <c r="W42" s="158"/>
      <c r="X42" s="158" t="s">
        <v>208</v>
      </c>
      <c r="Y42" s="158" t="s">
        <v>209</v>
      </c>
      <c r="Z42" s="147"/>
      <c r="AA42" s="147"/>
      <c r="AB42" s="147"/>
      <c r="AC42" s="147"/>
      <c r="AD42" s="147"/>
      <c r="AE42" s="147"/>
      <c r="AF42" s="147"/>
      <c r="AG42" s="147" t="s">
        <v>1335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256" t="s">
        <v>1583</v>
      </c>
      <c r="D43" s="257"/>
      <c r="E43" s="257"/>
      <c r="F43" s="257"/>
      <c r="G43" s="257"/>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212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3" t="s">
        <v>1584</v>
      </c>
      <c r="D44" s="163"/>
      <c r="E44" s="164">
        <v>52</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217</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183" t="s">
        <v>1585</v>
      </c>
      <c r="D45" s="163"/>
      <c r="E45" s="164">
        <v>13</v>
      </c>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217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183" t="s">
        <v>1586</v>
      </c>
      <c r="D46" s="163"/>
      <c r="E46" s="164">
        <v>12</v>
      </c>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217</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3" t="s">
        <v>1587</v>
      </c>
      <c r="D47" s="163"/>
      <c r="E47" s="164">
        <v>10</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217</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73">
        <v>15</v>
      </c>
      <c r="B48" s="174" t="s">
        <v>1588</v>
      </c>
      <c r="C48" s="182" t="s">
        <v>1589</v>
      </c>
      <c r="D48" s="175" t="s">
        <v>296</v>
      </c>
      <c r="E48" s="176">
        <v>8</v>
      </c>
      <c r="F48" s="177"/>
      <c r="G48" s="178">
        <f>ROUND(E48*F48,2)</f>
        <v>0</v>
      </c>
      <c r="H48" s="177"/>
      <c r="I48" s="178">
        <f>ROUND(E48*H48,2)</f>
        <v>0</v>
      </c>
      <c r="J48" s="177"/>
      <c r="K48" s="178">
        <f>ROUND(E48*J48,2)</f>
        <v>0</v>
      </c>
      <c r="L48" s="178">
        <v>21</v>
      </c>
      <c r="M48" s="178">
        <f>G48*(1+L48/100)</f>
        <v>0</v>
      </c>
      <c r="N48" s="176">
        <v>3.2000000000000003E-4</v>
      </c>
      <c r="O48" s="176">
        <f>ROUND(E48*N48,2)</f>
        <v>0</v>
      </c>
      <c r="P48" s="176">
        <v>0</v>
      </c>
      <c r="Q48" s="176">
        <f>ROUND(E48*P48,2)</f>
        <v>0</v>
      </c>
      <c r="R48" s="178"/>
      <c r="S48" s="178" t="s">
        <v>229</v>
      </c>
      <c r="T48" s="179" t="s">
        <v>229</v>
      </c>
      <c r="U48" s="158">
        <v>0</v>
      </c>
      <c r="V48" s="158">
        <f>ROUND(E48*U48,2)</f>
        <v>0</v>
      </c>
      <c r="W48" s="158"/>
      <c r="X48" s="158" t="s">
        <v>208</v>
      </c>
      <c r="Y48" s="158" t="s">
        <v>209</v>
      </c>
      <c r="Z48" s="147"/>
      <c r="AA48" s="147"/>
      <c r="AB48" s="147"/>
      <c r="AC48" s="147"/>
      <c r="AD48" s="147"/>
      <c r="AE48" s="147"/>
      <c r="AF48" s="147"/>
      <c r="AG48" s="147" t="s">
        <v>1335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6" t="s">
        <v>1590</v>
      </c>
      <c r="D49" s="257"/>
      <c r="E49" s="257"/>
      <c r="F49" s="257"/>
      <c r="G49" s="257"/>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254" t="s">
        <v>1591</v>
      </c>
      <c r="D50" s="255"/>
      <c r="E50" s="255"/>
      <c r="F50" s="255"/>
      <c r="G50" s="255"/>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3">
        <v>16</v>
      </c>
      <c r="B51" s="174" t="s">
        <v>1592</v>
      </c>
      <c r="C51" s="182" t="s">
        <v>1593</v>
      </c>
      <c r="D51" s="175" t="s">
        <v>296</v>
      </c>
      <c r="E51" s="176">
        <v>128</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229</v>
      </c>
      <c r="T51" s="179" t="s">
        <v>229</v>
      </c>
      <c r="U51" s="158">
        <v>0</v>
      </c>
      <c r="V51" s="158">
        <f>ROUND(E51*U51,2)</f>
        <v>0</v>
      </c>
      <c r="W51" s="158"/>
      <c r="X51" s="158" t="s">
        <v>208</v>
      </c>
      <c r="Y51" s="158" t="s">
        <v>209</v>
      </c>
      <c r="Z51" s="147"/>
      <c r="AA51" s="147"/>
      <c r="AB51" s="147"/>
      <c r="AC51" s="147"/>
      <c r="AD51" s="147"/>
      <c r="AE51" s="147"/>
      <c r="AF51" s="147"/>
      <c r="AG51" s="147" t="s">
        <v>1335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3" t="s">
        <v>1594</v>
      </c>
      <c r="D52" s="163"/>
      <c r="E52" s="164">
        <v>82</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217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3" t="s">
        <v>1595</v>
      </c>
      <c r="D53" s="163"/>
      <c r="E53" s="164">
        <v>16</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83" t="s">
        <v>1596</v>
      </c>
      <c r="D54" s="163"/>
      <c r="E54" s="164">
        <v>20</v>
      </c>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217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3" t="s">
        <v>1597</v>
      </c>
      <c r="D55" s="163"/>
      <c r="E55" s="164">
        <v>10</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217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3">
        <v>17</v>
      </c>
      <c r="B56" s="174" t="s">
        <v>1598</v>
      </c>
      <c r="C56" s="182" t="s">
        <v>1599</v>
      </c>
      <c r="D56" s="175" t="s">
        <v>296</v>
      </c>
      <c r="E56" s="176">
        <v>5</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229</v>
      </c>
      <c r="T56" s="179" t="s">
        <v>229</v>
      </c>
      <c r="U56" s="158">
        <v>0</v>
      </c>
      <c r="V56" s="158">
        <f>ROUND(E56*U56,2)</f>
        <v>0</v>
      </c>
      <c r="W56" s="158"/>
      <c r="X56" s="158" t="s">
        <v>208</v>
      </c>
      <c r="Y56" s="158" t="s">
        <v>209</v>
      </c>
      <c r="Z56" s="147"/>
      <c r="AA56" s="147"/>
      <c r="AB56" s="147"/>
      <c r="AC56" s="147"/>
      <c r="AD56" s="147"/>
      <c r="AE56" s="147"/>
      <c r="AF56" s="147"/>
      <c r="AG56" s="147" t="s">
        <v>1335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256" t="s">
        <v>1600</v>
      </c>
      <c r="D57" s="257"/>
      <c r="E57" s="257"/>
      <c r="F57" s="257"/>
      <c r="G57" s="257"/>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73">
        <v>18</v>
      </c>
      <c r="B58" s="174" t="s">
        <v>1601</v>
      </c>
      <c r="C58" s="182" t="s">
        <v>1602</v>
      </c>
      <c r="D58" s="175" t="s">
        <v>296</v>
      </c>
      <c r="E58" s="176">
        <v>26</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229</v>
      </c>
      <c r="T58" s="179" t="s">
        <v>229</v>
      </c>
      <c r="U58" s="158">
        <v>0</v>
      </c>
      <c r="V58" s="158">
        <f>ROUND(E58*U58,2)</f>
        <v>0</v>
      </c>
      <c r="W58" s="158"/>
      <c r="X58" s="158" t="s">
        <v>208</v>
      </c>
      <c r="Y58" s="158" t="s">
        <v>209</v>
      </c>
      <c r="Z58" s="147"/>
      <c r="AA58" s="147"/>
      <c r="AB58" s="147"/>
      <c r="AC58" s="147"/>
      <c r="AD58" s="147"/>
      <c r="AE58" s="147"/>
      <c r="AF58" s="147"/>
      <c r="AG58" s="147" t="s">
        <v>1335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83" t="s">
        <v>1603</v>
      </c>
      <c r="D59" s="163"/>
      <c r="E59" s="164">
        <v>6</v>
      </c>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217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3" t="s">
        <v>1604</v>
      </c>
      <c r="D60" s="163"/>
      <c r="E60" s="164">
        <v>6</v>
      </c>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217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3" t="s">
        <v>1605</v>
      </c>
      <c r="D61" s="163"/>
      <c r="E61" s="164">
        <v>5</v>
      </c>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217</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3" t="s">
        <v>1606</v>
      </c>
      <c r="D62" s="163"/>
      <c r="E62" s="164">
        <v>4</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217</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3" t="s">
        <v>1607</v>
      </c>
      <c r="D63" s="163"/>
      <c r="E63" s="164">
        <v>5</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217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3">
        <v>19</v>
      </c>
      <c r="B64" s="174" t="s">
        <v>1608</v>
      </c>
      <c r="C64" s="182" t="s">
        <v>1609</v>
      </c>
      <c r="D64" s="175" t="s">
        <v>296</v>
      </c>
      <c r="E64" s="176">
        <v>2</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229</v>
      </c>
      <c r="T64" s="179" t="s">
        <v>229</v>
      </c>
      <c r="U64" s="158">
        <v>0</v>
      </c>
      <c r="V64" s="158">
        <f>ROUND(E64*U64,2)</f>
        <v>0</v>
      </c>
      <c r="W64" s="158"/>
      <c r="X64" s="158" t="s">
        <v>208</v>
      </c>
      <c r="Y64" s="158" t="s">
        <v>209</v>
      </c>
      <c r="Z64" s="147"/>
      <c r="AA64" s="147"/>
      <c r="AB64" s="147"/>
      <c r="AC64" s="147"/>
      <c r="AD64" s="147"/>
      <c r="AE64" s="147"/>
      <c r="AF64" s="147"/>
      <c r="AG64" s="147" t="s">
        <v>1335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56" t="s">
        <v>1610</v>
      </c>
      <c r="D65" s="257"/>
      <c r="E65" s="257"/>
      <c r="F65" s="257"/>
      <c r="G65" s="257"/>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212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73">
        <v>20</v>
      </c>
      <c r="B66" s="174" t="s">
        <v>1611</v>
      </c>
      <c r="C66" s="182" t="s">
        <v>1612</v>
      </c>
      <c r="D66" s="175" t="s">
        <v>296</v>
      </c>
      <c r="E66" s="176">
        <v>18</v>
      </c>
      <c r="F66" s="177"/>
      <c r="G66" s="178">
        <f>ROUND(E66*F66,2)</f>
        <v>0</v>
      </c>
      <c r="H66" s="177"/>
      <c r="I66" s="178">
        <f>ROUND(E66*H66,2)</f>
        <v>0</v>
      </c>
      <c r="J66" s="177"/>
      <c r="K66" s="178">
        <f>ROUND(E66*J66,2)</f>
        <v>0</v>
      </c>
      <c r="L66" s="178">
        <v>21</v>
      </c>
      <c r="M66" s="178">
        <f>G66*(1+L66/100)</f>
        <v>0</v>
      </c>
      <c r="N66" s="176">
        <v>4.0000000000000003E-5</v>
      </c>
      <c r="O66" s="176">
        <f>ROUND(E66*N66,2)</f>
        <v>0</v>
      </c>
      <c r="P66" s="176">
        <v>0</v>
      </c>
      <c r="Q66" s="176">
        <f>ROUND(E66*P66,2)</f>
        <v>0</v>
      </c>
      <c r="R66" s="178"/>
      <c r="S66" s="178" t="s">
        <v>229</v>
      </c>
      <c r="T66" s="179" t="s">
        <v>229</v>
      </c>
      <c r="U66" s="158">
        <v>0</v>
      </c>
      <c r="V66" s="158">
        <f>ROUND(E66*U66,2)</f>
        <v>0</v>
      </c>
      <c r="W66" s="158"/>
      <c r="X66" s="158" t="s">
        <v>208</v>
      </c>
      <c r="Y66" s="158" t="s">
        <v>209</v>
      </c>
      <c r="Z66" s="147"/>
      <c r="AA66" s="147"/>
      <c r="AB66" s="147"/>
      <c r="AC66" s="147"/>
      <c r="AD66" s="147"/>
      <c r="AE66" s="147"/>
      <c r="AF66" s="147"/>
      <c r="AG66" s="147" t="s">
        <v>1335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3" t="s">
        <v>1613</v>
      </c>
      <c r="D67" s="163"/>
      <c r="E67" s="164">
        <v>3</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217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83" t="s">
        <v>1614</v>
      </c>
      <c r="D68" s="163"/>
      <c r="E68" s="164">
        <v>4</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217</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183" t="s">
        <v>1615</v>
      </c>
      <c r="D69" s="163"/>
      <c r="E69" s="164">
        <v>11</v>
      </c>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217</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3">
        <v>21</v>
      </c>
      <c r="B70" s="174" t="s">
        <v>1616</v>
      </c>
      <c r="C70" s="182" t="s">
        <v>1617</v>
      </c>
      <c r="D70" s="175" t="s">
        <v>296</v>
      </c>
      <c r="E70" s="176">
        <v>5</v>
      </c>
      <c r="F70" s="177"/>
      <c r="G70" s="178">
        <f>ROUND(E70*F70,2)</f>
        <v>0</v>
      </c>
      <c r="H70" s="177"/>
      <c r="I70" s="178">
        <f>ROUND(E70*H70,2)</f>
        <v>0</v>
      </c>
      <c r="J70" s="177"/>
      <c r="K70" s="178">
        <f>ROUND(E70*J70,2)</f>
        <v>0</v>
      </c>
      <c r="L70" s="178">
        <v>21</v>
      </c>
      <c r="M70" s="178">
        <f>G70*(1+L70/100)</f>
        <v>0</v>
      </c>
      <c r="N70" s="176">
        <v>4.0000000000000003E-5</v>
      </c>
      <c r="O70" s="176">
        <f>ROUND(E70*N70,2)</f>
        <v>0</v>
      </c>
      <c r="P70" s="176">
        <v>0</v>
      </c>
      <c r="Q70" s="176">
        <f>ROUND(E70*P70,2)</f>
        <v>0</v>
      </c>
      <c r="R70" s="178"/>
      <c r="S70" s="178" t="s">
        <v>229</v>
      </c>
      <c r="T70" s="179" t="s">
        <v>229</v>
      </c>
      <c r="U70" s="158">
        <v>0</v>
      </c>
      <c r="V70" s="158">
        <f>ROUND(E70*U70,2)</f>
        <v>0</v>
      </c>
      <c r="W70" s="158"/>
      <c r="X70" s="158" t="s">
        <v>208</v>
      </c>
      <c r="Y70" s="158" t="s">
        <v>209</v>
      </c>
      <c r="Z70" s="147"/>
      <c r="AA70" s="147"/>
      <c r="AB70" s="147"/>
      <c r="AC70" s="147"/>
      <c r="AD70" s="147"/>
      <c r="AE70" s="147"/>
      <c r="AF70" s="147"/>
      <c r="AG70" s="147" t="s">
        <v>1335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3" t="s">
        <v>1618</v>
      </c>
      <c r="D71" s="163"/>
      <c r="E71" s="164">
        <v>1</v>
      </c>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217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3" t="s">
        <v>1614</v>
      </c>
      <c r="D72" s="163"/>
      <c r="E72" s="164">
        <v>4</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217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73">
        <v>22</v>
      </c>
      <c r="B73" s="174" t="s">
        <v>1619</v>
      </c>
      <c r="C73" s="182" t="s">
        <v>1620</v>
      </c>
      <c r="D73" s="175" t="s">
        <v>296</v>
      </c>
      <c r="E73" s="176">
        <v>4</v>
      </c>
      <c r="F73" s="177"/>
      <c r="G73" s="178">
        <f>ROUND(E73*F73,2)</f>
        <v>0</v>
      </c>
      <c r="H73" s="177"/>
      <c r="I73" s="178">
        <f>ROUND(E73*H73,2)</f>
        <v>0</v>
      </c>
      <c r="J73" s="177"/>
      <c r="K73" s="178">
        <f>ROUND(E73*J73,2)</f>
        <v>0</v>
      </c>
      <c r="L73" s="178">
        <v>21</v>
      </c>
      <c r="M73" s="178">
        <f>G73*(1+L73/100)</f>
        <v>0</v>
      </c>
      <c r="N73" s="176">
        <v>4.0000000000000003E-5</v>
      </c>
      <c r="O73" s="176">
        <f>ROUND(E73*N73,2)</f>
        <v>0</v>
      </c>
      <c r="P73" s="176">
        <v>0</v>
      </c>
      <c r="Q73" s="176">
        <f>ROUND(E73*P73,2)</f>
        <v>0</v>
      </c>
      <c r="R73" s="178"/>
      <c r="S73" s="178" t="s">
        <v>229</v>
      </c>
      <c r="T73" s="179" t="s">
        <v>229</v>
      </c>
      <c r="U73" s="158">
        <v>0</v>
      </c>
      <c r="V73" s="158">
        <f>ROUND(E73*U73,2)</f>
        <v>0</v>
      </c>
      <c r="W73" s="158"/>
      <c r="X73" s="158" t="s">
        <v>208</v>
      </c>
      <c r="Y73" s="158" t="s">
        <v>209</v>
      </c>
      <c r="Z73" s="147"/>
      <c r="AA73" s="147"/>
      <c r="AB73" s="147"/>
      <c r="AC73" s="147"/>
      <c r="AD73" s="147"/>
      <c r="AE73" s="147"/>
      <c r="AF73" s="147"/>
      <c r="AG73" s="147" t="s">
        <v>1335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83" t="s">
        <v>1621</v>
      </c>
      <c r="D74" s="163"/>
      <c r="E74" s="164">
        <v>2</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217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3" t="s">
        <v>1622</v>
      </c>
      <c r="D75" s="163"/>
      <c r="E75" s="164">
        <v>2</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217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73">
        <v>23</v>
      </c>
      <c r="B76" s="174" t="s">
        <v>1623</v>
      </c>
      <c r="C76" s="182" t="s">
        <v>1624</v>
      </c>
      <c r="D76" s="175" t="s">
        <v>296</v>
      </c>
      <c r="E76" s="176">
        <v>14</v>
      </c>
      <c r="F76" s="177"/>
      <c r="G76" s="178">
        <f>ROUND(E76*F76,2)</f>
        <v>0</v>
      </c>
      <c r="H76" s="177"/>
      <c r="I76" s="178">
        <f>ROUND(E76*H76,2)</f>
        <v>0</v>
      </c>
      <c r="J76" s="177"/>
      <c r="K76" s="178">
        <f>ROUND(E76*J76,2)</f>
        <v>0</v>
      </c>
      <c r="L76" s="178">
        <v>21</v>
      </c>
      <c r="M76" s="178">
        <f>G76*(1+L76/100)</f>
        <v>0</v>
      </c>
      <c r="N76" s="176">
        <v>1.2E-4</v>
      </c>
      <c r="O76" s="176">
        <f>ROUND(E76*N76,2)</f>
        <v>0</v>
      </c>
      <c r="P76" s="176">
        <v>0</v>
      </c>
      <c r="Q76" s="176">
        <f>ROUND(E76*P76,2)</f>
        <v>0</v>
      </c>
      <c r="R76" s="178"/>
      <c r="S76" s="178" t="s">
        <v>229</v>
      </c>
      <c r="T76" s="179" t="s">
        <v>229</v>
      </c>
      <c r="U76" s="158">
        <v>0</v>
      </c>
      <c r="V76" s="158">
        <f>ROUND(E76*U76,2)</f>
        <v>0</v>
      </c>
      <c r="W76" s="158"/>
      <c r="X76" s="158" t="s">
        <v>208</v>
      </c>
      <c r="Y76" s="158" t="s">
        <v>209</v>
      </c>
      <c r="Z76" s="147"/>
      <c r="AA76" s="147"/>
      <c r="AB76" s="147"/>
      <c r="AC76" s="147"/>
      <c r="AD76" s="147"/>
      <c r="AE76" s="147"/>
      <c r="AF76" s="147"/>
      <c r="AG76" s="147" t="s">
        <v>1335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56" t="s">
        <v>1625</v>
      </c>
      <c r="D77" s="257"/>
      <c r="E77" s="257"/>
      <c r="F77" s="257"/>
      <c r="G77" s="257"/>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212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83" t="s">
        <v>1626</v>
      </c>
      <c r="D78" s="163"/>
      <c r="E78" s="164">
        <v>6</v>
      </c>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217</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3" t="s">
        <v>1627</v>
      </c>
      <c r="D79" s="163"/>
      <c r="E79" s="164">
        <v>8</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217</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3">
        <v>24</v>
      </c>
      <c r="B80" s="174" t="s">
        <v>1628</v>
      </c>
      <c r="C80" s="182" t="s">
        <v>1629</v>
      </c>
      <c r="D80" s="175" t="s">
        <v>296</v>
      </c>
      <c r="E80" s="176">
        <v>10</v>
      </c>
      <c r="F80" s="177"/>
      <c r="G80" s="178">
        <f>ROUND(E80*F80,2)</f>
        <v>0</v>
      </c>
      <c r="H80" s="177"/>
      <c r="I80" s="178">
        <f>ROUND(E80*H80,2)</f>
        <v>0</v>
      </c>
      <c r="J80" s="177"/>
      <c r="K80" s="178">
        <f>ROUND(E80*J80,2)</f>
        <v>0</v>
      </c>
      <c r="L80" s="178">
        <v>21</v>
      </c>
      <c r="M80" s="178">
        <f>G80*(1+L80/100)</f>
        <v>0</v>
      </c>
      <c r="N80" s="176">
        <v>1.8000000000000001E-4</v>
      </c>
      <c r="O80" s="176">
        <f>ROUND(E80*N80,2)</f>
        <v>0</v>
      </c>
      <c r="P80" s="176">
        <v>0</v>
      </c>
      <c r="Q80" s="176">
        <f>ROUND(E80*P80,2)</f>
        <v>0</v>
      </c>
      <c r="R80" s="178"/>
      <c r="S80" s="178" t="s">
        <v>229</v>
      </c>
      <c r="T80" s="179" t="s">
        <v>229</v>
      </c>
      <c r="U80" s="158">
        <v>0</v>
      </c>
      <c r="V80" s="158">
        <f>ROUND(E80*U80,2)</f>
        <v>0</v>
      </c>
      <c r="W80" s="158"/>
      <c r="X80" s="158" t="s">
        <v>208</v>
      </c>
      <c r="Y80" s="158" t="s">
        <v>209</v>
      </c>
      <c r="Z80" s="147"/>
      <c r="AA80" s="147"/>
      <c r="AB80" s="147"/>
      <c r="AC80" s="147"/>
      <c r="AD80" s="147"/>
      <c r="AE80" s="147"/>
      <c r="AF80" s="147"/>
      <c r="AG80" s="147" t="s">
        <v>1335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83" t="s">
        <v>1613</v>
      </c>
      <c r="D81" s="163"/>
      <c r="E81" s="164">
        <v>3</v>
      </c>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217</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3" t="s">
        <v>1630</v>
      </c>
      <c r="D82" s="163"/>
      <c r="E82" s="164">
        <v>7</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217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8">
        <v>25</v>
      </c>
      <c r="B83" s="189" t="s">
        <v>1631</v>
      </c>
      <c r="C83" s="196" t="s">
        <v>1632</v>
      </c>
      <c r="D83" s="190" t="s">
        <v>296</v>
      </c>
      <c r="E83" s="191">
        <v>1</v>
      </c>
      <c r="F83" s="192"/>
      <c r="G83" s="193">
        <f>ROUND(E83*F83,2)</f>
        <v>0</v>
      </c>
      <c r="H83" s="192"/>
      <c r="I83" s="193">
        <f>ROUND(E83*H83,2)</f>
        <v>0</v>
      </c>
      <c r="J83" s="192"/>
      <c r="K83" s="193">
        <f>ROUND(E83*J83,2)</f>
        <v>0</v>
      </c>
      <c r="L83" s="193">
        <v>21</v>
      </c>
      <c r="M83" s="193">
        <f>G83*(1+L83/100)</f>
        <v>0</v>
      </c>
      <c r="N83" s="191">
        <v>0</v>
      </c>
      <c r="O83" s="191">
        <f>ROUND(E83*N83,2)</f>
        <v>0</v>
      </c>
      <c r="P83" s="191">
        <v>0</v>
      </c>
      <c r="Q83" s="191">
        <f>ROUND(E83*P83,2)</f>
        <v>0</v>
      </c>
      <c r="R83" s="193"/>
      <c r="S83" s="193" t="s">
        <v>229</v>
      </c>
      <c r="T83" s="194" t="s">
        <v>229</v>
      </c>
      <c r="U83" s="158">
        <v>0</v>
      </c>
      <c r="V83" s="158">
        <f>ROUND(E83*U83,2)</f>
        <v>0</v>
      </c>
      <c r="W83" s="158"/>
      <c r="X83" s="158" t="s">
        <v>208</v>
      </c>
      <c r="Y83" s="158" t="s">
        <v>209</v>
      </c>
      <c r="Z83" s="147"/>
      <c r="AA83" s="147"/>
      <c r="AB83" s="147"/>
      <c r="AC83" s="147"/>
      <c r="AD83" s="147"/>
      <c r="AE83" s="147"/>
      <c r="AF83" s="147"/>
      <c r="AG83" s="147" t="s">
        <v>1335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3">
        <v>26</v>
      </c>
      <c r="B84" s="174" t="s">
        <v>1633</v>
      </c>
      <c r="C84" s="182" t="s">
        <v>1634</v>
      </c>
      <c r="D84" s="175" t="s">
        <v>296</v>
      </c>
      <c r="E84" s="176">
        <v>23</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229</v>
      </c>
      <c r="T84" s="179" t="s">
        <v>1635</v>
      </c>
      <c r="U84" s="158">
        <v>0</v>
      </c>
      <c r="V84" s="158">
        <f>ROUND(E84*U84,2)</f>
        <v>0</v>
      </c>
      <c r="W84" s="158"/>
      <c r="X84" s="158" t="s">
        <v>208</v>
      </c>
      <c r="Y84" s="158" t="s">
        <v>209</v>
      </c>
      <c r="Z84" s="147"/>
      <c r="AA84" s="147"/>
      <c r="AB84" s="147"/>
      <c r="AC84" s="147"/>
      <c r="AD84" s="147"/>
      <c r="AE84" s="147"/>
      <c r="AF84" s="147"/>
      <c r="AG84" s="147" t="s">
        <v>1335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256" t="s">
        <v>1636</v>
      </c>
      <c r="D85" s="257"/>
      <c r="E85" s="257"/>
      <c r="F85" s="257"/>
      <c r="G85" s="257"/>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212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3" t="s">
        <v>1637</v>
      </c>
      <c r="D86" s="163"/>
      <c r="E86" s="164">
        <v>9</v>
      </c>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217</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3" t="s">
        <v>1638</v>
      </c>
      <c r="D87" s="163"/>
      <c r="E87" s="164">
        <v>14</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217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3">
        <v>27</v>
      </c>
      <c r="B88" s="174" t="s">
        <v>1639</v>
      </c>
      <c r="C88" s="182" t="s">
        <v>1640</v>
      </c>
      <c r="D88" s="175" t="s">
        <v>296</v>
      </c>
      <c r="E88" s="176">
        <v>48</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229</v>
      </c>
      <c r="T88" s="179" t="s">
        <v>229</v>
      </c>
      <c r="U88" s="158">
        <v>0</v>
      </c>
      <c r="V88" s="158">
        <f>ROUND(E88*U88,2)</f>
        <v>0</v>
      </c>
      <c r="W88" s="158"/>
      <c r="X88" s="158" t="s">
        <v>208</v>
      </c>
      <c r="Y88" s="158" t="s">
        <v>209</v>
      </c>
      <c r="Z88" s="147"/>
      <c r="AA88" s="147"/>
      <c r="AB88" s="147"/>
      <c r="AC88" s="147"/>
      <c r="AD88" s="147"/>
      <c r="AE88" s="147"/>
      <c r="AF88" s="147"/>
      <c r="AG88" s="147" t="s">
        <v>1335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3" t="s">
        <v>1641</v>
      </c>
      <c r="D89" s="163"/>
      <c r="E89" s="164">
        <v>18</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217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3" t="s">
        <v>1642</v>
      </c>
      <c r="D90" s="163"/>
      <c r="E90" s="164">
        <v>29</v>
      </c>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217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3" t="s">
        <v>1643</v>
      </c>
      <c r="D91" s="163"/>
      <c r="E91" s="164">
        <v>1</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217</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3">
        <v>28</v>
      </c>
      <c r="B92" s="174" t="s">
        <v>1644</v>
      </c>
      <c r="C92" s="182" t="s">
        <v>1645</v>
      </c>
      <c r="D92" s="175" t="s">
        <v>414</v>
      </c>
      <c r="E92" s="176">
        <v>96</v>
      </c>
      <c r="F92" s="177"/>
      <c r="G92" s="178">
        <f>ROUND(E92*F92,2)</f>
        <v>0</v>
      </c>
      <c r="H92" s="177"/>
      <c r="I92" s="178">
        <f>ROUND(E92*H92,2)</f>
        <v>0</v>
      </c>
      <c r="J92" s="177"/>
      <c r="K92" s="178">
        <f>ROUND(E92*J92,2)</f>
        <v>0</v>
      </c>
      <c r="L92" s="178">
        <v>21</v>
      </c>
      <c r="M92" s="178">
        <f>G92*(1+L92/100)</f>
        <v>0</v>
      </c>
      <c r="N92" s="176">
        <v>6.0000000000000002E-5</v>
      </c>
      <c r="O92" s="176">
        <f>ROUND(E92*N92,2)</f>
        <v>0.01</v>
      </c>
      <c r="P92" s="176">
        <v>0</v>
      </c>
      <c r="Q92" s="176">
        <f>ROUND(E92*P92,2)</f>
        <v>0</v>
      </c>
      <c r="R92" s="178"/>
      <c r="S92" s="178" t="s">
        <v>229</v>
      </c>
      <c r="T92" s="179" t="s">
        <v>229</v>
      </c>
      <c r="U92" s="158">
        <v>0</v>
      </c>
      <c r="V92" s="158">
        <f>ROUND(E92*U92,2)</f>
        <v>0</v>
      </c>
      <c r="W92" s="158"/>
      <c r="X92" s="158" t="s">
        <v>208</v>
      </c>
      <c r="Y92" s="158" t="s">
        <v>209</v>
      </c>
      <c r="Z92" s="147"/>
      <c r="AA92" s="147"/>
      <c r="AB92" s="147"/>
      <c r="AC92" s="147"/>
      <c r="AD92" s="147"/>
      <c r="AE92" s="147"/>
      <c r="AF92" s="147"/>
      <c r="AG92" s="147" t="s">
        <v>1335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183" t="s">
        <v>1646</v>
      </c>
      <c r="D93" s="163"/>
      <c r="E93" s="164">
        <v>56</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217</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83" t="s">
        <v>1647</v>
      </c>
      <c r="D94" s="163"/>
      <c r="E94" s="164">
        <v>25</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217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3" t="s">
        <v>1648</v>
      </c>
      <c r="D95" s="163"/>
      <c r="E95" s="164">
        <v>15</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217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3">
        <v>29</v>
      </c>
      <c r="B96" s="174" t="s">
        <v>1649</v>
      </c>
      <c r="C96" s="182" t="s">
        <v>1650</v>
      </c>
      <c r="D96" s="175" t="s">
        <v>414</v>
      </c>
      <c r="E96" s="176">
        <v>24</v>
      </c>
      <c r="F96" s="177"/>
      <c r="G96" s="178">
        <f>ROUND(E96*F96,2)</f>
        <v>0</v>
      </c>
      <c r="H96" s="177"/>
      <c r="I96" s="178">
        <f>ROUND(E96*H96,2)</f>
        <v>0</v>
      </c>
      <c r="J96" s="177"/>
      <c r="K96" s="178">
        <f>ROUND(E96*J96,2)</f>
        <v>0</v>
      </c>
      <c r="L96" s="178">
        <v>21</v>
      </c>
      <c r="M96" s="178">
        <f>G96*(1+L96/100)</f>
        <v>0</v>
      </c>
      <c r="N96" s="176">
        <v>2.7999999999999998E-4</v>
      </c>
      <c r="O96" s="176">
        <f>ROUND(E96*N96,2)</f>
        <v>0.01</v>
      </c>
      <c r="P96" s="176">
        <v>0</v>
      </c>
      <c r="Q96" s="176">
        <f>ROUND(E96*P96,2)</f>
        <v>0</v>
      </c>
      <c r="R96" s="178"/>
      <c r="S96" s="178" t="s">
        <v>229</v>
      </c>
      <c r="T96" s="179" t="s">
        <v>229</v>
      </c>
      <c r="U96" s="158">
        <v>0</v>
      </c>
      <c r="V96" s="158">
        <f>ROUND(E96*U96,2)</f>
        <v>0</v>
      </c>
      <c r="W96" s="158"/>
      <c r="X96" s="158" t="s">
        <v>208</v>
      </c>
      <c r="Y96" s="158" t="s">
        <v>209</v>
      </c>
      <c r="Z96" s="147"/>
      <c r="AA96" s="147"/>
      <c r="AB96" s="147"/>
      <c r="AC96" s="147"/>
      <c r="AD96" s="147"/>
      <c r="AE96" s="147"/>
      <c r="AF96" s="147"/>
      <c r="AG96" s="147" t="s">
        <v>1335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
      <c r="A97" s="154"/>
      <c r="B97" s="155"/>
      <c r="C97" s="256" t="s">
        <v>1651</v>
      </c>
      <c r="D97" s="257"/>
      <c r="E97" s="257"/>
      <c r="F97" s="257"/>
      <c r="G97" s="257"/>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212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3">
        <v>30</v>
      </c>
      <c r="B98" s="174" t="s">
        <v>1652</v>
      </c>
      <c r="C98" s="182" t="s">
        <v>1653</v>
      </c>
      <c r="D98" s="175" t="s">
        <v>296</v>
      </c>
      <c r="E98" s="176">
        <v>5</v>
      </c>
      <c r="F98" s="177"/>
      <c r="G98" s="178">
        <f>ROUND(E98*F98,2)</f>
        <v>0</v>
      </c>
      <c r="H98" s="177"/>
      <c r="I98" s="178">
        <f>ROUND(E98*H98,2)</f>
        <v>0</v>
      </c>
      <c r="J98" s="177"/>
      <c r="K98" s="178">
        <f>ROUND(E98*J98,2)</f>
        <v>0</v>
      </c>
      <c r="L98" s="178">
        <v>21</v>
      </c>
      <c r="M98" s="178">
        <f>G98*(1+L98/100)</f>
        <v>0</v>
      </c>
      <c r="N98" s="176">
        <v>2.5000000000000001E-4</v>
      </c>
      <c r="O98" s="176">
        <f>ROUND(E98*N98,2)</f>
        <v>0</v>
      </c>
      <c r="P98" s="176">
        <v>0</v>
      </c>
      <c r="Q98" s="176">
        <f>ROUND(E98*P98,2)</f>
        <v>0</v>
      </c>
      <c r="R98" s="178"/>
      <c r="S98" s="178" t="s">
        <v>229</v>
      </c>
      <c r="T98" s="179" t="s">
        <v>229</v>
      </c>
      <c r="U98" s="158">
        <v>0</v>
      </c>
      <c r="V98" s="158">
        <f>ROUND(E98*U98,2)</f>
        <v>0</v>
      </c>
      <c r="W98" s="158"/>
      <c r="X98" s="158" t="s">
        <v>208</v>
      </c>
      <c r="Y98" s="158" t="s">
        <v>209</v>
      </c>
      <c r="Z98" s="147"/>
      <c r="AA98" s="147"/>
      <c r="AB98" s="147"/>
      <c r="AC98" s="147"/>
      <c r="AD98" s="147"/>
      <c r="AE98" s="147"/>
      <c r="AF98" s="147"/>
      <c r="AG98" s="147" t="s">
        <v>1335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256" t="s">
        <v>1654</v>
      </c>
      <c r="D99" s="257"/>
      <c r="E99" s="257"/>
      <c r="F99" s="257"/>
      <c r="G99" s="257"/>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212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3">
        <v>31</v>
      </c>
      <c r="B100" s="174" t="s">
        <v>1655</v>
      </c>
      <c r="C100" s="182" t="s">
        <v>1656</v>
      </c>
      <c r="D100" s="175" t="s">
        <v>414</v>
      </c>
      <c r="E100" s="176">
        <v>260</v>
      </c>
      <c r="F100" s="177"/>
      <c r="G100" s="178">
        <f>ROUND(E100*F100,2)</f>
        <v>0</v>
      </c>
      <c r="H100" s="177"/>
      <c r="I100" s="178">
        <f>ROUND(E100*H100,2)</f>
        <v>0</v>
      </c>
      <c r="J100" s="177"/>
      <c r="K100" s="178">
        <f>ROUND(E100*J100,2)</f>
        <v>0</v>
      </c>
      <c r="L100" s="178">
        <v>21</v>
      </c>
      <c r="M100" s="178">
        <f>G100*(1+L100/100)</f>
        <v>0</v>
      </c>
      <c r="N100" s="176">
        <v>2.3000000000000001E-4</v>
      </c>
      <c r="O100" s="176">
        <f>ROUND(E100*N100,2)</f>
        <v>0.06</v>
      </c>
      <c r="P100" s="176">
        <v>0</v>
      </c>
      <c r="Q100" s="176">
        <f>ROUND(E100*P100,2)</f>
        <v>0</v>
      </c>
      <c r="R100" s="178"/>
      <c r="S100" s="178" t="s">
        <v>229</v>
      </c>
      <c r="T100" s="179" t="s">
        <v>1657</v>
      </c>
      <c r="U100" s="158">
        <v>0</v>
      </c>
      <c r="V100" s="158">
        <f>ROUND(E100*U100,2)</f>
        <v>0</v>
      </c>
      <c r="W100" s="158"/>
      <c r="X100" s="158" t="s">
        <v>208</v>
      </c>
      <c r="Y100" s="158" t="s">
        <v>209</v>
      </c>
      <c r="Z100" s="147"/>
      <c r="AA100" s="147"/>
      <c r="AB100" s="147"/>
      <c r="AC100" s="147"/>
      <c r="AD100" s="147"/>
      <c r="AE100" s="147"/>
      <c r="AF100" s="147"/>
      <c r="AG100" s="147" t="s">
        <v>1335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256" t="s">
        <v>1658</v>
      </c>
      <c r="D101" s="257"/>
      <c r="E101" s="257"/>
      <c r="F101" s="257"/>
      <c r="G101" s="257"/>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212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3" t="s">
        <v>1659</v>
      </c>
      <c r="D102" s="163"/>
      <c r="E102" s="164">
        <v>240</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217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3" t="s">
        <v>1580</v>
      </c>
      <c r="D103" s="163"/>
      <c r="E103" s="164">
        <v>20</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217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2.5" outlineLevel="1" x14ac:dyDescent="0.2">
      <c r="A104" s="173">
        <v>32</v>
      </c>
      <c r="B104" s="174" t="s">
        <v>1660</v>
      </c>
      <c r="C104" s="182" t="s">
        <v>1661</v>
      </c>
      <c r="D104" s="175" t="s">
        <v>414</v>
      </c>
      <c r="E104" s="176">
        <v>17</v>
      </c>
      <c r="F104" s="177"/>
      <c r="G104" s="178">
        <f>ROUND(E104*F104,2)</f>
        <v>0</v>
      </c>
      <c r="H104" s="177"/>
      <c r="I104" s="178">
        <f>ROUND(E104*H104,2)</f>
        <v>0</v>
      </c>
      <c r="J104" s="177"/>
      <c r="K104" s="178">
        <f>ROUND(E104*J104,2)</f>
        <v>0</v>
      </c>
      <c r="L104" s="178">
        <v>21</v>
      </c>
      <c r="M104" s="178">
        <f>G104*(1+L104/100)</f>
        <v>0</v>
      </c>
      <c r="N104" s="176">
        <v>3.2000000000000003E-4</v>
      </c>
      <c r="O104" s="176">
        <f>ROUND(E104*N104,2)</f>
        <v>0.01</v>
      </c>
      <c r="P104" s="176">
        <v>0</v>
      </c>
      <c r="Q104" s="176">
        <f>ROUND(E104*P104,2)</f>
        <v>0</v>
      </c>
      <c r="R104" s="178"/>
      <c r="S104" s="178" t="s">
        <v>229</v>
      </c>
      <c r="T104" s="179" t="s">
        <v>229</v>
      </c>
      <c r="U104" s="158">
        <v>0</v>
      </c>
      <c r="V104" s="158">
        <f>ROUND(E104*U104,2)</f>
        <v>0</v>
      </c>
      <c r="W104" s="158"/>
      <c r="X104" s="158" t="s">
        <v>208</v>
      </c>
      <c r="Y104" s="158" t="s">
        <v>209</v>
      </c>
      <c r="Z104" s="147"/>
      <c r="AA104" s="147"/>
      <c r="AB104" s="147"/>
      <c r="AC104" s="147"/>
      <c r="AD104" s="147"/>
      <c r="AE104" s="147"/>
      <c r="AF104" s="147"/>
      <c r="AG104" s="147" t="s">
        <v>1335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56" t="s">
        <v>1658</v>
      </c>
      <c r="D105" s="257"/>
      <c r="E105" s="257"/>
      <c r="F105" s="257"/>
      <c r="G105" s="257"/>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212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83" t="s">
        <v>1662</v>
      </c>
      <c r="D106" s="163"/>
      <c r="E106" s="164">
        <v>5</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83" t="s">
        <v>1663</v>
      </c>
      <c r="D107" s="163"/>
      <c r="E107" s="164">
        <v>10</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217</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83" t="s">
        <v>1664</v>
      </c>
      <c r="D108" s="163"/>
      <c r="E108" s="164">
        <v>2</v>
      </c>
      <c r="F108" s="158"/>
      <c r="G108" s="158"/>
      <c r="H108" s="158"/>
      <c r="I108" s="158"/>
      <c r="J108" s="158"/>
      <c r="K108" s="158"/>
      <c r="L108" s="158"/>
      <c r="M108" s="158"/>
      <c r="N108" s="157"/>
      <c r="O108" s="157"/>
      <c r="P108" s="157"/>
      <c r="Q108" s="157"/>
      <c r="R108" s="158"/>
      <c r="S108" s="158"/>
      <c r="T108" s="158"/>
      <c r="U108" s="158"/>
      <c r="V108" s="158"/>
      <c r="W108" s="158"/>
      <c r="X108" s="158"/>
      <c r="Y108" s="158"/>
      <c r="Z108" s="147"/>
      <c r="AA108" s="147"/>
      <c r="AB108" s="147"/>
      <c r="AC108" s="147"/>
      <c r="AD108" s="147"/>
      <c r="AE108" s="147"/>
      <c r="AF108" s="147"/>
      <c r="AG108" s="147" t="s">
        <v>217</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88">
        <v>33</v>
      </c>
      <c r="B109" s="189" t="s">
        <v>1665</v>
      </c>
      <c r="C109" s="196" t="s">
        <v>1666</v>
      </c>
      <c r="D109" s="190" t="s">
        <v>414</v>
      </c>
      <c r="E109" s="191">
        <v>25</v>
      </c>
      <c r="F109" s="192"/>
      <c r="G109" s="193">
        <f>ROUND(E109*F109,2)</f>
        <v>0</v>
      </c>
      <c r="H109" s="192"/>
      <c r="I109" s="193">
        <f>ROUND(E109*H109,2)</f>
        <v>0</v>
      </c>
      <c r="J109" s="192"/>
      <c r="K109" s="193">
        <f>ROUND(E109*J109,2)</f>
        <v>0</v>
      </c>
      <c r="L109" s="193">
        <v>21</v>
      </c>
      <c r="M109" s="193">
        <f>G109*(1+L109/100)</f>
        <v>0</v>
      </c>
      <c r="N109" s="191">
        <v>8.0000000000000004E-4</v>
      </c>
      <c r="O109" s="191">
        <f>ROUND(E109*N109,2)</f>
        <v>0.02</v>
      </c>
      <c r="P109" s="191">
        <v>0</v>
      </c>
      <c r="Q109" s="191">
        <f>ROUND(E109*P109,2)</f>
        <v>0</v>
      </c>
      <c r="R109" s="193"/>
      <c r="S109" s="193" t="s">
        <v>229</v>
      </c>
      <c r="T109" s="194" t="s">
        <v>229</v>
      </c>
      <c r="U109" s="158">
        <v>0</v>
      </c>
      <c r="V109" s="158">
        <f>ROUND(E109*U109,2)</f>
        <v>0</v>
      </c>
      <c r="W109" s="158"/>
      <c r="X109" s="158" t="s">
        <v>208</v>
      </c>
      <c r="Y109" s="158" t="s">
        <v>209</v>
      </c>
      <c r="Z109" s="147"/>
      <c r="AA109" s="147"/>
      <c r="AB109" s="147"/>
      <c r="AC109" s="147"/>
      <c r="AD109" s="147"/>
      <c r="AE109" s="147"/>
      <c r="AF109" s="147"/>
      <c r="AG109" s="147" t="s">
        <v>1335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8">
        <v>34</v>
      </c>
      <c r="B110" s="189" t="s">
        <v>1667</v>
      </c>
      <c r="C110" s="196" t="s">
        <v>1668</v>
      </c>
      <c r="D110" s="190" t="s">
        <v>296</v>
      </c>
      <c r="E110" s="191">
        <v>2</v>
      </c>
      <c r="F110" s="192"/>
      <c r="G110" s="193">
        <f>ROUND(E110*F110,2)</f>
        <v>0</v>
      </c>
      <c r="H110" s="192"/>
      <c r="I110" s="193">
        <f>ROUND(E110*H110,2)</f>
        <v>0</v>
      </c>
      <c r="J110" s="192"/>
      <c r="K110" s="193">
        <f>ROUND(E110*J110,2)</f>
        <v>0</v>
      </c>
      <c r="L110" s="193">
        <v>21</v>
      </c>
      <c r="M110" s="193">
        <f>G110*(1+L110/100)</f>
        <v>0</v>
      </c>
      <c r="N110" s="191">
        <v>0</v>
      </c>
      <c r="O110" s="191">
        <f>ROUND(E110*N110,2)</f>
        <v>0</v>
      </c>
      <c r="P110" s="191">
        <v>0</v>
      </c>
      <c r="Q110" s="191">
        <f>ROUND(E110*P110,2)</f>
        <v>0</v>
      </c>
      <c r="R110" s="193"/>
      <c r="S110" s="193" t="s">
        <v>206</v>
      </c>
      <c r="T110" s="194" t="s">
        <v>207</v>
      </c>
      <c r="U110" s="158">
        <v>0</v>
      </c>
      <c r="V110" s="158">
        <f>ROUND(E110*U110,2)</f>
        <v>0</v>
      </c>
      <c r="W110" s="158"/>
      <c r="X110" s="158" t="s">
        <v>208</v>
      </c>
      <c r="Y110" s="158" t="s">
        <v>209</v>
      </c>
      <c r="Z110" s="147"/>
      <c r="AA110" s="147"/>
      <c r="AB110" s="147"/>
      <c r="AC110" s="147"/>
      <c r="AD110" s="147"/>
      <c r="AE110" s="147"/>
      <c r="AF110" s="147"/>
      <c r="AG110" s="147" t="s">
        <v>1335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73">
        <v>35</v>
      </c>
      <c r="B111" s="174" t="s">
        <v>1669</v>
      </c>
      <c r="C111" s="182" t="s">
        <v>1670</v>
      </c>
      <c r="D111" s="175" t="s">
        <v>296</v>
      </c>
      <c r="E111" s="176">
        <v>1</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c r="S111" s="178" t="s">
        <v>206</v>
      </c>
      <c r="T111" s="179" t="s">
        <v>207</v>
      </c>
      <c r="U111" s="158">
        <v>0</v>
      </c>
      <c r="V111" s="158">
        <f>ROUND(E111*U111,2)</f>
        <v>0</v>
      </c>
      <c r="W111" s="158"/>
      <c r="X111" s="158" t="s">
        <v>208</v>
      </c>
      <c r="Y111" s="158" t="s">
        <v>209</v>
      </c>
      <c r="Z111" s="147"/>
      <c r="AA111" s="147"/>
      <c r="AB111" s="147"/>
      <c r="AC111" s="147"/>
      <c r="AD111" s="147"/>
      <c r="AE111" s="147"/>
      <c r="AF111" s="147"/>
      <c r="AG111" s="147" t="s">
        <v>1335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56" t="s">
        <v>1671</v>
      </c>
      <c r="D112" s="257"/>
      <c r="E112" s="257"/>
      <c r="F112" s="257"/>
      <c r="G112" s="257"/>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212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3">
        <v>36</v>
      </c>
      <c r="B113" s="174" t="s">
        <v>1672</v>
      </c>
      <c r="C113" s="182" t="s">
        <v>1673</v>
      </c>
      <c r="D113" s="175" t="s">
        <v>296</v>
      </c>
      <c r="E113" s="176">
        <v>6</v>
      </c>
      <c r="F113" s="177"/>
      <c r="G113" s="178">
        <f>ROUND(E113*F113,2)</f>
        <v>0</v>
      </c>
      <c r="H113" s="177"/>
      <c r="I113" s="178">
        <f>ROUND(E113*H113,2)</f>
        <v>0</v>
      </c>
      <c r="J113" s="177"/>
      <c r="K113" s="178">
        <f>ROUND(E113*J113,2)</f>
        <v>0</v>
      </c>
      <c r="L113" s="178">
        <v>21</v>
      </c>
      <c r="M113" s="178">
        <f>G113*(1+L113/100)</f>
        <v>0</v>
      </c>
      <c r="N113" s="176">
        <v>5.0000000000000002E-5</v>
      </c>
      <c r="O113" s="176">
        <f>ROUND(E113*N113,2)</f>
        <v>0</v>
      </c>
      <c r="P113" s="176">
        <v>0</v>
      </c>
      <c r="Q113" s="176">
        <f>ROUND(E113*P113,2)</f>
        <v>0</v>
      </c>
      <c r="R113" s="178"/>
      <c r="S113" s="178" t="s">
        <v>206</v>
      </c>
      <c r="T113" s="179" t="s">
        <v>207</v>
      </c>
      <c r="U113" s="158">
        <v>0</v>
      </c>
      <c r="V113" s="158">
        <f>ROUND(E113*U113,2)</f>
        <v>0</v>
      </c>
      <c r="W113" s="158"/>
      <c r="X113" s="158" t="s">
        <v>208</v>
      </c>
      <c r="Y113" s="158" t="s">
        <v>209</v>
      </c>
      <c r="Z113" s="147"/>
      <c r="AA113" s="147"/>
      <c r="AB113" s="147"/>
      <c r="AC113" s="147"/>
      <c r="AD113" s="147"/>
      <c r="AE113" s="147"/>
      <c r="AF113" s="147"/>
      <c r="AG113" s="147" t="s">
        <v>1335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6" t="s">
        <v>1674</v>
      </c>
      <c r="D114" s="257"/>
      <c r="E114" s="257"/>
      <c r="F114" s="257"/>
      <c r="G114" s="257"/>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212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183" t="s">
        <v>1621</v>
      </c>
      <c r="D115" s="163"/>
      <c r="E115" s="164">
        <v>2</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217</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3" t="s">
        <v>1614</v>
      </c>
      <c r="D116" s="163"/>
      <c r="E116" s="164">
        <v>4</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217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73">
        <v>37</v>
      </c>
      <c r="B117" s="174" t="s">
        <v>1675</v>
      </c>
      <c r="C117" s="182" t="s">
        <v>1676</v>
      </c>
      <c r="D117" s="175" t="s">
        <v>296</v>
      </c>
      <c r="E117" s="176">
        <v>1</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206</v>
      </c>
      <c r="T117" s="179" t="s">
        <v>207</v>
      </c>
      <c r="U117" s="158">
        <v>0</v>
      </c>
      <c r="V117" s="158">
        <f>ROUND(E117*U117,2)</f>
        <v>0</v>
      </c>
      <c r="W117" s="158"/>
      <c r="X117" s="158" t="s">
        <v>208</v>
      </c>
      <c r="Y117" s="158" t="s">
        <v>209</v>
      </c>
      <c r="Z117" s="147"/>
      <c r="AA117" s="147"/>
      <c r="AB117" s="147"/>
      <c r="AC117" s="147"/>
      <c r="AD117" s="147"/>
      <c r="AE117" s="147"/>
      <c r="AF117" s="147"/>
      <c r="AG117" s="147" t="s">
        <v>1335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56" t="s">
        <v>1677</v>
      </c>
      <c r="D118" s="257"/>
      <c r="E118" s="257"/>
      <c r="F118" s="257"/>
      <c r="G118" s="257"/>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212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3">
        <v>38</v>
      </c>
      <c r="B119" s="174" t="s">
        <v>1678</v>
      </c>
      <c r="C119" s="182" t="s">
        <v>1679</v>
      </c>
      <c r="D119" s="175" t="s">
        <v>296</v>
      </c>
      <c r="E119" s="176">
        <v>1</v>
      </c>
      <c r="F119" s="177"/>
      <c r="G119" s="178">
        <f>ROUND(E119*F119,2)</f>
        <v>0</v>
      </c>
      <c r="H119" s="177"/>
      <c r="I119" s="178">
        <f>ROUND(E119*H119,2)</f>
        <v>0</v>
      </c>
      <c r="J119" s="177"/>
      <c r="K119" s="178">
        <f>ROUND(E119*J119,2)</f>
        <v>0</v>
      </c>
      <c r="L119" s="178">
        <v>21</v>
      </c>
      <c r="M119" s="178">
        <f>G119*(1+L119/100)</f>
        <v>0</v>
      </c>
      <c r="N119" s="176">
        <v>0</v>
      </c>
      <c r="O119" s="176">
        <f>ROUND(E119*N119,2)</f>
        <v>0</v>
      </c>
      <c r="P119" s="176">
        <v>0</v>
      </c>
      <c r="Q119" s="176">
        <f>ROUND(E119*P119,2)</f>
        <v>0</v>
      </c>
      <c r="R119" s="178"/>
      <c r="S119" s="178" t="s">
        <v>206</v>
      </c>
      <c r="T119" s="179" t="s">
        <v>207</v>
      </c>
      <c r="U119" s="158">
        <v>0</v>
      </c>
      <c r="V119" s="158">
        <f>ROUND(E119*U119,2)</f>
        <v>0</v>
      </c>
      <c r="W119" s="158"/>
      <c r="X119" s="158" t="s">
        <v>208</v>
      </c>
      <c r="Y119" s="158" t="s">
        <v>209</v>
      </c>
      <c r="Z119" s="147"/>
      <c r="AA119" s="147"/>
      <c r="AB119" s="147"/>
      <c r="AC119" s="147"/>
      <c r="AD119" s="147"/>
      <c r="AE119" s="147"/>
      <c r="AF119" s="147"/>
      <c r="AG119" s="147" t="s">
        <v>1335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56" t="s">
        <v>1680</v>
      </c>
      <c r="D120" s="257"/>
      <c r="E120" s="257"/>
      <c r="F120" s="257"/>
      <c r="G120" s="257"/>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212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4" t="s">
        <v>244</v>
      </c>
      <c r="D121" s="160"/>
      <c r="E121" s="161"/>
      <c r="F121" s="162"/>
      <c r="G121" s="162"/>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212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254" t="s">
        <v>1681</v>
      </c>
      <c r="D122" s="255"/>
      <c r="E122" s="255"/>
      <c r="F122" s="255"/>
      <c r="G122" s="255"/>
      <c r="H122" s="158"/>
      <c r="I122" s="158"/>
      <c r="J122" s="158"/>
      <c r="K122" s="158"/>
      <c r="L122" s="158"/>
      <c r="M122" s="158"/>
      <c r="N122" s="157"/>
      <c r="O122" s="157"/>
      <c r="P122" s="157"/>
      <c r="Q122" s="157"/>
      <c r="R122" s="158"/>
      <c r="S122" s="158"/>
      <c r="T122" s="158"/>
      <c r="U122" s="158"/>
      <c r="V122" s="158"/>
      <c r="W122" s="158"/>
      <c r="X122" s="158"/>
      <c r="Y122" s="158"/>
      <c r="Z122" s="147"/>
      <c r="AA122" s="147"/>
      <c r="AB122" s="147"/>
      <c r="AC122" s="147"/>
      <c r="AD122" s="147"/>
      <c r="AE122" s="147"/>
      <c r="AF122" s="147"/>
      <c r="AG122" s="147" t="s">
        <v>212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3">
        <v>39</v>
      </c>
      <c r="B123" s="174" t="s">
        <v>1682</v>
      </c>
      <c r="C123" s="182" t="s">
        <v>1683</v>
      </c>
      <c r="D123" s="175" t="s">
        <v>296</v>
      </c>
      <c r="E123" s="176">
        <v>1</v>
      </c>
      <c r="F123" s="177"/>
      <c r="G123" s="178">
        <f>ROUND(E123*F123,2)</f>
        <v>0</v>
      </c>
      <c r="H123" s="177"/>
      <c r="I123" s="178">
        <f>ROUND(E123*H123,2)</f>
        <v>0</v>
      </c>
      <c r="J123" s="177"/>
      <c r="K123" s="178">
        <f>ROUND(E123*J123,2)</f>
        <v>0</v>
      </c>
      <c r="L123" s="178">
        <v>21</v>
      </c>
      <c r="M123" s="178">
        <f>G123*(1+L123/100)</f>
        <v>0</v>
      </c>
      <c r="N123" s="176">
        <v>0</v>
      </c>
      <c r="O123" s="176">
        <f>ROUND(E123*N123,2)</f>
        <v>0</v>
      </c>
      <c r="P123" s="176">
        <v>0</v>
      </c>
      <c r="Q123" s="176">
        <f>ROUND(E123*P123,2)</f>
        <v>0</v>
      </c>
      <c r="R123" s="178"/>
      <c r="S123" s="178" t="s">
        <v>206</v>
      </c>
      <c r="T123" s="179" t="s">
        <v>207</v>
      </c>
      <c r="U123" s="158">
        <v>0</v>
      </c>
      <c r="V123" s="158">
        <f>ROUND(E123*U123,2)</f>
        <v>0</v>
      </c>
      <c r="W123" s="158"/>
      <c r="X123" s="158" t="s">
        <v>208</v>
      </c>
      <c r="Y123" s="158" t="s">
        <v>209</v>
      </c>
      <c r="Z123" s="147"/>
      <c r="AA123" s="147"/>
      <c r="AB123" s="147"/>
      <c r="AC123" s="147"/>
      <c r="AD123" s="147"/>
      <c r="AE123" s="147"/>
      <c r="AF123" s="147"/>
      <c r="AG123" s="147" t="s">
        <v>1335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256" t="s">
        <v>1684</v>
      </c>
      <c r="D124" s="257"/>
      <c r="E124" s="257"/>
      <c r="F124" s="257"/>
      <c r="G124" s="257"/>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212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3">
        <v>40</v>
      </c>
      <c r="B125" s="174" t="s">
        <v>1685</v>
      </c>
      <c r="C125" s="182" t="s">
        <v>1686</v>
      </c>
      <c r="D125" s="175" t="s">
        <v>296</v>
      </c>
      <c r="E125" s="176">
        <v>1</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c r="S125" s="178" t="s">
        <v>206</v>
      </c>
      <c r="T125" s="179" t="s">
        <v>207</v>
      </c>
      <c r="U125" s="158">
        <v>0</v>
      </c>
      <c r="V125" s="158">
        <f>ROUND(E125*U125,2)</f>
        <v>0</v>
      </c>
      <c r="W125" s="158"/>
      <c r="X125" s="158" t="s">
        <v>208</v>
      </c>
      <c r="Y125" s="158" t="s">
        <v>209</v>
      </c>
      <c r="Z125" s="147"/>
      <c r="AA125" s="147"/>
      <c r="AB125" s="147"/>
      <c r="AC125" s="147"/>
      <c r="AD125" s="147"/>
      <c r="AE125" s="147"/>
      <c r="AF125" s="147"/>
      <c r="AG125" s="147" t="s">
        <v>1335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256" t="s">
        <v>1687</v>
      </c>
      <c r="D126" s="257"/>
      <c r="E126" s="257"/>
      <c r="F126" s="257"/>
      <c r="G126" s="257"/>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212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3">
        <v>41</v>
      </c>
      <c r="B127" s="174" t="s">
        <v>1688</v>
      </c>
      <c r="C127" s="182" t="s">
        <v>1689</v>
      </c>
      <c r="D127" s="175" t="s">
        <v>296</v>
      </c>
      <c r="E127" s="176">
        <v>1</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c r="S127" s="178" t="s">
        <v>206</v>
      </c>
      <c r="T127" s="179" t="s">
        <v>207</v>
      </c>
      <c r="U127" s="158">
        <v>0</v>
      </c>
      <c r="V127" s="158">
        <f>ROUND(E127*U127,2)</f>
        <v>0</v>
      </c>
      <c r="W127" s="158"/>
      <c r="X127" s="158" t="s">
        <v>208</v>
      </c>
      <c r="Y127" s="158" t="s">
        <v>209</v>
      </c>
      <c r="Z127" s="147"/>
      <c r="AA127" s="147"/>
      <c r="AB127" s="147"/>
      <c r="AC127" s="147"/>
      <c r="AD127" s="147"/>
      <c r="AE127" s="147"/>
      <c r="AF127" s="147"/>
      <c r="AG127" s="147" t="s">
        <v>1335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256" t="s">
        <v>1690</v>
      </c>
      <c r="D128" s="257"/>
      <c r="E128" s="257"/>
      <c r="F128" s="257"/>
      <c r="G128" s="257"/>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212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3">
        <v>42</v>
      </c>
      <c r="B129" s="174" t="s">
        <v>1691</v>
      </c>
      <c r="C129" s="182" t="s">
        <v>1692</v>
      </c>
      <c r="D129" s="175" t="s">
        <v>840</v>
      </c>
      <c r="E129" s="176">
        <v>1</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206</v>
      </c>
      <c r="T129" s="179" t="s">
        <v>207</v>
      </c>
      <c r="U129" s="158">
        <v>0</v>
      </c>
      <c r="V129" s="158">
        <f>ROUND(E129*U129,2)</f>
        <v>0</v>
      </c>
      <c r="W129" s="158"/>
      <c r="X129" s="158" t="s">
        <v>208</v>
      </c>
      <c r="Y129" s="158" t="s">
        <v>209</v>
      </c>
      <c r="Z129" s="147"/>
      <c r="AA129" s="147"/>
      <c r="AB129" s="147"/>
      <c r="AC129" s="147"/>
      <c r="AD129" s="147"/>
      <c r="AE129" s="147"/>
      <c r="AF129" s="147"/>
      <c r="AG129" s="147" t="s">
        <v>1335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256" t="s">
        <v>1693</v>
      </c>
      <c r="D130" s="257"/>
      <c r="E130" s="257"/>
      <c r="F130" s="257"/>
      <c r="G130" s="257"/>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212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80" t="str">
        <f>C130</f>
        <v>Jiné montáže nepředvítatelné + jiný spotřební materiál sádra, hřeby, vruty, nehořlavé podložky , kabelové oka aj.</v>
      </c>
      <c r="BB130" s="147"/>
      <c r="BC130" s="147"/>
      <c r="BD130" s="147"/>
      <c r="BE130" s="147"/>
      <c r="BF130" s="147"/>
      <c r="BG130" s="147"/>
      <c r="BH130" s="147"/>
    </row>
    <row r="131" spans="1:60" outlineLevel="1" x14ac:dyDescent="0.2">
      <c r="A131" s="173">
        <v>43</v>
      </c>
      <c r="B131" s="174" t="s">
        <v>1694</v>
      </c>
      <c r="C131" s="182" t="s">
        <v>1695</v>
      </c>
      <c r="D131" s="175" t="s">
        <v>414</v>
      </c>
      <c r="E131" s="176">
        <v>1125</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c r="S131" s="178" t="s">
        <v>206</v>
      </c>
      <c r="T131" s="179" t="s">
        <v>207</v>
      </c>
      <c r="U131" s="158">
        <v>0</v>
      </c>
      <c r="V131" s="158">
        <f>ROUND(E131*U131,2)</f>
        <v>0</v>
      </c>
      <c r="W131" s="158"/>
      <c r="X131" s="158" t="s">
        <v>208</v>
      </c>
      <c r="Y131" s="158" t="s">
        <v>209</v>
      </c>
      <c r="Z131" s="147"/>
      <c r="AA131" s="147"/>
      <c r="AB131" s="147"/>
      <c r="AC131" s="147"/>
      <c r="AD131" s="147"/>
      <c r="AE131" s="147"/>
      <c r="AF131" s="147"/>
      <c r="AG131" s="147" t="s">
        <v>1335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256" t="s">
        <v>1696</v>
      </c>
      <c r="D132" s="257"/>
      <c r="E132" s="257"/>
      <c r="F132" s="257"/>
      <c r="G132" s="257"/>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212</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183" t="s">
        <v>1697</v>
      </c>
      <c r="D133" s="163"/>
      <c r="E133" s="164">
        <v>640</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217</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83" t="s">
        <v>1698</v>
      </c>
      <c r="D134" s="163"/>
      <c r="E134" s="164">
        <v>352</v>
      </c>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217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3" t="s">
        <v>1699</v>
      </c>
      <c r="D135" s="163"/>
      <c r="E135" s="164">
        <v>65</v>
      </c>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217</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3" t="s">
        <v>1700</v>
      </c>
      <c r="D136" s="163"/>
      <c r="E136" s="164">
        <v>68</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217</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73">
        <v>44</v>
      </c>
      <c r="B137" s="174" t="s">
        <v>1701</v>
      </c>
      <c r="C137" s="182" t="s">
        <v>1702</v>
      </c>
      <c r="D137" s="175" t="s">
        <v>414</v>
      </c>
      <c r="E137" s="176">
        <v>340</v>
      </c>
      <c r="F137" s="177"/>
      <c r="G137" s="178">
        <f>ROUND(E137*F137,2)</f>
        <v>0</v>
      </c>
      <c r="H137" s="177"/>
      <c r="I137" s="178">
        <f>ROUND(E137*H137,2)</f>
        <v>0</v>
      </c>
      <c r="J137" s="177"/>
      <c r="K137" s="178">
        <f>ROUND(E137*J137,2)</f>
        <v>0</v>
      </c>
      <c r="L137" s="178">
        <v>21</v>
      </c>
      <c r="M137" s="178">
        <f>G137*(1+L137/100)</f>
        <v>0</v>
      </c>
      <c r="N137" s="176">
        <v>1.6000000000000001E-4</v>
      </c>
      <c r="O137" s="176">
        <f>ROUND(E137*N137,2)</f>
        <v>0.05</v>
      </c>
      <c r="P137" s="176">
        <v>0</v>
      </c>
      <c r="Q137" s="176">
        <f>ROUND(E137*P137,2)</f>
        <v>0</v>
      </c>
      <c r="R137" s="178" t="s">
        <v>284</v>
      </c>
      <c r="S137" s="178" t="s">
        <v>229</v>
      </c>
      <c r="T137" s="179" t="s">
        <v>978</v>
      </c>
      <c r="U137" s="158">
        <v>0</v>
      </c>
      <c r="V137" s="158">
        <f>ROUND(E137*U137,2)</f>
        <v>0</v>
      </c>
      <c r="W137" s="158"/>
      <c r="X137" s="158" t="s">
        <v>286</v>
      </c>
      <c r="Y137" s="158" t="s">
        <v>209</v>
      </c>
      <c r="Z137" s="147"/>
      <c r="AA137" s="147"/>
      <c r="AB137" s="147"/>
      <c r="AC137" s="147"/>
      <c r="AD137" s="147"/>
      <c r="AE137" s="147"/>
      <c r="AF137" s="147"/>
      <c r="AG137" s="147" t="s">
        <v>1329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256" t="s">
        <v>1658</v>
      </c>
      <c r="D138" s="257"/>
      <c r="E138" s="257"/>
      <c r="F138" s="257"/>
      <c r="G138" s="257"/>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212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3" t="s">
        <v>1703</v>
      </c>
      <c r="D139" s="163"/>
      <c r="E139" s="164">
        <v>320</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217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3" t="s">
        <v>1580</v>
      </c>
      <c r="D140" s="163"/>
      <c r="E140" s="164">
        <v>20</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217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73">
        <v>45</v>
      </c>
      <c r="B141" s="174" t="s">
        <v>1704</v>
      </c>
      <c r="C141" s="182" t="s">
        <v>1705</v>
      </c>
      <c r="D141" s="175" t="s">
        <v>414</v>
      </c>
      <c r="E141" s="176">
        <v>25</v>
      </c>
      <c r="F141" s="177"/>
      <c r="G141" s="178">
        <f>ROUND(E141*F141,2)</f>
        <v>0</v>
      </c>
      <c r="H141" s="177"/>
      <c r="I141" s="178">
        <f>ROUND(E141*H141,2)</f>
        <v>0</v>
      </c>
      <c r="J141" s="177"/>
      <c r="K141" s="178">
        <f>ROUND(E141*J141,2)</f>
        <v>0</v>
      </c>
      <c r="L141" s="178">
        <v>21</v>
      </c>
      <c r="M141" s="178">
        <f>G141*(1+L141/100)</f>
        <v>0</v>
      </c>
      <c r="N141" s="176">
        <v>2.1000000000000001E-4</v>
      </c>
      <c r="O141" s="176">
        <f>ROUND(E141*N141,2)</f>
        <v>0.01</v>
      </c>
      <c r="P141" s="176">
        <v>0</v>
      </c>
      <c r="Q141" s="176">
        <f>ROUND(E141*P141,2)</f>
        <v>0</v>
      </c>
      <c r="R141" s="178" t="s">
        <v>284</v>
      </c>
      <c r="S141" s="178" t="s">
        <v>229</v>
      </c>
      <c r="T141" s="179" t="s">
        <v>229</v>
      </c>
      <c r="U141" s="158">
        <v>0</v>
      </c>
      <c r="V141" s="158">
        <f>ROUND(E141*U141,2)</f>
        <v>0</v>
      </c>
      <c r="W141" s="158"/>
      <c r="X141" s="158" t="s">
        <v>286</v>
      </c>
      <c r="Y141" s="158" t="s">
        <v>209</v>
      </c>
      <c r="Z141" s="147"/>
      <c r="AA141" s="147"/>
      <c r="AB141" s="147"/>
      <c r="AC141" s="147"/>
      <c r="AD141" s="147"/>
      <c r="AE141" s="147"/>
      <c r="AF141" s="147"/>
      <c r="AG141" s="147" t="s">
        <v>1329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256" t="s">
        <v>1706</v>
      </c>
      <c r="D142" s="257"/>
      <c r="E142" s="257"/>
      <c r="F142" s="257"/>
      <c r="G142" s="257"/>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212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88">
        <v>46</v>
      </c>
      <c r="B143" s="189" t="s">
        <v>1707</v>
      </c>
      <c r="C143" s="196" t="s">
        <v>1705</v>
      </c>
      <c r="D143" s="190" t="s">
        <v>414</v>
      </c>
      <c r="E143" s="191">
        <v>25</v>
      </c>
      <c r="F143" s="192"/>
      <c r="G143" s="193">
        <f>ROUND(E143*F143,2)</f>
        <v>0</v>
      </c>
      <c r="H143" s="192"/>
      <c r="I143" s="193">
        <f>ROUND(E143*H143,2)</f>
        <v>0</v>
      </c>
      <c r="J143" s="192"/>
      <c r="K143" s="193">
        <f>ROUND(E143*J143,2)</f>
        <v>0</v>
      </c>
      <c r="L143" s="193">
        <v>21</v>
      </c>
      <c r="M143" s="193">
        <f>G143*(1+L143/100)</f>
        <v>0</v>
      </c>
      <c r="N143" s="191">
        <v>7.6000000000000004E-4</v>
      </c>
      <c r="O143" s="191">
        <f>ROUND(E143*N143,2)</f>
        <v>0.02</v>
      </c>
      <c r="P143" s="191">
        <v>0</v>
      </c>
      <c r="Q143" s="191">
        <f>ROUND(E143*P143,2)</f>
        <v>0</v>
      </c>
      <c r="R143" s="193" t="s">
        <v>284</v>
      </c>
      <c r="S143" s="193" t="s">
        <v>229</v>
      </c>
      <c r="T143" s="194" t="s">
        <v>229</v>
      </c>
      <c r="U143" s="158">
        <v>0</v>
      </c>
      <c r="V143" s="158">
        <f>ROUND(E143*U143,2)</f>
        <v>0</v>
      </c>
      <c r="W143" s="158"/>
      <c r="X143" s="158" t="s">
        <v>286</v>
      </c>
      <c r="Y143" s="158" t="s">
        <v>209</v>
      </c>
      <c r="Z143" s="147"/>
      <c r="AA143" s="147"/>
      <c r="AB143" s="147"/>
      <c r="AC143" s="147"/>
      <c r="AD143" s="147"/>
      <c r="AE143" s="147"/>
      <c r="AF143" s="147"/>
      <c r="AG143" s="147" t="s">
        <v>1329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22.5" outlineLevel="1" x14ac:dyDescent="0.2">
      <c r="A144" s="188">
        <v>47</v>
      </c>
      <c r="B144" s="189" t="s">
        <v>1708</v>
      </c>
      <c r="C144" s="196" t="s">
        <v>1709</v>
      </c>
      <c r="D144" s="190" t="s">
        <v>296</v>
      </c>
      <c r="E144" s="191">
        <v>60</v>
      </c>
      <c r="F144" s="192"/>
      <c r="G144" s="193">
        <f>ROUND(E144*F144,2)</f>
        <v>0</v>
      </c>
      <c r="H144" s="192"/>
      <c r="I144" s="193">
        <f>ROUND(E144*H144,2)</f>
        <v>0</v>
      </c>
      <c r="J144" s="192"/>
      <c r="K144" s="193">
        <f>ROUND(E144*J144,2)</f>
        <v>0</v>
      </c>
      <c r="L144" s="193">
        <v>21</v>
      </c>
      <c r="M144" s="193">
        <f>G144*(1+L144/100)</f>
        <v>0</v>
      </c>
      <c r="N144" s="191">
        <v>0</v>
      </c>
      <c r="O144" s="191">
        <f>ROUND(E144*N144,2)</f>
        <v>0</v>
      </c>
      <c r="P144" s="191">
        <v>0</v>
      </c>
      <c r="Q144" s="191">
        <f>ROUND(E144*P144,2)</f>
        <v>0</v>
      </c>
      <c r="R144" s="193" t="s">
        <v>284</v>
      </c>
      <c r="S144" s="193" t="s">
        <v>229</v>
      </c>
      <c r="T144" s="194" t="s">
        <v>229</v>
      </c>
      <c r="U144" s="158">
        <v>0</v>
      </c>
      <c r="V144" s="158">
        <f>ROUND(E144*U144,2)</f>
        <v>0</v>
      </c>
      <c r="W144" s="158"/>
      <c r="X144" s="158" t="s">
        <v>286</v>
      </c>
      <c r="Y144" s="158" t="s">
        <v>209</v>
      </c>
      <c r="Z144" s="147"/>
      <c r="AA144" s="147"/>
      <c r="AB144" s="147"/>
      <c r="AC144" s="147"/>
      <c r="AD144" s="147"/>
      <c r="AE144" s="147"/>
      <c r="AF144" s="147"/>
      <c r="AG144" s="147" t="s">
        <v>1329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8">
        <v>48</v>
      </c>
      <c r="B145" s="189" t="s">
        <v>1710</v>
      </c>
      <c r="C145" s="196" t="s">
        <v>1711</v>
      </c>
      <c r="D145" s="190" t="s">
        <v>296</v>
      </c>
      <c r="E145" s="191">
        <v>50</v>
      </c>
      <c r="F145" s="192"/>
      <c r="G145" s="193">
        <f>ROUND(E145*F145,2)</f>
        <v>0</v>
      </c>
      <c r="H145" s="192"/>
      <c r="I145" s="193">
        <f>ROUND(E145*H145,2)</f>
        <v>0</v>
      </c>
      <c r="J145" s="192"/>
      <c r="K145" s="193">
        <f>ROUND(E145*J145,2)</f>
        <v>0</v>
      </c>
      <c r="L145" s="193">
        <v>21</v>
      </c>
      <c r="M145" s="193">
        <f>G145*(1+L145/100)</f>
        <v>0</v>
      </c>
      <c r="N145" s="191">
        <v>0</v>
      </c>
      <c r="O145" s="191">
        <f>ROUND(E145*N145,2)</f>
        <v>0</v>
      </c>
      <c r="P145" s="191">
        <v>0</v>
      </c>
      <c r="Q145" s="191">
        <f>ROUND(E145*P145,2)</f>
        <v>0</v>
      </c>
      <c r="R145" s="193" t="s">
        <v>284</v>
      </c>
      <c r="S145" s="193" t="s">
        <v>229</v>
      </c>
      <c r="T145" s="194" t="s">
        <v>229</v>
      </c>
      <c r="U145" s="158">
        <v>0</v>
      </c>
      <c r="V145" s="158">
        <f>ROUND(E145*U145,2)</f>
        <v>0</v>
      </c>
      <c r="W145" s="158"/>
      <c r="X145" s="158" t="s">
        <v>286</v>
      </c>
      <c r="Y145" s="158" t="s">
        <v>209</v>
      </c>
      <c r="Z145" s="147"/>
      <c r="AA145" s="147"/>
      <c r="AB145" s="147"/>
      <c r="AC145" s="147"/>
      <c r="AD145" s="147"/>
      <c r="AE145" s="147"/>
      <c r="AF145" s="147"/>
      <c r="AG145" s="147" t="s">
        <v>1329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3">
        <v>49</v>
      </c>
      <c r="B146" s="174" t="s">
        <v>1712</v>
      </c>
      <c r="C146" s="182" t="s">
        <v>1713</v>
      </c>
      <c r="D146" s="175" t="s">
        <v>296</v>
      </c>
      <c r="E146" s="176">
        <v>1</v>
      </c>
      <c r="F146" s="177"/>
      <c r="G146" s="178">
        <f>ROUND(E146*F146,2)</f>
        <v>0</v>
      </c>
      <c r="H146" s="177"/>
      <c r="I146" s="178">
        <f>ROUND(E146*H146,2)</f>
        <v>0</v>
      </c>
      <c r="J146" s="177"/>
      <c r="K146" s="178">
        <f>ROUND(E146*J146,2)</f>
        <v>0</v>
      </c>
      <c r="L146" s="178">
        <v>21</v>
      </c>
      <c r="M146" s="178">
        <f>G146*(1+L146/100)</f>
        <v>0</v>
      </c>
      <c r="N146" s="176">
        <v>0</v>
      </c>
      <c r="O146" s="176">
        <f>ROUND(E146*N146,2)</f>
        <v>0</v>
      </c>
      <c r="P146" s="176">
        <v>0</v>
      </c>
      <c r="Q146" s="176">
        <f>ROUND(E146*P146,2)</f>
        <v>0</v>
      </c>
      <c r="R146" s="178"/>
      <c r="S146" s="178" t="s">
        <v>206</v>
      </c>
      <c r="T146" s="179" t="s">
        <v>207</v>
      </c>
      <c r="U146" s="158">
        <v>0</v>
      </c>
      <c r="V146" s="158">
        <f>ROUND(E146*U146,2)</f>
        <v>0</v>
      </c>
      <c r="W146" s="158"/>
      <c r="X146" s="158" t="s">
        <v>286</v>
      </c>
      <c r="Y146" s="158" t="s">
        <v>209</v>
      </c>
      <c r="Z146" s="147"/>
      <c r="AA146" s="147"/>
      <c r="AB146" s="147"/>
      <c r="AC146" s="147"/>
      <c r="AD146" s="147"/>
      <c r="AE146" s="147"/>
      <c r="AF146" s="147"/>
      <c r="AG146" s="147" t="s">
        <v>1329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256" t="s">
        <v>1714</v>
      </c>
      <c r="D147" s="257"/>
      <c r="E147" s="257"/>
      <c r="F147" s="257"/>
      <c r="G147" s="257"/>
      <c r="H147" s="158"/>
      <c r="I147" s="158"/>
      <c r="J147" s="158"/>
      <c r="K147" s="158"/>
      <c r="L147" s="158"/>
      <c r="M147" s="158"/>
      <c r="N147" s="157"/>
      <c r="O147" s="157"/>
      <c r="P147" s="157"/>
      <c r="Q147" s="157"/>
      <c r="R147" s="158"/>
      <c r="S147" s="158"/>
      <c r="T147" s="158"/>
      <c r="U147" s="158"/>
      <c r="V147" s="158"/>
      <c r="W147" s="158"/>
      <c r="X147" s="158"/>
      <c r="Y147" s="158"/>
      <c r="Z147" s="147"/>
      <c r="AA147" s="147"/>
      <c r="AB147" s="147"/>
      <c r="AC147" s="147"/>
      <c r="AD147" s="147"/>
      <c r="AE147" s="147"/>
      <c r="AF147" s="147"/>
      <c r="AG147" s="147" t="s">
        <v>212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73">
        <v>50</v>
      </c>
      <c r="B148" s="174" t="s">
        <v>1715</v>
      </c>
      <c r="C148" s="182" t="s">
        <v>1716</v>
      </c>
      <c r="D148" s="175" t="s">
        <v>296</v>
      </c>
      <c r="E148" s="176">
        <v>1</v>
      </c>
      <c r="F148" s="177"/>
      <c r="G148" s="178">
        <f>ROUND(E148*F148,2)</f>
        <v>0</v>
      </c>
      <c r="H148" s="177"/>
      <c r="I148" s="178">
        <f>ROUND(E148*H148,2)</f>
        <v>0</v>
      </c>
      <c r="J148" s="177"/>
      <c r="K148" s="178">
        <f>ROUND(E148*J148,2)</f>
        <v>0</v>
      </c>
      <c r="L148" s="178">
        <v>21</v>
      </c>
      <c r="M148" s="178">
        <f>G148*(1+L148/100)</f>
        <v>0</v>
      </c>
      <c r="N148" s="176">
        <v>1E-4</v>
      </c>
      <c r="O148" s="176">
        <f>ROUND(E148*N148,2)</f>
        <v>0</v>
      </c>
      <c r="P148" s="176">
        <v>0</v>
      </c>
      <c r="Q148" s="176">
        <f>ROUND(E148*P148,2)</f>
        <v>0</v>
      </c>
      <c r="R148" s="178"/>
      <c r="S148" s="178" t="s">
        <v>206</v>
      </c>
      <c r="T148" s="179" t="s">
        <v>207</v>
      </c>
      <c r="U148" s="158">
        <v>0</v>
      </c>
      <c r="V148" s="158">
        <f>ROUND(E148*U148,2)</f>
        <v>0</v>
      </c>
      <c r="W148" s="158"/>
      <c r="X148" s="158" t="s">
        <v>286</v>
      </c>
      <c r="Y148" s="158" t="s">
        <v>209</v>
      </c>
      <c r="Z148" s="147"/>
      <c r="AA148" s="147"/>
      <c r="AB148" s="147"/>
      <c r="AC148" s="147"/>
      <c r="AD148" s="147"/>
      <c r="AE148" s="147"/>
      <c r="AF148" s="147"/>
      <c r="AG148" s="147" t="s">
        <v>1329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2" x14ac:dyDescent="0.2">
      <c r="A149" s="154"/>
      <c r="B149" s="155"/>
      <c r="C149" s="256" t="s">
        <v>1717</v>
      </c>
      <c r="D149" s="257"/>
      <c r="E149" s="257"/>
      <c r="F149" s="257"/>
      <c r="G149" s="257"/>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212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254" t="s">
        <v>1718</v>
      </c>
      <c r="D150" s="255"/>
      <c r="E150" s="255"/>
      <c r="F150" s="255"/>
      <c r="G150" s="255"/>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183" t="s">
        <v>1719</v>
      </c>
      <c r="D151" s="163"/>
      <c r="E151" s="164">
        <v>1</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217</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3">
        <v>51</v>
      </c>
      <c r="B152" s="174" t="s">
        <v>1720</v>
      </c>
      <c r="C152" s="182" t="s">
        <v>1721</v>
      </c>
      <c r="D152" s="175" t="s">
        <v>296</v>
      </c>
      <c r="E152" s="176">
        <v>4</v>
      </c>
      <c r="F152" s="177"/>
      <c r="G152" s="178">
        <f>ROUND(E152*F152,2)</f>
        <v>0</v>
      </c>
      <c r="H152" s="177"/>
      <c r="I152" s="178">
        <f>ROUND(E152*H152,2)</f>
        <v>0</v>
      </c>
      <c r="J152" s="177"/>
      <c r="K152" s="178">
        <f>ROUND(E152*J152,2)</f>
        <v>0</v>
      </c>
      <c r="L152" s="178">
        <v>21</v>
      </c>
      <c r="M152" s="178">
        <f>G152*(1+L152/100)</f>
        <v>0</v>
      </c>
      <c r="N152" s="176">
        <v>1E-4</v>
      </c>
      <c r="O152" s="176">
        <f>ROUND(E152*N152,2)</f>
        <v>0</v>
      </c>
      <c r="P152" s="176">
        <v>0</v>
      </c>
      <c r="Q152" s="176">
        <f>ROUND(E152*P152,2)</f>
        <v>0</v>
      </c>
      <c r="R152" s="178"/>
      <c r="S152" s="178" t="s">
        <v>206</v>
      </c>
      <c r="T152" s="179" t="s">
        <v>207</v>
      </c>
      <c r="U152" s="158">
        <v>0</v>
      </c>
      <c r="V152" s="158">
        <f>ROUND(E152*U152,2)</f>
        <v>0</v>
      </c>
      <c r="W152" s="158"/>
      <c r="X152" s="158" t="s">
        <v>286</v>
      </c>
      <c r="Y152" s="158" t="s">
        <v>209</v>
      </c>
      <c r="Z152" s="147"/>
      <c r="AA152" s="147"/>
      <c r="AB152" s="147"/>
      <c r="AC152" s="147"/>
      <c r="AD152" s="147"/>
      <c r="AE152" s="147"/>
      <c r="AF152" s="147"/>
      <c r="AG152" s="147" t="s">
        <v>1329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56" t="s">
        <v>1717</v>
      </c>
      <c r="D153" s="257"/>
      <c r="E153" s="257"/>
      <c r="F153" s="257"/>
      <c r="G153" s="257"/>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212</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254" t="s">
        <v>1718</v>
      </c>
      <c r="D154" s="255"/>
      <c r="E154" s="255"/>
      <c r="F154" s="255"/>
      <c r="G154" s="255"/>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212</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2" x14ac:dyDescent="0.2">
      <c r="A155" s="154"/>
      <c r="B155" s="155"/>
      <c r="C155" s="183" t="s">
        <v>1618</v>
      </c>
      <c r="D155" s="163"/>
      <c r="E155" s="164">
        <v>1</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217</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3" t="s">
        <v>1722</v>
      </c>
      <c r="D156" s="163"/>
      <c r="E156" s="164">
        <v>3</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217</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3">
        <v>52</v>
      </c>
      <c r="B157" s="174" t="s">
        <v>1723</v>
      </c>
      <c r="C157" s="182" t="s">
        <v>1724</v>
      </c>
      <c r="D157" s="175" t="s">
        <v>296</v>
      </c>
      <c r="E157" s="176">
        <v>2</v>
      </c>
      <c r="F157" s="177"/>
      <c r="G157" s="178">
        <f>ROUND(E157*F157,2)</f>
        <v>0</v>
      </c>
      <c r="H157" s="177"/>
      <c r="I157" s="178">
        <f>ROUND(E157*H157,2)</f>
        <v>0</v>
      </c>
      <c r="J157" s="177"/>
      <c r="K157" s="178">
        <f>ROUND(E157*J157,2)</f>
        <v>0</v>
      </c>
      <c r="L157" s="178">
        <v>21</v>
      </c>
      <c r="M157" s="178">
        <f>G157*(1+L157/100)</f>
        <v>0</v>
      </c>
      <c r="N157" s="176">
        <v>1E-4</v>
      </c>
      <c r="O157" s="176">
        <f>ROUND(E157*N157,2)</f>
        <v>0</v>
      </c>
      <c r="P157" s="176">
        <v>0</v>
      </c>
      <c r="Q157" s="176">
        <f>ROUND(E157*P157,2)</f>
        <v>0</v>
      </c>
      <c r="R157" s="178"/>
      <c r="S157" s="178" t="s">
        <v>206</v>
      </c>
      <c r="T157" s="179" t="s">
        <v>207</v>
      </c>
      <c r="U157" s="158">
        <v>0</v>
      </c>
      <c r="V157" s="158">
        <f>ROUND(E157*U157,2)</f>
        <v>0</v>
      </c>
      <c r="W157" s="158"/>
      <c r="X157" s="158" t="s">
        <v>286</v>
      </c>
      <c r="Y157" s="158" t="s">
        <v>209</v>
      </c>
      <c r="Z157" s="147"/>
      <c r="AA157" s="147"/>
      <c r="AB157" s="147"/>
      <c r="AC157" s="147"/>
      <c r="AD157" s="147"/>
      <c r="AE157" s="147"/>
      <c r="AF157" s="147"/>
      <c r="AG157" s="147" t="s">
        <v>1329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256" t="s">
        <v>1717</v>
      </c>
      <c r="D158" s="257"/>
      <c r="E158" s="257"/>
      <c r="F158" s="257"/>
      <c r="G158" s="257"/>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212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254" t="s">
        <v>1718</v>
      </c>
      <c r="D159" s="255"/>
      <c r="E159" s="255"/>
      <c r="F159" s="255"/>
      <c r="G159" s="255"/>
      <c r="H159" s="158"/>
      <c r="I159" s="158"/>
      <c r="J159" s="158"/>
      <c r="K159" s="158"/>
      <c r="L159" s="158"/>
      <c r="M159" s="158"/>
      <c r="N159" s="157"/>
      <c r="O159" s="157"/>
      <c r="P159" s="157"/>
      <c r="Q159" s="157"/>
      <c r="R159" s="158"/>
      <c r="S159" s="158"/>
      <c r="T159" s="158"/>
      <c r="U159" s="158"/>
      <c r="V159" s="158"/>
      <c r="W159" s="158"/>
      <c r="X159" s="158"/>
      <c r="Y159" s="158"/>
      <c r="Z159" s="147"/>
      <c r="AA159" s="147"/>
      <c r="AB159" s="147"/>
      <c r="AC159" s="147"/>
      <c r="AD159" s="147"/>
      <c r="AE159" s="147"/>
      <c r="AF159" s="147"/>
      <c r="AG159" s="147" t="s">
        <v>212</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2" x14ac:dyDescent="0.2">
      <c r="A160" s="154"/>
      <c r="B160" s="155"/>
      <c r="C160" s="183" t="s">
        <v>1622</v>
      </c>
      <c r="D160" s="163"/>
      <c r="E160" s="164">
        <v>2</v>
      </c>
      <c r="F160" s="158"/>
      <c r="G160" s="158"/>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217</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3">
        <v>53</v>
      </c>
      <c r="B161" s="174" t="s">
        <v>1725</v>
      </c>
      <c r="C161" s="182" t="s">
        <v>1726</v>
      </c>
      <c r="D161" s="175" t="s">
        <v>296</v>
      </c>
      <c r="E161" s="176">
        <v>1</v>
      </c>
      <c r="F161" s="177"/>
      <c r="G161" s="178">
        <f>ROUND(E161*F161,2)</f>
        <v>0</v>
      </c>
      <c r="H161" s="177"/>
      <c r="I161" s="178">
        <f>ROUND(E161*H161,2)</f>
        <v>0</v>
      </c>
      <c r="J161" s="177"/>
      <c r="K161" s="178">
        <f>ROUND(E161*J161,2)</f>
        <v>0</v>
      </c>
      <c r="L161" s="178">
        <v>21</v>
      </c>
      <c r="M161" s="178">
        <f>G161*(1+L161/100)</f>
        <v>0</v>
      </c>
      <c r="N161" s="176">
        <v>1E-4</v>
      </c>
      <c r="O161" s="176">
        <f>ROUND(E161*N161,2)</f>
        <v>0</v>
      </c>
      <c r="P161" s="176">
        <v>0</v>
      </c>
      <c r="Q161" s="176">
        <f>ROUND(E161*P161,2)</f>
        <v>0</v>
      </c>
      <c r="R161" s="178"/>
      <c r="S161" s="178" t="s">
        <v>206</v>
      </c>
      <c r="T161" s="179" t="s">
        <v>207</v>
      </c>
      <c r="U161" s="158">
        <v>0</v>
      </c>
      <c r="V161" s="158">
        <f>ROUND(E161*U161,2)</f>
        <v>0</v>
      </c>
      <c r="W161" s="158"/>
      <c r="X161" s="158" t="s">
        <v>286</v>
      </c>
      <c r="Y161" s="158" t="s">
        <v>209</v>
      </c>
      <c r="Z161" s="147"/>
      <c r="AA161" s="147"/>
      <c r="AB161" s="147"/>
      <c r="AC161" s="147"/>
      <c r="AD161" s="147"/>
      <c r="AE161" s="147"/>
      <c r="AF161" s="147"/>
      <c r="AG161" s="147" t="s">
        <v>1329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256" t="s">
        <v>1727</v>
      </c>
      <c r="D162" s="257"/>
      <c r="E162" s="257"/>
      <c r="F162" s="257"/>
      <c r="G162" s="257"/>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212</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3">
        <v>54</v>
      </c>
      <c r="B163" s="174" t="s">
        <v>1728</v>
      </c>
      <c r="C163" s="182" t="s">
        <v>1729</v>
      </c>
      <c r="D163" s="175" t="s">
        <v>296</v>
      </c>
      <c r="E163" s="176">
        <v>40</v>
      </c>
      <c r="F163" s="177"/>
      <c r="G163" s="178">
        <f>ROUND(E163*F163,2)</f>
        <v>0</v>
      </c>
      <c r="H163" s="177"/>
      <c r="I163" s="178">
        <f>ROUND(E163*H163,2)</f>
        <v>0</v>
      </c>
      <c r="J163" s="177"/>
      <c r="K163" s="178">
        <f>ROUND(E163*J163,2)</f>
        <v>0</v>
      </c>
      <c r="L163" s="178">
        <v>21</v>
      </c>
      <c r="M163" s="178">
        <f>G163*(1+L163/100)</f>
        <v>0</v>
      </c>
      <c r="N163" s="176">
        <v>8.5000000000000006E-3</v>
      </c>
      <c r="O163" s="176">
        <f>ROUND(E163*N163,2)</f>
        <v>0.34</v>
      </c>
      <c r="P163" s="176">
        <v>0</v>
      </c>
      <c r="Q163" s="176">
        <f>ROUND(E163*P163,2)</f>
        <v>0</v>
      </c>
      <c r="R163" s="178"/>
      <c r="S163" s="178" t="s">
        <v>206</v>
      </c>
      <c r="T163" s="179" t="s">
        <v>207</v>
      </c>
      <c r="U163" s="158">
        <v>0</v>
      </c>
      <c r="V163" s="158">
        <f>ROUND(E163*U163,2)</f>
        <v>0</v>
      </c>
      <c r="W163" s="158"/>
      <c r="X163" s="158" t="s">
        <v>286</v>
      </c>
      <c r="Y163" s="158" t="s">
        <v>209</v>
      </c>
      <c r="Z163" s="147"/>
      <c r="AA163" s="147"/>
      <c r="AB163" s="147"/>
      <c r="AC163" s="147"/>
      <c r="AD163" s="147"/>
      <c r="AE163" s="147"/>
      <c r="AF163" s="147"/>
      <c r="AG163" s="147" t="s">
        <v>1329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256" t="s">
        <v>1717</v>
      </c>
      <c r="D164" s="257"/>
      <c r="E164" s="257"/>
      <c r="F164" s="257"/>
      <c r="G164" s="257"/>
      <c r="H164" s="158"/>
      <c r="I164" s="158"/>
      <c r="J164" s="158"/>
      <c r="K164" s="158"/>
      <c r="L164" s="158"/>
      <c r="M164" s="158"/>
      <c r="N164" s="157"/>
      <c r="O164" s="157"/>
      <c r="P164" s="157"/>
      <c r="Q164" s="157"/>
      <c r="R164" s="158"/>
      <c r="S164" s="158"/>
      <c r="T164" s="158"/>
      <c r="U164" s="158"/>
      <c r="V164" s="158"/>
      <c r="W164" s="158"/>
      <c r="X164" s="158"/>
      <c r="Y164" s="158"/>
      <c r="Z164" s="147"/>
      <c r="AA164" s="147"/>
      <c r="AB164" s="147"/>
      <c r="AC164" s="147"/>
      <c r="AD164" s="147"/>
      <c r="AE164" s="147"/>
      <c r="AF164" s="147"/>
      <c r="AG164" s="147" t="s">
        <v>212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254" t="s">
        <v>1718</v>
      </c>
      <c r="D165" s="255"/>
      <c r="E165" s="255"/>
      <c r="F165" s="255"/>
      <c r="G165" s="255"/>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212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183" t="s">
        <v>1730</v>
      </c>
      <c r="D166" s="163"/>
      <c r="E166" s="164">
        <v>17</v>
      </c>
      <c r="F166" s="158"/>
      <c r="G166" s="158"/>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217</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3" t="s">
        <v>1731</v>
      </c>
      <c r="D167" s="163"/>
      <c r="E167" s="164">
        <v>23</v>
      </c>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217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3">
        <v>55</v>
      </c>
      <c r="B168" s="174" t="s">
        <v>1732</v>
      </c>
      <c r="C168" s="182" t="s">
        <v>1733</v>
      </c>
      <c r="D168" s="175" t="s">
        <v>296</v>
      </c>
      <c r="E168" s="176">
        <v>1</v>
      </c>
      <c r="F168" s="177"/>
      <c r="G168" s="178">
        <f>ROUND(E168*F168,2)</f>
        <v>0</v>
      </c>
      <c r="H168" s="177"/>
      <c r="I168" s="178">
        <f>ROUND(E168*H168,2)</f>
        <v>0</v>
      </c>
      <c r="J168" s="177"/>
      <c r="K168" s="178">
        <f>ROUND(E168*J168,2)</f>
        <v>0</v>
      </c>
      <c r="L168" s="178">
        <v>21</v>
      </c>
      <c r="M168" s="178">
        <f>G168*(1+L168/100)</f>
        <v>0</v>
      </c>
      <c r="N168" s="176">
        <v>4.0000000000000003E-5</v>
      </c>
      <c r="O168" s="176">
        <f>ROUND(E168*N168,2)</f>
        <v>0</v>
      </c>
      <c r="P168" s="176">
        <v>0</v>
      </c>
      <c r="Q168" s="176">
        <f>ROUND(E168*P168,2)</f>
        <v>0</v>
      </c>
      <c r="R168" s="178"/>
      <c r="S168" s="178" t="s">
        <v>206</v>
      </c>
      <c r="T168" s="179" t="s">
        <v>207</v>
      </c>
      <c r="U168" s="158">
        <v>0</v>
      </c>
      <c r="V168" s="158">
        <f>ROUND(E168*U168,2)</f>
        <v>0</v>
      </c>
      <c r="W168" s="158"/>
      <c r="X168" s="158" t="s">
        <v>286</v>
      </c>
      <c r="Y168" s="158" t="s">
        <v>209</v>
      </c>
      <c r="Z168" s="147"/>
      <c r="AA168" s="147"/>
      <c r="AB168" s="147"/>
      <c r="AC168" s="147"/>
      <c r="AD168" s="147"/>
      <c r="AE168" s="147"/>
      <c r="AF168" s="147"/>
      <c r="AG168" s="147" t="s">
        <v>1329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2" x14ac:dyDescent="0.2">
      <c r="A169" s="154"/>
      <c r="B169" s="155"/>
      <c r="C169" s="256" t="s">
        <v>1734</v>
      </c>
      <c r="D169" s="257"/>
      <c r="E169" s="257"/>
      <c r="F169" s="257"/>
      <c r="G169" s="257"/>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3">
        <v>56</v>
      </c>
      <c r="B170" s="174" t="s">
        <v>1735</v>
      </c>
      <c r="C170" s="182" t="s">
        <v>1736</v>
      </c>
      <c r="D170" s="175" t="s">
        <v>296</v>
      </c>
      <c r="E170" s="176">
        <v>2</v>
      </c>
      <c r="F170" s="177"/>
      <c r="G170" s="178">
        <f>ROUND(E170*F170,2)</f>
        <v>0</v>
      </c>
      <c r="H170" s="177"/>
      <c r="I170" s="178">
        <f>ROUND(E170*H170,2)</f>
        <v>0</v>
      </c>
      <c r="J170" s="177"/>
      <c r="K170" s="178">
        <f>ROUND(E170*J170,2)</f>
        <v>0</v>
      </c>
      <c r="L170" s="178">
        <v>21</v>
      </c>
      <c r="M170" s="178">
        <f>G170*(1+L170/100)</f>
        <v>0</v>
      </c>
      <c r="N170" s="176">
        <v>4.0000000000000003E-5</v>
      </c>
      <c r="O170" s="176">
        <f>ROUND(E170*N170,2)</f>
        <v>0</v>
      </c>
      <c r="P170" s="176">
        <v>0</v>
      </c>
      <c r="Q170" s="176">
        <f>ROUND(E170*P170,2)</f>
        <v>0</v>
      </c>
      <c r="R170" s="178"/>
      <c r="S170" s="178" t="s">
        <v>206</v>
      </c>
      <c r="T170" s="179" t="s">
        <v>207</v>
      </c>
      <c r="U170" s="158">
        <v>0</v>
      </c>
      <c r="V170" s="158">
        <f>ROUND(E170*U170,2)</f>
        <v>0</v>
      </c>
      <c r="W170" s="158"/>
      <c r="X170" s="158" t="s">
        <v>286</v>
      </c>
      <c r="Y170" s="158" t="s">
        <v>209</v>
      </c>
      <c r="Z170" s="147"/>
      <c r="AA170" s="147"/>
      <c r="AB170" s="147"/>
      <c r="AC170" s="147"/>
      <c r="AD170" s="147"/>
      <c r="AE170" s="147"/>
      <c r="AF170" s="147"/>
      <c r="AG170" s="147" t="s">
        <v>1329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2" x14ac:dyDescent="0.2">
      <c r="A171" s="154"/>
      <c r="B171" s="155"/>
      <c r="C171" s="256" t="s">
        <v>1737</v>
      </c>
      <c r="D171" s="257"/>
      <c r="E171" s="257"/>
      <c r="F171" s="257"/>
      <c r="G171" s="257"/>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212</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66" t="s">
        <v>201</v>
      </c>
      <c r="B172" s="167" t="s">
        <v>164</v>
      </c>
      <c r="C172" s="181" t="s">
        <v>165</v>
      </c>
      <c r="D172" s="168"/>
      <c r="E172" s="169"/>
      <c r="F172" s="170"/>
      <c r="G172" s="170">
        <f>SUMIF(AG173:AG210,"&lt;&gt;NOR",G173:G210)</f>
        <v>0</v>
      </c>
      <c r="H172" s="170"/>
      <c r="I172" s="170">
        <f>SUM(I173:I210)</f>
        <v>0</v>
      </c>
      <c r="J172" s="170"/>
      <c r="K172" s="170">
        <f>SUM(K173:K210)</f>
        <v>0</v>
      </c>
      <c r="L172" s="170"/>
      <c r="M172" s="170">
        <f>SUM(M173:M210)</f>
        <v>0</v>
      </c>
      <c r="N172" s="169"/>
      <c r="O172" s="169">
        <f>SUM(O173:O210)</f>
        <v>0.01</v>
      </c>
      <c r="P172" s="169"/>
      <c r="Q172" s="169">
        <f>SUM(Q173:Q210)</f>
        <v>0</v>
      </c>
      <c r="R172" s="170"/>
      <c r="S172" s="170"/>
      <c r="T172" s="171"/>
      <c r="U172" s="165"/>
      <c r="V172" s="165">
        <f>SUM(V173:V210)</f>
        <v>0</v>
      </c>
      <c r="W172" s="165"/>
      <c r="X172" s="165"/>
      <c r="Y172" s="165"/>
      <c r="AG172" t="s">
        <v>202</v>
      </c>
    </row>
    <row r="173" spans="1:60" outlineLevel="1" x14ac:dyDescent="0.2">
      <c r="A173" s="173">
        <v>57</v>
      </c>
      <c r="B173" s="174" t="s">
        <v>1738</v>
      </c>
      <c r="C173" s="182" t="s">
        <v>1739</v>
      </c>
      <c r="D173" s="175" t="s">
        <v>414</v>
      </c>
      <c r="E173" s="176">
        <v>480</v>
      </c>
      <c r="F173" s="177"/>
      <c r="G173" s="178">
        <f>ROUND(E173*F173,2)</f>
        <v>0</v>
      </c>
      <c r="H173" s="177"/>
      <c r="I173" s="178">
        <f>ROUND(E173*H173,2)</f>
        <v>0</v>
      </c>
      <c r="J173" s="177"/>
      <c r="K173" s="178">
        <f>ROUND(E173*J173,2)</f>
        <v>0</v>
      </c>
      <c r="L173" s="178">
        <v>21</v>
      </c>
      <c r="M173" s="178">
        <f>G173*(1+L173/100)</f>
        <v>0</v>
      </c>
      <c r="N173" s="176">
        <v>0</v>
      </c>
      <c r="O173" s="176">
        <f>ROUND(E173*N173,2)</f>
        <v>0</v>
      </c>
      <c r="P173" s="176">
        <v>0</v>
      </c>
      <c r="Q173" s="176">
        <f>ROUND(E173*P173,2)</f>
        <v>0</v>
      </c>
      <c r="R173" s="178"/>
      <c r="S173" s="178" t="s">
        <v>229</v>
      </c>
      <c r="T173" s="179" t="s">
        <v>229</v>
      </c>
      <c r="U173" s="158">
        <v>0</v>
      </c>
      <c r="V173" s="158">
        <f>ROUND(E173*U173,2)</f>
        <v>0</v>
      </c>
      <c r="W173" s="158"/>
      <c r="X173" s="158" t="s">
        <v>208</v>
      </c>
      <c r="Y173" s="158" t="s">
        <v>209</v>
      </c>
      <c r="Z173" s="147"/>
      <c r="AA173" s="147"/>
      <c r="AB173" s="147"/>
      <c r="AC173" s="147"/>
      <c r="AD173" s="147"/>
      <c r="AE173" s="147"/>
      <c r="AF173" s="147"/>
      <c r="AG173" s="147" t="s">
        <v>1335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256" t="s">
        <v>1740</v>
      </c>
      <c r="D174" s="257"/>
      <c r="E174" s="257"/>
      <c r="F174" s="257"/>
      <c r="G174" s="257"/>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212</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3">
        <v>58</v>
      </c>
      <c r="B175" s="174" t="s">
        <v>1741</v>
      </c>
      <c r="C175" s="182" t="s">
        <v>1742</v>
      </c>
      <c r="D175" s="175" t="s">
        <v>296</v>
      </c>
      <c r="E175" s="176">
        <v>1</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c r="S175" s="178" t="s">
        <v>229</v>
      </c>
      <c r="T175" s="179" t="s">
        <v>229</v>
      </c>
      <c r="U175" s="158">
        <v>0</v>
      </c>
      <c r="V175" s="158">
        <f>ROUND(E175*U175,2)</f>
        <v>0</v>
      </c>
      <c r="W175" s="158"/>
      <c r="X175" s="158" t="s">
        <v>208</v>
      </c>
      <c r="Y175" s="158" t="s">
        <v>209</v>
      </c>
      <c r="Z175" s="147"/>
      <c r="AA175" s="147"/>
      <c r="AB175" s="147"/>
      <c r="AC175" s="147"/>
      <c r="AD175" s="147"/>
      <c r="AE175" s="147"/>
      <c r="AF175" s="147"/>
      <c r="AG175" s="147" t="s">
        <v>1335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56" t="s">
        <v>1743</v>
      </c>
      <c r="D176" s="257"/>
      <c r="E176" s="257"/>
      <c r="F176" s="257"/>
      <c r="G176" s="257"/>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212</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73">
        <v>59</v>
      </c>
      <c r="B177" s="174" t="s">
        <v>1744</v>
      </c>
      <c r="C177" s="182" t="s">
        <v>1745</v>
      </c>
      <c r="D177" s="175" t="s">
        <v>296</v>
      </c>
      <c r="E177" s="176">
        <v>1</v>
      </c>
      <c r="F177" s="177"/>
      <c r="G177" s="178">
        <f>ROUND(E177*F177,2)</f>
        <v>0</v>
      </c>
      <c r="H177" s="177"/>
      <c r="I177" s="178">
        <f>ROUND(E177*H177,2)</f>
        <v>0</v>
      </c>
      <c r="J177" s="177"/>
      <c r="K177" s="178">
        <f>ROUND(E177*J177,2)</f>
        <v>0</v>
      </c>
      <c r="L177" s="178">
        <v>21</v>
      </c>
      <c r="M177" s="178">
        <f>G177*(1+L177/100)</f>
        <v>0</v>
      </c>
      <c r="N177" s="176">
        <v>0</v>
      </c>
      <c r="O177" s="176">
        <f>ROUND(E177*N177,2)</f>
        <v>0</v>
      </c>
      <c r="P177" s="176">
        <v>0</v>
      </c>
      <c r="Q177" s="176">
        <f>ROUND(E177*P177,2)</f>
        <v>0</v>
      </c>
      <c r="R177" s="178"/>
      <c r="S177" s="178" t="s">
        <v>229</v>
      </c>
      <c r="T177" s="179" t="s">
        <v>207</v>
      </c>
      <c r="U177" s="158">
        <v>0</v>
      </c>
      <c r="V177" s="158">
        <f>ROUND(E177*U177,2)</f>
        <v>0</v>
      </c>
      <c r="W177" s="158"/>
      <c r="X177" s="158" t="s">
        <v>208</v>
      </c>
      <c r="Y177" s="158" t="s">
        <v>209</v>
      </c>
      <c r="Z177" s="147"/>
      <c r="AA177" s="147"/>
      <c r="AB177" s="147"/>
      <c r="AC177" s="147"/>
      <c r="AD177" s="147"/>
      <c r="AE177" s="147"/>
      <c r="AF177" s="147"/>
      <c r="AG177" s="147" t="s">
        <v>1335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2" x14ac:dyDescent="0.2">
      <c r="A178" s="154"/>
      <c r="B178" s="155"/>
      <c r="C178" s="256" t="s">
        <v>1746</v>
      </c>
      <c r="D178" s="257"/>
      <c r="E178" s="257"/>
      <c r="F178" s="257"/>
      <c r="G178" s="257"/>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212</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73">
        <v>60</v>
      </c>
      <c r="B179" s="174" t="s">
        <v>1747</v>
      </c>
      <c r="C179" s="182" t="s">
        <v>1748</v>
      </c>
      <c r="D179" s="175" t="s">
        <v>296</v>
      </c>
      <c r="E179" s="176">
        <v>14</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c r="S179" s="178" t="s">
        <v>229</v>
      </c>
      <c r="T179" s="179" t="s">
        <v>229</v>
      </c>
      <c r="U179" s="158">
        <v>0</v>
      </c>
      <c r="V179" s="158">
        <f>ROUND(E179*U179,2)</f>
        <v>0</v>
      </c>
      <c r="W179" s="158"/>
      <c r="X179" s="158" t="s">
        <v>208</v>
      </c>
      <c r="Y179" s="158" t="s">
        <v>209</v>
      </c>
      <c r="Z179" s="147"/>
      <c r="AA179" s="147"/>
      <c r="AB179" s="147"/>
      <c r="AC179" s="147"/>
      <c r="AD179" s="147"/>
      <c r="AE179" s="147"/>
      <c r="AF179" s="147"/>
      <c r="AG179" s="147" t="s">
        <v>1335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3" t="s">
        <v>1749</v>
      </c>
      <c r="D180" s="163"/>
      <c r="E180" s="164">
        <v>10</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217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3" t="s">
        <v>1750</v>
      </c>
      <c r="D181" s="163"/>
      <c r="E181" s="164">
        <v>4</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217</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3">
        <v>61</v>
      </c>
      <c r="B182" s="174" t="s">
        <v>1751</v>
      </c>
      <c r="C182" s="182" t="s">
        <v>1752</v>
      </c>
      <c r="D182" s="175" t="s">
        <v>1351</v>
      </c>
      <c r="E182" s="176">
        <v>32</v>
      </c>
      <c r="F182" s="177"/>
      <c r="G182" s="178">
        <f>ROUND(E182*F182,2)</f>
        <v>0</v>
      </c>
      <c r="H182" s="177"/>
      <c r="I182" s="178">
        <f>ROUND(E182*H182,2)</f>
        <v>0</v>
      </c>
      <c r="J182" s="177"/>
      <c r="K182" s="178">
        <f>ROUND(E182*J182,2)</f>
        <v>0</v>
      </c>
      <c r="L182" s="178">
        <v>21</v>
      </c>
      <c r="M182" s="178">
        <f>G182*(1+L182/100)</f>
        <v>0</v>
      </c>
      <c r="N182" s="176">
        <v>0</v>
      </c>
      <c r="O182" s="176">
        <f>ROUND(E182*N182,2)</f>
        <v>0</v>
      </c>
      <c r="P182" s="176">
        <v>0</v>
      </c>
      <c r="Q182" s="176">
        <f>ROUND(E182*P182,2)</f>
        <v>0</v>
      </c>
      <c r="R182" s="178"/>
      <c r="S182" s="178" t="s">
        <v>229</v>
      </c>
      <c r="T182" s="179" t="s">
        <v>229</v>
      </c>
      <c r="U182" s="158">
        <v>0</v>
      </c>
      <c r="V182" s="158">
        <f>ROUND(E182*U182,2)</f>
        <v>0</v>
      </c>
      <c r="W182" s="158"/>
      <c r="X182" s="158" t="s">
        <v>208</v>
      </c>
      <c r="Y182" s="158" t="s">
        <v>209</v>
      </c>
      <c r="Z182" s="147"/>
      <c r="AA182" s="147"/>
      <c r="AB182" s="147"/>
      <c r="AC182" s="147"/>
      <c r="AD182" s="147"/>
      <c r="AE182" s="147"/>
      <c r="AF182" s="147"/>
      <c r="AG182" s="147" t="s">
        <v>1335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256" t="s">
        <v>1753</v>
      </c>
      <c r="D183" s="257"/>
      <c r="E183" s="257"/>
      <c r="F183" s="257"/>
      <c r="G183" s="257"/>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212</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183" t="s">
        <v>1754</v>
      </c>
      <c r="D184" s="163"/>
      <c r="E184" s="164">
        <v>14</v>
      </c>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217</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3" t="s">
        <v>1755</v>
      </c>
      <c r="D185" s="163"/>
      <c r="E185" s="164">
        <v>16</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217</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3" t="s">
        <v>1756</v>
      </c>
      <c r="D186" s="163"/>
      <c r="E186" s="164">
        <v>2</v>
      </c>
      <c r="F186" s="158"/>
      <c r="G186" s="158"/>
      <c r="H186" s="158"/>
      <c r="I186" s="158"/>
      <c r="J186" s="158"/>
      <c r="K186" s="158"/>
      <c r="L186" s="158"/>
      <c r="M186" s="158"/>
      <c r="N186" s="157"/>
      <c r="O186" s="157"/>
      <c r="P186" s="157"/>
      <c r="Q186" s="157"/>
      <c r="R186" s="158"/>
      <c r="S186" s="158"/>
      <c r="T186" s="158"/>
      <c r="U186" s="158"/>
      <c r="V186" s="158"/>
      <c r="W186" s="158"/>
      <c r="X186" s="158"/>
      <c r="Y186" s="158"/>
      <c r="Z186" s="147"/>
      <c r="AA186" s="147"/>
      <c r="AB186" s="147"/>
      <c r="AC186" s="147"/>
      <c r="AD186" s="147"/>
      <c r="AE186" s="147"/>
      <c r="AF186" s="147"/>
      <c r="AG186" s="147" t="s">
        <v>217</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88">
        <v>62</v>
      </c>
      <c r="B187" s="189" t="s">
        <v>1757</v>
      </c>
      <c r="C187" s="196" t="s">
        <v>1758</v>
      </c>
      <c r="D187" s="190" t="s">
        <v>296</v>
      </c>
      <c r="E187" s="191">
        <v>6</v>
      </c>
      <c r="F187" s="192"/>
      <c r="G187" s="193">
        <f>ROUND(E187*F187,2)</f>
        <v>0</v>
      </c>
      <c r="H187" s="192"/>
      <c r="I187" s="193">
        <f>ROUND(E187*H187,2)</f>
        <v>0</v>
      </c>
      <c r="J187" s="192"/>
      <c r="K187" s="193">
        <f>ROUND(E187*J187,2)</f>
        <v>0</v>
      </c>
      <c r="L187" s="193">
        <v>21</v>
      </c>
      <c r="M187" s="193">
        <f>G187*(1+L187/100)</f>
        <v>0</v>
      </c>
      <c r="N187" s="191">
        <v>0</v>
      </c>
      <c r="O187" s="191">
        <f>ROUND(E187*N187,2)</f>
        <v>0</v>
      </c>
      <c r="P187" s="191">
        <v>0</v>
      </c>
      <c r="Q187" s="191">
        <f>ROUND(E187*P187,2)</f>
        <v>0</v>
      </c>
      <c r="R187" s="193"/>
      <c r="S187" s="193" t="s">
        <v>229</v>
      </c>
      <c r="T187" s="194" t="s">
        <v>229</v>
      </c>
      <c r="U187" s="158">
        <v>0</v>
      </c>
      <c r="V187" s="158">
        <f>ROUND(E187*U187,2)</f>
        <v>0</v>
      </c>
      <c r="W187" s="158"/>
      <c r="X187" s="158" t="s">
        <v>208</v>
      </c>
      <c r="Y187" s="158" t="s">
        <v>209</v>
      </c>
      <c r="Z187" s="147"/>
      <c r="AA187" s="147"/>
      <c r="AB187" s="147"/>
      <c r="AC187" s="147"/>
      <c r="AD187" s="147"/>
      <c r="AE187" s="147"/>
      <c r="AF187" s="147"/>
      <c r="AG187" s="147" t="s">
        <v>1335</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3">
        <v>63</v>
      </c>
      <c r="B188" s="174" t="s">
        <v>1759</v>
      </c>
      <c r="C188" s="182" t="s">
        <v>1760</v>
      </c>
      <c r="D188" s="175" t="s">
        <v>296</v>
      </c>
      <c r="E188" s="176">
        <v>25</v>
      </c>
      <c r="F188" s="177"/>
      <c r="G188" s="178">
        <f>ROUND(E188*F188,2)</f>
        <v>0</v>
      </c>
      <c r="H188" s="177"/>
      <c r="I188" s="178">
        <f>ROUND(E188*H188,2)</f>
        <v>0</v>
      </c>
      <c r="J188" s="177"/>
      <c r="K188" s="178">
        <f>ROUND(E188*J188,2)</f>
        <v>0</v>
      </c>
      <c r="L188" s="178">
        <v>21</v>
      </c>
      <c r="M188" s="178">
        <f>G188*(1+L188/100)</f>
        <v>0</v>
      </c>
      <c r="N188" s="176">
        <v>0</v>
      </c>
      <c r="O188" s="176">
        <f>ROUND(E188*N188,2)</f>
        <v>0</v>
      </c>
      <c r="P188" s="176">
        <v>0</v>
      </c>
      <c r="Q188" s="176">
        <f>ROUND(E188*P188,2)</f>
        <v>0</v>
      </c>
      <c r="R188" s="178"/>
      <c r="S188" s="178" t="s">
        <v>229</v>
      </c>
      <c r="T188" s="179" t="s">
        <v>229</v>
      </c>
      <c r="U188" s="158">
        <v>0</v>
      </c>
      <c r="V188" s="158">
        <f>ROUND(E188*U188,2)</f>
        <v>0</v>
      </c>
      <c r="W188" s="158"/>
      <c r="X188" s="158" t="s">
        <v>208</v>
      </c>
      <c r="Y188" s="158" t="s">
        <v>209</v>
      </c>
      <c r="Z188" s="147"/>
      <c r="AA188" s="147"/>
      <c r="AB188" s="147"/>
      <c r="AC188" s="147"/>
      <c r="AD188" s="147"/>
      <c r="AE188" s="147"/>
      <c r="AF188" s="147"/>
      <c r="AG188" s="147" t="s">
        <v>1335</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256" t="s">
        <v>1761</v>
      </c>
      <c r="D189" s="257"/>
      <c r="E189" s="257"/>
      <c r="F189" s="257"/>
      <c r="G189" s="257"/>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212</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2" x14ac:dyDescent="0.2">
      <c r="A190" s="154"/>
      <c r="B190" s="155"/>
      <c r="C190" s="183" t="s">
        <v>1762</v>
      </c>
      <c r="D190" s="163"/>
      <c r="E190" s="164">
        <v>13</v>
      </c>
      <c r="F190" s="158"/>
      <c r="G190" s="158"/>
      <c r="H190" s="158"/>
      <c r="I190" s="158"/>
      <c r="J190" s="158"/>
      <c r="K190" s="158"/>
      <c r="L190" s="158"/>
      <c r="M190" s="158"/>
      <c r="N190" s="157"/>
      <c r="O190" s="157"/>
      <c r="P190" s="157"/>
      <c r="Q190" s="157"/>
      <c r="R190" s="158"/>
      <c r="S190" s="158"/>
      <c r="T190" s="158"/>
      <c r="U190" s="158"/>
      <c r="V190" s="158"/>
      <c r="W190" s="158"/>
      <c r="X190" s="158"/>
      <c r="Y190" s="158"/>
      <c r="Z190" s="147"/>
      <c r="AA190" s="147"/>
      <c r="AB190" s="147"/>
      <c r="AC190" s="147"/>
      <c r="AD190" s="147"/>
      <c r="AE190" s="147"/>
      <c r="AF190" s="147"/>
      <c r="AG190" s="147" t="s">
        <v>217</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83" t="s">
        <v>1763</v>
      </c>
      <c r="D191" s="163"/>
      <c r="E191" s="164">
        <v>12</v>
      </c>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217</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3">
        <v>64</v>
      </c>
      <c r="B192" s="174" t="s">
        <v>1764</v>
      </c>
      <c r="C192" s="182" t="s">
        <v>1765</v>
      </c>
      <c r="D192" s="175" t="s">
        <v>296</v>
      </c>
      <c r="E192" s="176">
        <v>25</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c r="S192" s="178" t="s">
        <v>229</v>
      </c>
      <c r="T192" s="179" t="s">
        <v>229</v>
      </c>
      <c r="U192" s="158">
        <v>0</v>
      </c>
      <c r="V192" s="158">
        <f>ROUND(E192*U192,2)</f>
        <v>0</v>
      </c>
      <c r="W192" s="158"/>
      <c r="X192" s="158" t="s">
        <v>208</v>
      </c>
      <c r="Y192" s="158" t="s">
        <v>209</v>
      </c>
      <c r="Z192" s="147"/>
      <c r="AA192" s="147"/>
      <c r="AB192" s="147"/>
      <c r="AC192" s="147"/>
      <c r="AD192" s="147"/>
      <c r="AE192" s="147"/>
      <c r="AF192" s="147"/>
      <c r="AG192" s="147" t="s">
        <v>1335</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256" t="s">
        <v>1761</v>
      </c>
      <c r="D193" s="257"/>
      <c r="E193" s="257"/>
      <c r="F193" s="257"/>
      <c r="G193" s="257"/>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212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3">
        <v>65</v>
      </c>
      <c r="B194" s="174" t="s">
        <v>1766</v>
      </c>
      <c r="C194" s="182" t="s">
        <v>1767</v>
      </c>
      <c r="D194" s="175" t="s">
        <v>296</v>
      </c>
      <c r="E194" s="176">
        <v>11</v>
      </c>
      <c r="F194" s="177"/>
      <c r="G194" s="178">
        <f>ROUND(E194*F194,2)</f>
        <v>0</v>
      </c>
      <c r="H194" s="177"/>
      <c r="I194" s="178">
        <f>ROUND(E194*H194,2)</f>
        <v>0</v>
      </c>
      <c r="J194" s="177"/>
      <c r="K194" s="178">
        <f>ROUND(E194*J194,2)</f>
        <v>0</v>
      </c>
      <c r="L194" s="178">
        <v>21</v>
      </c>
      <c r="M194" s="178">
        <f>G194*(1+L194/100)</f>
        <v>0</v>
      </c>
      <c r="N194" s="176">
        <v>0</v>
      </c>
      <c r="O194" s="176">
        <f>ROUND(E194*N194,2)</f>
        <v>0</v>
      </c>
      <c r="P194" s="176">
        <v>0</v>
      </c>
      <c r="Q194" s="176">
        <f>ROUND(E194*P194,2)</f>
        <v>0</v>
      </c>
      <c r="R194" s="178"/>
      <c r="S194" s="178" t="s">
        <v>229</v>
      </c>
      <c r="T194" s="179" t="s">
        <v>229</v>
      </c>
      <c r="U194" s="158">
        <v>0</v>
      </c>
      <c r="V194" s="158">
        <f>ROUND(E194*U194,2)</f>
        <v>0</v>
      </c>
      <c r="W194" s="158"/>
      <c r="X194" s="158" t="s">
        <v>208</v>
      </c>
      <c r="Y194" s="158" t="s">
        <v>209</v>
      </c>
      <c r="Z194" s="147"/>
      <c r="AA194" s="147"/>
      <c r="AB194" s="147"/>
      <c r="AC194" s="147"/>
      <c r="AD194" s="147"/>
      <c r="AE194" s="147"/>
      <c r="AF194" s="147"/>
      <c r="AG194" s="147" t="s">
        <v>1335</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256" t="s">
        <v>1768</v>
      </c>
      <c r="D195" s="257"/>
      <c r="E195" s="257"/>
      <c r="F195" s="257"/>
      <c r="G195" s="257"/>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212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73">
        <v>66</v>
      </c>
      <c r="B196" s="174" t="s">
        <v>1769</v>
      </c>
      <c r="C196" s="182" t="s">
        <v>1770</v>
      </c>
      <c r="D196" s="175" t="s">
        <v>296</v>
      </c>
      <c r="E196" s="176">
        <v>1</v>
      </c>
      <c r="F196" s="177"/>
      <c r="G196" s="178">
        <f>ROUND(E196*F196,2)</f>
        <v>0</v>
      </c>
      <c r="H196" s="177"/>
      <c r="I196" s="178">
        <f>ROUND(E196*H196,2)</f>
        <v>0</v>
      </c>
      <c r="J196" s="177"/>
      <c r="K196" s="178">
        <f>ROUND(E196*J196,2)</f>
        <v>0</v>
      </c>
      <c r="L196" s="178">
        <v>21</v>
      </c>
      <c r="M196" s="178">
        <f>G196*(1+L196/100)</f>
        <v>0</v>
      </c>
      <c r="N196" s="176">
        <v>0</v>
      </c>
      <c r="O196" s="176">
        <f>ROUND(E196*N196,2)</f>
        <v>0</v>
      </c>
      <c r="P196" s="176">
        <v>0</v>
      </c>
      <c r="Q196" s="176">
        <f>ROUND(E196*P196,2)</f>
        <v>0</v>
      </c>
      <c r="R196" s="178"/>
      <c r="S196" s="178" t="s">
        <v>229</v>
      </c>
      <c r="T196" s="179" t="s">
        <v>229</v>
      </c>
      <c r="U196" s="158">
        <v>0</v>
      </c>
      <c r="V196" s="158">
        <f>ROUND(E196*U196,2)</f>
        <v>0</v>
      </c>
      <c r="W196" s="158"/>
      <c r="X196" s="158" t="s">
        <v>208</v>
      </c>
      <c r="Y196" s="158" t="s">
        <v>209</v>
      </c>
      <c r="Z196" s="147"/>
      <c r="AA196" s="147"/>
      <c r="AB196" s="147"/>
      <c r="AC196" s="147"/>
      <c r="AD196" s="147"/>
      <c r="AE196" s="147"/>
      <c r="AF196" s="147"/>
      <c r="AG196" s="147" t="s">
        <v>1335</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256" t="s">
        <v>1768</v>
      </c>
      <c r="D197" s="257"/>
      <c r="E197" s="257"/>
      <c r="F197" s="257"/>
      <c r="G197" s="257"/>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212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73">
        <v>67</v>
      </c>
      <c r="B198" s="174" t="s">
        <v>1771</v>
      </c>
      <c r="C198" s="182" t="s">
        <v>1772</v>
      </c>
      <c r="D198" s="175" t="s">
        <v>414</v>
      </c>
      <c r="E198" s="176">
        <v>382</v>
      </c>
      <c r="F198" s="177"/>
      <c r="G198" s="178">
        <f>ROUND(E198*F198,2)</f>
        <v>0</v>
      </c>
      <c r="H198" s="177"/>
      <c r="I198" s="178">
        <f>ROUND(E198*H198,2)</f>
        <v>0</v>
      </c>
      <c r="J198" s="177"/>
      <c r="K198" s="178">
        <f>ROUND(E198*J198,2)</f>
        <v>0</v>
      </c>
      <c r="L198" s="178">
        <v>21</v>
      </c>
      <c r="M198" s="178">
        <f>G198*(1+L198/100)</f>
        <v>0</v>
      </c>
      <c r="N198" s="176">
        <v>2.0000000000000002E-5</v>
      </c>
      <c r="O198" s="176">
        <f>ROUND(E198*N198,2)</f>
        <v>0.01</v>
      </c>
      <c r="P198" s="176">
        <v>0</v>
      </c>
      <c r="Q198" s="176">
        <f>ROUND(E198*P198,2)</f>
        <v>0</v>
      </c>
      <c r="R198" s="178"/>
      <c r="S198" s="178" t="s">
        <v>206</v>
      </c>
      <c r="T198" s="179" t="s">
        <v>207</v>
      </c>
      <c r="U198" s="158">
        <v>0</v>
      </c>
      <c r="V198" s="158">
        <f>ROUND(E198*U198,2)</f>
        <v>0</v>
      </c>
      <c r="W198" s="158"/>
      <c r="X198" s="158" t="s">
        <v>286</v>
      </c>
      <c r="Y198" s="158" t="s">
        <v>209</v>
      </c>
      <c r="Z198" s="147"/>
      <c r="AA198" s="147"/>
      <c r="AB198" s="147"/>
      <c r="AC198" s="147"/>
      <c r="AD198" s="147"/>
      <c r="AE198" s="147"/>
      <c r="AF198" s="147"/>
      <c r="AG198" s="147" t="s">
        <v>1329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256" t="s">
        <v>1773</v>
      </c>
      <c r="D199" s="257"/>
      <c r="E199" s="257"/>
      <c r="F199" s="257"/>
      <c r="G199" s="257"/>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212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2" x14ac:dyDescent="0.2">
      <c r="A200" s="154"/>
      <c r="B200" s="155"/>
      <c r="C200" s="183" t="s">
        <v>1774</v>
      </c>
      <c r="D200" s="163"/>
      <c r="E200" s="164">
        <v>352</v>
      </c>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217</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3" t="s">
        <v>1775</v>
      </c>
      <c r="D201" s="163"/>
      <c r="E201" s="164">
        <v>30</v>
      </c>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217</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88">
        <v>68</v>
      </c>
      <c r="B202" s="189" t="s">
        <v>1776</v>
      </c>
      <c r="C202" s="196" t="s">
        <v>1777</v>
      </c>
      <c r="D202" s="190" t="s">
        <v>296</v>
      </c>
      <c r="E202" s="191">
        <v>6</v>
      </c>
      <c r="F202" s="192"/>
      <c r="G202" s="193">
        <f>ROUND(E202*F202,2)</f>
        <v>0</v>
      </c>
      <c r="H202" s="192"/>
      <c r="I202" s="193">
        <f>ROUND(E202*H202,2)</f>
        <v>0</v>
      </c>
      <c r="J202" s="192"/>
      <c r="K202" s="193">
        <f>ROUND(E202*J202,2)</f>
        <v>0</v>
      </c>
      <c r="L202" s="193">
        <v>21</v>
      </c>
      <c r="M202" s="193">
        <f>G202*(1+L202/100)</f>
        <v>0</v>
      </c>
      <c r="N202" s="191">
        <v>0</v>
      </c>
      <c r="O202" s="191">
        <f>ROUND(E202*N202,2)</f>
        <v>0</v>
      </c>
      <c r="P202" s="191">
        <v>0</v>
      </c>
      <c r="Q202" s="191">
        <f>ROUND(E202*P202,2)</f>
        <v>0</v>
      </c>
      <c r="R202" s="193" t="s">
        <v>284</v>
      </c>
      <c r="S202" s="193" t="s">
        <v>229</v>
      </c>
      <c r="T202" s="194" t="s">
        <v>229</v>
      </c>
      <c r="U202" s="158">
        <v>0</v>
      </c>
      <c r="V202" s="158">
        <f>ROUND(E202*U202,2)</f>
        <v>0</v>
      </c>
      <c r="W202" s="158"/>
      <c r="X202" s="158" t="s">
        <v>286</v>
      </c>
      <c r="Y202" s="158" t="s">
        <v>209</v>
      </c>
      <c r="Z202" s="147"/>
      <c r="AA202" s="147"/>
      <c r="AB202" s="147"/>
      <c r="AC202" s="147"/>
      <c r="AD202" s="147"/>
      <c r="AE202" s="147"/>
      <c r="AF202" s="147"/>
      <c r="AG202" s="147" t="s">
        <v>1329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73">
        <v>69</v>
      </c>
      <c r="B203" s="174" t="s">
        <v>1778</v>
      </c>
      <c r="C203" s="182" t="s">
        <v>1779</v>
      </c>
      <c r="D203" s="175" t="s">
        <v>296</v>
      </c>
      <c r="E203" s="176">
        <v>6</v>
      </c>
      <c r="F203" s="177"/>
      <c r="G203" s="178">
        <f>ROUND(E203*F203,2)</f>
        <v>0</v>
      </c>
      <c r="H203" s="177"/>
      <c r="I203" s="178">
        <f>ROUND(E203*H203,2)</f>
        <v>0</v>
      </c>
      <c r="J203" s="177"/>
      <c r="K203" s="178">
        <f>ROUND(E203*J203,2)</f>
        <v>0</v>
      </c>
      <c r="L203" s="178">
        <v>21</v>
      </c>
      <c r="M203" s="178">
        <f>G203*(1+L203/100)</f>
        <v>0</v>
      </c>
      <c r="N203" s="176">
        <v>0</v>
      </c>
      <c r="O203" s="176">
        <f>ROUND(E203*N203,2)</f>
        <v>0</v>
      </c>
      <c r="P203" s="176">
        <v>0</v>
      </c>
      <c r="Q203" s="176">
        <f>ROUND(E203*P203,2)</f>
        <v>0</v>
      </c>
      <c r="R203" s="178"/>
      <c r="S203" s="178" t="s">
        <v>206</v>
      </c>
      <c r="T203" s="179" t="s">
        <v>207</v>
      </c>
      <c r="U203" s="158">
        <v>0</v>
      </c>
      <c r="V203" s="158">
        <f>ROUND(E203*U203,2)</f>
        <v>0</v>
      </c>
      <c r="W203" s="158"/>
      <c r="X203" s="158" t="s">
        <v>286</v>
      </c>
      <c r="Y203" s="158" t="s">
        <v>209</v>
      </c>
      <c r="Z203" s="147"/>
      <c r="AA203" s="147"/>
      <c r="AB203" s="147"/>
      <c r="AC203" s="147"/>
      <c r="AD203" s="147"/>
      <c r="AE203" s="147"/>
      <c r="AF203" s="147"/>
      <c r="AG203" s="147" t="s">
        <v>1329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256" t="s">
        <v>1780</v>
      </c>
      <c r="D204" s="257"/>
      <c r="E204" s="257"/>
      <c r="F204" s="257"/>
      <c r="G204" s="257"/>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212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73">
        <v>70</v>
      </c>
      <c r="B205" s="174" t="s">
        <v>1781</v>
      </c>
      <c r="C205" s="182" t="s">
        <v>1782</v>
      </c>
      <c r="D205" s="175" t="s">
        <v>296</v>
      </c>
      <c r="E205" s="176">
        <v>4</v>
      </c>
      <c r="F205" s="177"/>
      <c r="G205" s="178">
        <f>ROUND(E205*F205,2)</f>
        <v>0</v>
      </c>
      <c r="H205" s="177"/>
      <c r="I205" s="178">
        <f>ROUND(E205*H205,2)</f>
        <v>0</v>
      </c>
      <c r="J205" s="177"/>
      <c r="K205" s="178">
        <f>ROUND(E205*J205,2)</f>
        <v>0</v>
      </c>
      <c r="L205" s="178">
        <v>21</v>
      </c>
      <c r="M205" s="178">
        <f>G205*(1+L205/100)</f>
        <v>0</v>
      </c>
      <c r="N205" s="176">
        <v>0</v>
      </c>
      <c r="O205" s="176">
        <f>ROUND(E205*N205,2)</f>
        <v>0</v>
      </c>
      <c r="P205" s="176">
        <v>0</v>
      </c>
      <c r="Q205" s="176">
        <f>ROUND(E205*P205,2)</f>
        <v>0</v>
      </c>
      <c r="R205" s="178"/>
      <c r="S205" s="178" t="s">
        <v>206</v>
      </c>
      <c r="T205" s="179" t="s">
        <v>207</v>
      </c>
      <c r="U205" s="158">
        <v>0</v>
      </c>
      <c r="V205" s="158">
        <f>ROUND(E205*U205,2)</f>
        <v>0</v>
      </c>
      <c r="W205" s="158"/>
      <c r="X205" s="158" t="s">
        <v>286</v>
      </c>
      <c r="Y205" s="158" t="s">
        <v>209</v>
      </c>
      <c r="Z205" s="147"/>
      <c r="AA205" s="147"/>
      <c r="AB205" s="147"/>
      <c r="AC205" s="147"/>
      <c r="AD205" s="147"/>
      <c r="AE205" s="147"/>
      <c r="AF205" s="147"/>
      <c r="AG205" s="147" t="s">
        <v>1329</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256" t="s">
        <v>1783</v>
      </c>
      <c r="D206" s="257"/>
      <c r="E206" s="257"/>
      <c r="F206" s="257"/>
      <c r="G206" s="257"/>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212</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3">
        <v>71</v>
      </c>
      <c r="B207" s="174" t="s">
        <v>1784</v>
      </c>
      <c r="C207" s="182" t="s">
        <v>1785</v>
      </c>
      <c r="D207" s="175" t="s">
        <v>414</v>
      </c>
      <c r="E207" s="176">
        <v>80</v>
      </c>
      <c r="F207" s="177"/>
      <c r="G207" s="178">
        <f>ROUND(E207*F207,2)</f>
        <v>0</v>
      </c>
      <c r="H207" s="177"/>
      <c r="I207" s="178">
        <f>ROUND(E207*H207,2)</f>
        <v>0</v>
      </c>
      <c r="J207" s="177"/>
      <c r="K207" s="178">
        <f>ROUND(E207*J207,2)</f>
        <v>0</v>
      </c>
      <c r="L207" s="178">
        <v>21</v>
      </c>
      <c r="M207" s="178">
        <f>G207*(1+L207/100)</f>
        <v>0</v>
      </c>
      <c r="N207" s="176">
        <v>0</v>
      </c>
      <c r="O207" s="176">
        <f>ROUND(E207*N207,2)</f>
        <v>0</v>
      </c>
      <c r="P207" s="176">
        <v>0</v>
      </c>
      <c r="Q207" s="176">
        <f>ROUND(E207*P207,2)</f>
        <v>0</v>
      </c>
      <c r="R207" s="178"/>
      <c r="S207" s="178" t="s">
        <v>206</v>
      </c>
      <c r="T207" s="179" t="s">
        <v>207</v>
      </c>
      <c r="U207" s="158">
        <v>0</v>
      </c>
      <c r="V207" s="158">
        <f>ROUND(E207*U207,2)</f>
        <v>0</v>
      </c>
      <c r="W207" s="158"/>
      <c r="X207" s="158" t="s">
        <v>286</v>
      </c>
      <c r="Y207" s="158" t="s">
        <v>209</v>
      </c>
      <c r="Z207" s="147"/>
      <c r="AA207" s="147"/>
      <c r="AB207" s="147"/>
      <c r="AC207" s="147"/>
      <c r="AD207" s="147"/>
      <c r="AE207" s="147"/>
      <c r="AF207" s="147"/>
      <c r="AG207" s="147" t="s">
        <v>1329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256" t="s">
        <v>1786</v>
      </c>
      <c r="D208" s="257"/>
      <c r="E208" s="257"/>
      <c r="F208" s="257"/>
      <c r="G208" s="257"/>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212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73">
        <v>72</v>
      </c>
      <c r="B209" s="174" t="s">
        <v>1787</v>
      </c>
      <c r="C209" s="182" t="s">
        <v>1788</v>
      </c>
      <c r="D209" s="175" t="s">
        <v>296</v>
      </c>
      <c r="E209" s="176">
        <v>1</v>
      </c>
      <c r="F209" s="177"/>
      <c r="G209" s="178">
        <f>ROUND(E209*F209,2)</f>
        <v>0</v>
      </c>
      <c r="H209" s="177"/>
      <c r="I209" s="178">
        <f>ROUND(E209*H209,2)</f>
        <v>0</v>
      </c>
      <c r="J209" s="177"/>
      <c r="K209" s="178">
        <f>ROUND(E209*J209,2)</f>
        <v>0</v>
      </c>
      <c r="L209" s="178">
        <v>21</v>
      </c>
      <c r="M209" s="178">
        <f>G209*(1+L209/100)</f>
        <v>0</v>
      </c>
      <c r="N209" s="176">
        <v>0</v>
      </c>
      <c r="O209" s="176">
        <f>ROUND(E209*N209,2)</f>
        <v>0</v>
      </c>
      <c r="P209" s="176">
        <v>0</v>
      </c>
      <c r="Q209" s="176">
        <f>ROUND(E209*P209,2)</f>
        <v>0</v>
      </c>
      <c r="R209" s="178"/>
      <c r="S209" s="178" t="s">
        <v>206</v>
      </c>
      <c r="T209" s="179" t="s">
        <v>207</v>
      </c>
      <c r="U209" s="158">
        <v>0</v>
      </c>
      <c r="V209" s="158">
        <f>ROUND(E209*U209,2)</f>
        <v>0</v>
      </c>
      <c r="W209" s="158"/>
      <c r="X209" s="158" t="s">
        <v>286</v>
      </c>
      <c r="Y209" s="158" t="s">
        <v>209</v>
      </c>
      <c r="Z209" s="147"/>
      <c r="AA209" s="147"/>
      <c r="AB209" s="147"/>
      <c r="AC209" s="147"/>
      <c r="AD209" s="147"/>
      <c r="AE209" s="147"/>
      <c r="AF209" s="147"/>
      <c r="AG209" s="147" t="s">
        <v>1329</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256" t="s">
        <v>1789</v>
      </c>
      <c r="D210" s="257"/>
      <c r="E210" s="257"/>
      <c r="F210" s="257"/>
      <c r="G210" s="257"/>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212</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6" t="s">
        <v>201</v>
      </c>
      <c r="B211" s="167" t="s">
        <v>170</v>
      </c>
      <c r="C211" s="181" t="s">
        <v>112</v>
      </c>
      <c r="D211" s="168"/>
      <c r="E211" s="169"/>
      <c r="F211" s="170"/>
      <c r="G211" s="170">
        <f>SUMIF(AG212:AG224,"&lt;&gt;NOR",G212:G224)</f>
        <v>0</v>
      </c>
      <c r="H211" s="170"/>
      <c r="I211" s="170">
        <f>SUM(I212:I224)</f>
        <v>0</v>
      </c>
      <c r="J211" s="170"/>
      <c r="K211" s="170">
        <f>SUM(K212:K224)</f>
        <v>0</v>
      </c>
      <c r="L211" s="170"/>
      <c r="M211" s="170">
        <f>SUM(M212:M224)</f>
        <v>0</v>
      </c>
      <c r="N211" s="169"/>
      <c r="O211" s="169">
        <f>SUM(O212:O224)</f>
        <v>0</v>
      </c>
      <c r="P211" s="169"/>
      <c r="Q211" s="169">
        <f>SUM(Q212:Q224)</f>
        <v>0</v>
      </c>
      <c r="R211" s="170"/>
      <c r="S211" s="170"/>
      <c r="T211" s="171"/>
      <c r="U211" s="165"/>
      <c r="V211" s="165">
        <f>SUM(V212:V224)</f>
        <v>0</v>
      </c>
      <c r="W211" s="165"/>
      <c r="X211" s="165"/>
      <c r="Y211" s="165"/>
      <c r="AG211" t="s">
        <v>202</v>
      </c>
    </row>
    <row r="212" spans="1:60" outlineLevel="1" x14ac:dyDescent="0.2">
      <c r="A212" s="173">
        <v>73</v>
      </c>
      <c r="B212" s="174" t="s">
        <v>1089</v>
      </c>
      <c r="C212" s="182" t="s">
        <v>1090</v>
      </c>
      <c r="D212" s="175" t="s">
        <v>283</v>
      </c>
      <c r="E212" s="176">
        <v>3.1150000000000002</v>
      </c>
      <c r="F212" s="177"/>
      <c r="G212" s="178">
        <f>ROUND(E212*F212,2)</f>
        <v>0</v>
      </c>
      <c r="H212" s="177"/>
      <c r="I212" s="178">
        <f>ROUND(E212*H212,2)</f>
        <v>0</v>
      </c>
      <c r="J212" s="177"/>
      <c r="K212" s="178">
        <f>ROUND(E212*J212,2)</f>
        <v>0</v>
      </c>
      <c r="L212" s="178">
        <v>21</v>
      </c>
      <c r="M212" s="178">
        <f>G212*(1+L212/100)</f>
        <v>0</v>
      </c>
      <c r="N212" s="176">
        <v>0</v>
      </c>
      <c r="O212" s="176">
        <f>ROUND(E212*N212,2)</f>
        <v>0</v>
      </c>
      <c r="P212" s="176">
        <v>0</v>
      </c>
      <c r="Q212" s="176">
        <f>ROUND(E212*P212,2)</f>
        <v>0</v>
      </c>
      <c r="R212" s="178"/>
      <c r="S212" s="178" t="s">
        <v>229</v>
      </c>
      <c r="T212" s="179" t="s">
        <v>229</v>
      </c>
      <c r="U212" s="158">
        <v>0</v>
      </c>
      <c r="V212" s="158">
        <f>ROUND(E212*U212,2)</f>
        <v>0</v>
      </c>
      <c r="W212" s="158"/>
      <c r="X212" s="158" t="s">
        <v>1091</v>
      </c>
      <c r="Y212" s="158" t="s">
        <v>209</v>
      </c>
      <c r="Z212" s="147"/>
      <c r="AA212" s="147"/>
      <c r="AB212" s="147"/>
      <c r="AC212" s="147"/>
      <c r="AD212" s="147"/>
      <c r="AE212" s="147"/>
      <c r="AF212" s="147"/>
      <c r="AG212" s="147" t="s">
        <v>1092</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6" t="s">
        <v>1093</v>
      </c>
      <c r="D213" s="257"/>
      <c r="E213" s="257"/>
      <c r="F213" s="257"/>
      <c r="G213" s="257"/>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1" x14ac:dyDescent="0.2">
      <c r="A214" s="173">
        <v>74</v>
      </c>
      <c r="B214" s="174" t="s">
        <v>1094</v>
      </c>
      <c r="C214" s="182" t="s">
        <v>1095</v>
      </c>
      <c r="D214" s="175" t="s">
        <v>283</v>
      </c>
      <c r="E214" s="176">
        <v>3.1150000000000002</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c r="S214" s="178" t="s">
        <v>229</v>
      </c>
      <c r="T214" s="179" t="s">
        <v>229</v>
      </c>
      <c r="U214" s="158">
        <v>0</v>
      </c>
      <c r="V214" s="158">
        <f>ROUND(E214*U214,2)</f>
        <v>0</v>
      </c>
      <c r="W214" s="158"/>
      <c r="X214" s="158" t="s">
        <v>1091</v>
      </c>
      <c r="Y214" s="158" t="s">
        <v>209</v>
      </c>
      <c r="Z214" s="147"/>
      <c r="AA214" s="147"/>
      <c r="AB214" s="147"/>
      <c r="AC214" s="147"/>
      <c r="AD214" s="147"/>
      <c r="AE214" s="147"/>
      <c r="AF214" s="147"/>
      <c r="AG214" s="147" t="s">
        <v>1092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
      <c r="A215" s="154"/>
      <c r="B215" s="155"/>
      <c r="C215" s="256" t="s">
        <v>1093</v>
      </c>
      <c r="D215" s="257"/>
      <c r="E215" s="257"/>
      <c r="F215" s="257"/>
      <c r="G215" s="257"/>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212</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3">
        <v>75</v>
      </c>
      <c r="B216" s="174" t="s">
        <v>1096</v>
      </c>
      <c r="C216" s="182" t="s">
        <v>1097</v>
      </c>
      <c r="D216" s="175" t="s">
        <v>283</v>
      </c>
      <c r="E216" s="176">
        <v>3.1150000000000002</v>
      </c>
      <c r="F216" s="177"/>
      <c r="G216" s="178">
        <f>ROUND(E216*F216,2)</f>
        <v>0</v>
      </c>
      <c r="H216" s="177"/>
      <c r="I216" s="178">
        <f>ROUND(E216*H216,2)</f>
        <v>0</v>
      </c>
      <c r="J216" s="177"/>
      <c r="K216" s="178">
        <f>ROUND(E216*J216,2)</f>
        <v>0</v>
      </c>
      <c r="L216" s="178">
        <v>21</v>
      </c>
      <c r="M216" s="178">
        <f>G216*(1+L216/100)</f>
        <v>0</v>
      </c>
      <c r="N216" s="176">
        <v>0</v>
      </c>
      <c r="O216" s="176">
        <f>ROUND(E216*N216,2)</f>
        <v>0</v>
      </c>
      <c r="P216" s="176">
        <v>0</v>
      </c>
      <c r="Q216" s="176">
        <f>ROUND(E216*P216,2)</f>
        <v>0</v>
      </c>
      <c r="R216" s="178"/>
      <c r="S216" s="178" t="s">
        <v>229</v>
      </c>
      <c r="T216" s="179" t="s">
        <v>229</v>
      </c>
      <c r="U216" s="158">
        <v>0</v>
      </c>
      <c r="V216" s="158">
        <f>ROUND(E216*U216,2)</f>
        <v>0</v>
      </c>
      <c r="W216" s="158"/>
      <c r="X216" s="158" t="s">
        <v>1091</v>
      </c>
      <c r="Y216" s="158" t="s">
        <v>209</v>
      </c>
      <c r="Z216" s="147"/>
      <c r="AA216" s="147"/>
      <c r="AB216" s="147"/>
      <c r="AC216" s="147"/>
      <c r="AD216" s="147"/>
      <c r="AE216" s="147"/>
      <c r="AF216" s="147"/>
      <c r="AG216" s="147" t="s">
        <v>1092</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2" x14ac:dyDescent="0.2">
      <c r="A217" s="154"/>
      <c r="B217" s="155"/>
      <c r="C217" s="256" t="s">
        <v>1093</v>
      </c>
      <c r="D217" s="257"/>
      <c r="E217" s="257"/>
      <c r="F217" s="257"/>
      <c r="G217" s="257"/>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212</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73">
        <v>76</v>
      </c>
      <c r="B218" s="174" t="s">
        <v>1098</v>
      </c>
      <c r="C218" s="182" t="s">
        <v>1099</v>
      </c>
      <c r="D218" s="175" t="s">
        <v>283</v>
      </c>
      <c r="E218" s="176">
        <v>59.185000000000002</v>
      </c>
      <c r="F218" s="177"/>
      <c r="G218" s="178">
        <f>ROUND(E218*F218,2)</f>
        <v>0</v>
      </c>
      <c r="H218" s="177"/>
      <c r="I218" s="178">
        <f>ROUND(E218*H218,2)</f>
        <v>0</v>
      </c>
      <c r="J218" s="177"/>
      <c r="K218" s="178">
        <f>ROUND(E218*J218,2)</f>
        <v>0</v>
      </c>
      <c r="L218" s="178">
        <v>21</v>
      </c>
      <c r="M218" s="178">
        <f>G218*(1+L218/100)</f>
        <v>0</v>
      </c>
      <c r="N218" s="176">
        <v>0</v>
      </c>
      <c r="O218" s="176">
        <f>ROUND(E218*N218,2)</f>
        <v>0</v>
      </c>
      <c r="P218" s="176">
        <v>0</v>
      </c>
      <c r="Q218" s="176">
        <f>ROUND(E218*P218,2)</f>
        <v>0</v>
      </c>
      <c r="R218" s="178"/>
      <c r="S218" s="178" t="s">
        <v>229</v>
      </c>
      <c r="T218" s="179" t="s">
        <v>229</v>
      </c>
      <c r="U218" s="158">
        <v>0</v>
      </c>
      <c r="V218" s="158">
        <f>ROUND(E218*U218,2)</f>
        <v>0</v>
      </c>
      <c r="W218" s="158"/>
      <c r="X218" s="158" t="s">
        <v>1091</v>
      </c>
      <c r="Y218" s="158" t="s">
        <v>209</v>
      </c>
      <c r="Z218" s="147"/>
      <c r="AA218" s="147"/>
      <c r="AB218" s="147"/>
      <c r="AC218" s="147"/>
      <c r="AD218" s="147"/>
      <c r="AE218" s="147"/>
      <c r="AF218" s="147"/>
      <c r="AG218" s="147" t="s">
        <v>1092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2" x14ac:dyDescent="0.2">
      <c r="A219" s="154"/>
      <c r="B219" s="155"/>
      <c r="C219" s="256" t="s">
        <v>1093</v>
      </c>
      <c r="D219" s="257"/>
      <c r="E219" s="257"/>
      <c r="F219" s="257"/>
      <c r="G219" s="257"/>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212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3">
        <v>77</v>
      </c>
      <c r="B220" s="174" t="s">
        <v>1100</v>
      </c>
      <c r="C220" s="182" t="s">
        <v>1101</v>
      </c>
      <c r="D220" s="175" t="s">
        <v>283</v>
      </c>
      <c r="E220" s="176">
        <v>3.1150000000000002</v>
      </c>
      <c r="F220" s="177"/>
      <c r="G220" s="178">
        <f>ROUND(E220*F220,2)</f>
        <v>0</v>
      </c>
      <c r="H220" s="177"/>
      <c r="I220" s="178">
        <f>ROUND(E220*H220,2)</f>
        <v>0</v>
      </c>
      <c r="J220" s="177"/>
      <c r="K220" s="178">
        <f>ROUND(E220*J220,2)</f>
        <v>0</v>
      </c>
      <c r="L220" s="178">
        <v>21</v>
      </c>
      <c r="M220" s="178">
        <f>G220*(1+L220/100)</f>
        <v>0</v>
      </c>
      <c r="N220" s="176">
        <v>0</v>
      </c>
      <c r="O220" s="176">
        <f>ROUND(E220*N220,2)</f>
        <v>0</v>
      </c>
      <c r="P220" s="176">
        <v>0</v>
      </c>
      <c r="Q220" s="176">
        <f>ROUND(E220*P220,2)</f>
        <v>0</v>
      </c>
      <c r="R220" s="178"/>
      <c r="S220" s="178" t="s">
        <v>229</v>
      </c>
      <c r="T220" s="179" t="s">
        <v>229</v>
      </c>
      <c r="U220" s="158">
        <v>0</v>
      </c>
      <c r="V220" s="158">
        <f>ROUND(E220*U220,2)</f>
        <v>0</v>
      </c>
      <c r="W220" s="158"/>
      <c r="X220" s="158" t="s">
        <v>1091</v>
      </c>
      <c r="Y220" s="158" t="s">
        <v>209</v>
      </c>
      <c r="Z220" s="147"/>
      <c r="AA220" s="147"/>
      <c r="AB220" s="147"/>
      <c r="AC220" s="147"/>
      <c r="AD220" s="147"/>
      <c r="AE220" s="147"/>
      <c r="AF220" s="147"/>
      <c r="AG220" s="147" t="s">
        <v>1092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
      <c r="A221" s="154"/>
      <c r="B221" s="155"/>
      <c r="C221" s="256" t="s">
        <v>1093</v>
      </c>
      <c r="D221" s="257"/>
      <c r="E221" s="257"/>
      <c r="F221" s="257"/>
      <c r="G221" s="257"/>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212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22.5" outlineLevel="1" x14ac:dyDescent="0.2">
      <c r="A222" s="173">
        <v>78</v>
      </c>
      <c r="B222" s="174" t="s">
        <v>1102</v>
      </c>
      <c r="C222" s="182" t="s">
        <v>1103</v>
      </c>
      <c r="D222" s="175" t="s">
        <v>283</v>
      </c>
      <c r="E222" s="176">
        <v>31.15</v>
      </c>
      <c r="F222" s="177"/>
      <c r="G222" s="178">
        <f>ROUND(E222*F222,2)</f>
        <v>0</v>
      </c>
      <c r="H222" s="177"/>
      <c r="I222" s="178">
        <f>ROUND(E222*H222,2)</f>
        <v>0</v>
      </c>
      <c r="J222" s="177"/>
      <c r="K222" s="178">
        <f>ROUND(E222*J222,2)</f>
        <v>0</v>
      </c>
      <c r="L222" s="178">
        <v>21</v>
      </c>
      <c r="M222" s="178">
        <f>G222*(1+L222/100)</f>
        <v>0</v>
      </c>
      <c r="N222" s="176">
        <v>0</v>
      </c>
      <c r="O222" s="176">
        <f>ROUND(E222*N222,2)</f>
        <v>0</v>
      </c>
      <c r="P222" s="176">
        <v>0</v>
      </c>
      <c r="Q222" s="176">
        <f>ROUND(E222*P222,2)</f>
        <v>0</v>
      </c>
      <c r="R222" s="178"/>
      <c r="S222" s="178" t="s">
        <v>229</v>
      </c>
      <c r="T222" s="179" t="s">
        <v>229</v>
      </c>
      <c r="U222" s="158">
        <v>0</v>
      </c>
      <c r="V222" s="158">
        <f>ROUND(E222*U222,2)</f>
        <v>0</v>
      </c>
      <c r="W222" s="158"/>
      <c r="X222" s="158" t="s">
        <v>1091</v>
      </c>
      <c r="Y222" s="158" t="s">
        <v>209</v>
      </c>
      <c r="Z222" s="147"/>
      <c r="AA222" s="147"/>
      <c r="AB222" s="147"/>
      <c r="AC222" s="147"/>
      <c r="AD222" s="147"/>
      <c r="AE222" s="147"/>
      <c r="AF222" s="147"/>
      <c r="AG222" s="147" t="s">
        <v>1092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256" t="s">
        <v>1093</v>
      </c>
      <c r="D223" s="257"/>
      <c r="E223" s="257"/>
      <c r="F223" s="257"/>
      <c r="G223" s="257"/>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212</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2.5" outlineLevel="1" x14ac:dyDescent="0.2">
      <c r="A224" s="173">
        <v>79</v>
      </c>
      <c r="B224" s="174" t="s">
        <v>1104</v>
      </c>
      <c r="C224" s="182" t="s">
        <v>1105</v>
      </c>
      <c r="D224" s="175" t="s">
        <v>283</v>
      </c>
      <c r="E224" s="176">
        <v>3.1150000000000002</v>
      </c>
      <c r="F224" s="177"/>
      <c r="G224" s="178">
        <f>ROUND(E224*F224,2)</f>
        <v>0</v>
      </c>
      <c r="H224" s="177"/>
      <c r="I224" s="178">
        <f>ROUND(E224*H224,2)</f>
        <v>0</v>
      </c>
      <c r="J224" s="177"/>
      <c r="K224" s="178">
        <f>ROUND(E224*J224,2)</f>
        <v>0</v>
      </c>
      <c r="L224" s="178">
        <v>21</v>
      </c>
      <c r="M224" s="178">
        <f>G224*(1+L224/100)</f>
        <v>0</v>
      </c>
      <c r="N224" s="176">
        <v>0</v>
      </c>
      <c r="O224" s="176">
        <f>ROUND(E224*N224,2)</f>
        <v>0</v>
      </c>
      <c r="P224" s="176">
        <v>0</v>
      </c>
      <c r="Q224" s="176">
        <f>ROUND(E224*P224,2)</f>
        <v>0</v>
      </c>
      <c r="R224" s="178"/>
      <c r="S224" s="178" t="s">
        <v>229</v>
      </c>
      <c r="T224" s="179" t="s">
        <v>576</v>
      </c>
      <c r="U224" s="158">
        <v>0</v>
      </c>
      <c r="V224" s="158">
        <f>ROUND(E224*U224,2)</f>
        <v>0</v>
      </c>
      <c r="W224" s="158"/>
      <c r="X224" s="158" t="s">
        <v>1091</v>
      </c>
      <c r="Y224" s="158" t="s">
        <v>209</v>
      </c>
      <c r="Z224" s="147"/>
      <c r="AA224" s="147"/>
      <c r="AB224" s="147"/>
      <c r="AC224" s="147"/>
      <c r="AD224" s="147"/>
      <c r="AE224" s="147"/>
      <c r="AF224" s="147"/>
      <c r="AG224" s="147" t="s">
        <v>1092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33" x14ac:dyDescent="0.2">
      <c r="A225" s="3"/>
      <c r="B225" s="4"/>
      <c r="C225" s="185"/>
      <c r="D225" s="6"/>
      <c r="E225" s="3"/>
      <c r="F225" s="3"/>
      <c r="G225" s="3"/>
      <c r="H225" s="3"/>
      <c r="I225" s="3"/>
      <c r="J225" s="3"/>
      <c r="K225" s="3"/>
      <c r="L225" s="3"/>
      <c r="M225" s="3"/>
      <c r="N225" s="3"/>
      <c r="O225" s="3"/>
      <c r="P225" s="3"/>
      <c r="Q225" s="3"/>
      <c r="R225" s="3"/>
      <c r="S225" s="3"/>
      <c r="T225" s="3"/>
      <c r="U225" s="3"/>
      <c r="V225" s="3"/>
      <c r="W225" s="3"/>
      <c r="X225" s="3"/>
      <c r="Y225" s="3"/>
      <c r="AE225">
        <v>12</v>
      </c>
      <c r="AF225">
        <v>21</v>
      </c>
      <c r="AG225" t="s">
        <v>187</v>
      </c>
    </row>
    <row r="226" spans="1:33" x14ac:dyDescent="0.2">
      <c r="A226" s="150"/>
      <c r="B226" s="151" t="s">
        <v>29</v>
      </c>
      <c r="C226" s="186"/>
      <c r="D226" s="152"/>
      <c r="E226" s="153"/>
      <c r="F226" s="153"/>
      <c r="G226" s="172">
        <f>G8+G20+G23+G35+G37+G172+G211</f>
        <v>0</v>
      </c>
      <c r="H226" s="3"/>
      <c r="I226" s="3"/>
      <c r="J226" s="3"/>
      <c r="K226" s="3"/>
      <c r="L226" s="3"/>
      <c r="M226" s="3"/>
      <c r="N226" s="3"/>
      <c r="O226" s="3"/>
      <c r="P226" s="3"/>
      <c r="Q226" s="3"/>
      <c r="R226" s="3"/>
      <c r="S226" s="3"/>
      <c r="T226" s="3"/>
      <c r="U226" s="3"/>
      <c r="V226" s="3"/>
      <c r="W226" s="3"/>
      <c r="X226" s="3"/>
      <c r="Y226" s="3"/>
      <c r="AE226">
        <f>SUMIF(L7:L224,AE225,G7:G224)</f>
        <v>0</v>
      </c>
      <c r="AF226">
        <f>SUMIF(L7:L224,AF225,G7:G224)</f>
        <v>0</v>
      </c>
      <c r="AG226" t="s">
        <v>246</v>
      </c>
    </row>
    <row r="227" spans="1:33" x14ac:dyDescent="0.2">
      <c r="C227" s="187"/>
      <c r="D227" s="10"/>
      <c r="AG227" t="s">
        <v>249</v>
      </c>
    </row>
    <row r="228" spans="1:33" x14ac:dyDescent="0.2">
      <c r="D228" s="10"/>
    </row>
    <row r="229" spans="1:33" x14ac:dyDescent="0.2">
      <c r="D229" s="10"/>
    </row>
    <row r="230" spans="1:33" x14ac:dyDescent="0.2">
      <c r="D230" s="10"/>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VBR7R9yB83tVF3rKYoQkvr/XuqYHnDQvOeVm9i4TIczOc32bMMgbPToZTS3wNuBoxOlr+q/KcawYfHHMEqOOg==" saltValue="k93C38g4Z2R45syAoELSpg==" spinCount="100000" sheet="1" formatRows="0"/>
  <mergeCells count="65">
    <mergeCell ref="C43:G43"/>
    <mergeCell ref="A1:G1"/>
    <mergeCell ref="C2:G2"/>
    <mergeCell ref="C3:G3"/>
    <mergeCell ref="C4:G4"/>
    <mergeCell ref="C18:G18"/>
    <mergeCell ref="C25:G25"/>
    <mergeCell ref="C27:G27"/>
    <mergeCell ref="C28:G28"/>
    <mergeCell ref="C30:G30"/>
    <mergeCell ref="C32:G32"/>
    <mergeCell ref="C34:G34"/>
    <mergeCell ref="C114:G114"/>
    <mergeCell ref="C49:G49"/>
    <mergeCell ref="C50:G50"/>
    <mergeCell ref="C57:G57"/>
    <mergeCell ref="C65:G65"/>
    <mergeCell ref="C77:G77"/>
    <mergeCell ref="C85:G85"/>
    <mergeCell ref="C97:G97"/>
    <mergeCell ref="C99:G99"/>
    <mergeCell ref="C101:G101"/>
    <mergeCell ref="C105:G105"/>
    <mergeCell ref="C112:G112"/>
    <mergeCell ref="C149:G149"/>
    <mergeCell ref="C118:G118"/>
    <mergeCell ref="C120:G120"/>
    <mergeCell ref="C122:G122"/>
    <mergeCell ref="C124:G124"/>
    <mergeCell ref="C126:G126"/>
    <mergeCell ref="C128:G128"/>
    <mergeCell ref="C130:G130"/>
    <mergeCell ref="C132:G132"/>
    <mergeCell ref="C138:G138"/>
    <mergeCell ref="C142:G142"/>
    <mergeCell ref="C147:G147"/>
    <mergeCell ref="C176:G176"/>
    <mergeCell ref="C150:G150"/>
    <mergeCell ref="C153:G153"/>
    <mergeCell ref="C154:G154"/>
    <mergeCell ref="C158:G158"/>
    <mergeCell ref="C159:G159"/>
    <mergeCell ref="C162:G162"/>
    <mergeCell ref="C164:G164"/>
    <mergeCell ref="C165:G165"/>
    <mergeCell ref="C169:G169"/>
    <mergeCell ref="C171:G171"/>
    <mergeCell ref="C174:G174"/>
    <mergeCell ref="C213:G213"/>
    <mergeCell ref="C178:G178"/>
    <mergeCell ref="C183:G183"/>
    <mergeCell ref="C189:G189"/>
    <mergeCell ref="C193:G193"/>
    <mergeCell ref="C195:G195"/>
    <mergeCell ref="C197:G197"/>
    <mergeCell ref="C199:G199"/>
    <mergeCell ref="C204:G204"/>
    <mergeCell ref="C206:G206"/>
    <mergeCell ref="C208:G208"/>
    <mergeCell ref="C210:G210"/>
    <mergeCell ref="C215:G215"/>
    <mergeCell ref="C217:G217"/>
    <mergeCell ref="C219:G219"/>
    <mergeCell ref="C221:G221"/>
    <mergeCell ref="C223:G2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DC52-89F5-49EC-A104-0B5E5A53856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174</v>
      </c>
      <c r="B1" s="258"/>
      <c r="C1" s="258"/>
      <c r="D1" s="258"/>
      <c r="E1" s="258"/>
      <c r="F1" s="258"/>
      <c r="G1" s="258"/>
      <c r="AG1" t="s">
        <v>175</v>
      </c>
    </row>
    <row r="2" spans="1:60" ht="24.95" customHeight="1" x14ac:dyDescent="0.2">
      <c r="A2" s="139" t="s">
        <v>7</v>
      </c>
      <c r="B2" s="49" t="s">
        <v>43</v>
      </c>
      <c r="C2" s="259" t="s">
        <v>44</v>
      </c>
      <c r="D2" s="260"/>
      <c r="E2" s="260"/>
      <c r="F2" s="260"/>
      <c r="G2" s="261"/>
      <c r="AG2" t="s">
        <v>176</v>
      </c>
    </row>
    <row r="3" spans="1:60" ht="24.95" customHeight="1" x14ac:dyDescent="0.2">
      <c r="A3" s="139" t="s">
        <v>8</v>
      </c>
      <c r="B3" s="49" t="s">
        <v>47</v>
      </c>
      <c r="C3" s="259" t="s">
        <v>44</v>
      </c>
      <c r="D3" s="260"/>
      <c r="E3" s="260"/>
      <c r="F3" s="260"/>
      <c r="G3" s="261"/>
      <c r="AC3" s="120" t="s">
        <v>176</v>
      </c>
      <c r="AG3" t="s">
        <v>177</v>
      </c>
    </row>
    <row r="4" spans="1:60" ht="24.95" customHeight="1" x14ac:dyDescent="0.2">
      <c r="A4" s="140" t="s">
        <v>9</v>
      </c>
      <c r="B4" s="141" t="s">
        <v>61</v>
      </c>
      <c r="C4" s="262" t="s">
        <v>62</v>
      </c>
      <c r="D4" s="263"/>
      <c r="E4" s="263"/>
      <c r="F4" s="263"/>
      <c r="G4" s="264"/>
      <c r="AG4" t="s">
        <v>178</v>
      </c>
    </row>
    <row r="5" spans="1:60" x14ac:dyDescent="0.2">
      <c r="D5" s="10"/>
    </row>
    <row r="6" spans="1:60" ht="38.25" x14ac:dyDescent="0.2">
      <c r="A6" s="143" t="s">
        <v>179</v>
      </c>
      <c r="B6" s="145" t="s">
        <v>180</v>
      </c>
      <c r="C6" s="145" t="s">
        <v>181</v>
      </c>
      <c r="D6" s="144" t="s">
        <v>182</v>
      </c>
      <c r="E6" s="143" t="s">
        <v>183</v>
      </c>
      <c r="F6" s="142" t="s">
        <v>184</v>
      </c>
      <c r="G6" s="143" t="s">
        <v>29</v>
      </c>
      <c r="H6" s="146" t="s">
        <v>30</v>
      </c>
      <c r="I6" s="146" t="s">
        <v>185</v>
      </c>
      <c r="J6" s="146" t="s">
        <v>31</v>
      </c>
      <c r="K6" s="146" t="s">
        <v>186</v>
      </c>
      <c r="L6" s="146" t="s">
        <v>187</v>
      </c>
      <c r="M6" s="146" t="s">
        <v>188</v>
      </c>
      <c r="N6" s="146" t="s">
        <v>189</v>
      </c>
      <c r="O6" s="146" t="s">
        <v>190</v>
      </c>
      <c r="P6" s="146" t="s">
        <v>191</v>
      </c>
      <c r="Q6" s="146" t="s">
        <v>192</v>
      </c>
      <c r="R6" s="146" t="s">
        <v>193</v>
      </c>
      <c r="S6" s="146" t="s">
        <v>194</v>
      </c>
      <c r="T6" s="146" t="s">
        <v>195</v>
      </c>
      <c r="U6" s="146" t="s">
        <v>196</v>
      </c>
      <c r="V6" s="146" t="s">
        <v>197</v>
      </c>
      <c r="W6" s="146" t="s">
        <v>198</v>
      </c>
      <c r="X6" s="146" t="s">
        <v>199</v>
      </c>
      <c r="Y6" s="146" t="s">
        <v>200</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6" t="s">
        <v>201</v>
      </c>
      <c r="B8" s="167" t="s">
        <v>161</v>
      </c>
      <c r="C8" s="181" t="s">
        <v>116</v>
      </c>
      <c r="D8" s="168"/>
      <c r="E8" s="169"/>
      <c r="F8" s="170"/>
      <c r="G8" s="170">
        <f>SUMIF(AG9:AG34,"&lt;&gt;NOR",G9:G34)</f>
        <v>0</v>
      </c>
      <c r="H8" s="170"/>
      <c r="I8" s="170">
        <f>SUM(I9:I34)</f>
        <v>0</v>
      </c>
      <c r="J8" s="170"/>
      <c r="K8" s="170">
        <f>SUM(K9:K34)</f>
        <v>0</v>
      </c>
      <c r="L8" s="170"/>
      <c r="M8" s="170">
        <f>SUM(M9:M34)</f>
        <v>0</v>
      </c>
      <c r="N8" s="169"/>
      <c r="O8" s="169">
        <f>SUM(O9:O34)</f>
        <v>0</v>
      </c>
      <c r="P8" s="169"/>
      <c r="Q8" s="169">
        <f>SUM(Q9:Q34)</f>
        <v>0</v>
      </c>
      <c r="R8" s="170"/>
      <c r="S8" s="170"/>
      <c r="T8" s="171"/>
      <c r="U8" s="165"/>
      <c r="V8" s="165">
        <f>SUM(V9:V34)</f>
        <v>0</v>
      </c>
      <c r="W8" s="165"/>
      <c r="X8" s="165"/>
      <c r="Y8" s="165"/>
      <c r="AG8" t="s">
        <v>202</v>
      </c>
    </row>
    <row r="9" spans="1:60" outlineLevel="1" x14ac:dyDescent="0.2">
      <c r="A9" s="173">
        <v>1</v>
      </c>
      <c r="B9" s="174" t="s">
        <v>1790</v>
      </c>
      <c r="C9" s="182" t="s">
        <v>1791</v>
      </c>
      <c r="D9" s="175" t="s">
        <v>840</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206</v>
      </c>
      <c r="T9" s="179" t="s">
        <v>207</v>
      </c>
      <c r="U9" s="158">
        <v>0</v>
      </c>
      <c r="V9" s="158">
        <f>ROUND(E9*U9,2)</f>
        <v>0</v>
      </c>
      <c r="W9" s="158"/>
      <c r="X9" s="158" t="s">
        <v>208</v>
      </c>
      <c r="Y9" s="158" t="s">
        <v>209</v>
      </c>
      <c r="Z9" s="147"/>
      <c r="AA9" s="147"/>
      <c r="AB9" s="147"/>
      <c r="AC9" s="147"/>
      <c r="AD9" s="147"/>
      <c r="AE9" s="147"/>
      <c r="AF9" s="147"/>
      <c r="AG9" s="147" t="s">
        <v>692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6" t="s">
        <v>1792</v>
      </c>
      <c r="D10" s="257"/>
      <c r="E10" s="257"/>
      <c r="F10" s="257"/>
      <c r="G10" s="257"/>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83" t="s">
        <v>81</v>
      </c>
      <c r="D11" s="163"/>
      <c r="E11" s="164">
        <v>1</v>
      </c>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217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2</v>
      </c>
      <c r="B12" s="174" t="s">
        <v>1793</v>
      </c>
      <c r="C12" s="182" t="s">
        <v>1794</v>
      </c>
      <c r="D12" s="175" t="s">
        <v>840</v>
      </c>
      <c r="E12" s="176">
        <v>2</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c r="S12" s="178" t="s">
        <v>206</v>
      </c>
      <c r="T12" s="179" t="s">
        <v>207</v>
      </c>
      <c r="U12" s="158">
        <v>0</v>
      </c>
      <c r="V12" s="158">
        <f>ROUND(E12*U12,2)</f>
        <v>0</v>
      </c>
      <c r="W12" s="158"/>
      <c r="X12" s="158" t="s">
        <v>208</v>
      </c>
      <c r="Y12" s="158" t="s">
        <v>209</v>
      </c>
      <c r="Z12" s="147"/>
      <c r="AA12" s="147"/>
      <c r="AB12" s="147"/>
      <c r="AC12" s="147"/>
      <c r="AD12" s="147"/>
      <c r="AE12" s="147"/>
      <c r="AF12" s="147"/>
      <c r="AG12" s="147" t="s">
        <v>692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56" t="s">
        <v>1795</v>
      </c>
      <c r="D13" s="257"/>
      <c r="E13" s="257"/>
      <c r="F13" s="257"/>
      <c r="G13" s="257"/>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3" t="s">
        <v>83</v>
      </c>
      <c r="D14" s="163"/>
      <c r="E14" s="164">
        <v>2</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217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3</v>
      </c>
      <c r="B15" s="174" t="s">
        <v>1796</v>
      </c>
      <c r="C15" s="182" t="s">
        <v>1797</v>
      </c>
      <c r="D15" s="175" t="s">
        <v>840</v>
      </c>
      <c r="E15" s="176">
        <v>3</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206</v>
      </c>
      <c r="T15" s="179" t="s">
        <v>207</v>
      </c>
      <c r="U15" s="158">
        <v>0</v>
      </c>
      <c r="V15" s="158">
        <f>ROUND(E15*U15,2)</f>
        <v>0</v>
      </c>
      <c r="W15" s="158"/>
      <c r="X15" s="158" t="s">
        <v>208</v>
      </c>
      <c r="Y15" s="158" t="s">
        <v>209</v>
      </c>
      <c r="Z15" s="147"/>
      <c r="AA15" s="147"/>
      <c r="AB15" s="147"/>
      <c r="AC15" s="147"/>
      <c r="AD15" s="147"/>
      <c r="AE15" s="147"/>
      <c r="AF15" s="147"/>
      <c r="AG15" s="147" t="s">
        <v>692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6" t="s">
        <v>1798</v>
      </c>
      <c r="D16" s="257"/>
      <c r="E16" s="257"/>
      <c r="F16" s="257"/>
      <c r="G16" s="257"/>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83" t="s">
        <v>85</v>
      </c>
      <c r="D17" s="163"/>
      <c r="E17" s="164">
        <v>3</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217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4</v>
      </c>
      <c r="B18" s="174" t="s">
        <v>1799</v>
      </c>
      <c r="C18" s="182" t="s">
        <v>1800</v>
      </c>
      <c r="D18" s="175" t="s">
        <v>840</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206</v>
      </c>
      <c r="T18" s="179" t="s">
        <v>207</v>
      </c>
      <c r="U18" s="158">
        <v>0</v>
      </c>
      <c r="V18" s="158">
        <f>ROUND(E18*U18,2)</f>
        <v>0</v>
      </c>
      <c r="W18" s="158"/>
      <c r="X18" s="158" t="s">
        <v>208</v>
      </c>
      <c r="Y18" s="158" t="s">
        <v>209</v>
      </c>
      <c r="Z18" s="147"/>
      <c r="AA18" s="147"/>
      <c r="AB18" s="147"/>
      <c r="AC18" s="147"/>
      <c r="AD18" s="147"/>
      <c r="AE18" s="147"/>
      <c r="AF18" s="147"/>
      <c r="AG18" s="147" t="s">
        <v>210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56" t="s">
        <v>1801</v>
      </c>
      <c r="D19" s="257"/>
      <c r="E19" s="257"/>
      <c r="F19" s="257"/>
      <c r="G19" s="257"/>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212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3" t="s">
        <v>81</v>
      </c>
      <c r="D20" s="163"/>
      <c r="E20" s="164">
        <v>1</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217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3">
        <v>5</v>
      </c>
      <c r="B21" s="174" t="s">
        <v>1802</v>
      </c>
      <c r="C21" s="182" t="s">
        <v>1803</v>
      </c>
      <c r="D21" s="175" t="s">
        <v>840</v>
      </c>
      <c r="E21" s="176">
        <v>3</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206</v>
      </c>
      <c r="T21" s="179" t="s">
        <v>207</v>
      </c>
      <c r="U21" s="158">
        <v>0</v>
      </c>
      <c r="V21" s="158">
        <f>ROUND(E21*U21,2)</f>
        <v>0</v>
      </c>
      <c r="W21" s="158"/>
      <c r="X21" s="158" t="s">
        <v>208</v>
      </c>
      <c r="Y21" s="158" t="s">
        <v>209</v>
      </c>
      <c r="Z21" s="147"/>
      <c r="AA21" s="147"/>
      <c r="AB21" s="147"/>
      <c r="AC21" s="147"/>
      <c r="AD21" s="147"/>
      <c r="AE21" s="147"/>
      <c r="AF21" s="147"/>
      <c r="AG21" s="147" t="s">
        <v>692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2" x14ac:dyDescent="0.2">
      <c r="A22" s="154"/>
      <c r="B22" s="155"/>
      <c r="C22" s="256" t="s">
        <v>1804</v>
      </c>
      <c r="D22" s="257"/>
      <c r="E22" s="257"/>
      <c r="F22" s="257"/>
      <c r="G22" s="257"/>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212</v>
      </c>
      <c r="AH22" s="147"/>
      <c r="AI22" s="147"/>
      <c r="AJ22" s="147"/>
      <c r="AK22" s="147"/>
      <c r="AL22" s="147"/>
      <c r="AM22" s="147"/>
      <c r="AN22" s="147"/>
      <c r="AO22" s="147"/>
      <c r="AP22" s="147"/>
      <c r="AQ22" s="147"/>
      <c r="AR22" s="147"/>
      <c r="AS22" s="147"/>
      <c r="AT22" s="147"/>
      <c r="AU22" s="147"/>
      <c r="AV22" s="147"/>
      <c r="AW22" s="147"/>
      <c r="AX22" s="147"/>
      <c r="AY22" s="147"/>
      <c r="AZ22" s="147"/>
      <c r="BA22" s="180" t="str">
        <f>C22</f>
        <v>Koš s víkem, nášlapný mechanismus otevírání, objem 10l, průměr cca 20 cm, materiál: nerez s vyjímatelnou plastovou vložkou s uchem z elastické umělé hmoty proti poškození stěny</v>
      </c>
      <c r="BB22" s="147"/>
      <c r="BC22" s="147"/>
      <c r="BD22" s="147"/>
      <c r="BE22" s="147"/>
      <c r="BF22" s="147"/>
      <c r="BG22" s="147"/>
      <c r="BH22" s="147"/>
    </row>
    <row r="23" spans="1:60" outlineLevel="2" x14ac:dyDescent="0.2">
      <c r="A23" s="154"/>
      <c r="B23" s="155"/>
      <c r="C23" s="183" t="s">
        <v>85</v>
      </c>
      <c r="D23" s="163"/>
      <c r="E23" s="164">
        <v>3</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217</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3">
        <v>6</v>
      </c>
      <c r="B24" s="174" t="s">
        <v>1805</v>
      </c>
      <c r="C24" s="182" t="s">
        <v>1806</v>
      </c>
      <c r="D24" s="175" t="s">
        <v>840</v>
      </c>
      <c r="E24" s="176">
        <v>1</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206</v>
      </c>
      <c r="T24" s="179" t="s">
        <v>207</v>
      </c>
      <c r="U24" s="158">
        <v>0</v>
      </c>
      <c r="V24" s="158">
        <f>ROUND(E24*U24,2)</f>
        <v>0</v>
      </c>
      <c r="W24" s="158"/>
      <c r="X24" s="158" t="s">
        <v>208</v>
      </c>
      <c r="Y24" s="158" t="s">
        <v>209</v>
      </c>
      <c r="Z24" s="147"/>
      <c r="AA24" s="147"/>
      <c r="AB24" s="147"/>
      <c r="AC24" s="147"/>
      <c r="AD24" s="147"/>
      <c r="AE24" s="147"/>
      <c r="AF24" s="147"/>
      <c r="AG24" s="147" t="s">
        <v>692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256" t="s">
        <v>1807</v>
      </c>
      <c r="D25" s="257"/>
      <c r="E25" s="257"/>
      <c r="F25" s="257"/>
      <c r="G25" s="257"/>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80" t="str">
        <f>C25</f>
        <v>Plastový zásobník hygienických sáčku, provrchová úprava chorm, rozměry cca 98*137*25 mm, montáž na stěnu</v>
      </c>
      <c r="BB25" s="147"/>
      <c r="BC25" s="147"/>
      <c r="BD25" s="147"/>
      <c r="BE25" s="147"/>
      <c r="BF25" s="147"/>
      <c r="BG25" s="147"/>
      <c r="BH25" s="147"/>
    </row>
    <row r="26" spans="1:60" outlineLevel="2" x14ac:dyDescent="0.2">
      <c r="A26" s="154"/>
      <c r="B26" s="155"/>
      <c r="C26" s="183" t="s">
        <v>81</v>
      </c>
      <c r="D26" s="163"/>
      <c r="E26" s="164">
        <v>1</v>
      </c>
      <c r="F26" s="158"/>
      <c r="G26" s="1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217</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7</v>
      </c>
      <c r="B27" s="174" t="s">
        <v>1808</v>
      </c>
      <c r="C27" s="182" t="s">
        <v>1809</v>
      </c>
      <c r="D27" s="175" t="s">
        <v>840</v>
      </c>
      <c r="E27" s="176">
        <v>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206</v>
      </c>
      <c r="T27" s="179" t="s">
        <v>207</v>
      </c>
      <c r="U27" s="158">
        <v>0</v>
      </c>
      <c r="V27" s="158">
        <f>ROUND(E27*U27,2)</f>
        <v>0</v>
      </c>
      <c r="W27" s="158"/>
      <c r="X27" s="158" t="s">
        <v>208</v>
      </c>
      <c r="Y27" s="158" t="s">
        <v>209</v>
      </c>
      <c r="Z27" s="147"/>
      <c r="AA27" s="147"/>
      <c r="AB27" s="147"/>
      <c r="AC27" s="147"/>
      <c r="AD27" s="147"/>
      <c r="AE27" s="147"/>
      <c r="AF27" s="147"/>
      <c r="AG27" s="147" t="s">
        <v>692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56" t="s">
        <v>1810</v>
      </c>
      <c r="D28" s="257"/>
      <c r="E28" s="257"/>
      <c r="F28" s="257"/>
      <c r="G28" s="257"/>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80" t="str">
        <f>C28</f>
        <v>zásobník na stěnu, obsah 1 role, velikost střední, materiál: nerez, rozměry: cca 120*220*220 mm (š*h*v), montáž na stěnu</v>
      </c>
      <c r="BB28" s="147"/>
      <c r="BC28" s="147"/>
      <c r="BD28" s="147"/>
      <c r="BE28" s="147"/>
      <c r="BF28" s="147"/>
      <c r="BG28" s="147"/>
      <c r="BH28" s="147"/>
    </row>
    <row r="29" spans="1:60" outlineLevel="2" x14ac:dyDescent="0.2">
      <c r="A29" s="154"/>
      <c r="B29" s="155"/>
      <c r="C29" s="183" t="s">
        <v>81</v>
      </c>
      <c r="D29" s="163"/>
      <c r="E29" s="164">
        <v>1</v>
      </c>
      <c r="F29" s="158"/>
      <c r="G29" s="1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217</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8</v>
      </c>
      <c r="B30" s="174" t="s">
        <v>1811</v>
      </c>
      <c r="C30" s="182" t="s">
        <v>1812</v>
      </c>
      <c r="D30" s="175" t="s">
        <v>840</v>
      </c>
      <c r="E30" s="176">
        <v>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206</v>
      </c>
      <c r="T30" s="179" t="s">
        <v>207</v>
      </c>
      <c r="U30" s="158">
        <v>0</v>
      </c>
      <c r="V30" s="158">
        <f>ROUND(E30*U30,2)</f>
        <v>0</v>
      </c>
      <c r="W30" s="158"/>
      <c r="X30" s="158" t="s">
        <v>208</v>
      </c>
      <c r="Y30" s="158" t="s">
        <v>209</v>
      </c>
      <c r="Z30" s="147"/>
      <c r="AA30" s="147"/>
      <c r="AB30" s="147"/>
      <c r="AC30" s="147"/>
      <c r="AD30" s="147"/>
      <c r="AE30" s="147"/>
      <c r="AF30" s="147"/>
      <c r="AG30" s="147" t="s">
        <v>692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6" t="s">
        <v>1813</v>
      </c>
      <c r="D31" s="257"/>
      <c r="E31" s="257"/>
      <c r="F31" s="257"/>
      <c r="G31" s="257"/>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3" t="s">
        <v>81</v>
      </c>
      <c r="D32" s="163"/>
      <c r="E32" s="164">
        <v>1</v>
      </c>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9</v>
      </c>
      <c r="B33" s="174" t="s">
        <v>1814</v>
      </c>
      <c r="C33" s="182" t="s">
        <v>1815</v>
      </c>
      <c r="D33" s="175" t="s">
        <v>205</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206</v>
      </c>
      <c r="T33" s="179" t="s">
        <v>207</v>
      </c>
      <c r="U33" s="158">
        <v>0</v>
      </c>
      <c r="V33" s="158">
        <f>ROUND(E33*U33,2)</f>
        <v>0</v>
      </c>
      <c r="W33" s="158"/>
      <c r="X33" s="158" t="s">
        <v>208</v>
      </c>
      <c r="Y33" s="158" t="s">
        <v>209</v>
      </c>
      <c r="Z33" s="147"/>
      <c r="AA33" s="147"/>
      <c r="AB33" s="147"/>
      <c r="AC33" s="147"/>
      <c r="AD33" s="147"/>
      <c r="AE33" s="147"/>
      <c r="AF33" s="147"/>
      <c r="AG33" s="147" t="s">
        <v>692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183" t="s">
        <v>81</v>
      </c>
      <c r="D34" s="163"/>
      <c r="E34" s="164">
        <v>1</v>
      </c>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217</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3"/>
      <c r="B35" s="4"/>
      <c r="C35" s="185"/>
      <c r="D35" s="6"/>
      <c r="E35" s="3"/>
      <c r="F35" s="3"/>
      <c r="G35" s="3"/>
      <c r="H35" s="3"/>
      <c r="I35" s="3"/>
      <c r="J35" s="3"/>
      <c r="K35" s="3"/>
      <c r="L35" s="3"/>
      <c r="M35" s="3"/>
      <c r="N35" s="3"/>
      <c r="O35" s="3"/>
      <c r="P35" s="3"/>
      <c r="Q35" s="3"/>
      <c r="R35" s="3"/>
      <c r="S35" s="3"/>
      <c r="T35" s="3"/>
      <c r="U35" s="3"/>
      <c r="V35" s="3"/>
      <c r="W35" s="3"/>
      <c r="X35" s="3"/>
      <c r="Y35" s="3"/>
      <c r="AE35">
        <v>12</v>
      </c>
      <c r="AF35">
        <v>21</v>
      </c>
      <c r="AG35" t="s">
        <v>187</v>
      </c>
    </row>
    <row r="36" spans="1:60" x14ac:dyDescent="0.2">
      <c r="A36" s="150"/>
      <c r="B36" s="151" t="s">
        <v>29</v>
      </c>
      <c r="C36" s="186"/>
      <c r="D36" s="152"/>
      <c r="E36" s="153"/>
      <c r="F36" s="153"/>
      <c r="G36" s="172">
        <f>G8</f>
        <v>0</v>
      </c>
      <c r="H36" s="3"/>
      <c r="I36" s="3"/>
      <c r="J36" s="3"/>
      <c r="K36" s="3"/>
      <c r="L36" s="3"/>
      <c r="M36" s="3"/>
      <c r="N36" s="3"/>
      <c r="O36" s="3"/>
      <c r="P36" s="3"/>
      <c r="Q36" s="3"/>
      <c r="R36" s="3"/>
      <c r="S36" s="3"/>
      <c r="T36" s="3"/>
      <c r="U36" s="3"/>
      <c r="V36" s="3"/>
      <c r="W36" s="3"/>
      <c r="X36" s="3"/>
      <c r="Y36" s="3"/>
      <c r="AE36">
        <f>SUMIF(L7:L34,AE35,G7:G34)</f>
        <v>0</v>
      </c>
      <c r="AF36">
        <f>SUMIF(L7:L34,AF35,G7:G34)</f>
        <v>0</v>
      </c>
      <c r="AG36" t="s">
        <v>246</v>
      </c>
    </row>
    <row r="37" spans="1:60" x14ac:dyDescent="0.2">
      <c r="C37" s="187"/>
      <c r="D37" s="10"/>
      <c r="AG37" t="s">
        <v>249</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mDe6/rTnXbJCFmVV9GuuJoMTOnvrWBp0d1q6RnAhqEs6ac7vLiiKFFPwyuBn3/FVoe9R5GjmCTzUAxcXgWPEw==" saltValue="mRhQbhSmDhqqGDT/Kwo3/Q==" spinCount="100000" sheet="1" formatRows="0"/>
  <mergeCells count="12">
    <mergeCell ref="C31:G31"/>
    <mergeCell ref="A1:G1"/>
    <mergeCell ref="C2:G2"/>
    <mergeCell ref="C3:G3"/>
    <mergeCell ref="C4:G4"/>
    <mergeCell ref="C10:G10"/>
    <mergeCell ref="C13:G13"/>
    <mergeCell ref="C16:G16"/>
    <mergeCell ref="C19:G19"/>
    <mergeCell ref="C22:G22"/>
    <mergeCell ref="C25:G25"/>
    <mergeCell ref="C28:G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01 01 Pol</vt:lpstr>
      <vt:lpstr>01 02 Pol</vt:lpstr>
      <vt:lpstr>01 03 Pol</vt:lpstr>
      <vt:lpstr>01 04 Pol</vt:lpstr>
      <vt:lpstr>01 05 Pol</vt:lpstr>
      <vt:lpstr>01 06 Pol</vt:lpstr>
      <vt:lpstr>01 07 Pol</vt:lpstr>
      <vt:lpstr>01 08 Pol</vt:lpstr>
      <vt:lpstr>01 09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'01 09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'01 09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Geryk</dc:creator>
  <cp:lastModifiedBy>Goldmanová Kateřina</cp:lastModifiedBy>
  <cp:lastPrinted>2019-03-19T12:27:02Z</cp:lastPrinted>
  <dcterms:created xsi:type="dcterms:W3CDTF">2009-04-08T07:15:50Z</dcterms:created>
  <dcterms:modified xsi:type="dcterms:W3CDTF">2025-10-06T08:24:23Z</dcterms:modified>
</cp:coreProperties>
</file>