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2026\CD                      DPS VÝTAH SZZ\"/>
    </mc:Choice>
  </mc:AlternateContent>
  <xr:revisionPtr revIDLastSave="0" documentId="8_{B700935D-97CD-4901-A7F9-F988A967FEC7}" xr6:coauthVersionLast="47" xr6:coauthVersionMax="47" xr10:uidLastSave="{00000000-0000-0000-0000-000000000000}"/>
  <bookViews>
    <workbookView xWindow="39210" yWindow="-120" windowWidth="37710" windowHeight="21840" activeTab="1" xr2:uid="{00000000-000D-0000-FFFF-FFFF00000000}"/>
  </bookViews>
  <sheets>
    <sheet name="Pokyny pro vyplnění" sheetId="11" r:id="rId1"/>
    <sheet name="Stavba" sheetId="1" r:id="rId2"/>
    <sheet name="VzorPolozky" sheetId="10" state="hidden" r:id="rId3"/>
    <sheet name="01 01 Pol" sheetId="12" r:id="rId4"/>
    <sheet name="01 02 Pol" sheetId="13" r:id="rId5"/>
    <sheet name="01 03a Pol" sheetId="14" r:id="rId6"/>
    <sheet name="01 03b Pol" sheetId="15" r:id="rId7"/>
    <sheet name="01 04 Pol" sheetId="16" r:id="rId8"/>
    <sheet name="01 05 Pol" sheetId="17" r:id="rId9"/>
    <sheet name="01 06 Pol" sheetId="18" r:id="rId10"/>
    <sheet name="01 07 Pol" sheetId="19" r:id="rId11"/>
    <sheet name="01 08a Pol" sheetId="20" r:id="rId12"/>
    <sheet name="01 08b Pol" sheetId="21" r:id="rId13"/>
    <sheet name="01 09 Pol" sheetId="22" r:id="rId14"/>
    <sheet name="01 10 Pol" sheetId="23" r:id="rId15"/>
    <sheet name="01 11 Pol" sheetId="24" r:id="rId16"/>
    <sheet name="01 12 Pol" sheetId="25" r:id="rId17"/>
  </sheets>
  <externalReferences>
    <externalReference r:id="rId18"/>
  </externalReferences>
  <definedNames>
    <definedName name="CelkemDPHVypocet" localSheetId="1">Stavba!$H$56</definedName>
    <definedName name="CenaCelkem">Stavba!$G$29</definedName>
    <definedName name="CenaCelkemBezDPH">Stavba!$G$28</definedName>
    <definedName name="CenaCelkemVypocet" localSheetId="1">Stavba!$I$56</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'01 01 Pol'!$1:$7</definedName>
    <definedName name="_xlnm.Print_Titles" localSheetId="4">'01 02 Pol'!$1:$7</definedName>
    <definedName name="_xlnm.Print_Titles" localSheetId="5">'01 03a Pol'!$1:$7</definedName>
    <definedName name="_xlnm.Print_Titles" localSheetId="6">'01 03b Pol'!$1:$7</definedName>
    <definedName name="_xlnm.Print_Titles" localSheetId="7">'01 04 Pol'!$1:$7</definedName>
    <definedName name="_xlnm.Print_Titles" localSheetId="8">'01 05 Pol'!$1:$7</definedName>
    <definedName name="_xlnm.Print_Titles" localSheetId="9">'01 06 Pol'!$1:$7</definedName>
    <definedName name="_xlnm.Print_Titles" localSheetId="10">'01 07 Pol'!$1:$7</definedName>
    <definedName name="_xlnm.Print_Titles" localSheetId="11">'01 08a Pol'!$1:$7</definedName>
    <definedName name="_xlnm.Print_Titles" localSheetId="12">'01 08b Pol'!$1:$7</definedName>
    <definedName name="_xlnm.Print_Titles" localSheetId="13">'01 09 Pol'!$1:$7</definedName>
    <definedName name="_xlnm.Print_Titles" localSheetId="14">'01 10 Pol'!$1:$7</definedName>
    <definedName name="_xlnm.Print_Titles" localSheetId="15">'01 11 Pol'!$1:$7</definedName>
    <definedName name="_xlnm.Print_Titles" localSheetId="16">'01 12 Pol'!$1:$7</definedName>
    <definedName name="oadresa">Stavba!$D$6</definedName>
    <definedName name="Objednatel" localSheetId="1">Stavba!$D$5</definedName>
    <definedName name="Objekt" localSheetId="1">Stavba!$B$38</definedName>
    <definedName name="_xlnm.Print_Area" localSheetId="3">'01 01 Pol'!$A$1:$Y$43</definedName>
    <definedName name="_xlnm.Print_Area" localSheetId="4">'01 02 Pol'!$A$1:$Y$47</definedName>
    <definedName name="_xlnm.Print_Area" localSheetId="5">'01 03a Pol'!$A$1:$Y$147</definedName>
    <definedName name="_xlnm.Print_Area" localSheetId="6">'01 03b Pol'!$A$1:$Y$47</definedName>
    <definedName name="_xlnm.Print_Area" localSheetId="7">'01 04 Pol'!$A$1:$Y$408</definedName>
    <definedName name="_xlnm.Print_Area" localSheetId="8">'01 05 Pol'!$A$1:$Y$566</definedName>
    <definedName name="_xlnm.Print_Area" localSheetId="9">'01 06 Pol'!$A$1:$Y$133</definedName>
    <definedName name="_xlnm.Print_Area" localSheetId="10">'01 07 Pol'!$A$1:$Y$107</definedName>
    <definedName name="_xlnm.Print_Area" localSheetId="11">'01 08a Pol'!$A$1:$Y$131</definedName>
    <definedName name="_xlnm.Print_Area" localSheetId="12">'01 08b Pol'!$A$1:$Y$45</definedName>
    <definedName name="_xlnm.Print_Area" localSheetId="13">'01 09 Pol'!$A$1:$Y$66</definedName>
    <definedName name="_xlnm.Print_Area" localSheetId="14">'01 10 Pol'!$A$1:$Y$152</definedName>
    <definedName name="_xlnm.Print_Area" localSheetId="15">'01 11 Pol'!$A$1:$Y$55</definedName>
    <definedName name="_xlnm.Print_Area" localSheetId="16">'01 12 Pol'!$A$1:$Y$48</definedName>
    <definedName name="_xlnm.Print_Area" localSheetId="1">Stavba!$A$1:$J$121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Stavba!$F$56</definedName>
    <definedName name="ZakladDPHZakl">Stavba!$G$25</definedName>
    <definedName name="ZakladDPHZaklVypocet" localSheetId="1">Stavba!$G$56</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20" i="1" l="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G55" i="1"/>
  <c r="F55" i="1"/>
  <c r="G54" i="1"/>
  <c r="F54" i="1"/>
  <c r="G53" i="1"/>
  <c r="F53" i="1"/>
  <c r="G52" i="1"/>
  <c r="F52" i="1"/>
  <c r="G51" i="1"/>
  <c r="F51" i="1"/>
  <c r="G50" i="1"/>
  <c r="F50" i="1"/>
  <c r="G49" i="1"/>
  <c r="F49" i="1"/>
  <c r="G48" i="1"/>
  <c r="F48" i="1"/>
  <c r="G47" i="1"/>
  <c r="F47" i="1"/>
  <c r="G46" i="1"/>
  <c r="F46" i="1"/>
  <c r="G45" i="1"/>
  <c r="F45" i="1"/>
  <c r="G44" i="1"/>
  <c r="F44" i="1"/>
  <c r="G43" i="1"/>
  <c r="F43" i="1"/>
  <c r="G42" i="1"/>
  <c r="F42" i="1"/>
  <c r="G41" i="1"/>
  <c r="F41" i="1"/>
  <c r="G39" i="1"/>
  <c r="F39" i="1"/>
  <c r="G47" i="25"/>
  <c r="G8" i="25"/>
  <c r="O8" i="25"/>
  <c r="V8" i="25"/>
  <c r="G9" i="25"/>
  <c r="I9" i="25"/>
  <c r="I8" i="25" s="1"/>
  <c r="K9" i="25"/>
  <c r="K8" i="25" s="1"/>
  <c r="M9" i="25"/>
  <c r="M8" i="25" s="1"/>
  <c r="O9" i="25"/>
  <c r="Q9" i="25"/>
  <c r="Q8" i="25" s="1"/>
  <c r="V9" i="25"/>
  <c r="G14" i="25"/>
  <c r="I14" i="25"/>
  <c r="I13" i="25" s="1"/>
  <c r="K14" i="25"/>
  <c r="M14" i="25"/>
  <c r="O14" i="25"/>
  <c r="Q14" i="25"/>
  <c r="Q13" i="25" s="1"/>
  <c r="V14" i="25"/>
  <c r="G16" i="25"/>
  <c r="M16" i="25" s="1"/>
  <c r="I16" i="25"/>
  <c r="K16" i="25"/>
  <c r="K13" i="25" s="1"/>
  <c r="O16" i="25"/>
  <c r="O13" i="25" s="1"/>
  <c r="Q16" i="25"/>
  <c r="V16" i="25"/>
  <c r="G17" i="25"/>
  <c r="I17" i="25"/>
  <c r="K17" i="25"/>
  <c r="M17" i="25"/>
  <c r="O17" i="25"/>
  <c r="Q17" i="25"/>
  <c r="V17" i="25"/>
  <c r="G19" i="25"/>
  <c r="M19" i="25" s="1"/>
  <c r="I19" i="25"/>
  <c r="K19" i="25"/>
  <c r="O19" i="25"/>
  <c r="Q19" i="25"/>
  <c r="V19" i="25"/>
  <c r="G21" i="25"/>
  <c r="I21" i="25"/>
  <c r="K21" i="25"/>
  <c r="M21" i="25"/>
  <c r="O21" i="25"/>
  <c r="Q21" i="25"/>
  <c r="V21" i="25"/>
  <c r="G23" i="25"/>
  <c r="G13" i="25" s="1"/>
  <c r="I23" i="25"/>
  <c r="K23" i="25"/>
  <c r="O23" i="25"/>
  <c r="Q23" i="25"/>
  <c r="V23" i="25"/>
  <c r="V13" i="25" s="1"/>
  <c r="G25" i="25"/>
  <c r="I25" i="25"/>
  <c r="K25" i="25"/>
  <c r="M25" i="25"/>
  <c r="O25" i="25"/>
  <c r="Q25" i="25"/>
  <c r="V25" i="25"/>
  <c r="G30" i="25"/>
  <c r="M30" i="25" s="1"/>
  <c r="I30" i="25"/>
  <c r="K30" i="25"/>
  <c r="O30" i="25"/>
  <c r="Q30" i="25"/>
  <c r="V30" i="25"/>
  <c r="G32" i="25"/>
  <c r="I32" i="25"/>
  <c r="K32" i="25"/>
  <c r="M32" i="25"/>
  <c r="O32" i="25"/>
  <c r="Q32" i="25"/>
  <c r="V32" i="25"/>
  <c r="G34" i="25"/>
  <c r="M34" i="25" s="1"/>
  <c r="I34" i="25"/>
  <c r="K34" i="25"/>
  <c r="O34" i="25"/>
  <c r="Q34" i="25"/>
  <c r="V34" i="25"/>
  <c r="G35" i="25"/>
  <c r="I35" i="25"/>
  <c r="K35" i="25"/>
  <c r="M35" i="25"/>
  <c r="O35" i="25"/>
  <c r="Q35" i="25"/>
  <c r="V35" i="25"/>
  <c r="G37" i="25"/>
  <c r="M37" i="25" s="1"/>
  <c r="I37" i="25"/>
  <c r="K37" i="25"/>
  <c r="O37" i="25"/>
  <c r="Q37" i="25"/>
  <c r="V37" i="25"/>
  <c r="G38" i="25"/>
  <c r="I38" i="25"/>
  <c r="K38" i="25"/>
  <c r="M38" i="25"/>
  <c r="O38" i="25"/>
  <c r="Q38" i="25"/>
  <c r="V38" i="25"/>
  <c r="G39" i="25"/>
  <c r="M39" i="25" s="1"/>
  <c r="I39" i="25"/>
  <c r="K39" i="25"/>
  <c r="O39" i="25"/>
  <c r="Q39" i="25"/>
  <c r="V39" i="25"/>
  <c r="G41" i="25"/>
  <c r="I41" i="25"/>
  <c r="K41" i="25"/>
  <c r="M41" i="25"/>
  <c r="O41" i="25"/>
  <c r="Q41" i="25"/>
  <c r="V41" i="25"/>
  <c r="G43" i="25"/>
  <c r="M43" i="25" s="1"/>
  <c r="I43" i="25"/>
  <c r="K43" i="25"/>
  <c r="O43" i="25"/>
  <c r="Q43" i="25"/>
  <c r="V43" i="25"/>
  <c r="AE47" i="25"/>
  <c r="AF47" i="25"/>
  <c r="G54" i="24"/>
  <c r="G9" i="24"/>
  <c r="G8" i="24" s="1"/>
  <c r="I9" i="24"/>
  <c r="I8" i="24" s="1"/>
  <c r="K9" i="24"/>
  <c r="K8" i="24" s="1"/>
  <c r="M9" i="24"/>
  <c r="O9" i="24"/>
  <c r="Q9" i="24"/>
  <c r="Q8" i="24" s="1"/>
  <c r="V9" i="24"/>
  <c r="V8" i="24" s="1"/>
  <c r="G11" i="24"/>
  <c r="M11" i="24" s="1"/>
  <c r="I11" i="24"/>
  <c r="K11" i="24"/>
  <c r="O11" i="24"/>
  <c r="Q11" i="24"/>
  <c r="V11" i="24"/>
  <c r="G15" i="24"/>
  <c r="M15" i="24" s="1"/>
  <c r="I15" i="24"/>
  <c r="K15" i="24"/>
  <c r="O15" i="24"/>
  <c r="Q15" i="24"/>
  <c r="V15" i="24"/>
  <c r="G17" i="24"/>
  <c r="M17" i="24" s="1"/>
  <c r="I17" i="24"/>
  <c r="K17" i="24"/>
  <c r="O17" i="24"/>
  <c r="O8" i="24" s="1"/>
  <c r="Q17" i="24"/>
  <c r="V17" i="24"/>
  <c r="G22" i="24"/>
  <c r="I22" i="24"/>
  <c r="K22" i="24"/>
  <c r="M22" i="24"/>
  <c r="O22" i="24"/>
  <c r="Q22" i="24"/>
  <c r="V22" i="24"/>
  <c r="G26" i="24"/>
  <c r="I26" i="24"/>
  <c r="K26" i="24"/>
  <c r="M26" i="24"/>
  <c r="O26" i="24"/>
  <c r="Q26" i="24"/>
  <c r="V26" i="24"/>
  <c r="G27" i="24"/>
  <c r="I27" i="24"/>
  <c r="K27" i="24"/>
  <c r="M27" i="24"/>
  <c r="O27" i="24"/>
  <c r="Q27" i="24"/>
  <c r="V27" i="24"/>
  <c r="G28" i="24"/>
  <c r="M28" i="24" s="1"/>
  <c r="I28" i="24"/>
  <c r="K28" i="24"/>
  <c r="O28" i="24"/>
  <c r="Q28" i="24"/>
  <c r="V28" i="24"/>
  <c r="G33" i="24"/>
  <c r="M33" i="24" s="1"/>
  <c r="I33" i="24"/>
  <c r="K33" i="24"/>
  <c r="O33" i="24"/>
  <c r="Q33" i="24"/>
  <c r="V33" i="24"/>
  <c r="G36" i="24"/>
  <c r="M36" i="24" s="1"/>
  <c r="I36" i="24"/>
  <c r="K36" i="24"/>
  <c r="O36" i="24"/>
  <c r="Q36" i="24"/>
  <c r="V36" i="24"/>
  <c r="G38" i="24"/>
  <c r="I38" i="24"/>
  <c r="K38" i="24"/>
  <c r="M38" i="24"/>
  <c r="O38" i="24"/>
  <c r="Q38" i="24"/>
  <c r="V38" i="24"/>
  <c r="G40" i="24"/>
  <c r="I40" i="24"/>
  <c r="K40" i="24"/>
  <c r="M40" i="24"/>
  <c r="O40" i="24"/>
  <c r="Q40" i="24"/>
  <c r="V40" i="24"/>
  <c r="G42" i="24"/>
  <c r="I42" i="24"/>
  <c r="K42" i="24"/>
  <c r="M42" i="24"/>
  <c r="O42" i="24"/>
  <c r="Q42" i="24"/>
  <c r="V42" i="24"/>
  <c r="G45" i="24"/>
  <c r="M45" i="24" s="1"/>
  <c r="I45" i="24"/>
  <c r="K45" i="24"/>
  <c r="O45" i="24"/>
  <c r="O44" i="24" s="1"/>
  <c r="Q45" i="24"/>
  <c r="Q44" i="24" s="1"/>
  <c r="V45" i="24"/>
  <c r="V44" i="24" s="1"/>
  <c r="G47" i="24"/>
  <c r="M47" i="24" s="1"/>
  <c r="I47" i="24"/>
  <c r="K47" i="24"/>
  <c r="O47" i="24"/>
  <c r="Q47" i="24"/>
  <c r="V47" i="24"/>
  <c r="G48" i="24"/>
  <c r="I48" i="24"/>
  <c r="K48" i="24"/>
  <c r="M48" i="24"/>
  <c r="O48" i="24"/>
  <c r="Q48" i="24"/>
  <c r="V48" i="24"/>
  <c r="G49" i="24"/>
  <c r="I49" i="24"/>
  <c r="K49" i="24"/>
  <c r="K44" i="24" s="1"/>
  <c r="M49" i="24"/>
  <c r="O49" i="24"/>
  <c r="Q49" i="24"/>
  <c r="V49" i="24"/>
  <c r="G50" i="24"/>
  <c r="I50" i="24"/>
  <c r="I44" i="24" s="1"/>
  <c r="K50" i="24"/>
  <c r="M50" i="24"/>
  <c r="O50" i="24"/>
  <c r="Q50" i="24"/>
  <c r="V50" i="24"/>
  <c r="G51" i="24"/>
  <c r="M51" i="24" s="1"/>
  <c r="I51" i="24"/>
  <c r="K51" i="24"/>
  <c r="O51" i="24"/>
  <c r="Q51" i="24"/>
  <c r="V51" i="24"/>
  <c r="G52" i="24"/>
  <c r="M52" i="24" s="1"/>
  <c r="I52" i="24"/>
  <c r="K52" i="24"/>
  <c r="O52" i="24"/>
  <c r="Q52" i="24"/>
  <c r="V52" i="24"/>
  <c r="AE54" i="24"/>
  <c r="G151" i="23"/>
  <c r="BA91" i="23"/>
  <c r="K8" i="23"/>
  <c r="G9" i="23"/>
  <c r="G8" i="23" s="1"/>
  <c r="I9" i="23"/>
  <c r="I8" i="23" s="1"/>
  <c r="K9" i="23"/>
  <c r="O9" i="23"/>
  <c r="O8" i="23" s="1"/>
  <c r="Q9" i="23"/>
  <c r="V9" i="23"/>
  <c r="V8" i="23" s="1"/>
  <c r="G12" i="23"/>
  <c r="M12" i="23" s="1"/>
  <c r="I12" i="23"/>
  <c r="K12" i="23"/>
  <c r="O12" i="23"/>
  <c r="Q12" i="23"/>
  <c r="Q8" i="23" s="1"/>
  <c r="V12" i="23"/>
  <c r="G15" i="23"/>
  <c r="V15" i="23"/>
  <c r="G16" i="23"/>
  <c r="I16" i="23"/>
  <c r="I15" i="23" s="1"/>
  <c r="K16" i="23"/>
  <c r="M16" i="23"/>
  <c r="O16" i="23"/>
  <c r="O15" i="23" s="1"/>
  <c r="Q16" i="23"/>
  <c r="Q15" i="23" s="1"/>
  <c r="V16" i="23"/>
  <c r="G18" i="23"/>
  <c r="I18" i="23"/>
  <c r="K18" i="23"/>
  <c r="K15" i="23" s="1"/>
  <c r="M18" i="23"/>
  <c r="O18" i="23"/>
  <c r="Q18" i="23"/>
  <c r="V18" i="23"/>
  <c r="G20" i="23"/>
  <c r="I20" i="23"/>
  <c r="K20" i="23"/>
  <c r="M20" i="23"/>
  <c r="O20" i="23"/>
  <c r="Q20" i="23"/>
  <c r="V20" i="23"/>
  <c r="G22" i="23"/>
  <c r="M22" i="23" s="1"/>
  <c r="I22" i="23"/>
  <c r="K22" i="23"/>
  <c r="O22" i="23"/>
  <c r="Q22" i="23"/>
  <c r="V22" i="23"/>
  <c r="I25" i="23"/>
  <c r="G26" i="23"/>
  <c r="M26" i="23" s="1"/>
  <c r="M25" i="23" s="1"/>
  <c r="I26" i="23"/>
  <c r="K26" i="23"/>
  <c r="K25" i="23" s="1"/>
  <c r="O26" i="23"/>
  <c r="O25" i="23" s="1"/>
  <c r="Q26" i="23"/>
  <c r="Q25" i="23" s="1"/>
  <c r="V26" i="23"/>
  <c r="V25" i="23" s="1"/>
  <c r="G28" i="23"/>
  <c r="I28" i="23"/>
  <c r="K28" i="23"/>
  <c r="M28" i="23"/>
  <c r="O28" i="23"/>
  <c r="Q28" i="23"/>
  <c r="V28" i="23"/>
  <c r="G30" i="23"/>
  <c r="M30" i="23"/>
  <c r="O30" i="23"/>
  <c r="V30" i="23"/>
  <c r="G31" i="23"/>
  <c r="I31" i="23"/>
  <c r="I30" i="23" s="1"/>
  <c r="K31" i="23"/>
  <c r="K30" i="23" s="1"/>
  <c r="M31" i="23"/>
  <c r="O31" i="23"/>
  <c r="Q31" i="23"/>
  <c r="Q30" i="23" s="1"/>
  <c r="V31" i="23"/>
  <c r="G35" i="23"/>
  <c r="M35" i="23" s="1"/>
  <c r="I35" i="23"/>
  <c r="K35" i="23"/>
  <c r="O35" i="23"/>
  <c r="Q35" i="23"/>
  <c r="Q34" i="23" s="1"/>
  <c r="V35" i="23"/>
  <c r="V34" i="23" s="1"/>
  <c r="G37" i="23"/>
  <c r="M37" i="23" s="1"/>
  <c r="I37" i="23"/>
  <c r="K37" i="23"/>
  <c r="O37" i="23"/>
  <c r="O34" i="23" s="1"/>
  <c r="Q37" i="23"/>
  <c r="V37" i="23"/>
  <c r="G39" i="23"/>
  <c r="I39" i="23"/>
  <c r="K39" i="23"/>
  <c r="M39" i="23"/>
  <c r="O39" i="23"/>
  <c r="Q39" i="23"/>
  <c r="V39" i="23"/>
  <c r="G41" i="23"/>
  <c r="I41" i="23"/>
  <c r="K41" i="23"/>
  <c r="K34" i="23" s="1"/>
  <c r="M41" i="23"/>
  <c r="O41" i="23"/>
  <c r="Q41" i="23"/>
  <c r="V41" i="23"/>
  <c r="G43" i="23"/>
  <c r="I43" i="23"/>
  <c r="I34" i="23" s="1"/>
  <c r="K43" i="23"/>
  <c r="M43" i="23"/>
  <c r="O43" i="23"/>
  <c r="Q43" i="23"/>
  <c r="V43" i="23"/>
  <c r="G45" i="23"/>
  <c r="I45" i="23"/>
  <c r="K45" i="23"/>
  <c r="O45" i="23"/>
  <c r="V45" i="23"/>
  <c r="G46" i="23"/>
  <c r="M46" i="23" s="1"/>
  <c r="M45" i="23" s="1"/>
  <c r="I46" i="23"/>
  <c r="K46" i="23"/>
  <c r="O46" i="23"/>
  <c r="Q46" i="23"/>
  <c r="Q45" i="23" s="1"/>
  <c r="V46" i="23"/>
  <c r="G48" i="23"/>
  <c r="I48" i="23"/>
  <c r="I47" i="23" s="1"/>
  <c r="K48" i="23"/>
  <c r="M48" i="23"/>
  <c r="O48" i="23"/>
  <c r="Q48" i="23"/>
  <c r="Q47" i="23" s="1"/>
  <c r="V48" i="23"/>
  <c r="G50" i="23"/>
  <c r="I50" i="23"/>
  <c r="K50" i="23"/>
  <c r="K47" i="23" s="1"/>
  <c r="M50" i="23"/>
  <c r="O50" i="23"/>
  <c r="O47" i="23" s="1"/>
  <c r="Q50" i="23"/>
  <c r="V50" i="23"/>
  <c r="G52" i="23"/>
  <c r="I52" i="23"/>
  <c r="K52" i="23"/>
  <c r="M52" i="23"/>
  <c r="O52" i="23"/>
  <c r="Q52" i="23"/>
  <c r="V52" i="23"/>
  <c r="G57" i="23"/>
  <c r="M57" i="23" s="1"/>
  <c r="I57" i="23"/>
  <c r="K57" i="23"/>
  <c r="O57" i="23"/>
  <c r="Q57" i="23"/>
  <c r="V57" i="23"/>
  <c r="G60" i="23"/>
  <c r="M60" i="23" s="1"/>
  <c r="I60" i="23"/>
  <c r="K60" i="23"/>
  <c r="O60" i="23"/>
  <c r="Q60" i="23"/>
  <c r="V60" i="23"/>
  <c r="G62" i="23"/>
  <c r="M62" i="23" s="1"/>
  <c r="I62" i="23"/>
  <c r="K62" i="23"/>
  <c r="O62" i="23"/>
  <c r="Q62" i="23"/>
  <c r="V62" i="23"/>
  <c r="V47" i="23" s="1"/>
  <c r="G64" i="23"/>
  <c r="I64" i="23"/>
  <c r="K64" i="23"/>
  <c r="M64" i="23"/>
  <c r="O64" i="23"/>
  <c r="Q64" i="23"/>
  <c r="V64" i="23"/>
  <c r="G66" i="23"/>
  <c r="I66" i="23"/>
  <c r="K66" i="23"/>
  <c r="M66" i="23"/>
  <c r="O66" i="23"/>
  <c r="Q66" i="23"/>
  <c r="V66" i="23"/>
  <c r="G68" i="23"/>
  <c r="I68" i="23"/>
  <c r="K68" i="23"/>
  <c r="M68" i="23"/>
  <c r="O68" i="23"/>
  <c r="Q68" i="23"/>
  <c r="V68" i="23"/>
  <c r="G70" i="23"/>
  <c r="M70" i="23" s="1"/>
  <c r="I70" i="23"/>
  <c r="K70" i="23"/>
  <c r="O70" i="23"/>
  <c r="Q70" i="23"/>
  <c r="V70" i="23"/>
  <c r="G74" i="23"/>
  <c r="M74" i="23" s="1"/>
  <c r="I74" i="23"/>
  <c r="K74" i="23"/>
  <c r="O74" i="23"/>
  <c r="Q74" i="23"/>
  <c r="V74" i="23"/>
  <c r="G78" i="23"/>
  <c r="M78" i="23" s="1"/>
  <c r="I78" i="23"/>
  <c r="K78" i="23"/>
  <c r="O78" i="23"/>
  <c r="Q78" i="23"/>
  <c r="V78" i="23"/>
  <c r="G83" i="23"/>
  <c r="I83" i="23"/>
  <c r="K83" i="23"/>
  <c r="M83" i="23"/>
  <c r="O83" i="23"/>
  <c r="Q83" i="23"/>
  <c r="V83" i="23"/>
  <c r="G89" i="23"/>
  <c r="I89" i="23"/>
  <c r="K89" i="23"/>
  <c r="M89" i="23"/>
  <c r="O89" i="23"/>
  <c r="Q89" i="23"/>
  <c r="V89" i="23"/>
  <c r="G90" i="23"/>
  <c r="I90" i="23"/>
  <c r="K90" i="23"/>
  <c r="M90" i="23"/>
  <c r="O90" i="23"/>
  <c r="Q90" i="23"/>
  <c r="V90" i="23"/>
  <c r="G92" i="23"/>
  <c r="M92" i="23" s="1"/>
  <c r="I92" i="23"/>
  <c r="K92" i="23"/>
  <c r="O92" i="23"/>
  <c r="Q92" i="23"/>
  <c r="V92" i="23"/>
  <c r="G95" i="23"/>
  <c r="M95" i="23" s="1"/>
  <c r="I95" i="23"/>
  <c r="K95" i="23"/>
  <c r="O95" i="23"/>
  <c r="Q95" i="23"/>
  <c r="V95" i="23"/>
  <c r="G98" i="23"/>
  <c r="M98" i="23" s="1"/>
  <c r="I98" i="23"/>
  <c r="K98" i="23"/>
  <c r="O98" i="23"/>
  <c r="Q98" i="23"/>
  <c r="V98" i="23"/>
  <c r="G99" i="23"/>
  <c r="I99" i="23"/>
  <c r="K99" i="23"/>
  <c r="M99" i="23"/>
  <c r="O99" i="23"/>
  <c r="Q99" i="23"/>
  <c r="V99" i="23"/>
  <c r="G101" i="23"/>
  <c r="I101" i="23"/>
  <c r="K101" i="23"/>
  <c r="M101" i="23"/>
  <c r="O101" i="23"/>
  <c r="Q101" i="23"/>
  <c r="V101" i="23"/>
  <c r="G103" i="23"/>
  <c r="I103" i="23"/>
  <c r="K103" i="23"/>
  <c r="M103" i="23"/>
  <c r="O103" i="23"/>
  <c r="Q103" i="23"/>
  <c r="V103" i="23"/>
  <c r="G104" i="23"/>
  <c r="M104" i="23" s="1"/>
  <c r="I104" i="23"/>
  <c r="K104" i="23"/>
  <c r="O104" i="23"/>
  <c r="Q104" i="23"/>
  <c r="V104" i="23"/>
  <c r="G105" i="23"/>
  <c r="M105" i="23" s="1"/>
  <c r="I105" i="23"/>
  <c r="K105" i="23"/>
  <c r="O105" i="23"/>
  <c r="Q105" i="23"/>
  <c r="V105" i="23"/>
  <c r="G107" i="23"/>
  <c r="M107" i="23" s="1"/>
  <c r="I107" i="23"/>
  <c r="K107" i="23"/>
  <c r="O107" i="23"/>
  <c r="Q107" i="23"/>
  <c r="V107" i="23"/>
  <c r="G110" i="23"/>
  <c r="I110" i="23"/>
  <c r="K110" i="23"/>
  <c r="M110" i="23"/>
  <c r="O110" i="23"/>
  <c r="Q110" i="23"/>
  <c r="V110" i="23"/>
  <c r="G113" i="23"/>
  <c r="I113" i="23"/>
  <c r="K113" i="23"/>
  <c r="M113" i="23"/>
  <c r="O113" i="23"/>
  <c r="Q113" i="23"/>
  <c r="V113" i="23"/>
  <c r="G116" i="23"/>
  <c r="I116" i="23"/>
  <c r="K116" i="23"/>
  <c r="M116" i="23"/>
  <c r="O116" i="23"/>
  <c r="Q116" i="23"/>
  <c r="V116" i="23"/>
  <c r="G119" i="23"/>
  <c r="M119" i="23" s="1"/>
  <c r="I119" i="23"/>
  <c r="K119" i="23"/>
  <c r="O119" i="23"/>
  <c r="Q119" i="23"/>
  <c r="V119" i="23"/>
  <c r="G121" i="23"/>
  <c r="M121" i="23" s="1"/>
  <c r="I121" i="23"/>
  <c r="K121" i="23"/>
  <c r="O121" i="23"/>
  <c r="Q121" i="23"/>
  <c r="V121" i="23"/>
  <c r="G123" i="23"/>
  <c r="M123" i="23" s="1"/>
  <c r="I123" i="23"/>
  <c r="K123" i="23"/>
  <c r="O123" i="23"/>
  <c r="Q123" i="23"/>
  <c r="V123" i="23"/>
  <c r="G124" i="23"/>
  <c r="I124" i="23"/>
  <c r="K124" i="23"/>
  <c r="M124" i="23"/>
  <c r="O124" i="23"/>
  <c r="Q124" i="23"/>
  <c r="V124" i="23"/>
  <c r="G125" i="23"/>
  <c r="I125" i="23"/>
  <c r="K125" i="23"/>
  <c r="M125" i="23"/>
  <c r="O125" i="23"/>
  <c r="Q125" i="23"/>
  <c r="V125" i="23"/>
  <c r="G127" i="23"/>
  <c r="G126" i="23" s="1"/>
  <c r="I127" i="23"/>
  <c r="K127" i="23"/>
  <c r="K126" i="23" s="1"/>
  <c r="O127" i="23"/>
  <c r="O126" i="23" s="1"/>
  <c r="Q127" i="23"/>
  <c r="V127" i="23"/>
  <c r="V126" i="23" s="1"/>
  <c r="G129" i="23"/>
  <c r="M129" i="23" s="1"/>
  <c r="I129" i="23"/>
  <c r="I126" i="23" s="1"/>
  <c r="K129" i="23"/>
  <c r="O129" i="23"/>
  <c r="Q129" i="23"/>
  <c r="Q126" i="23" s="1"/>
  <c r="V129" i="23"/>
  <c r="G134" i="23"/>
  <c r="M134" i="23" s="1"/>
  <c r="I134" i="23"/>
  <c r="K134" i="23"/>
  <c r="O134" i="23"/>
  <c r="Q134" i="23"/>
  <c r="V134" i="23"/>
  <c r="G136" i="23"/>
  <c r="I136" i="23"/>
  <c r="K136" i="23"/>
  <c r="M136" i="23"/>
  <c r="O136" i="23"/>
  <c r="Q136" i="23"/>
  <c r="V136" i="23"/>
  <c r="G139" i="23"/>
  <c r="I139" i="23"/>
  <c r="I138" i="23" s="1"/>
  <c r="K139" i="23"/>
  <c r="M139" i="23"/>
  <c r="O139" i="23"/>
  <c r="Q139" i="23"/>
  <c r="Q138" i="23" s="1"/>
  <c r="V139" i="23"/>
  <c r="G141" i="23"/>
  <c r="G138" i="23" s="1"/>
  <c r="I141" i="23"/>
  <c r="K141" i="23"/>
  <c r="K138" i="23" s="1"/>
  <c r="O141" i="23"/>
  <c r="Q141" i="23"/>
  <c r="V141" i="23"/>
  <c r="V138" i="23" s="1"/>
  <c r="G142" i="23"/>
  <c r="M142" i="23" s="1"/>
  <c r="I142" i="23"/>
  <c r="K142" i="23"/>
  <c r="O142" i="23"/>
  <c r="Q142" i="23"/>
  <c r="V142" i="23"/>
  <c r="G143" i="23"/>
  <c r="AF151" i="23" s="1"/>
  <c r="I143" i="23"/>
  <c r="K143" i="23"/>
  <c r="O143" i="23"/>
  <c r="Q143" i="23"/>
  <c r="V143" i="23"/>
  <c r="G144" i="23"/>
  <c r="I144" i="23"/>
  <c r="K144" i="23"/>
  <c r="M144" i="23"/>
  <c r="O144" i="23"/>
  <c r="Q144" i="23"/>
  <c r="V144" i="23"/>
  <c r="G145" i="23"/>
  <c r="I145" i="23"/>
  <c r="K145" i="23"/>
  <c r="M145" i="23"/>
  <c r="O145" i="23"/>
  <c r="O138" i="23" s="1"/>
  <c r="Q145" i="23"/>
  <c r="V145" i="23"/>
  <c r="G146" i="23"/>
  <c r="I146" i="23"/>
  <c r="K146" i="23"/>
  <c r="M146" i="23"/>
  <c r="O146" i="23"/>
  <c r="Q146" i="23"/>
  <c r="V146" i="23"/>
  <c r="K147" i="23"/>
  <c r="G148" i="23"/>
  <c r="M148" i="23" s="1"/>
  <c r="I148" i="23"/>
  <c r="I147" i="23" s="1"/>
  <c r="K148" i="23"/>
  <c r="O148" i="23"/>
  <c r="Q148" i="23"/>
  <c r="Q147" i="23" s="1"/>
  <c r="V148" i="23"/>
  <c r="G149" i="23"/>
  <c r="M149" i="23" s="1"/>
  <c r="I149" i="23"/>
  <c r="K149" i="23"/>
  <c r="O149" i="23"/>
  <c r="O147" i="23" s="1"/>
  <c r="Q149" i="23"/>
  <c r="V149" i="23"/>
  <c r="V147" i="23" s="1"/>
  <c r="AE151" i="23"/>
  <c r="G65" i="22"/>
  <c r="BA52" i="22"/>
  <c r="G9" i="22"/>
  <c r="G8" i="22" s="1"/>
  <c r="I9" i="22"/>
  <c r="I8" i="22" s="1"/>
  <c r="K9" i="22"/>
  <c r="K8" i="22" s="1"/>
  <c r="O9" i="22"/>
  <c r="O8" i="22" s="1"/>
  <c r="Q9" i="22"/>
  <c r="Q8" i="22" s="1"/>
  <c r="V9" i="22"/>
  <c r="V8" i="22" s="1"/>
  <c r="I12" i="22"/>
  <c r="G13" i="22"/>
  <c r="M13" i="22" s="1"/>
  <c r="M12" i="22" s="1"/>
  <c r="I13" i="22"/>
  <c r="K13" i="22"/>
  <c r="K12" i="22" s="1"/>
  <c r="O13" i="22"/>
  <c r="O12" i="22" s="1"/>
  <c r="Q13" i="22"/>
  <c r="Q12" i="22" s="1"/>
  <c r="V13" i="22"/>
  <c r="V12" i="22" s="1"/>
  <c r="Q14" i="22"/>
  <c r="G15" i="22"/>
  <c r="I15" i="22"/>
  <c r="I14" i="22" s="1"/>
  <c r="K15" i="22"/>
  <c r="K14" i="22" s="1"/>
  <c r="M15" i="22"/>
  <c r="O15" i="22"/>
  <c r="O14" i="22" s="1"/>
  <c r="Q15" i="22"/>
  <c r="V15" i="22"/>
  <c r="G18" i="22"/>
  <c r="G14" i="22" s="1"/>
  <c r="I18" i="22"/>
  <c r="K18" i="22"/>
  <c r="M18" i="22"/>
  <c r="O18" i="22"/>
  <c r="Q18" i="22"/>
  <c r="V18" i="22"/>
  <c r="V14" i="22" s="1"/>
  <c r="G21" i="22"/>
  <c r="M21" i="22" s="1"/>
  <c r="I21" i="22"/>
  <c r="K21" i="22"/>
  <c r="O21" i="22"/>
  <c r="Q21" i="22"/>
  <c r="V21" i="22"/>
  <c r="G24" i="22"/>
  <c r="M24" i="22" s="1"/>
  <c r="I24" i="22"/>
  <c r="K24" i="22"/>
  <c r="O24" i="22"/>
  <c r="Q24" i="22"/>
  <c r="V24" i="22"/>
  <c r="G26" i="22"/>
  <c r="I26" i="22"/>
  <c r="K26" i="22"/>
  <c r="K25" i="22" s="1"/>
  <c r="M26" i="22"/>
  <c r="O26" i="22"/>
  <c r="O25" i="22" s="1"/>
  <c r="Q26" i="22"/>
  <c r="Q25" i="22" s="1"/>
  <c r="V26" i="22"/>
  <c r="G30" i="22"/>
  <c r="I30" i="22"/>
  <c r="I25" i="22" s="1"/>
  <c r="K30" i="22"/>
  <c r="M30" i="22"/>
  <c r="O30" i="22"/>
  <c r="Q30" i="22"/>
  <c r="V30" i="22"/>
  <c r="G33" i="22"/>
  <c r="I33" i="22"/>
  <c r="K33" i="22"/>
  <c r="M33" i="22"/>
  <c r="O33" i="22"/>
  <c r="Q33" i="22"/>
  <c r="V33" i="22"/>
  <c r="G35" i="22"/>
  <c r="M35" i="22" s="1"/>
  <c r="I35" i="22"/>
  <c r="K35" i="22"/>
  <c r="O35" i="22"/>
  <c r="Q35" i="22"/>
  <c r="V35" i="22"/>
  <c r="G38" i="22"/>
  <c r="M38" i="22" s="1"/>
  <c r="I38" i="22"/>
  <c r="K38" i="22"/>
  <c r="O38" i="22"/>
  <c r="Q38" i="22"/>
  <c r="V38" i="22"/>
  <c r="G40" i="22"/>
  <c r="M40" i="22" s="1"/>
  <c r="I40" i="22"/>
  <c r="K40" i="22"/>
  <c r="O40" i="22"/>
  <c r="Q40" i="22"/>
  <c r="V40" i="22"/>
  <c r="V25" i="22" s="1"/>
  <c r="Q41" i="22"/>
  <c r="G42" i="22"/>
  <c r="I42" i="22"/>
  <c r="I41" i="22" s="1"/>
  <c r="K42" i="22"/>
  <c r="K41" i="22" s="1"/>
  <c r="M42" i="22"/>
  <c r="M41" i="22" s="1"/>
  <c r="O42" i="22"/>
  <c r="O41" i="22" s="1"/>
  <c r="Q42" i="22"/>
  <c r="V42" i="22"/>
  <c r="G44" i="22"/>
  <c r="G41" i="22" s="1"/>
  <c r="I44" i="22"/>
  <c r="K44" i="22"/>
  <c r="M44" i="22"/>
  <c r="O44" i="22"/>
  <c r="Q44" i="22"/>
  <c r="V44" i="22"/>
  <c r="V41" i="22" s="1"/>
  <c r="K46" i="22"/>
  <c r="V46" i="22"/>
  <c r="G47" i="22"/>
  <c r="M47" i="22" s="1"/>
  <c r="M46" i="22" s="1"/>
  <c r="I47" i="22"/>
  <c r="I46" i="22" s="1"/>
  <c r="K47" i="22"/>
  <c r="O47" i="22"/>
  <c r="O46" i="22" s="1"/>
  <c r="Q47" i="22"/>
  <c r="Q46" i="22" s="1"/>
  <c r="V47" i="22"/>
  <c r="G50" i="22"/>
  <c r="I50" i="22"/>
  <c r="O50" i="22"/>
  <c r="V50" i="22"/>
  <c r="G51" i="22"/>
  <c r="I51" i="22"/>
  <c r="K51" i="22"/>
  <c r="K50" i="22" s="1"/>
  <c r="M51" i="22"/>
  <c r="M50" i="22" s="1"/>
  <c r="O51" i="22"/>
  <c r="Q51" i="22"/>
  <c r="Q50" i="22" s="1"/>
  <c r="V51" i="22"/>
  <c r="G56" i="22"/>
  <c r="G55" i="22" s="1"/>
  <c r="I56" i="22"/>
  <c r="I55" i="22" s="1"/>
  <c r="K56" i="22"/>
  <c r="M56" i="22"/>
  <c r="O56" i="22"/>
  <c r="Q56" i="22"/>
  <c r="V56" i="22"/>
  <c r="V55" i="22" s="1"/>
  <c r="G58" i="22"/>
  <c r="M58" i="22" s="1"/>
  <c r="I58" i="22"/>
  <c r="K58" i="22"/>
  <c r="K55" i="22" s="1"/>
  <c r="O58" i="22"/>
  <c r="Q58" i="22"/>
  <c r="Q55" i="22" s="1"/>
  <c r="V58" i="22"/>
  <c r="G59" i="22"/>
  <c r="M59" i="22" s="1"/>
  <c r="I59" i="22"/>
  <c r="K59" i="22"/>
  <c r="O59" i="22"/>
  <c r="Q59" i="22"/>
  <c r="V59" i="22"/>
  <c r="G60" i="22"/>
  <c r="M60" i="22" s="1"/>
  <c r="I60" i="22"/>
  <c r="K60" i="22"/>
  <c r="O60" i="22"/>
  <c r="Q60" i="22"/>
  <c r="V60" i="22"/>
  <c r="G61" i="22"/>
  <c r="I61" i="22"/>
  <c r="K61" i="22"/>
  <c r="M61" i="22"/>
  <c r="O61" i="22"/>
  <c r="Q61" i="22"/>
  <c r="V61" i="22"/>
  <c r="G62" i="22"/>
  <c r="I62" i="22"/>
  <c r="K62" i="22"/>
  <c r="M62" i="22"/>
  <c r="O62" i="22"/>
  <c r="O55" i="22" s="1"/>
  <c r="Q62" i="22"/>
  <c r="V62" i="22"/>
  <c r="G63" i="22"/>
  <c r="I63" i="22"/>
  <c r="K63" i="22"/>
  <c r="M63" i="22"/>
  <c r="O63" i="22"/>
  <c r="Q63" i="22"/>
  <c r="V63" i="22"/>
  <c r="AE65" i="22"/>
  <c r="G44" i="21"/>
  <c r="G9" i="21"/>
  <c r="I9" i="21"/>
  <c r="I8" i="21" s="1"/>
  <c r="K9" i="21"/>
  <c r="K8" i="21" s="1"/>
  <c r="M9" i="21"/>
  <c r="O9" i="21"/>
  <c r="Q9" i="21"/>
  <c r="Q8" i="21" s="1"/>
  <c r="V9" i="21"/>
  <c r="G11" i="21"/>
  <c r="G8" i="21" s="1"/>
  <c r="I11" i="21"/>
  <c r="K11" i="21"/>
  <c r="O11" i="21"/>
  <c r="Q11" i="21"/>
  <c r="V11" i="21"/>
  <c r="V8" i="21" s="1"/>
  <c r="G13" i="21"/>
  <c r="M13" i="21" s="1"/>
  <c r="I13" i="21"/>
  <c r="K13" i="21"/>
  <c r="O13" i="21"/>
  <c r="Q13" i="21"/>
  <c r="V13" i="21"/>
  <c r="G16" i="21"/>
  <c r="M16" i="21" s="1"/>
  <c r="I16" i="21"/>
  <c r="K16" i="21"/>
  <c r="O16" i="21"/>
  <c r="O8" i="21" s="1"/>
  <c r="Q16" i="21"/>
  <c r="V16" i="21"/>
  <c r="G18" i="21"/>
  <c r="G17" i="21" s="1"/>
  <c r="I18" i="21"/>
  <c r="K18" i="21"/>
  <c r="K17" i="21" s="1"/>
  <c r="M18" i="21"/>
  <c r="O18" i="21"/>
  <c r="O17" i="21" s="1"/>
  <c r="Q18" i="21"/>
  <c r="V18" i="21"/>
  <c r="V17" i="21" s="1"/>
  <c r="G21" i="21"/>
  <c r="I21" i="21"/>
  <c r="I17" i="21" s="1"/>
  <c r="K21" i="21"/>
  <c r="M21" i="21"/>
  <c r="O21" i="21"/>
  <c r="Q21" i="21"/>
  <c r="V21" i="21"/>
  <c r="G23" i="21"/>
  <c r="M23" i="21" s="1"/>
  <c r="I23" i="21"/>
  <c r="K23" i="21"/>
  <c r="O23" i="21"/>
  <c r="Q23" i="21"/>
  <c r="V23" i="21"/>
  <c r="G25" i="21"/>
  <c r="M25" i="21" s="1"/>
  <c r="I25" i="21"/>
  <c r="K25" i="21"/>
  <c r="O25" i="21"/>
  <c r="Q25" i="21"/>
  <c r="V25" i="21"/>
  <c r="G27" i="21"/>
  <c r="M27" i="21" s="1"/>
  <c r="I27" i="21"/>
  <c r="K27" i="21"/>
  <c r="O27" i="21"/>
  <c r="Q27" i="21"/>
  <c r="Q17" i="21" s="1"/>
  <c r="V27" i="21"/>
  <c r="G30" i="21"/>
  <c r="I30" i="21"/>
  <c r="K30" i="21"/>
  <c r="M30" i="21"/>
  <c r="O30" i="21"/>
  <c r="Q30" i="21"/>
  <c r="V30" i="21"/>
  <c r="G33" i="21"/>
  <c r="I33" i="21"/>
  <c r="K33" i="21"/>
  <c r="M33" i="21"/>
  <c r="O33" i="21"/>
  <c r="Q33" i="21"/>
  <c r="V33" i="21"/>
  <c r="G35" i="21"/>
  <c r="G34" i="21" s="1"/>
  <c r="I35" i="21"/>
  <c r="I34" i="21" s="1"/>
  <c r="K35" i="21"/>
  <c r="K34" i="21" s="1"/>
  <c r="O35" i="21"/>
  <c r="O34" i="21" s="1"/>
  <c r="Q35" i="21"/>
  <c r="V35" i="21"/>
  <c r="V34" i="21" s="1"/>
  <c r="G37" i="21"/>
  <c r="M37" i="21" s="1"/>
  <c r="I37" i="21"/>
  <c r="K37" i="21"/>
  <c r="O37" i="21"/>
  <c r="Q37" i="21"/>
  <c r="Q34" i="21" s="1"/>
  <c r="V37" i="21"/>
  <c r="G38" i="21"/>
  <c r="M38" i="21" s="1"/>
  <c r="I38" i="21"/>
  <c r="K38" i="21"/>
  <c r="O38" i="21"/>
  <c r="Q38" i="21"/>
  <c r="V38" i="21"/>
  <c r="G39" i="21"/>
  <c r="I39" i="21"/>
  <c r="K39" i="21"/>
  <c r="M39" i="21"/>
  <c r="O39" i="21"/>
  <c r="Q39" i="21"/>
  <c r="V39" i="21"/>
  <c r="G40" i="21"/>
  <c r="I40" i="21"/>
  <c r="K40" i="21"/>
  <c r="M40" i="21"/>
  <c r="O40" i="21"/>
  <c r="Q40" i="21"/>
  <c r="V40" i="21"/>
  <c r="G41" i="21"/>
  <c r="I41" i="21"/>
  <c r="K41" i="21"/>
  <c r="M41" i="21"/>
  <c r="O41" i="21"/>
  <c r="Q41" i="21"/>
  <c r="V41" i="21"/>
  <c r="G42" i="21"/>
  <c r="M42" i="21" s="1"/>
  <c r="I42" i="21"/>
  <c r="K42" i="21"/>
  <c r="O42" i="21"/>
  <c r="Q42" i="21"/>
  <c r="V42" i="21"/>
  <c r="AE44" i="21"/>
  <c r="AF44" i="21"/>
  <c r="G130" i="20"/>
  <c r="G9" i="20"/>
  <c r="G8" i="20" s="1"/>
  <c r="I9" i="20"/>
  <c r="I8" i="20" s="1"/>
  <c r="K9" i="20"/>
  <c r="K8" i="20" s="1"/>
  <c r="M9" i="20"/>
  <c r="O9" i="20"/>
  <c r="Q9" i="20"/>
  <c r="Q8" i="20" s="1"/>
  <c r="V9" i="20"/>
  <c r="V8" i="20" s="1"/>
  <c r="G14" i="20"/>
  <c r="M14" i="20" s="1"/>
  <c r="I14" i="20"/>
  <c r="K14" i="20"/>
  <c r="O14" i="20"/>
  <c r="Q14" i="20"/>
  <c r="V14" i="20"/>
  <c r="G16" i="20"/>
  <c r="M16" i="20" s="1"/>
  <c r="I16" i="20"/>
  <c r="K16" i="20"/>
  <c r="O16" i="20"/>
  <c r="Q16" i="20"/>
  <c r="V16" i="20"/>
  <c r="G18" i="20"/>
  <c r="M18" i="20" s="1"/>
  <c r="I18" i="20"/>
  <c r="K18" i="20"/>
  <c r="O18" i="20"/>
  <c r="O8" i="20" s="1"/>
  <c r="Q18" i="20"/>
  <c r="V18" i="20"/>
  <c r="G20" i="20"/>
  <c r="I20" i="20"/>
  <c r="K20" i="20"/>
  <c r="M20" i="20"/>
  <c r="O20" i="20"/>
  <c r="Q20" i="20"/>
  <c r="V20" i="20"/>
  <c r="G22" i="20"/>
  <c r="I22" i="20"/>
  <c r="K22" i="20"/>
  <c r="M22" i="20"/>
  <c r="O22" i="20"/>
  <c r="Q22" i="20"/>
  <c r="V22" i="20"/>
  <c r="G24" i="20"/>
  <c r="I24" i="20"/>
  <c r="K24" i="20"/>
  <c r="M24" i="20"/>
  <c r="O24" i="20"/>
  <c r="Q24" i="20"/>
  <c r="V24" i="20"/>
  <c r="G26" i="20"/>
  <c r="M26" i="20" s="1"/>
  <c r="I26" i="20"/>
  <c r="K26" i="20"/>
  <c r="O26" i="20"/>
  <c r="Q26" i="20"/>
  <c r="V26" i="20"/>
  <c r="G28" i="20"/>
  <c r="M28" i="20" s="1"/>
  <c r="I28" i="20"/>
  <c r="K28" i="20"/>
  <c r="O28" i="20"/>
  <c r="Q28" i="20"/>
  <c r="V28" i="20"/>
  <c r="G30" i="20"/>
  <c r="M30" i="20" s="1"/>
  <c r="I30" i="20"/>
  <c r="K30" i="20"/>
  <c r="O30" i="20"/>
  <c r="Q30" i="20"/>
  <c r="V30" i="20"/>
  <c r="G32" i="20"/>
  <c r="I32" i="20"/>
  <c r="K32" i="20"/>
  <c r="M32" i="20"/>
  <c r="O32" i="20"/>
  <c r="Q32" i="20"/>
  <c r="V32" i="20"/>
  <c r="G34" i="20"/>
  <c r="I34" i="20"/>
  <c r="K34" i="20"/>
  <c r="M34" i="20"/>
  <c r="O34" i="20"/>
  <c r="Q34" i="20"/>
  <c r="V34" i="20"/>
  <c r="G37" i="20"/>
  <c r="I37" i="20"/>
  <c r="K37" i="20"/>
  <c r="M37" i="20"/>
  <c r="O37" i="20"/>
  <c r="Q37" i="20"/>
  <c r="V37" i="20"/>
  <c r="G40" i="20"/>
  <c r="M40" i="20" s="1"/>
  <c r="I40" i="20"/>
  <c r="K40" i="20"/>
  <c r="O40" i="20"/>
  <c r="Q40" i="20"/>
  <c r="V40" i="20"/>
  <c r="G42" i="20"/>
  <c r="M42" i="20" s="1"/>
  <c r="I42" i="20"/>
  <c r="K42" i="20"/>
  <c r="O42" i="20"/>
  <c r="Q42" i="20"/>
  <c r="V42" i="20"/>
  <c r="G47" i="20"/>
  <c r="M47" i="20" s="1"/>
  <c r="I47" i="20"/>
  <c r="K47" i="20"/>
  <c r="O47" i="20"/>
  <c r="Q47" i="20"/>
  <c r="V47" i="20"/>
  <c r="G49" i="20"/>
  <c r="I49" i="20"/>
  <c r="K49" i="20"/>
  <c r="M49" i="20"/>
  <c r="O49" i="20"/>
  <c r="Q49" i="20"/>
  <c r="V49" i="20"/>
  <c r="G51" i="20"/>
  <c r="I51" i="20"/>
  <c r="K51" i="20"/>
  <c r="M51" i="20"/>
  <c r="O51" i="20"/>
  <c r="Q51" i="20"/>
  <c r="V51" i="20"/>
  <c r="K54" i="20"/>
  <c r="G55" i="20"/>
  <c r="G54" i="20" s="1"/>
  <c r="I55" i="20"/>
  <c r="I54" i="20" s="1"/>
  <c r="K55" i="20"/>
  <c r="O55" i="20"/>
  <c r="O54" i="20" s="1"/>
  <c r="Q55" i="20"/>
  <c r="Q54" i="20" s="1"/>
  <c r="V55" i="20"/>
  <c r="V54" i="20" s="1"/>
  <c r="G58" i="20"/>
  <c r="V58" i="20"/>
  <c r="G59" i="20"/>
  <c r="I59" i="20"/>
  <c r="K59" i="20"/>
  <c r="K58" i="20" s="1"/>
  <c r="M59" i="20"/>
  <c r="O59" i="20"/>
  <c r="O58" i="20" s="1"/>
  <c r="Q59" i="20"/>
  <c r="Q58" i="20" s="1"/>
  <c r="V59" i="20"/>
  <c r="G61" i="20"/>
  <c r="I61" i="20"/>
  <c r="K61" i="20"/>
  <c r="M61" i="20"/>
  <c r="O61" i="20"/>
  <c r="Q61" i="20"/>
  <c r="V61" i="20"/>
  <c r="G64" i="20"/>
  <c r="I64" i="20"/>
  <c r="I58" i="20" s="1"/>
  <c r="K64" i="20"/>
  <c r="M64" i="20"/>
  <c r="O64" i="20"/>
  <c r="Q64" i="20"/>
  <c r="V64" i="20"/>
  <c r="G66" i="20"/>
  <c r="M66" i="20" s="1"/>
  <c r="I66" i="20"/>
  <c r="K66" i="20"/>
  <c r="O66" i="20"/>
  <c r="Q66" i="20"/>
  <c r="V66" i="20"/>
  <c r="G68" i="20"/>
  <c r="M68" i="20" s="1"/>
  <c r="I68" i="20"/>
  <c r="K68" i="20"/>
  <c r="O68" i="20"/>
  <c r="Q68" i="20"/>
  <c r="V68" i="20"/>
  <c r="G70" i="20"/>
  <c r="V70" i="20"/>
  <c r="G71" i="20"/>
  <c r="I71" i="20"/>
  <c r="K71" i="20"/>
  <c r="K70" i="20" s="1"/>
  <c r="M71" i="20"/>
  <c r="M70" i="20" s="1"/>
  <c r="O71" i="20"/>
  <c r="O70" i="20" s="1"/>
  <c r="Q71" i="20"/>
  <c r="Q70" i="20" s="1"/>
  <c r="V71" i="20"/>
  <c r="G73" i="20"/>
  <c r="I73" i="20"/>
  <c r="K73" i="20"/>
  <c r="M73" i="20"/>
  <c r="O73" i="20"/>
  <c r="Q73" i="20"/>
  <c r="V73" i="20"/>
  <c r="G75" i="20"/>
  <c r="I75" i="20"/>
  <c r="I70" i="20" s="1"/>
  <c r="K75" i="20"/>
  <c r="M75" i="20"/>
  <c r="O75" i="20"/>
  <c r="Q75" i="20"/>
  <c r="V75" i="20"/>
  <c r="G78" i="20"/>
  <c r="G77" i="20" s="1"/>
  <c r="I78" i="20"/>
  <c r="I77" i="20" s="1"/>
  <c r="K78" i="20"/>
  <c r="O78" i="20"/>
  <c r="O77" i="20" s="1"/>
  <c r="Q78" i="20"/>
  <c r="Q77" i="20" s="1"/>
  <c r="V78" i="20"/>
  <c r="V77" i="20" s="1"/>
  <c r="G81" i="20"/>
  <c r="M81" i="20" s="1"/>
  <c r="I81" i="20"/>
  <c r="K81" i="20"/>
  <c r="O81" i="20"/>
  <c r="Q81" i="20"/>
  <c r="V81" i="20"/>
  <c r="G83" i="20"/>
  <c r="I83" i="20"/>
  <c r="K83" i="20"/>
  <c r="M83" i="20"/>
  <c r="O83" i="20"/>
  <c r="Q83" i="20"/>
  <c r="V83" i="20"/>
  <c r="G85" i="20"/>
  <c r="I85" i="20"/>
  <c r="K85" i="20"/>
  <c r="M85" i="20"/>
  <c r="O85" i="20"/>
  <c r="Q85" i="20"/>
  <c r="V85" i="20"/>
  <c r="G89" i="20"/>
  <c r="I89" i="20"/>
  <c r="K89" i="20"/>
  <c r="M89" i="20"/>
  <c r="O89" i="20"/>
  <c r="Q89" i="20"/>
  <c r="V89" i="20"/>
  <c r="G91" i="20"/>
  <c r="M91" i="20" s="1"/>
  <c r="I91" i="20"/>
  <c r="K91" i="20"/>
  <c r="K77" i="20" s="1"/>
  <c r="O91" i="20"/>
  <c r="Q91" i="20"/>
  <c r="V91" i="20"/>
  <c r="G93" i="20"/>
  <c r="M93" i="20" s="1"/>
  <c r="I93" i="20"/>
  <c r="K93" i="20"/>
  <c r="O93" i="20"/>
  <c r="Q93" i="20"/>
  <c r="V93" i="20"/>
  <c r="G95" i="20"/>
  <c r="M95" i="20" s="1"/>
  <c r="I95" i="20"/>
  <c r="K95" i="20"/>
  <c r="O95" i="20"/>
  <c r="Q95" i="20"/>
  <c r="V95" i="20"/>
  <c r="G97" i="20"/>
  <c r="I97" i="20"/>
  <c r="K97" i="20"/>
  <c r="M97" i="20"/>
  <c r="O97" i="20"/>
  <c r="Q97" i="20"/>
  <c r="V97" i="20"/>
  <c r="G99" i="20"/>
  <c r="O99" i="20"/>
  <c r="Q99" i="20"/>
  <c r="V99" i="20"/>
  <c r="G100" i="20"/>
  <c r="I100" i="20"/>
  <c r="I99" i="20" s="1"/>
  <c r="K100" i="20"/>
  <c r="K99" i="20" s="1"/>
  <c r="M100" i="20"/>
  <c r="M99" i="20" s="1"/>
  <c r="O100" i="20"/>
  <c r="Q100" i="20"/>
  <c r="V100" i="20"/>
  <c r="G102" i="20"/>
  <c r="K102" i="20"/>
  <c r="O102" i="20"/>
  <c r="V102" i="20"/>
  <c r="G103" i="20"/>
  <c r="M103" i="20" s="1"/>
  <c r="M102" i="20" s="1"/>
  <c r="I103" i="20"/>
  <c r="I102" i="20" s="1"/>
  <c r="K103" i="20"/>
  <c r="O103" i="20"/>
  <c r="Q103" i="20"/>
  <c r="Q102" i="20" s="1"/>
  <c r="V103" i="20"/>
  <c r="G105" i="20"/>
  <c r="I105" i="20"/>
  <c r="K105" i="20"/>
  <c r="O105" i="20"/>
  <c r="V105" i="20"/>
  <c r="G106" i="20"/>
  <c r="I106" i="20"/>
  <c r="K106" i="20"/>
  <c r="M106" i="20"/>
  <c r="M105" i="20" s="1"/>
  <c r="O106" i="20"/>
  <c r="Q106" i="20"/>
  <c r="Q105" i="20" s="1"/>
  <c r="V106" i="20"/>
  <c r="G108" i="20"/>
  <c r="I108" i="20"/>
  <c r="I107" i="20" s="1"/>
  <c r="K108" i="20"/>
  <c r="M108" i="20"/>
  <c r="O108" i="20"/>
  <c r="Q108" i="20"/>
  <c r="V108" i="20"/>
  <c r="G110" i="20"/>
  <c r="M110" i="20" s="1"/>
  <c r="I110" i="20"/>
  <c r="K110" i="20"/>
  <c r="K107" i="20" s="1"/>
  <c r="O110" i="20"/>
  <c r="Q110" i="20"/>
  <c r="V110" i="20"/>
  <c r="V107" i="20" s="1"/>
  <c r="G112" i="20"/>
  <c r="M112" i="20" s="1"/>
  <c r="I112" i="20"/>
  <c r="K112" i="20"/>
  <c r="O112" i="20"/>
  <c r="Q112" i="20"/>
  <c r="Q107" i="20" s="1"/>
  <c r="V112" i="20"/>
  <c r="G115" i="20"/>
  <c r="M115" i="20" s="1"/>
  <c r="I115" i="20"/>
  <c r="K115" i="20"/>
  <c r="O115" i="20"/>
  <c r="Q115" i="20"/>
  <c r="V115" i="20"/>
  <c r="G117" i="20"/>
  <c r="I117" i="20"/>
  <c r="K117" i="20"/>
  <c r="M117" i="20"/>
  <c r="O117" i="20"/>
  <c r="Q117" i="20"/>
  <c r="V117" i="20"/>
  <c r="G119" i="20"/>
  <c r="I119" i="20"/>
  <c r="K119" i="20"/>
  <c r="M119" i="20"/>
  <c r="O119" i="20"/>
  <c r="O107" i="20" s="1"/>
  <c r="Q119" i="20"/>
  <c r="V119" i="20"/>
  <c r="G121" i="20"/>
  <c r="G120" i="20" s="1"/>
  <c r="I121" i="20"/>
  <c r="K121" i="20"/>
  <c r="K120" i="20" s="1"/>
  <c r="O121" i="20"/>
  <c r="Q121" i="20"/>
  <c r="V121" i="20"/>
  <c r="V120" i="20" s="1"/>
  <c r="G123" i="20"/>
  <c r="M123" i="20" s="1"/>
  <c r="I123" i="20"/>
  <c r="I120" i="20" s="1"/>
  <c r="K123" i="20"/>
  <c r="O123" i="20"/>
  <c r="Q123" i="20"/>
  <c r="Q120" i="20" s="1"/>
  <c r="V123" i="20"/>
  <c r="G124" i="20"/>
  <c r="M124" i="20" s="1"/>
  <c r="I124" i="20"/>
  <c r="K124" i="20"/>
  <c r="O124" i="20"/>
  <c r="O120" i="20" s="1"/>
  <c r="Q124" i="20"/>
  <c r="V124" i="20"/>
  <c r="G125" i="20"/>
  <c r="I125" i="20"/>
  <c r="K125" i="20"/>
  <c r="M125" i="20"/>
  <c r="O125" i="20"/>
  <c r="Q125" i="20"/>
  <c r="V125" i="20"/>
  <c r="G126" i="20"/>
  <c r="I126" i="20"/>
  <c r="K126" i="20"/>
  <c r="M126" i="20"/>
  <c r="O126" i="20"/>
  <c r="Q126" i="20"/>
  <c r="V126" i="20"/>
  <c r="G127" i="20"/>
  <c r="I127" i="20"/>
  <c r="K127" i="20"/>
  <c r="M127" i="20"/>
  <c r="O127" i="20"/>
  <c r="Q127" i="20"/>
  <c r="V127" i="20"/>
  <c r="G128" i="20"/>
  <c r="M128" i="20" s="1"/>
  <c r="I128" i="20"/>
  <c r="K128" i="20"/>
  <c r="O128" i="20"/>
  <c r="Q128" i="20"/>
  <c r="V128" i="20"/>
  <c r="AE130" i="20"/>
  <c r="AF130" i="20"/>
  <c r="G106" i="19"/>
  <c r="BA102" i="19"/>
  <c r="BA56" i="19"/>
  <c r="BA52" i="19"/>
  <c r="BA45" i="19"/>
  <c r="BA44" i="19"/>
  <c r="BA42" i="19"/>
  <c r="BA36" i="19"/>
  <c r="BA35" i="19"/>
  <c r="BA32" i="19"/>
  <c r="BA31" i="19"/>
  <c r="BA24" i="19"/>
  <c r="G9" i="19"/>
  <c r="G8" i="19" s="1"/>
  <c r="I9" i="19"/>
  <c r="I8" i="19" s="1"/>
  <c r="K9" i="19"/>
  <c r="K8" i="19" s="1"/>
  <c r="M9" i="19"/>
  <c r="O9" i="19"/>
  <c r="O8" i="19" s="1"/>
  <c r="Q9" i="19"/>
  <c r="V9" i="19"/>
  <c r="V8" i="19" s="1"/>
  <c r="G101" i="19"/>
  <c r="I101" i="19"/>
  <c r="K101" i="19"/>
  <c r="M101" i="19"/>
  <c r="O101" i="19"/>
  <c r="Q101" i="19"/>
  <c r="V101" i="19"/>
  <c r="G104" i="19"/>
  <c r="M104" i="19" s="1"/>
  <c r="I104" i="19"/>
  <c r="K104" i="19"/>
  <c r="O104" i="19"/>
  <c r="Q104" i="19"/>
  <c r="Q8" i="19" s="1"/>
  <c r="V104" i="19"/>
  <c r="AE106" i="19"/>
  <c r="AF106" i="19"/>
  <c r="G132" i="18"/>
  <c r="BA114" i="18"/>
  <c r="BA112" i="18"/>
  <c r="BA110" i="18"/>
  <c r="BA99" i="18"/>
  <c r="G9" i="18"/>
  <c r="I9" i="18"/>
  <c r="I8" i="18" s="1"/>
  <c r="K9" i="18"/>
  <c r="K8" i="18" s="1"/>
  <c r="M9" i="18"/>
  <c r="O9" i="18"/>
  <c r="O8" i="18" s="1"/>
  <c r="Q9" i="18"/>
  <c r="Q8" i="18" s="1"/>
  <c r="V9" i="18"/>
  <c r="G12" i="18"/>
  <c r="I12" i="18"/>
  <c r="K12" i="18"/>
  <c r="M12" i="18"/>
  <c r="O12" i="18"/>
  <c r="Q12" i="18"/>
  <c r="V12" i="18"/>
  <c r="G14" i="18"/>
  <c r="I14" i="18"/>
  <c r="K14" i="18"/>
  <c r="M14" i="18"/>
  <c r="O14" i="18"/>
  <c r="Q14" i="18"/>
  <c r="V14" i="18"/>
  <c r="G16" i="18"/>
  <c r="M16" i="18" s="1"/>
  <c r="I16" i="18"/>
  <c r="K16" i="18"/>
  <c r="O16" i="18"/>
  <c r="Q16" i="18"/>
  <c r="V16" i="18"/>
  <c r="G18" i="18"/>
  <c r="M18" i="18" s="1"/>
  <c r="I18" i="18"/>
  <c r="K18" i="18"/>
  <c r="O18" i="18"/>
  <c r="Q18" i="18"/>
  <c r="V18" i="18"/>
  <c r="G21" i="18"/>
  <c r="M21" i="18" s="1"/>
  <c r="I21" i="18"/>
  <c r="K21" i="18"/>
  <c r="O21" i="18"/>
  <c r="Q21" i="18"/>
  <c r="V21" i="18"/>
  <c r="V8" i="18" s="1"/>
  <c r="G23" i="18"/>
  <c r="I23" i="18"/>
  <c r="K23" i="18"/>
  <c r="M23" i="18"/>
  <c r="O23" i="18"/>
  <c r="Q23" i="18"/>
  <c r="V23" i="18"/>
  <c r="O25" i="18"/>
  <c r="G26" i="18"/>
  <c r="G25" i="18" s="1"/>
  <c r="I26" i="18"/>
  <c r="I25" i="18" s="1"/>
  <c r="K26" i="18"/>
  <c r="K25" i="18" s="1"/>
  <c r="M26" i="18"/>
  <c r="M25" i="18" s="1"/>
  <c r="O26" i="18"/>
  <c r="Q26" i="18"/>
  <c r="Q25" i="18" s="1"/>
  <c r="V26" i="18"/>
  <c r="V25" i="18" s="1"/>
  <c r="G30" i="18"/>
  <c r="K30" i="18"/>
  <c r="V30" i="18"/>
  <c r="G31" i="18"/>
  <c r="M31" i="18" s="1"/>
  <c r="M30" i="18" s="1"/>
  <c r="I31" i="18"/>
  <c r="I30" i="18" s="1"/>
  <c r="K31" i="18"/>
  <c r="O31" i="18"/>
  <c r="O30" i="18" s="1"/>
  <c r="Q31" i="18"/>
  <c r="Q30" i="18" s="1"/>
  <c r="V31" i="18"/>
  <c r="G34" i="18"/>
  <c r="O34" i="18"/>
  <c r="V34" i="18"/>
  <c r="G35" i="18"/>
  <c r="I35" i="18"/>
  <c r="I34" i="18" s="1"/>
  <c r="K35" i="18"/>
  <c r="K34" i="18" s="1"/>
  <c r="M35" i="18"/>
  <c r="M34" i="18" s="1"/>
  <c r="O35" i="18"/>
  <c r="Q35" i="18"/>
  <c r="Q34" i="18" s="1"/>
  <c r="V35" i="18"/>
  <c r="O37" i="18"/>
  <c r="G38" i="18"/>
  <c r="G37" i="18" s="1"/>
  <c r="I38" i="18"/>
  <c r="I37" i="18" s="1"/>
  <c r="K38" i="18"/>
  <c r="M38" i="18"/>
  <c r="M37" i="18" s="1"/>
  <c r="O38" i="18"/>
  <c r="Q38" i="18"/>
  <c r="Q37" i="18" s="1"/>
  <c r="V38" i="18"/>
  <c r="V37" i="18" s="1"/>
  <c r="G41" i="18"/>
  <c r="M41" i="18" s="1"/>
  <c r="I41" i="18"/>
  <c r="K41" i="18"/>
  <c r="K37" i="18" s="1"/>
  <c r="O41" i="18"/>
  <c r="Q41" i="18"/>
  <c r="V41" i="18"/>
  <c r="G43" i="18"/>
  <c r="M43" i="18" s="1"/>
  <c r="I43" i="18"/>
  <c r="K43" i="18"/>
  <c r="O43" i="18"/>
  <c r="Q43" i="18"/>
  <c r="V43" i="18"/>
  <c r="G45" i="18"/>
  <c r="O45" i="18"/>
  <c r="V45" i="18"/>
  <c r="G46" i="18"/>
  <c r="I46" i="18"/>
  <c r="I45" i="18" s="1"/>
  <c r="K46" i="18"/>
  <c r="K45" i="18" s="1"/>
  <c r="M46" i="18"/>
  <c r="M45" i="18" s="1"/>
  <c r="O46" i="18"/>
  <c r="Q46" i="18"/>
  <c r="Q45" i="18" s="1"/>
  <c r="V46" i="18"/>
  <c r="O47" i="18"/>
  <c r="G48" i="18"/>
  <c r="G47" i="18" s="1"/>
  <c r="I48" i="18"/>
  <c r="I47" i="18" s="1"/>
  <c r="K48" i="18"/>
  <c r="M48" i="18"/>
  <c r="M47" i="18" s="1"/>
  <c r="O48" i="18"/>
  <c r="Q48" i="18"/>
  <c r="Q47" i="18" s="1"/>
  <c r="V48" i="18"/>
  <c r="V47" i="18" s="1"/>
  <c r="G50" i="18"/>
  <c r="M50" i="18" s="1"/>
  <c r="I50" i="18"/>
  <c r="K50" i="18"/>
  <c r="K47" i="18" s="1"/>
  <c r="O50" i="18"/>
  <c r="Q50" i="18"/>
  <c r="V50" i="18"/>
  <c r="G52" i="18"/>
  <c r="M52" i="18" s="1"/>
  <c r="I52" i="18"/>
  <c r="K52" i="18"/>
  <c r="O52" i="18"/>
  <c r="Q52" i="18"/>
  <c r="V52" i="18"/>
  <c r="G55" i="18"/>
  <c r="M55" i="18" s="1"/>
  <c r="I55" i="18"/>
  <c r="K55" i="18"/>
  <c r="O55" i="18"/>
  <c r="Q55" i="18"/>
  <c r="V55" i="18"/>
  <c r="Q56" i="18"/>
  <c r="G57" i="18"/>
  <c r="G56" i="18" s="1"/>
  <c r="I57" i="18"/>
  <c r="I56" i="18" s="1"/>
  <c r="K57" i="18"/>
  <c r="K56" i="18" s="1"/>
  <c r="M57" i="18"/>
  <c r="O57" i="18"/>
  <c r="O56" i="18" s="1"/>
  <c r="Q57" i="18"/>
  <c r="V57" i="18"/>
  <c r="V56" i="18" s="1"/>
  <c r="G59" i="18"/>
  <c r="I59" i="18"/>
  <c r="K59" i="18"/>
  <c r="M59" i="18"/>
  <c r="M56" i="18" s="1"/>
  <c r="O59" i="18"/>
  <c r="Q59" i="18"/>
  <c r="V59" i="18"/>
  <c r="K60" i="18"/>
  <c r="G61" i="18"/>
  <c r="M61" i="18" s="1"/>
  <c r="I61" i="18"/>
  <c r="I60" i="18" s="1"/>
  <c r="K61" i="18"/>
  <c r="O61" i="18"/>
  <c r="O60" i="18" s="1"/>
  <c r="Q61" i="18"/>
  <c r="Q60" i="18" s="1"/>
  <c r="V61" i="18"/>
  <c r="G63" i="18"/>
  <c r="M63" i="18" s="1"/>
  <c r="I63" i="18"/>
  <c r="K63" i="18"/>
  <c r="O63" i="18"/>
  <c r="Q63" i="18"/>
  <c r="V63" i="18"/>
  <c r="V60" i="18" s="1"/>
  <c r="G66" i="18"/>
  <c r="I66" i="18"/>
  <c r="K66" i="18"/>
  <c r="M66" i="18"/>
  <c r="O66" i="18"/>
  <c r="Q66" i="18"/>
  <c r="V66" i="18"/>
  <c r="G68" i="18"/>
  <c r="I68" i="18"/>
  <c r="K68" i="18"/>
  <c r="M68" i="18"/>
  <c r="O68" i="18"/>
  <c r="Q68" i="18"/>
  <c r="V68" i="18"/>
  <c r="G71" i="18"/>
  <c r="I71" i="18"/>
  <c r="K71" i="18"/>
  <c r="M71" i="18"/>
  <c r="O71" i="18"/>
  <c r="Q71" i="18"/>
  <c r="V71" i="18"/>
  <c r="G73" i="18"/>
  <c r="M73" i="18" s="1"/>
  <c r="M72" i="18" s="1"/>
  <c r="I73" i="18"/>
  <c r="I72" i="18" s="1"/>
  <c r="K73" i="18"/>
  <c r="O73" i="18"/>
  <c r="O72" i="18" s="1"/>
  <c r="Q73" i="18"/>
  <c r="Q72" i="18" s="1"/>
  <c r="V73" i="18"/>
  <c r="G75" i="18"/>
  <c r="M75" i="18" s="1"/>
  <c r="I75" i="18"/>
  <c r="K75" i="18"/>
  <c r="O75" i="18"/>
  <c r="Q75" i="18"/>
  <c r="V75" i="18"/>
  <c r="V72" i="18" s="1"/>
  <c r="G77" i="18"/>
  <c r="I77" i="18"/>
  <c r="K77" i="18"/>
  <c r="M77" i="18"/>
  <c r="O77" i="18"/>
  <c r="Q77" i="18"/>
  <c r="V77" i="18"/>
  <c r="G80" i="18"/>
  <c r="I80" i="18"/>
  <c r="K80" i="18"/>
  <c r="K72" i="18" s="1"/>
  <c r="M80" i="18"/>
  <c r="O80" i="18"/>
  <c r="Q80" i="18"/>
  <c r="V80" i="18"/>
  <c r="G82" i="18"/>
  <c r="I82" i="18"/>
  <c r="K82" i="18"/>
  <c r="M82" i="18"/>
  <c r="O82" i="18"/>
  <c r="Q82" i="18"/>
  <c r="V82" i="18"/>
  <c r="G83" i="18"/>
  <c r="V83" i="18"/>
  <c r="G84" i="18"/>
  <c r="M84" i="18" s="1"/>
  <c r="I84" i="18"/>
  <c r="I83" i="18" s="1"/>
  <c r="K84" i="18"/>
  <c r="O84" i="18"/>
  <c r="O83" i="18" s="1"/>
  <c r="Q84" i="18"/>
  <c r="Q83" i="18" s="1"/>
  <c r="V84" i="18"/>
  <c r="G90" i="18"/>
  <c r="M90" i="18" s="1"/>
  <c r="I90" i="18"/>
  <c r="K90" i="18"/>
  <c r="O90" i="18"/>
  <c r="Q90" i="18"/>
  <c r="V90" i="18"/>
  <c r="G103" i="18"/>
  <c r="I103" i="18"/>
  <c r="K103" i="18"/>
  <c r="M103" i="18"/>
  <c r="O103" i="18"/>
  <c r="Q103" i="18"/>
  <c r="V103" i="18"/>
  <c r="G105" i="18"/>
  <c r="I105" i="18"/>
  <c r="K105" i="18"/>
  <c r="K83" i="18" s="1"/>
  <c r="M105" i="18"/>
  <c r="O105" i="18"/>
  <c r="Q105" i="18"/>
  <c r="V105" i="18"/>
  <c r="G107" i="18"/>
  <c r="I107" i="18"/>
  <c r="K107" i="18"/>
  <c r="M107" i="18"/>
  <c r="O107" i="18"/>
  <c r="Q107" i="18"/>
  <c r="V107" i="18"/>
  <c r="G109" i="18"/>
  <c r="M109" i="18" s="1"/>
  <c r="I109" i="18"/>
  <c r="K109" i="18"/>
  <c r="O109" i="18"/>
  <c r="Q109" i="18"/>
  <c r="V109" i="18"/>
  <c r="G118" i="18"/>
  <c r="M118" i="18" s="1"/>
  <c r="I118" i="18"/>
  <c r="K118" i="18"/>
  <c r="O118" i="18"/>
  <c r="Q118" i="18"/>
  <c r="V118" i="18"/>
  <c r="G119" i="18"/>
  <c r="O119" i="18"/>
  <c r="V119" i="18"/>
  <c r="G120" i="18"/>
  <c r="I120" i="18"/>
  <c r="I119" i="18" s="1"/>
  <c r="K120" i="18"/>
  <c r="K119" i="18" s="1"/>
  <c r="M120" i="18"/>
  <c r="M119" i="18" s="1"/>
  <c r="O120" i="18"/>
  <c r="Q120" i="18"/>
  <c r="Q119" i="18" s="1"/>
  <c r="V120" i="18"/>
  <c r="G123" i="18"/>
  <c r="G122" i="18" s="1"/>
  <c r="I123" i="18"/>
  <c r="I122" i="18" s="1"/>
  <c r="K123" i="18"/>
  <c r="M123" i="18"/>
  <c r="O123" i="18"/>
  <c r="Q123" i="18"/>
  <c r="Q122" i="18" s="1"/>
  <c r="V123" i="18"/>
  <c r="V122" i="18" s="1"/>
  <c r="G125" i="18"/>
  <c r="M125" i="18" s="1"/>
  <c r="I125" i="18"/>
  <c r="K125" i="18"/>
  <c r="K122" i="18" s="1"/>
  <c r="O125" i="18"/>
  <c r="Q125" i="18"/>
  <c r="V125" i="18"/>
  <c r="G126" i="18"/>
  <c r="M126" i="18" s="1"/>
  <c r="I126" i="18"/>
  <c r="K126" i="18"/>
  <c r="O126" i="18"/>
  <c r="Q126" i="18"/>
  <c r="V126" i="18"/>
  <c r="G127" i="18"/>
  <c r="M127" i="18" s="1"/>
  <c r="I127" i="18"/>
  <c r="K127" i="18"/>
  <c r="O127" i="18"/>
  <c r="Q127" i="18"/>
  <c r="V127" i="18"/>
  <c r="G128" i="18"/>
  <c r="I128" i="18"/>
  <c r="K128" i="18"/>
  <c r="M128" i="18"/>
  <c r="O128" i="18"/>
  <c r="Q128" i="18"/>
  <c r="V128" i="18"/>
  <c r="G129" i="18"/>
  <c r="I129" i="18"/>
  <c r="K129" i="18"/>
  <c r="M129" i="18"/>
  <c r="O129" i="18"/>
  <c r="O122" i="18" s="1"/>
  <c r="Q129" i="18"/>
  <c r="V129" i="18"/>
  <c r="G130" i="18"/>
  <c r="I130" i="18"/>
  <c r="K130" i="18"/>
  <c r="M130" i="18"/>
  <c r="O130" i="18"/>
  <c r="Q130" i="18"/>
  <c r="V130" i="18"/>
  <c r="AE132" i="18"/>
  <c r="G565" i="17"/>
  <c r="BA216" i="17"/>
  <c r="BA99" i="17"/>
  <c r="G9" i="17"/>
  <c r="M9" i="17" s="1"/>
  <c r="I9" i="17"/>
  <c r="I8" i="17" s="1"/>
  <c r="K9" i="17"/>
  <c r="O9" i="17"/>
  <c r="Q9" i="17"/>
  <c r="Q8" i="17" s="1"/>
  <c r="V9" i="17"/>
  <c r="G12" i="17"/>
  <c r="M12" i="17" s="1"/>
  <c r="I12" i="17"/>
  <c r="K12" i="17"/>
  <c r="K8" i="17" s="1"/>
  <c r="O12" i="17"/>
  <c r="O8" i="17" s="1"/>
  <c r="Q12" i="17"/>
  <c r="V12" i="17"/>
  <c r="G16" i="17"/>
  <c r="I16" i="17"/>
  <c r="K16" i="17"/>
  <c r="M16" i="17"/>
  <c r="O16" i="17"/>
  <c r="Q16" i="17"/>
  <c r="V16" i="17"/>
  <c r="G19" i="17"/>
  <c r="I19" i="17"/>
  <c r="K19" i="17"/>
  <c r="M19" i="17"/>
  <c r="O19" i="17"/>
  <c r="Q19" i="17"/>
  <c r="V19" i="17"/>
  <c r="G22" i="17"/>
  <c r="I22" i="17"/>
  <c r="K22" i="17"/>
  <c r="M22" i="17"/>
  <c r="O22" i="17"/>
  <c r="Q22" i="17"/>
  <c r="V22" i="17"/>
  <c r="G25" i="17"/>
  <c r="G8" i="17" s="1"/>
  <c r="I25" i="17"/>
  <c r="K25" i="17"/>
  <c r="O25" i="17"/>
  <c r="Q25" i="17"/>
  <c r="V25" i="17"/>
  <c r="V8" i="17" s="1"/>
  <c r="G29" i="17"/>
  <c r="M29" i="17" s="1"/>
  <c r="I29" i="17"/>
  <c r="K29" i="17"/>
  <c r="O29" i="17"/>
  <c r="Q29" i="17"/>
  <c r="V29" i="17"/>
  <c r="G32" i="17"/>
  <c r="M32" i="17" s="1"/>
  <c r="I32" i="17"/>
  <c r="K32" i="17"/>
  <c r="O32" i="17"/>
  <c r="Q32" i="17"/>
  <c r="V32" i="17"/>
  <c r="I36" i="17"/>
  <c r="M36" i="17"/>
  <c r="O36" i="17"/>
  <c r="Q36" i="17"/>
  <c r="G37" i="17"/>
  <c r="G36" i="17" s="1"/>
  <c r="I37" i="17"/>
  <c r="K37" i="17"/>
  <c r="K36" i="17" s="1"/>
  <c r="M37" i="17"/>
  <c r="O37" i="17"/>
  <c r="Q37" i="17"/>
  <c r="V37" i="17"/>
  <c r="V36" i="17" s="1"/>
  <c r="G41" i="17"/>
  <c r="G40" i="17" s="1"/>
  <c r="I41" i="17"/>
  <c r="K41" i="17"/>
  <c r="O41" i="17"/>
  <c r="O40" i="17" s="1"/>
  <c r="Q41" i="17"/>
  <c r="V41" i="17"/>
  <c r="V40" i="17" s="1"/>
  <c r="G44" i="17"/>
  <c r="M44" i="17" s="1"/>
  <c r="I44" i="17"/>
  <c r="K44" i="17"/>
  <c r="O44" i="17"/>
  <c r="Q44" i="17"/>
  <c r="Q40" i="17" s="1"/>
  <c r="V44" i="17"/>
  <c r="G47" i="17"/>
  <c r="M47" i="17" s="1"/>
  <c r="I47" i="17"/>
  <c r="K47" i="17"/>
  <c r="O47" i="17"/>
  <c r="Q47" i="17"/>
  <c r="V47" i="17"/>
  <c r="G49" i="17"/>
  <c r="I49" i="17"/>
  <c r="K49" i="17"/>
  <c r="M49" i="17"/>
  <c r="O49" i="17"/>
  <c r="Q49" i="17"/>
  <c r="V49" i="17"/>
  <c r="G51" i="17"/>
  <c r="I51" i="17"/>
  <c r="K51" i="17"/>
  <c r="K40" i="17" s="1"/>
  <c r="M51" i="17"/>
  <c r="O51" i="17"/>
  <c r="Q51" i="17"/>
  <c r="V51" i="17"/>
  <c r="G54" i="17"/>
  <c r="I54" i="17"/>
  <c r="I40" i="17" s="1"/>
  <c r="K54" i="17"/>
  <c r="M54" i="17"/>
  <c r="O54" i="17"/>
  <c r="Q54" i="17"/>
  <c r="V54" i="17"/>
  <c r="G57" i="17"/>
  <c r="M57" i="17" s="1"/>
  <c r="I57" i="17"/>
  <c r="K57" i="17"/>
  <c r="O57" i="17"/>
  <c r="Q57" i="17"/>
  <c r="V57" i="17"/>
  <c r="G59" i="17"/>
  <c r="M59" i="17" s="1"/>
  <c r="I59" i="17"/>
  <c r="K59" i="17"/>
  <c r="O59" i="17"/>
  <c r="Q59" i="17"/>
  <c r="V59" i="17"/>
  <c r="G61" i="17"/>
  <c r="M61" i="17" s="1"/>
  <c r="I61" i="17"/>
  <c r="K61" i="17"/>
  <c r="O61" i="17"/>
  <c r="Q61" i="17"/>
  <c r="V61" i="17"/>
  <c r="G63" i="17"/>
  <c r="I63" i="17"/>
  <c r="K63" i="17"/>
  <c r="M63" i="17"/>
  <c r="O63" i="17"/>
  <c r="Q63" i="17"/>
  <c r="V63" i="17"/>
  <c r="G66" i="17"/>
  <c r="I66" i="17"/>
  <c r="K66" i="17"/>
  <c r="M66" i="17"/>
  <c r="O66" i="17"/>
  <c r="Q66" i="17"/>
  <c r="V66" i="17"/>
  <c r="G70" i="17"/>
  <c r="I70" i="17"/>
  <c r="K70" i="17"/>
  <c r="M70" i="17"/>
  <c r="O70" i="17"/>
  <c r="Q70" i="17"/>
  <c r="V70" i="17"/>
  <c r="G74" i="17"/>
  <c r="M74" i="17" s="1"/>
  <c r="I74" i="17"/>
  <c r="K74" i="17"/>
  <c r="O74" i="17"/>
  <c r="Q74" i="17"/>
  <c r="V74" i="17"/>
  <c r="G78" i="17"/>
  <c r="M78" i="17" s="1"/>
  <c r="I78" i="17"/>
  <c r="K78" i="17"/>
  <c r="K77" i="17" s="1"/>
  <c r="O78" i="17"/>
  <c r="O77" i="17" s="1"/>
  <c r="Q78" i="17"/>
  <c r="V78" i="17"/>
  <c r="G80" i="17"/>
  <c r="I80" i="17"/>
  <c r="K80" i="17"/>
  <c r="M80" i="17"/>
  <c r="O80" i="17"/>
  <c r="Q80" i="17"/>
  <c r="V80" i="17"/>
  <c r="G82" i="17"/>
  <c r="I82" i="17"/>
  <c r="K82" i="17"/>
  <c r="M82" i="17"/>
  <c r="O82" i="17"/>
  <c r="Q82" i="17"/>
  <c r="V82" i="17"/>
  <c r="G85" i="17"/>
  <c r="I85" i="17"/>
  <c r="I77" i="17" s="1"/>
  <c r="K85" i="17"/>
  <c r="M85" i="17"/>
  <c r="O85" i="17"/>
  <c r="Q85" i="17"/>
  <c r="V85" i="17"/>
  <c r="G87" i="17"/>
  <c r="G77" i="17" s="1"/>
  <c r="I87" i="17"/>
  <c r="K87" i="17"/>
  <c r="O87" i="17"/>
  <c r="Q87" i="17"/>
  <c r="V87" i="17"/>
  <c r="V77" i="17" s="1"/>
  <c r="G89" i="17"/>
  <c r="M89" i="17" s="1"/>
  <c r="I89" i="17"/>
  <c r="K89" i="17"/>
  <c r="O89" i="17"/>
  <c r="Q89" i="17"/>
  <c r="Q77" i="17" s="1"/>
  <c r="V89" i="17"/>
  <c r="G91" i="17"/>
  <c r="M91" i="17" s="1"/>
  <c r="I91" i="17"/>
  <c r="K91" i="17"/>
  <c r="O91" i="17"/>
  <c r="Q91" i="17"/>
  <c r="V91" i="17"/>
  <c r="G94" i="17"/>
  <c r="I94" i="17"/>
  <c r="K94" i="17"/>
  <c r="M94" i="17"/>
  <c r="O94" i="17"/>
  <c r="Q94" i="17"/>
  <c r="V94" i="17"/>
  <c r="G96" i="17"/>
  <c r="I96" i="17"/>
  <c r="K96" i="17"/>
  <c r="M96" i="17"/>
  <c r="O96" i="17"/>
  <c r="Q96" i="17"/>
  <c r="V96" i="17"/>
  <c r="G98" i="17"/>
  <c r="I98" i="17"/>
  <c r="K98" i="17"/>
  <c r="M98" i="17"/>
  <c r="O98" i="17"/>
  <c r="Q98" i="17"/>
  <c r="V98" i="17"/>
  <c r="G102" i="17"/>
  <c r="M102" i="17" s="1"/>
  <c r="I102" i="17"/>
  <c r="K102" i="17"/>
  <c r="O102" i="17"/>
  <c r="Q102" i="17"/>
  <c r="V102" i="17"/>
  <c r="G107" i="17"/>
  <c r="M107" i="17" s="1"/>
  <c r="I107" i="17"/>
  <c r="K107" i="17"/>
  <c r="O107" i="17"/>
  <c r="Q107" i="17"/>
  <c r="V107" i="17"/>
  <c r="G111" i="17"/>
  <c r="I111" i="17"/>
  <c r="I110" i="17" s="1"/>
  <c r="K111" i="17"/>
  <c r="M111" i="17"/>
  <c r="O111" i="17"/>
  <c r="O110" i="17" s="1"/>
  <c r="Q111" i="17"/>
  <c r="V111" i="17"/>
  <c r="G115" i="17"/>
  <c r="I115" i="17"/>
  <c r="K115" i="17"/>
  <c r="K110" i="17" s="1"/>
  <c r="M115" i="17"/>
  <c r="O115" i="17"/>
  <c r="Q115" i="17"/>
  <c r="V115" i="17"/>
  <c r="G119" i="17"/>
  <c r="I119" i="17"/>
  <c r="K119" i="17"/>
  <c r="M119" i="17"/>
  <c r="O119" i="17"/>
  <c r="Q119" i="17"/>
  <c r="V119" i="17"/>
  <c r="G122" i="17"/>
  <c r="G110" i="17" s="1"/>
  <c r="I122" i="17"/>
  <c r="K122" i="17"/>
  <c r="O122" i="17"/>
  <c r="Q122" i="17"/>
  <c r="V122" i="17"/>
  <c r="V110" i="17" s="1"/>
  <c r="G127" i="17"/>
  <c r="M127" i="17" s="1"/>
  <c r="I127" i="17"/>
  <c r="K127" i="17"/>
  <c r="O127" i="17"/>
  <c r="Q127" i="17"/>
  <c r="Q110" i="17" s="1"/>
  <c r="V127" i="17"/>
  <c r="G131" i="17"/>
  <c r="M131" i="17" s="1"/>
  <c r="I131" i="17"/>
  <c r="K131" i="17"/>
  <c r="O131" i="17"/>
  <c r="Q131" i="17"/>
  <c r="V131" i="17"/>
  <c r="G135" i="17"/>
  <c r="I135" i="17"/>
  <c r="K135" i="17"/>
  <c r="M135" i="17"/>
  <c r="O135" i="17"/>
  <c r="Q135" i="17"/>
  <c r="V135" i="17"/>
  <c r="G138" i="17"/>
  <c r="I138" i="17"/>
  <c r="K138" i="17"/>
  <c r="M138" i="17"/>
  <c r="O138" i="17"/>
  <c r="Q138" i="17"/>
  <c r="V138" i="17"/>
  <c r="G143" i="17"/>
  <c r="I143" i="17"/>
  <c r="K143" i="17"/>
  <c r="M143" i="17"/>
  <c r="O143" i="17"/>
  <c r="Q143" i="17"/>
  <c r="V143" i="17"/>
  <c r="G147" i="17"/>
  <c r="M147" i="17" s="1"/>
  <c r="I147" i="17"/>
  <c r="K147" i="17"/>
  <c r="O147" i="17"/>
  <c r="Q147" i="17"/>
  <c r="V147" i="17"/>
  <c r="G152" i="17"/>
  <c r="M152" i="17" s="1"/>
  <c r="I152" i="17"/>
  <c r="K152" i="17"/>
  <c r="K151" i="17" s="1"/>
  <c r="O152" i="17"/>
  <c r="O151" i="17" s="1"/>
  <c r="Q152" i="17"/>
  <c r="Q151" i="17" s="1"/>
  <c r="V152" i="17"/>
  <c r="G154" i="17"/>
  <c r="I154" i="17"/>
  <c r="K154" i="17"/>
  <c r="M154" i="17"/>
  <c r="O154" i="17"/>
  <c r="Q154" i="17"/>
  <c r="V154" i="17"/>
  <c r="G156" i="17"/>
  <c r="I156" i="17"/>
  <c r="K156" i="17"/>
  <c r="M156" i="17"/>
  <c r="O156" i="17"/>
  <c r="Q156" i="17"/>
  <c r="V156" i="17"/>
  <c r="G158" i="17"/>
  <c r="I158" i="17"/>
  <c r="I151" i="17" s="1"/>
  <c r="K158" i="17"/>
  <c r="M158" i="17"/>
  <c r="O158" i="17"/>
  <c r="Q158" i="17"/>
  <c r="V158" i="17"/>
  <c r="G164" i="17"/>
  <c r="M164" i="17" s="1"/>
  <c r="I164" i="17"/>
  <c r="K164" i="17"/>
  <c r="O164" i="17"/>
  <c r="Q164" i="17"/>
  <c r="V164" i="17"/>
  <c r="G166" i="17"/>
  <c r="M166" i="17" s="1"/>
  <c r="I166" i="17"/>
  <c r="K166" i="17"/>
  <c r="O166" i="17"/>
  <c r="Q166" i="17"/>
  <c r="V166" i="17"/>
  <c r="V151" i="17" s="1"/>
  <c r="G168" i="17"/>
  <c r="M168" i="17" s="1"/>
  <c r="I168" i="17"/>
  <c r="K168" i="17"/>
  <c r="O168" i="17"/>
  <c r="Q168" i="17"/>
  <c r="V168" i="17"/>
  <c r="G173" i="17"/>
  <c r="I173" i="17"/>
  <c r="K173" i="17"/>
  <c r="M173" i="17"/>
  <c r="O173" i="17"/>
  <c r="Q173" i="17"/>
  <c r="V173" i="17"/>
  <c r="G175" i="17"/>
  <c r="I175" i="17"/>
  <c r="K175" i="17"/>
  <c r="M175" i="17"/>
  <c r="O175" i="17"/>
  <c r="Q175" i="17"/>
  <c r="V175" i="17"/>
  <c r="G177" i="17"/>
  <c r="I177" i="17"/>
  <c r="K177" i="17"/>
  <c r="M177" i="17"/>
  <c r="O177" i="17"/>
  <c r="Q177" i="17"/>
  <c r="V177" i="17"/>
  <c r="G180" i="17"/>
  <c r="M180" i="17" s="1"/>
  <c r="I180" i="17"/>
  <c r="K180" i="17"/>
  <c r="O180" i="17"/>
  <c r="Q180" i="17"/>
  <c r="V180" i="17"/>
  <c r="G182" i="17"/>
  <c r="M182" i="17" s="1"/>
  <c r="I182" i="17"/>
  <c r="K182" i="17"/>
  <c r="O182" i="17"/>
  <c r="Q182" i="17"/>
  <c r="V182" i="17"/>
  <c r="G184" i="17"/>
  <c r="M184" i="17" s="1"/>
  <c r="I184" i="17"/>
  <c r="K184" i="17"/>
  <c r="O184" i="17"/>
  <c r="Q184" i="17"/>
  <c r="V184" i="17"/>
  <c r="G186" i="17"/>
  <c r="I186" i="17"/>
  <c r="K186" i="17"/>
  <c r="M186" i="17"/>
  <c r="O186" i="17"/>
  <c r="Q186" i="17"/>
  <c r="V186" i="17"/>
  <c r="G189" i="17"/>
  <c r="I189" i="17"/>
  <c r="K189" i="17"/>
  <c r="M189" i="17"/>
  <c r="O189" i="17"/>
  <c r="Q189" i="17"/>
  <c r="V189" i="17"/>
  <c r="G191" i="17"/>
  <c r="I191" i="17"/>
  <c r="K191" i="17"/>
  <c r="M191" i="17"/>
  <c r="O191" i="17"/>
  <c r="Q191" i="17"/>
  <c r="V191" i="17"/>
  <c r="G194" i="17"/>
  <c r="M194" i="17" s="1"/>
  <c r="I194" i="17"/>
  <c r="K194" i="17"/>
  <c r="O194" i="17"/>
  <c r="Q194" i="17"/>
  <c r="V194" i="17"/>
  <c r="G196" i="17"/>
  <c r="M196" i="17" s="1"/>
  <c r="I196" i="17"/>
  <c r="K196" i="17"/>
  <c r="O196" i="17"/>
  <c r="Q196" i="17"/>
  <c r="V196" i="17"/>
  <c r="G198" i="17"/>
  <c r="Q198" i="17"/>
  <c r="V198" i="17"/>
  <c r="G199" i="17"/>
  <c r="I199" i="17"/>
  <c r="I198" i="17" s="1"/>
  <c r="K199" i="17"/>
  <c r="M199" i="17"/>
  <c r="M198" i="17" s="1"/>
  <c r="O199" i="17"/>
  <c r="O198" i="17" s="1"/>
  <c r="Q199" i="17"/>
  <c r="V199" i="17"/>
  <c r="G202" i="17"/>
  <c r="I202" i="17"/>
  <c r="K202" i="17"/>
  <c r="K198" i="17" s="1"/>
  <c r="M202" i="17"/>
  <c r="O202" i="17"/>
  <c r="Q202" i="17"/>
  <c r="V202" i="17"/>
  <c r="K205" i="17"/>
  <c r="Q205" i="17"/>
  <c r="G206" i="17"/>
  <c r="G205" i="17" s="1"/>
  <c r="I206" i="17"/>
  <c r="I205" i="17" s="1"/>
  <c r="K206" i="17"/>
  <c r="O206" i="17"/>
  <c r="O205" i="17" s="1"/>
  <c r="Q206" i="17"/>
  <c r="V206" i="17"/>
  <c r="V205" i="17" s="1"/>
  <c r="G208" i="17"/>
  <c r="I208" i="17"/>
  <c r="V208" i="17"/>
  <c r="G209" i="17"/>
  <c r="M209" i="17" s="1"/>
  <c r="M208" i="17" s="1"/>
  <c r="I209" i="17"/>
  <c r="K209" i="17"/>
  <c r="K208" i="17" s="1"/>
  <c r="O209" i="17"/>
  <c r="O208" i="17" s="1"/>
  <c r="Q209" i="17"/>
  <c r="Q208" i="17" s="1"/>
  <c r="V209" i="17"/>
  <c r="G212" i="17"/>
  <c r="I212" i="17"/>
  <c r="K212" i="17"/>
  <c r="M212" i="17"/>
  <c r="O212" i="17"/>
  <c r="Q212" i="17"/>
  <c r="V212" i="17"/>
  <c r="G214" i="17"/>
  <c r="M214" i="17"/>
  <c r="O214" i="17"/>
  <c r="V214" i="17"/>
  <c r="G215" i="17"/>
  <c r="I215" i="17"/>
  <c r="I214" i="17" s="1"/>
  <c r="K215" i="17"/>
  <c r="K214" i="17" s="1"/>
  <c r="M215" i="17"/>
  <c r="O215" i="17"/>
  <c r="Q215" i="17"/>
  <c r="Q214" i="17" s="1"/>
  <c r="V215" i="17"/>
  <c r="G222" i="17"/>
  <c r="M222" i="17" s="1"/>
  <c r="I222" i="17"/>
  <c r="K222" i="17"/>
  <c r="O222" i="17"/>
  <c r="Q222" i="17"/>
  <c r="Q221" i="17" s="1"/>
  <c r="V222" i="17"/>
  <c r="V221" i="17" s="1"/>
  <c r="G224" i="17"/>
  <c r="M224" i="17" s="1"/>
  <c r="I224" i="17"/>
  <c r="K224" i="17"/>
  <c r="O224" i="17"/>
  <c r="O221" i="17" s="1"/>
  <c r="Q224" i="17"/>
  <c r="V224" i="17"/>
  <c r="G227" i="17"/>
  <c r="I227" i="17"/>
  <c r="K227" i="17"/>
  <c r="M227" i="17"/>
  <c r="O227" i="17"/>
  <c r="Q227" i="17"/>
  <c r="V227" i="17"/>
  <c r="G232" i="17"/>
  <c r="I232" i="17"/>
  <c r="K232" i="17"/>
  <c r="K221" i="17" s="1"/>
  <c r="M232" i="17"/>
  <c r="O232" i="17"/>
  <c r="Q232" i="17"/>
  <c r="V232" i="17"/>
  <c r="G234" i="17"/>
  <c r="I234" i="17"/>
  <c r="K234" i="17"/>
  <c r="M234" i="17"/>
  <c r="O234" i="17"/>
  <c r="Q234" i="17"/>
  <c r="V234" i="17"/>
  <c r="G237" i="17"/>
  <c r="M237" i="17" s="1"/>
  <c r="I237" i="17"/>
  <c r="I221" i="17" s="1"/>
  <c r="K237" i="17"/>
  <c r="O237" i="17"/>
  <c r="Q237" i="17"/>
  <c r="V237" i="17"/>
  <c r="G240" i="17"/>
  <c r="M240" i="17" s="1"/>
  <c r="I240" i="17"/>
  <c r="K240" i="17"/>
  <c r="O240" i="17"/>
  <c r="Q240" i="17"/>
  <c r="V240" i="17"/>
  <c r="G243" i="17"/>
  <c r="M243" i="17" s="1"/>
  <c r="I243" i="17"/>
  <c r="K243" i="17"/>
  <c r="O243" i="17"/>
  <c r="Q243" i="17"/>
  <c r="V243" i="17"/>
  <c r="G247" i="17"/>
  <c r="I247" i="17"/>
  <c r="K247" i="17"/>
  <c r="M247" i="17"/>
  <c r="O247" i="17"/>
  <c r="Q247" i="17"/>
  <c r="V247" i="17"/>
  <c r="G249" i="17"/>
  <c r="I249" i="17"/>
  <c r="K249" i="17"/>
  <c r="M249" i="17"/>
  <c r="O249" i="17"/>
  <c r="Q249" i="17"/>
  <c r="V249" i="17"/>
  <c r="G252" i="17"/>
  <c r="G251" i="17" s="1"/>
  <c r="I252" i="17"/>
  <c r="I251" i="17" s="1"/>
  <c r="K252" i="17"/>
  <c r="O252" i="17"/>
  <c r="O251" i="17" s="1"/>
  <c r="Q252" i="17"/>
  <c r="V252" i="17"/>
  <c r="V251" i="17" s="1"/>
  <c r="G254" i="17"/>
  <c r="M254" i="17" s="1"/>
  <c r="I254" i="17"/>
  <c r="K254" i="17"/>
  <c r="O254" i="17"/>
  <c r="Q254" i="17"/>
  <c r="Q251" i="17" s="1"/>
  <c r="V254" i="17"/>
  <c r="G256" i="17"/>
  <c r="M256" i="17" s="1"/>
  <c r="I256" i="17"/>
  <c r="K256" i="17"/>
  <c r="O256" i="17"/>
  <c r="Q256" i="17"/>
  <c r="V256" i="17"/>
  <c r="G258" i="17"/>
  <c r="I258" i="17"/>
  <c r="K258" i="17"/>
  <c r="M258" i="17"/>
  <c r="O258" i="17"/>
  <c r="Q258" i="17"/>
  <c r="V258" i="17"/>
  <c r="G260" i="17"/>
  <c r="I260" i="17"/>
  <c r="K260" i="17"/>
  <c r="M260" i="17"/>
  <c r="O260" i="17"/>
  <c r="Q260" i="17"/>
  <c r="V260" i="17"/>
  <c r="G262" i="17"/>
  <c r="I262" i="17"/>
  <c r="K262" i="17"/>
  <c r="K251" i="17" s="1"/>
  <c r="M262" i="17"/>
  <c r="O262" i="17"/>
  <c r="Q262" i="17"/>
  <c r="V262" i="17"/>
  <c r="G264" i="17"/>
  <c r="M264" i="17" s="1"/>
  <c r="I264" i="17"/>
  <c r="K264" i="17"/>
  <c r="O264" i="17"/>
  <c r="Q264" i="17"/>
  <c r="V264" i="17"/>
  <c r="G268" i="17"/>
  <c r="M268" i="17" s="1"/>
  <c r="I268" i="17"/>
  <c r="K268" i="17"/>
  <c r="O268" i="17"/>
  <c r="Q268" i="17"/>
  <c r="V268" i="17"/>
  <c r="G270" i="17"/>
  <c r="M270" i="17" s="1"/>
  <c r="I270" i="17"/>
  <c r="K270" i="17"/>
  <c r="O270" i="17"/>
  <c r="Q270" i="17"/>
  <c r="V270" i="17"/>
  <c r="I272" i="17"/>
  <c r="O272" i="17"/>
  <c r="Q272" i="17"/>
  <c r="G273" i="17"/>
  <c r="G272" i="17" s="1"/>
  <c r="I273" i="17"/>
  <c r="K273" i="17"/>
  <c r="K272" i="17" s="1"/>
  <c r="M273" i="17"/>
  <c r="M272" i="17" s="1"/>
  <c r="O273" i="17"/>
  <c r="Q273" i="17"/>
  <c r="V273" i="17"/>
  <c r="V272" i="17" s="1"/>
  <c r="K274" i="17"/>
  <c r="Q274" i="17"/>
  <c r="G275" i="17"/>
  <c r="G274" i="17" s="1"/>
  <c r="I275" i="17"/>
  <c r="I274" i="17" s="1"/>
  <c r="K275" i="17"/>
  <c r="O275" i="17"/>
  <c r="O274" i="17" s="1"/>
  <c r="Q275" i="17"/>
  <c r="V275" i="17"/>
  <c r="V274" i="17" s="1"/>
  <c r="G278" i="17"/>
  <c r="M278" i="17" s="1"/>
  <c r="I278" i="17"/>
  <c r="K278" i="17"/>
  <c r="K277" i="17" s="1"/>
  <c r="O278" i="17"/>
  <c r="O277" i="17" s="1"/>
  <c r="Q278" i="17"/>
  <c r="Q277" i="17" s="1"/>
  <c r="V278" i="17"/>
  <c r="G280" i="17"/>
  <c r="I280" i="17"/>
  <c r="K280" i="17"/>
  <c r="M280" i="17"/>
  <c r="O280" i="17"/>
  <c r="Q280" i="17"/>
  <c r="V280" i="17"/>
  <c r="G282" i="17"/>
  <c r="I282" i="17"/>
  <c r="K282" i="17"/>
  <c r="M282" i="17"/>
  <c r="O282" i="17"/>
  <c r="Q282" i="17"/>
  <c r="V282" i="17"/>
  <c r="G285" i="17"/>
  <c r="I285" i="17"/>
  <c r="I277" i="17" s="1"/>
  <c r="K285" i="17"/>
  <c r="M285" i="17"/>
  <c r="O285" i="17"/>
  <c r="Q285" i="17"/>
  <c r="V285" i="17"/>
  <c r="G288" i="17"/>
  <c r="M288" i="17" s="1"/>
  <c r="I288" i="17"/>
  <c r="K288" i="17"/>
  <c r="O288" i="17"/>
  <c r="Q288" i="17"/>
  <c r="V288" i="17"/>
  <c r="G291" i="17"/>
  <c r="M291" i="17" s="1"/>
  <c r="I291" i="17"/>
  <c r="K291" i="17"/>
  <c r="O291" i="17"/>
  <c r="Q291" i="17"/>
  <c r="V291" i="17"/>
  <c r="V277" i="17" s="1"/>
  <c r="G293" i="17"/>
  <c r="M293" i="17" s="1"/>
  <c r="I293" i="17"/>
  <c r="K293" i="17"/>
  <c r="O293" i="17"/>
  <c r="Q293" i="17"/>
  <c r="V293" i="17"/>
  <c r="G295" i="17"/>
  <c r="I295" i="17"/>
  <c r="K295" i="17"/>
  <c r="M295" i="17"/>
  <c r="O295" i="17"/>
  <c r="Q295" i="17"/>
  <c r="V295" i="17"/>
  <c r="G297" i="17"/>
  <c r="I297" i="17"/>
  <c r="I296" i="17" s="1"/>
  <c r="K297" i="17"/>
  <c r="K296" i="17" s="1"/>
  <c r="M297" i="17"/>
  <c r="O297" i="17"/>
  <c r="Q297" i="17"/>
  <c r="Q296" i="17" s="1"/>
  <c r="V297" i="17"/>
  <c r="G299" i="17"/>
  <c r="G296" i="17" s="1"/>
  <c r="I299" i="17"/>
  <c r="K299" i="17"/>
  <c r="O299" i="17"/>
  <c r="Q299" i="17"/>
  <c r="V299" i="17"/>
  <c r="V296" i="17" s="1"/>
  <c r="G301" i="17"/>
  <c r="M301" i="17" s="1"/>
  <c r="I301" i="17"/>
  <c r="K301" i="17"/>
  <c r="O301" i="17"/>
  <c r="Q301" i="17"/>
  <c r="V301" i="17"/>
  <c r="G304" i="17"/>
  <c r="M304" i="17" s="1"/>
  <c r="I304" i="17"/>
  <c r="K304" i="17"/>
  <c r="O304" i="17"/>
  <c r="O296" i="17" s="1"/>
  <c r="Q304" i="17"/>
  <c r="V304" i="17"/>
  <c r="G307" i="17"/>
  <c r="I307" i="17"/>
  <c r="K307" i="17"/>
  <c r="M307" i="17"/>
  <c r="O307" i="17"/>
  <c r="Q307" i="17"/>
  <c r="V307" i="17"/>
  <c r="G309" i="17"/>
  <c r="I309" i="17"/>
  <c r="K309" i="17"/>
  <c r="M309" i="17"/>
  <c r="O309" i="17"/>
  <c r="Q309" i="17"/>
  <c r="V309" i="17"/>
  <c r="G311" i="17"/>
  <c r="I311" i="17"/>
  <c r="K311" i="17"/>
  <c r="M311" i="17"/>
  <c r="O311" i="17"/>
  <c r="Q311" i="17"/>
  <c r="V311" i="17"/>
  <c r="G313" i="17"/>
  <c r="M313" i="17" s="1"/>
  <c r="I313" i="17"/>
  <c r="K313" i="17"/>
  <c r="O313" i="17"/>
  <c r="Q313" i="17"/>
  <c r="V313" i="17"/>
  <c r="G316" i="17"/>
  <c r="M316" i="17" s="1"/>
  <c r="I316" i="17"/>
  <c r="K316" i="17"/>
  <c r="O316" i="17"/>
  <c r="Q316" i="17"/>
  <c r="V316" i="17"/>
  <c r="Q317" i="17"/>
  <c r="G318" i="17"/>
  <c r="I318" i="17"/>
  <c r="I317" i="17" s="1"/>
  <c r="K318" i="17"/>
  <c r="M318" i="17"/>
  <c r="O318" i="17"/>
  <c r="O317" i="17" s="1"/>
  <c r="Q318" i="17"/>
  <c r="V318" i="17"/>
  <c r="G321" i="17"/>
  <c r="I321" i="17"/>
  <c r="K321" i="17"/>
  <c r="K317" i="17" s="1"/>
  <c r="M321" i="17"/>
  <c r="O321" i="17"/>
  <c r="Q321" i="17"/>
  <c r="V321" i="17"/>
  <c r="G323" i="17"/>
  <c r="I323" i="17"/>
  <c r="K323" i="17"/>
  <c r="M323" i="17"/>
  <c r="O323" i="17"/>
  <c r="Q323" i="17"/>
  <c r="V323" i="17"/>
  <c r="G325" i="17"/>
  <c r="G317" i="17" s="1"/>
  <c r="I325" i="17"/>
  <c r="K325" i="17"/>
  <c r="O325" i="17"/>
  <c r="Q325" i="17"/>
  <c r="V325" i="17"/>
  <c r="V317" i="17" s="1"/>
  <c r="G327" i="17"/>
  <c r="M327" i="17" s="1"/>
  <c r="I327" i="17"/>
  <c r="K327" i="17"/>
  <c r="O327" i="17"/>
  <c r="Q327" i="17"/>
  <c r="V327" i="17"/>
  <c r="G328" i="17"/>
  <c r="Q328" i="17"/>
  <c r="V328" i="17"/>
  <c r="G329" i="17"/>
  <c r="I329" i="17"/>
  <c r="I328" i="17" s="1"/>
  <c r="K329" i="17"/>
  <c r="M329" i="17"/>
  <c r="M328" i="17" s="1"/>
  <c r="O329" i="17"/>
  <c r="O328" i="17" s="1"/>
  <c r="Q329" i="17"/>
  <c r="V329" i="17"/>
  <c r="G331" i="17"/>
  <c r="I331" i="17"/>
  <c r="K331" i="17"/>
  <c r="K328" i="17" s="1"/>
  <c r="M331" i="17"/>
  <c r="O331" i="17"/>
  <c r="Q331" i="17"/>
  <c r="V331" i="17"/>
  <c r="G333" i="17"/>
  <c r="G332" i="17" s="1"/>
  <c r="I333" i="17"/>
  <c r="I332" i="17" s="1"/>
  <c r="K333" i="17"/>
  <c r="O333" i="17"/>
  <c r="O332" i="17" s="1"/>
  <c r="Q333" i="17"/>
  <c r="V333" i="17"/>
  <c r="V332" i="17" s="1"/>
  <c r="G335" i="17"/>
  <c r="M335" i="17" s="1"/>
  <c r="I335" i="17"/>
  <c r="K335" i="17"/>
  <c r="O335" i="17"/>
  <c r="Q335" i="17"/>
  <c r="Q332" i="17" s="1"/>
  <c r="V335" i="17"/>
  <c r="G337" i="17"/>
  <c r="M337" i="17" s="1"/>
  <c r="I337" i="17"/>
  <c r="K337" i="17"/>
  <c r="O337" i="17"/>
  <c r="Q337" i="17"/>
  <c r="V337" i="17"/>
  <c r="G339" i="17"/>
  <c r="I339" i="17"/>
  <c r="K339" i="17"/>
  <c r="M339" i="17"/>
  <c r="O339" i="17"/>
  <c r="Q339" i="17"/>
  <c r="V339" i="17"/>
  <c r="G341" i="17"/>
  <c r="I341" i="17"/>
  <c r="K341" i="17"/>
  <c r="M341" i="17"/>
  <c r="O341" i="17"/>
  <c r="Q341" i="17"/>
  <c r="V341" i="17"/>
  <c r="G343" i="17"/>
  <c r="I343" i="17"/>
  <c r="K343" i="17"/>
  <c r="K332" i="17" s="1"/>
  <c r="M343" i="17"/>
  <c r="O343" i="17"/>
  <c r="Q343" i="17"/>
  <c r="V343" i="17"/>
  <c r="G345" i="17"/>
  <c r="M345" i="17" s="1"/>
  <c r="I345" i="17"/>
  <c r="K345" i="17"/>
  <c r="O345" i="17"/>
  <c r="Q345" i="17"/>
  <c r="V345" i="17"/>
  <c r="G347" i="17"/>
  <c r="M347" i="17" s="1"/>
  <c r="I347" i="17"/>
  <c r="K347" i="17"/>
  <c r="O347" i="17"/>
  <c r="Q347" i="17"/>
  <c r="V347" i="17"/>
  <c r="G348" i="17"/>
  <c r="Q348" i="17"/>
  <c r="V348" i="17"/>
  <c r="G349" i="17"/>
  <c r="I349" i="17"/>
  <c r="I348" i="17" s="1"/>
  <c r="K349" i="17"/>
  <c r="M349" i="17"/>
  <c r="M348" i="17" s="1"/>
  <c r="O349" i="17"/>
  <c r="O348" i="17" s="1"/>
  <c r="Q349" i="17"/>
  <c r="V349" i="17"/>
  <c r="G351" i="17"/>
  <c r="I351" i="17"/>
  <c r="K351" i="17"/>
  <c r="K348" i="17" s="1"/>
  <c r="M351" i="17"/>
  <c r="O351" i="17"/>
  <c r="Q351" i="17"/>
  <c r="V351" i="17"/>
  <c r="G353" i="17"/>
  <c r="I353" i="17"/>
  <c r="K353" i="17"/>
  <c r="M353" i="17"/>
  <c r="O353" i="17"/>
  <c r="Q353" i="17"/>
  <c r="V353" i="17"/>
  <c r="I354" i="17"/>
  <c r="K354" i="17"/>
  <c r="G355" i="17"/>
  <c r="M355" i="17" s="1"/>
  <c r="I355" i="17"/>
  <c r="K355" i="17"/>
  <c r="O355" i="17"/>
  <c r="Q355" i="17"/>
  <c r="Q354" i="17" s="1"/>
  <c r="V355" i="17"/>
  <c r="V354" i="17" s="1"/>
  <c r="G357" i="17"/>
  <c r="M357" i="17" s="1"/>
  <c r="I357" i="17"/>
  <c r="K357" i="17"/>
  <c r="O357" i="17"/>
  <c r="O354" i="17" s="1"/>
  <c r="Q357" i="17"/>
  <c r="V357" i="17"/>
  <c r="G359" i="17"/>
  <c r="I359" i="17"/>
  <c r="K359" i="17"/>
  <c r="M359" i="17"/>
  <c r="O359" i="17"/>
  <c r="Q359" i="17"/>
  <c r="V359" i="17"/>
  <c r="G361" i="17"/>
  <c r="I361" i="17"/>
  <c r="I360" i="17" s="1"/>
  <c r="K361" i="17"/>
  <c r="K360" i="17" s="1"/>
  <c r="M361" i="17"/>
  <c r="O361" i="17"/>
  <c r="Q361" i="17"/>
  <c r="Q360" i="17" s="1"/>
  <c r="V361" i="17"/>
  <c r="G363" i="17"/>
  <c r="G360" i="17" s="1"/>
  <c r="I363" i="17"/>
  <c r="K363" i="17"/>
  <c r="O363" i="17"/>
  <c r="Q363" i="17"/>
  <c r="V363" i="17"/>
  <c r="V360" i="17" s="1"/>
  <c r="G366" i="17"/>
  <c r="M366" i="17" s="1"/>
  <c r="I366" i="17"/>
  <c r="K366" i="17"/>
  <c r="O366" i="17"/>
  <c r="Q366" i="17"/>
  <c r="V366" i="17"/>
  <c r="G378" i="17"/>
  <c r="M378" i="17" s="1"/>
  <c r="I378" i="17"/>
  <c r="K378" i="17"/>
  <c r="O378" i="17"/>
  <c r="Q378" i="17"/>
  <c r="V378" i="17"/>
  <c r="G383" i="17"/>
  <c r="I383" i="17"/>
  <c r="K383" i="17"/>
  <c r="M383" i="17"/>
  <c r="O383" i="17"/>
  <c r="O360" i="17" s="1"/>
  <c r="Q383" i="17"/>
  <c r="V383" i="17"/>
  <c r="G387" i="17"/>
  <c r="I387" i="17"/>
  <c r="K387" i="17"/>
  <c r="M387" i="17"/>
  <c r="O387" i="17"/>
  <c r="Q387" i="17"/>
  <c r="V387" i="17"/>
  <c r="G390" i="17"/>
  <c r="I390" i="17"/>
  <c r="K390" i="17"/>
  <c r="M390" i="17"/>
  <c r="O390" i="17"/>
  <c r="Q390" i="17"/>
  <c r="V390" i="17"/>
  <c r="G393" i="17"/>
  <c r="M393" i="17" s="1"/>
  <c r="I393" i="17"/>
  <c r="K393" i="17"/>
  <c r="O393" i="17"/>
  <c r="Q393" i="17"/>
  <c r="V393" i="17"/>
  <c r="G396" i="17"/>
  <c r="M396" i="17" s="1"/>
  <c r="I396" i="17"/>
  <c r="K396" i="17"/>
  <c r="O396" i="17"/>
  <c r="Q396" i="17"/>
  <c r="V396" i="17"/>
  <c r="G398" i="17"/>
  <c r="M398" i="17" s="1"/>
  <c r="I398" i="17"/>
  <c r="K398" i="17"/>
  <c r="O398" i="17"/>
  <c r="Q398" i="17"/>
  <c r="V398" i="17"/>
  <c r="G400" i="17"/>
  <c r="I400" i="17"/>
  <c r="K400" i="17"/>
  <c r="M400" i="17"/>
  <c r="O400" i="17"/>
  <c r="Q400" i="17"/>
  <c r="V400" i="17"/>
  <c r="G403" i="17"/>
  <c r="I403" i="17"/>
  <c r="K403" i="17"/>
  <c r="M403" i="17"/>
  <c r="O403" i="17"/>
  <c r="Q403" i="17"/>
  <c r="V403" i="17"/>
  <c r="G407" i="17"/>
  <c r="I407" i="17"/>
  <c r="K407" i="17"/>
  <c r="M407" i="17"/>
  <c r="O407" i="17"/>
  <c r="Q407" i="17"/>
  <c r="V407" i="17"/>
  <c r="G411" i="17"/>
  <c r="M411" i="17" s="1"/>
  <c r="I411" i="17"/>
  <c r="K411" i="17"/>
  <c r="O411" i="17"/>
  <c r="Q411" i="17"/>
  <c r="V411" i="17"/>
  <c r="G414" i="17"/>
  <c r="M414" i="17" s="1"/>
  <c r="I414" i="17"/>
  <c r="K414" i="17"/>
  <c r="O414" i="17"/>
  <c r="Q414" i="17"/>
  <c r="V414" i="17"/>
  <c r="G416" i="17"/>
  <c r="M416" i="17" s="1"/>
  <c r="I416" i="17"/>
  <c r="K416" i="17"/>
  <c r="O416" i="17"/>
  <c r="Q416" i="17"/>
  <c r="V416" i="17"/>
  <c r="G418" i="17"/>
  <c r="I418" i="17"/>
  <c r="K418" i="17"/>
  <c r="M418" i="17"/>
  <c r="O418" i="17"/>
  <c r="Q418" i="17"/>
  <c r="V418" i="17"/>
  <c r="G421" i="17"/>
  <c r="I421" i="17"/>
  <c r="K421" i="17"/>
  <c r="M421" i="17"/>
  <c r="O421" i="17"/>
  <c r="Q421" i="17"/>
  <c r="V421" i="17"/>
  <c r="G423" i="17"/>
  <c r="G422" i="17" s="1"/>
  <c r="I423" i="17"/>
  <c r="I422" i="17" s="1"/>
  <c r="K423" i="17"/>
  <c r="O423" i="17"/>
  <c r="O422" i="17" s="1"/>
  <c r="Q423" i="17"/>
  <c r="V423" i="17"/>
  <c r="V422" i="17" s="1"/>
  <c r="G428" i="17"/>
  <c r="M428" i="17" s="1"/>
  <c r="I428" i="17"/>
  <c r="K428" i="17"/>
  <c r="O428" i="17"/>
  <c r="Q428" i="17"/>
  <c r="Q422" i="17" s="1"/>
  <c r="V428" i="17"/>
  <c r="G430" i="17"/>
  <c r="M430" i="17" s="1"/>
  <c r="I430" i="17"/>
  <c r="K430" i="17"/>
  <c r="O430" i="17"/>
  <c r="Q430" i="17"/>
  <c r="V430" i="17"/>
  <c r="G432" i="17"/>
  <c r="I432" i="17"/>
  <c r="K432" i="17"/>
  <c r="M432" i="17"/>
  <c r="O432" i="17"/>
  <c r="Q432" i="17"/>
  <c r="V432" i="17"/>
  <c r="G438" i="17"/>
  <c r="I438" i="17"/>
  <c r="K438" i="17"/>
  <c r="M438" i="17"/>
  <c r="O438" i="17"/>
  <c r="Q438" i="17"/>
  <c r="V438" i="17"/>
  <c r="G440" i="17"/>
  <c r="I440" i="17"/>
  <c r="K440" i="17"/>
  <c r="K422" i="17" s="1"/>
  <c r="M440" i="17"/>
  <c r="O440" i="17"/>
  <c r="Q440" i="17"/>
  <c r="V440" i="17"/>
  <c r="G443" i="17"/>
  <c r="M443" i="17" s="1"/>
  <c r="I443" i="17"/>
  <c r="K443" i="17"/>
  <c r="O443" i="17"/>
  <c r="Q443" i="17"/>
  <c r="V443" i="17"/>
  <c r="G449" i="17"/>
  <c r="M449" i="17" s="1"/>
  <c r="I449" i="17"/>
  <c r="K449" i="17"/>
  <c r="O449" i="17"/>
  <c r="Q449" i="17"/>
  <c r="V449" i="17"/>
  <c r="G455" i="17"/>
  <c r="M455" i="17" s="1"/>
  <c r="I455" i="17"/>
  <c r="K455" i="17"/>
  <c r="O455" i="17"/>
  <c r="Q455" i="17"/>
  <c r="V455" i="17"/>
  <c r="G461" i="17"/>
  <c r="I461" i="17"/>
  <c r="K461" i="17"/>
  <c r="M461" i="17"/>
  <c r="O461" i="17"/>
  <c r="Q461" i="17"/>
  <c r="V461" i="17"/>
  <c r="G464" i="17"/>
  <c r="I464" i="17"/>
  <c r="K464" i="17"/>
  <c r="M464" i="17"/>
  <c r="O464" i="17"/>
  <c r="Q464" i="17"/>
  <c r="V464" i="17"/>
  <c r="G472" i="17"/>
  <c r="I472" i="17"/>
  <c r="K472" i="17"/>
  <c r="M472" i="17"/>
  <c r="O472" i="17"/>
  <c r="Q472" i="17"/>
  <c r="V472" i="17"/>
  <c r="I473" i="17"/>
  <c r="K473" i="17"/>
  <c r="G474" i="17"/>
  <c r="M474" i="17" s="1"/>
  <c r="I474" i="17"/>
  <c r="K474" i="17"/>
  <c r="O474" i="17"/>
  <c r="Q474" i="17"/>
  <c r="Q473" i="17" s="1"/>
  <c r="V474" i="17"/>
  <c r="V473" i="17" s="1"/>
  <c r="G476" i="17"/>
  <c r="M476" i="17" s="1"/>
  <c r="I476" i="17"/>
  <c r="K476" i="17"/>
  <c r="O476" i="17"/>
  <c r="O473" i="17" s="1"/>
  <c r="Q476" i="17"/>
  <c r="V476" i="17"/>
  <c r="O477" i="17"/>
  <c r="Q477" i="17"/>
  <c r="G478" i="17"/>
  <c r="G477" i="17" s="1"/>
  <c r="I478" i="17"/>
  <c r="K478" i="17"/>
  <c r="K477" i="17" s="1"/>
  <c r="M478" i="17"/>
  <c r="M477" i="17" s="1"/>
  <c r="O478" i="17"/>
  <c r="Q478" i="17"/>
  <c r="V478" i="17"/>
  <c r="V477" i="17" s="1"/>
  <c r="G480" i="17"/>
  <c r="I480" i="17"/>
  <c r="I477" i="17" s="1"/>
  <c r="K480" i="17"/>
  <c r="M480" i="17"/>
  <c r="O480" i="17"/>
  <c r="Q480" i="17"/>
  <c r="V480" i="17"/>
  <c r="G482" i="17"/>
  <c r="M482" i="17" s="1"/>
  <c r="I482" i="17"/>
  <c r="K482" i="17"/>
  <c r="O482" i="17"/>
  <c r="Q482" i="17"/>
  <c r="V482" i="17"/>
  <c r="G484" i="17"/>
  <c r="M484" i="17" s="1"/>
  <c r="I484" i="17"/>
  <c r="K484" i="17"/>
  <c r="O484" i="17"/>
  <c r="Q484" i="17"/>
  <c r="V484" i="17"/>
  <c r="G486" i="17"/>
  <c r="I486" i="17"/>
  <c r="I485" i="17" s="1"/>
  <c r="K486" i="17"/>
  <c r="M486" i="17"/>
  <c r="O486" i="17"/>
  <c r="O485" i="17" s="1"/>
  <c r="Q486" i="17"/>
  <c r="Q485" i="17" s="1"/>
  <c r="V486" i="17"/>
  <c r="G488" i="17"/>
  <c r="I488" i="17"/>
  <c r="K488" i="17"/>
  <c r="K485" i="17" s="1"/>
  <c r="M488" i="17"/>
  <c r="O488" i="17"/>
  <c r="Q488" i="17"/>
  <c r="V488" i="17"/>
  <c r="G490" i="17"/>
  <c r="I490" i="17"/>
  <c r="K490" i="17"/>
  <c r="M490" i="17"/>
  <c r="O490" i="17"/>
  <c r="Q490" i="17"/>
  <c r="V490" i="17"/>
  <c r="G493" i="17"/>
  <c r="M493" i="17" s="1"/>
  <c r="I493" i="17"/>
  <c r="K493" i="17"/>
  <c r="O493" i="17"/>
  <c r="Q493" i="17"/>
  <c r="V493" i="17"/>
  <c r="G495" i="17"/>
  <c r="M495" i="17" s="1"/>
  <c r="I495" i="17"/>
  <c r="K495" i="17"/>
  <c r="O495" i="17"/>
  <c r="Q495" i="17"/>
  <c r="V495" i="17"/>
  <c r="V485" i="17" s="1"/>
  <c r="G497" i="17"/>
  <c r="M497" i="17" s="1"/>
  <c r="I497" i="17"/>
  <c r="K497" i="17"/>
  <c r="O497" i="17"/>
  <c r="Q497" i="17"/>
  <c r="V497" i="17"/>
  <c r="G501" i="17"/>
  <c r="I501" i="17"/>
  <c r="K501" i="17"/>
  <c r="M501" i="17"/>
  <c r="O501" i="17"/>
  <c r="Q501" i="17"/>
  <c r="V501" i="17"/>
  <c r="G503" i="17"/>
  <c r="I503" i="17"/>
  <c r="K503" i="17"/>
  <c r="M503" i="17"/>
  <c r="O503" i="17"/>
  <c r="Q503" i="17"/>
  <c r="V503" i="17"/>
  <c r="G506" i="17"/>
  <c r="I506" i="17"/>
  <c r="K506" i="17"/>
  <c r="M506" i="17"/>
  <c r="O506" i="17"/>
  <c r="Q506" i="17"/>
  <c r="V506" i="17"/>
  <c r="K507" i="17"/>
  <c r="G508" i="17"/>
  <c r="M508" i="17" s="1"/>
  <c r="I508" i="17"/>
  <c r="I507" i="17" s="1"/>
  <c r="K508" i="17"/>
  <c r="O508" i="17"/>
  <c r="Q508" i="17"/>
  <c r="Q507" i="17" s="1"/>
  <c r="V508" i="17"/>
  <c r="V507" i="17" s="1"/>
  <c r="G511" i="17"/>
  <c r="M511" i="17" s="1"/>
  <c r="I511" i="17"/>
  <c r="K511" i="17"/>
  <c r="O511" i="17"/>
  <c r="O507" i="17" s="1"/>
  <c r="Q511" i="17"/>
  <c r="V511" i="17"/>
  <c r="G527" i="17"/>
  <c r="I527" i="17"/>
  <c r="K527" i="17"/>
  <c r="M527" i="17"/>
  <c r="O527" i="17"/>
  <c r="Q527" i="17"/>
  <c r="V527" i="17"/>
  <c r="O538" i="17"/>
  <c r="G539" i="17"/>
  <c r="I539" i="17"/>
  <c r="I538" i="17" s="1"/>
  <c r="K539" i="17"/>
  <c r="K538" i="17" s="1"/>
  <c r="M539" i="17"/>
  <c r="O539" i="17"/>
  <c r="Q539" i="17"/>
  <c r="Q538" i="17" s="1"/>
  <c r="V539" i="17"/>
  <c r="G544" i="17"/>
  <c r="G538" i="17" s="1"/>
  <c r="I544" i="17"/>
  <c r="K544" i="17"/>
  <c r="O544" i="17"/>
  <c r="Q544" i="17"/>
  <c r="V544" i="17"/>
  <c r="V538" i="17" s="1"/>
  <c r="G549" i="17"/>
  <c r="M549" i="17" s="1"/>
  <c r="I549" i="17"/>
  <c r="K549" i="17"/>
  <c r="O549" i="17"/>
  <c r="Q549" i="17"/>
  <c r="V549" i="17"/>
  <c r="G556" i="17"/>
  <c r="I556" i="17"/>
  <c r="I555" i="17" s="1"/>
  <c r="K556" i="17"/>
  <c r="M556" i="17"/>
  <c r="O556" i="17"/>
  <c r="O555" i="17" s="1"/>
  <c r="Q556" i="17"/>
  <c r="Q555" i="17" s="1"/>
  <c r="V556" i="17"/>
  <c r="G558" i="17"/>
  <c r="I558" i="17"/>
  <c r="K558" i="17"/>
  <c r="K555" i="17" s="1"/>
  <c r="M558" i="17"/>
  <c r="O558" i="17"/>
  <c r="Q558" i="17"/>
  <c r="V558" i="17"/>
  <c r="G559" i="17"/>
  <c r="I559" i="17"/>
  <c r="K559" i="17"/>
  <c r="M559" i="17"/>
  <c r="O559" i="17"/>
  <c r="Q559" i="17"/>
  <c r="V559" i="17"/>
  <c r="G560" i="17"/>
  <c r="M560" i="17" s="1"/>
  <c r="I560" i="17"/>
  <c r="K560" i="17"/>
  <c r="O560" i="17"/>
  <c r="Q560" i="17"/>
  <c r="V560" i="17"/>
  <c r="G561" i="17"/>
  <c r="M561" i="17" s="1"/>
  <c r="I561" i="17"/>
  <c r="K561" i="17"/>
  <c r="O561" i="17"/>
  <c r="Q561" i="17"/>
  <c r="V561" i="17"/>
  <c r="G562" i="17"/>
  <c r="M562" i="17" s="1"/>
  <c r="I562" i="17"/>
  <c r="K562" i="17"/>
  <c r="O562" i="17"/>
  <c r="Q562" i="17"/>
  <c r="V562" i="17"/>
  <c r="V555" i="17" s="1"/>
  <c r="G563" i="17"/>
  <c r="I563" i="17"/>
  <c r="K563" i="17"/>
  <c r="M563" i="17"/>
  <c r="O563" i="17"/>
  <c r="Q563" i="17"/>
  <c r="V563" i="17"/>
  <c r="AE565" i="17"/>
  <c r="G407" i="16"/>
  <c r="BA379" i="16"/>
  <c r="BA23" i="16"/>
  <c r="G9" i="16"/>
  <c r="M9" i="16" s="1"/>
  <c r="I9" i="16"/>
  <c r="I8" i="16" s="1"/>
  <c r="K9" i="16"/>
  <c r="O9" i="16"/>
  <c r="O8" i="16" s="1"/>
  <c r="Q9" i="16"/>
  <c r="Q8" i="16" s="1"/>
  <c r="V9" i="16"/>
  <c r="G11" i="16"/>
  <c r="M11" i="16" s="1"/>
  <c r="I11" i="16"/>
  <c r="K11" i="16"/>
  <c r="O11" i="16"/>
  <c r="Q11" i="16"/>
  <c r="V11" i="16"/>
  <c r="G13" i="16"/>
  <c r="I13" i="16"/>
  <c r="K13" i="16"/>
  <c r="M13" i="16"/>
  <c r="O13" i="16"/>
  <c r="Q13" i="16"/>
  <c r="V13" i="16"/>
  <c r="G16" i="16"/>
  <c r="I16" i="16"/>
  <c r="K16" i="16"/>
  <c r="K8" i="16" s="1"/>
  <c r="M16" i="16"/>
  <c r="O16" i="16"/>
  <c r="Q16" i="16"/>
  <c r="V16" i="16"/>
  <c r="G18" i="16"/>
  <c r="I18" i="16"/>
  <c r="K18" i="16"/>
  <c r="M18" i="16"/>
  <c r="O18" i="16"/>
  <c r="Q18" i="16"/>
  <c r="V18" i="16"/>
  <c r="G20" i="16"/>
  <c r="G8" i="16" s="1"/>
  <c r="I20" i="16"/>
  <c r="K20" i="16"/>
  <c r="O20" i="16"/>
  <c r="Q20" i="16"/>
  <c r="V20" i="16"/>
  <c r="V8" i="16" s="1"/>
  <c r="G22" i="16"/>
  <c r="M22" i="16" s="1"/>
  <c r="I22" i="16"/>
  <c r="K22" i="16"/>
  <c r="O22" i="16"/>
  <c r="Q22" i="16"/>
  <c r="V22" i="16"/>
  <c r="G25" i="16"/>
  <c r="M25" i="16" s="1"/>
  <c r="I25" i="16"/>
  <c r="K25" i="16"/>
  <c r="O25" i="16"/>
  <c r="Q25" i="16"/>
  <c r="V25" i="16"/>
  <c r="G27" i="16"/>
  <c r="I27" i="16"/>
  <c r="K27" i="16"/>
  <c r="M27" i="16"/>
  <c r="O27" i="16"/>
  <c r="Q27" i="16"/>
  <c r="V27" i="16"/>
  <c r="G30" i="16"/>
  <c r="I30" i="16"/>
  <c r="K30" i="16"/>
  <c r="M30" i="16"/>
  <c r="O30" i="16"/>
  <c r="Q30" i="16"/>
  <c r="V30" i="16"/>
  <c r="G32" i="16"/>
  <c r="I32" i="16"/>
  <c r="K32" i="16"/>
  <c r="M32" i="16"/>
  <c r="O32" i="16"/>
  <c r="Q32" i="16"/>
  <c r="V32" i="16"/>
  <c r="G34" i="16"/>
  <c r="M34" i="16" s="1"/>
  <c r="I34" i="16"/>
  <c r="K34" i="16"/>
  <c r="O34" i="16"/>
  <c r="Q34" i="16"/>
  <c r="V34" i="16"/>
  <c r="G37" i="16"/>
  <c r="M37" i="16" s="1"/>
  <c r="I37" i="16"/>
  <c r="K37" i="16"/>
  <c r="O37" i="16"/>
  <c r="Q37" i="16"/>
  <c r="V37" i="16"/>
  <c r="G40" i="16"/>
  <c r="M40" i="16" s="1"/>
  <c r="I40" i="16"/>
  <c r="K40" i="16"/>
  <c r="O40" i="16"/>
  <c r="Q40" i="16"/>
  <c r="V40" i="16"/>
  <c r="G42" i="16"/>
  <c r="I42" i="16"/>
  <c r="K42" i="16"/>
  <c r="M42" i="16"/>
  <c r="O42" i="16"/>
  <c r="Q42" i="16"/>
  <c r="V42" i="16"/>
  <c r="G44" i="16"/>
  <c r="I44" i="16"/>
  <c r="K44" i="16"/>
  <c r="M44" i="16"/>
  <c r="O44" i="16"/>
  <c r="Q44" i="16"/>
  <c r="V44" i="16"/>
  <c r="G47" i="16"/>
  <c r="I47" i="16"/>
  <c r="K47" i="16"/>
  <c r="M47" i="16"/>
  <c r="O47" i="16"/>
  <c r="Q47" i="16"/>
  <c r="V47" i="16"/>
  <c r="G50" i="16"/>
  <c r="M50" i="16" s="1"/>
  <c r="I50" i="16"/>
  <c r="K50" i="16"/>
  <c r="O50" i="16"/>
  <c r="Q50" i="16"/>
  <c r="V50" i="16"/>
  <c r="G53" i="16"/>
  <c r="M53" i="16" s="1"/>
  <c r="I53" i="16"/>
  <c r="K53" i="16"/>
  <c r="O53" i="16"/>
  <c r="Q53" i="16"/>
  <c r="V53" i="16"/>
  <c r="G56" i="16"/>
  <c r="M56" i="16" s="1"/>
  <c r="I56" i="16"/>
  <c r="K56" i="16"/>
  <c r="O56" i="16"/>
  <c r="Q56" i="16"/>
  <c r="V56" i="16"/>
  <c r="G59" i="16"/>
  <c r="I59" i="16"/>
  <c r="I58" i="16" s="1"/>
  <c r="K59" i="16"/>
  <c r="K58" i="16" s="1"/>
  <c r="M59" i="16"/>
  <c r="O59" i="16"/>
  <c r="O58" i="16" s="1"/>
  <c r="Q59" i="16"/>
  <c r="V59" i="16"/>
  <c r="G62" i="16"/>
  <c r="G58" i="16" s="1"/>
  <c r="I62" i="16"/>
  <c r="K62" i="16"/>
  <c r="M62" i="16"/>
  <c r="O62" i="16"/>
  <c r="Q62" i="16"/>
  <c r="V62" i="16"/>
  <c r="V58" i="16" s="1"/>
  <c r="G65" i="16"/>
  <c r="M65" i="16" s="1"/>
  <c r="I65" i="16"/>
  <c r="K65" i="16"/>
  <c r="O65" i="16"/>
  <c r="Q65" i="16"/>
  <c r="V65" i="16"/>
  <c r="G67" i="16"/>
  <c r="M67" i="16" s="1"/>
  <c r="I67" i="16"/>
  <c r="K67" i="16"/>
  <c r="O67" i="16"/>
  <c r="Q67" i="16"/>
  <c r="Q58" i="16" s="1"/>
  <c r="V67" i="16"/>
  <c r="G72" i="16"/>
  <c r="M72" i="16" s="1"/>
  <c r="I72" i="16"/>
  <c r="K72" i="16"/>
  <c r="O72" i="16"/>
  <c r="Q72" i="16"/>
  <c r="V72" i="16"/>
  <c r="G74" i="16"/>
  <c r="I74" i="16"/>
  <c r="K74" i="16"/>
  <c r="M74" i="16"/>
  <c r="O74" i="16"/>
  <c r="Q74" i="16"/>
  <c r="V74" i="16"/>
  <c r="G76" i="16"/>
  <c r="I76" i="16"/>
  <c r="K76" i="16"/>
  <c r="M76" i="16"/>
  <c r="O76" i="16"/>
  <c r="Q76" i="16"/>
  <c r="V76" i="16"/>
  <c r="G79" i="16"/>
  <c r="I79" i="16"/>
  <c r="K79" i="16"/>
  <c r="M79" i="16"/>
  <c r="O79" i="16"/>
  <c r="Q79" i="16"/>
  <c r="V79" i="16"/>
  <c r="G82" i="16"/>
  <c r="M82" i="16" s="1"/>
  <c r="I82" i="16"/>
  <c r="K82" i="16"/>
  <c r="O82" i="16"/>
  <c r="Q82" i="16"/>
  <c r="V82" i="16"/>
  <c r="G85" i="16"/>
  <c r="M85" i="16" s="1"/>
  <c r="I85" i="16"/>
  <c r="K85" i="16"/>
  <c r="O85" i="16"/>
  <c r="Q85" i="16"/>
  <c r="V85" i="16"/>
  <c r="G88" i="16"/>
  <c r="M88" i="16" s="1"/>
  <c r="I88" i="16"/>
  <c r="K88" i="16"/>
  <c r="O88" i="16"/>
  <c r="Q88" i="16"/>
  <c r="V88" i="16"/>
  <c r="G91" i="16"/>
  <c r="I91" i="16"/>
  <c r="I90" i="16" s="1"/>
  <c r="K91" i="16"/>
  <c r="K90" i="16" s="1"/>
  <c r="M91" i="16"/>
  <c r="O91" i="16"/>
  <c r="O90" i="16" s="1"/>
  <c r="Q91" i="16"/>
  <c r="V91" i="16"/>
  <c r="G94" i="16"/>
  <c r="G90" i="16" s="1"/>
  <c r="I94" i="16"/>
  <c r="K94" i="16"/>
  <c r="M94" i="16"/>
  <c r="O94" i="16"/>
  <c r="Q94" i="16"/>
  <c r="V94" i="16"/>
  <c r="V90" i="16" s="1"/>
  <c r="G99" i="16"/>
  <c r="M99" i="16" s="1"/>
  <c r="I99" i="16"/>
  <c r="K99" i="16"/>
  <c r="O99" i="16"/>
  <c r="Q99" i="16"/>
  <c r="V99" i="16"/>
  <c r="G102" i="16"/>
  <c r="M102" i="16" s="1"/>
  <c r="I102" i="16"/>
  <c r="K102" i="16"/>
  <c r="O102" i="16"/>
  <c r="Q102" i="16"/>
  <c r="Q90" i="16" s="1"/>
  <c r="V102" i="16"/>
  <c r="G107" i="16"/>
  <c r="I107" i="16"/>
  <c r="K107" i="16"/>
  <c r="K106" i="16" s="1"/>
  <c r="M107" i="16"/>
  <c r="O107" i="16"/>
  <c r="Q107" i="16"/>
  <c r="Q106" i="16" s="1"/>
  <c r="V107" i="16"/>
  <c r="G109" i="16"/>
  <c r="I109" i="16"/>
  <c r="I106" i="16" s="1"/>
  <c r="K109" i="16"/>
  <c r="M109" i="16"/>
  <c r="O109" i="16"/>
  <c r="O106" i="16" s="1"/>
  <c r="Q109" i="16"/>
  <c r="V109" i="16"/>
  <c r="G111" i="16"/>
  <c r="I111" i="16"/>
  <c r="K111" i="16"/>
  <c r="M111" i="16"/>
  <c r="O111" i="16"/>
  <c r="Q111" i="16"/>
  <c r="V111" i="16"/>
  <c r="G113" i="16"/>
  <c r="G106" i="16" s="1"/>
  <c r="I113" i="16"/>
  <c r="K113" i="16"/>
  <c r="O113" i="16"/>
  <c r="Q113" i="16"/>
  <c r="V113" i="16"/>
  <c r="V106" i="16" s="1"/>
  <c r="G116" i="16"/>
  <c r="M116" i="16" s="1"/>
  <c r="I116" i="16"/>
  <c r="K116" i="16"/>
  <c r="O116" i="16"/>
  <c r="Q116" i="16"/>
  <c r="V116" i="16"/>
  <c r="G118" i="16"/>
  <c r="M118" i="16" s="1"/>
  <c r="I118" i="16"/>
  <c r="K118" i="16"/>
  <c r="O118" i="16"/>
  <c r="Q118" i="16"/>
  <c r="V118" i="16"/>
  <c r="G121" i="16"/>
  <c r="I121" i="16"/>
  <c r="K121" i="16"/>
  <c r="M121" i="16"/>
  <c r="O121" i="16"/>
  <c r="Q121" i="16"/>
  <c r="V121" i="16"/>
  <c r="G123" i="16"/>
  <c r="I123" i="16"/>
  <c r="K123" i="16"/>
  <c r="M123" i="16"/>
  <c r="O123" i="16"/>
  <c r="Q123" i="16"/>
  <c r="V123" i="16"/>
  <c r="G126" i="16"/>
  <c r="I126" i="16"/>
  <c r="K126" i="16"/>
  <c r="M126" i="16"/>
  <c r="O126" i="16"/>
  <c r="Q126" i="16"/>
  <c r="V126" i="16"/>
  <c r="G129" i="16"/>
  <c r="M129" i="16" s="1"/>
  <c r="I129" i="16"/>
  <c r="K129" i="16"/>
  <c r="O129" i="16"/>
  <c r="Q129" i="16"/>
  <c r="V129" i="16"/>
  <c r="G132" i="16"/>
  <c r="M132" i="16" s="1"/>
  <c r="I132" i="16"/>
  <c r="K132" i="16"/>
  <c r="O132" i="16"/>
  <c r="Q132" i="16"/>
  <c r="V132" i="16"/>
  <c r="G135" i="16"/>
  <c r="M135" i="16" s="1"/>
  <c r="I135" i="16"/>
  <c r="K135" i="16"/>
  <c r="O135" i="16"/>
  <c r="Q135" i="16"/>
  <c r="V135" i="16"/>
  <c r="G138" i="16"/>
  <c r="I138" i="16"/>
  <c r="K138" i="16"/>
  <c r="M138" i="16"/>
  <c r="O138" i="16"/>
  <c r="Q138" i="16"/>
  <c r="V138" i="16"/>
  <c r="G141" i="16"/>
  <c r="I141" i="16"/>
  <c r="K141" i="16"/>
  <c r="M141" i="16"/>
  <c r="O141" i="16"/>
  <c r="Q141" i="16"/>
  <c r="V141" i="16"/>
  <c r="G145" i="16"/>
  <c r="I145" i="16"/>
  <c r="K145" i="16"/>
  <c r="M145" i="16"/>
  <c r="O145" i="16"/>
  <c r="Q145" i="16"/>
  <c r="V145" i="16"/>
  <c r="G147" i="16"/>
  <c r="M147" i="16" s="1"/>
  <c r="I147" i="16"/>
  <c r="K147" i="16"/>
  <c r="O147" i="16"/>
  <c r="Q147" i="16"/>
  <c r="V147" i="16"/>
  <c r="G149" i="16"/>
  <c r="M149" i="16" s="1"/>
  <c r="I149" i="16"/>
  <c r="K149" i="16"/>
  <c r="O149" i="16"/>
  <c r="Q149" i="16"/>
  <c r="V149" i="16"/>
  <c r="G152" i="16"/>
  <c r="I152" i="16"/>
  <c r="K152" i="16"/>
  <c r="K151" i="16" s="1"/>
  <c r="M152" i="16"/>
  <c r="O152" i="16"/>
  <c r="Q152" i="16"/>
  <c r="Q151" i="16" s="1"/>
  <c r="V152" i="16"/>
  <c r="G155" i="16"/>
  <c r="I155" i="16"/>
  <c r="I151" i="16" s="1"/>
  <c r="K155" i="16"/>
  <c r="M155" i="16"/>
  <c r="O155" i="16"/>
  <c r="O151" i="16" s="1"/>
  <c r="Q155" i="16"/>
  <c r="V155" i="16"/>
  <c r="G157" i="16"/>
  <c r="I157" i="16"/>
  <c r="K157" i="16"/>
  <c r="M157" i="16"/>
  <c r="O157" i="16"/>
  <c r="Q157" i="16"/>
  <c r="V157" i="16"/>
  <c r="G159" i="16"/>
  <c r="M159" i="16" s="1"/>
  <c r="I159" i="16"/>
  <c r="K159" i="16"/>
  <c r="O159" i="16"/>
  <c r="Q159" i="16"/>
  <c r="V159" i="16"/>
  <c r="G161" i="16"/>
  <c r="M161" i="16" s="1"/>
  <c r="I161" i="16"/>
  <c r="K161" i="16"/>
  <c r="O161" i="16"/>
  <c r="Q161" i="16"/>
  <c r="V161" i="16"/>
  <c r="G163" i="16"/>
  <c r="M163" i="16" s="1"/>
  <c r="I163" i="16"/>
  <c r="K163" i="16"/>
  <c r="O163" i="16"/>
  <c r="Q163" i="16"/>
  <c r="V163" i="16"/>
  <c r="V151" i="16" s="1"/>
  <c r="G165" i="16"/>
  <c r="I165" i="16"/>
  <c r="K165" i="16"/>
  <c r="M165" i="16"/>
  <c r="O165" i="16"/>
  <c r="Q165" i="16"/>
  <c r="V165" i="16"/>
  <c r="G167" i="16"/>
  <c r="I167" i="16"/>
  <c r="K167" i="16"/>
  <c r="M167" i="16"/>
  <c r="O167" i="16"/>
  <c r="Q167" i="16"/>
  <c r="V167" i="16"/>
  <c r="G170" i="16"/>
  <c r="G169" i="16" s="1"/>
  <c r="I170" i="16"/>
  <c r="K170" i="16"/>
  <c r="K169" i="16" s="1"/>
  <c r="O170" i="16"/>
  <c r="Q170" i="16"/>
  <c r="Q169" i="16" s="1"/>
  <c r="V170" i="16"/>
  <c r="V169" i="16" s="1"/>
  <c r="G172" i="16"/>
  <c r="M172" i="16" s="1"/>
  <c r="I172" i="16"/>
  <c r="I169" i="16" s="1"/>
  <c r="K172" i="16"/>
  <c r="O172" i="16"/>
  <c r="O169" i="16" s="1"/>
  <c r="Q172" i="16"/>
  <c r="V172" i="16"/>
  <c r="G175" i="16"/>
  <c r="M175" i="16" s="1"/>
  <c r="I175" i="16"/>
  <c r="K175" i="16"/>
  <c r="O175" i="16"/>
  <c r="Q175" i="16"/>
  <c r="V175" i="16"/>
  <c r="G178" i="16"/>
  <c r="I178" i="16"/>
  <c r="K178" i="16"/>
  <c r="M178" i="16"/>
  <c r="O178" i="16"/>
  <c r="Q178" i="16"/>
  <c r="V178" i="16"/>
  <c r="G183" i="16"/>
  <c r="G182" i="16" s="1"/>
  <c r="I183" i="16"/>
  <c r="I182" i="16" s="1"/>
  <c r="K183" i="16"/>
  <c r="M183" i="16"/>
  <c r="O183" i="16"/>
  <c r="Q183" i="16"/>
  <c r="V183" i="16"/>
  <c r="V182" i="16" s="1"/>
  <c r="G185" i="16"/>
  <c r="M185" i="16" s="1"/>
  <c r="I185" i="16"/>
  <c r="K185" i="16"/>
  <c r="K182" i="16" s="1"/>
  <c r="O185" i="16"/>
  <c r="Q185" i="16"/>
  <c r="Q182" i="16" s="1"/>
  <c r="V185" i="16"/>
  <c r="G187" i="16"/>
  <c r="M187" i="16" s="1"/>
  <c r="I187" i="16"/>
  <c r="K187" i="16"/>
  <c r="O187" i="16"/>
  <c r="Q187" i="16"/>
  <c r="V187" i="16"/>
  <c r="G190" i="16"/>
  <c r="M190" i="16" s="1"/>
  <c r="I190" i="16"/>
  <c r="K190" i="16"/>
  <c r="O190" i="16"/>
  <c r="Q190" i="16"/>
  <c r="V190" i="16"/>
  <c r="G198" i="16"/>
  <c r="I198" i="16"/>
  <c r="K198" i="16"/>
  <c r="M198" i="16"/>
  <c r="O198" i="16"/>
  <c r="Q198" i="16"/>
  <c r="V198" i="16"/>
  <c r="G200" i="16"/>
  <c r="I200" i="16"/>
  <c r="K200" i="16"/>
  <c r="M200" i="16"/>
  <c r="O200" i="16"/>
  <c r="O182" i="16" s="1"/>
  <c r="Q200" i="16"/>
  <c r="V200" i="16"/>
  <c r="G203" i="16"/>
  <c r="I203" i="16"/>
  <c r="K203" i="16"/>
  <c r="M203" i="16"/>
  <c r="O203" i="16"/>
  <c r="Q203" i="16"/>
  <c r="V203" i="16"/>
  <c r="G207" i="16"/>
  <c r="M207" i="16" s="1"/>
  <c r="I207" i="16"/>
  <c r="K207" i="16"/>
  <c r="O207" i="16"/>
  <c r="Q207" i="16"/>
  <c r="V207" i="16"/>
  <c r="G210" i="16"/>
  <c r="M210" i="16" s="1"/>
  <c r="I210" i="16"/>
  <c r="K210" i="16"/>
  <c r="O210" i="16"/>
  <c r="Q210" i="16"/>
  <c r="V210" i="16"/>
  <c r="G214" i="16"/>
  <c r="M214" i="16" s="1"/>
  <c r="I214" i="16"/>
  <c r="K214" i="16"/>
  <c r="O214" i="16"/>
  <c r="Q214" i="16"/>
  <c r="V214" i="16"/>
  <c r="G217" i="16"/>
  <c r="I217" i="16"/>
  <c r="K217" i="16"/>
  <c r="M217" i="16"/>
  <c r="O217" i="16"/>
  <c r="Q217" i="16"/>
  <c r="V217" i="16"/>
  <c r="G219" i="16"/>
  <c r="I219" i="16"/>
  <c r="K219" i="16"/>
  <c r="M219" i="16"/>
  <c r="O219" i="16"/>
  <c r="Q219" i="16"/>
  <c r="V219" i="16"/>
  <c r="G222" i="16"/>
  <c r="I222" i="16"/>
  <c r="K222" i="16"/>
  <c r="M222" i="16"/>
  <c r="O222" i="16"/>
  <c r="Q222" i="16"/>
  <c r="V222" i="16"/>
  <c r="G224" i="16"/>
  <c r="M224" i="16" s="1"/>
  <c r="I224" i="16"/>
  <c r="K224" i="16"/>
  <c r="O224" i="16"/>
  <c r="Q224" i="16"/>
  <c r="V224" i="16"/>
  <c r="G226" i="16"/>
  <c r="M226" i="16" s="1"/>
  <c r="I226" i="16"/>
  <c r="K226" i="16"/>
  <c r="O226" i="16"/>
  <c r="Q226" i="16"/>
  <c r="V226" i="16"/>
  <c r="G228" i="16"/>
  <c r="I228" i="16"/>
  <c r="O228" i="16"/>
  <c r="V228" i="16"/>
  <c r="G229" i="16"/>
  <c r="I229" i="16"/>
  <c r="K229" i="16"/>
  <c r="K228" i="16" s="1"/>
  <c r="M229" i="16"/>
  <c r="M228" i="16" s="1"/>
  <c r="O229" i="16"/>
  <c r="Q229" i="16"/>
  <c r="Q228" i="16" s="1"/>
  <c r="V229" i="16"/>
  <c r="G233" i="16"/>
  <c r="G232" i="16" s="1"/>
  <c r="I233" i="16"/>
  <c r="I232" i="16" s="1"/>
  <c r="K233" i="16"/>
  <c r="M233" i="16"/>
  <c r="O233" i="16"/>
  <c r="Q233" i="16"/>
  <c r="V233" i="16"/>
  <c r="V232" i="16" s="1"/>
  <c r="G237" i="16"/>
  <c r="M237" i="16" s="1"/>
  <c r="I237" i="16"/>
  <c r="K237" i="16"/>
  <c r="K232" i="16" s="1"/>
  <c r="O237" i="16"/>
  <c r="Q237" i="16"/>
  <c r="Q232" i="16" s="1"/>
  <c r="V237" i="16"/>
  <c r="G239" i="16"/>
  <c r="M239" i="16" s="1"/>
  <c r="I239" i="16"/>
  <c r="K239" i="16"/>
  <c r="O239" i="16"/>
  <c r="Q239" i="16"/>
  <c r="V239" i="16"/>
  <c r="G244" i="16"/>
  <c r="M244" i="16" s="1"/>
  <c r="I244" i="16"/>
  <c r="K244" i="16"/>
  <c r="O244" i="16"/>
  <c r="Q244" i="16"/>
  <c r="V244" i="16"/>
  <c r="G246" i="16"/>
  <c r="I246" i="16"/>
  <c r="K246" i="16"/>
  <c r="M246" i="16"/>
  <c r="O246" i="16"/>
  <c r="Q246" i="16"/>
  <c r="V246" i="16"/>
  <c r="G251" i="16"/>
  <c r="I251" i="16"/>
  <c r="K251" i="16"/>
  <c r="M251" i="16"/>
  <c r="O251" i="16"/>
  <c r="O232" i="16" s="1"/>
  <c r="Q251" i="16"/>
  <c r="V251" i="16"/>
  <c r="G253" i="16"/>
  <c r="I253" i="16"/>
  <c r="K253" i="16"/>
  <c r="M253" i="16"/>
  <c r="O253" i="16"/>
  <c r="Q253" i="16"/>
  <c r="V253" i="16"/>
  <c r="G256" i="16"/>
  <c r="M256" i="16" s="1"/>
  <c r="I256" i="16"/>
  <c r="K256" i="16"/>
  <c r="O256" i="16"/>
  <c r="Q256" i="16"/>
  <c r="V256" i="16"/>
  <c r="G258" i="16"/>
  <c r="M258" i="16" s="1"/>
  <c r="I258" i="16"/>
  <c r="K258" i="16"/>
  <c r="O258" i="16"/>
  <c r="Q258" i="16"/>
  <c r="V258" i="16"/>
  <c r="G260" i="16"/>
  <c r="M260" i="16" s="1"/>
  <c r="I260" i="16"/>
  <c r="K260" i="16"/>
  <c r="O260" i="16"/>
  <c r="Q260" i="16"/>
  <c r="V260" i="16"/>
  <c r="G262" i="16"/>
  <c r="I262" i="16"/>
  <c r="K262" i="16"/>
  <c r="M262" i="16"/>
  <c r="O262" i="16"/>
  <c r="Q262" i="16"/>
  <c r="V262" i="16"/>
  <c r="G264" i="16"/>
  <c r="I264" i="16"/>
  <c r="K264" i="16"/>
  <c r="M264" i="16"/>
  <c r="O264" i="16"/>
  <c r="Q264" i="16"/>
  <c r="V264" i="16"/>
  <c r="G267" i="16"/>
  <c r="I267" i="16"/>
  <c r="K267" i="16"/>
  <c r="M267" i="16"/>
  <c r="O267" i="16"/>
  <c r="Q267" i="16"/>
  <c r="V267" i="16"/>
  <c r="G271" i="16"/>
  <c r="M271" i="16" s="1"/>
  <c r="I271" i="16"/>
  <c r="K271" i="16"/>
  <c r="O271" i="16"/>
  <c r="Q271" i="16"/>
  <c r="V271" i="16"/>
  <c r="G274" i="16"/>
  <c r="M274" i="16" s="1"/>
  <c r="I274" i="16"/>
  <c r="K274" i="16"/>
  <c r="O274" i="16"/>
  <c r="Q274" i="16"/>
  <c r="V274" i="16"/>
  <c r="G277" i="16"/>
  <c r="M277" i="16" s="1"/>
  <c r="I277" i="16"/>
  <c r="K277" i="16"/>
  <c r="O277" i="16"/>
  <c r="Q277" i="16"/>
  <c r="V277" i="16"/>
  <c r="G279" i="16"/>
  <c r="I279" i="16"/>
  <c r="K279" i="16"/>
  <c r="M279" i="16"/>
  <c r="O279" i="16"/>
  <c r="Q279" i="16"/>
  <c r="V279" i="16"/>
  <c r="G281" i="16"/>
  <c r="I281" i="16"/>
  <c r="K281" i="16"/>
  <c r="M281" i="16"/>
  <c r="O281" i="16"/>
  <c r="Q281" i="16"/>
  <c r="V281" i="16"/>
  <c r="I284" i="16"/>
  <c r="G285" i="16"/>
  <c r="G284" i="16" s="1"/>
  <c r="I285" i="16"/>
  <c r="K285" i="16"/>
  <c r="K284" i="16" s="1"/>
  <c r="O285" i="16"/>
  <c r="O284" i="16" s="1"/>
  <c r="Q285" i="16"/>
  <c r="Q284" i="16" s="1"/>
  <c r="V285" i="16"/>
  <c r="V284" i="16" s="1"/>
  <c r="I287" i="16"/>
  <c r="Q287" i="16"/>
  <c r="G288" i="16"/>
  <c r="M288" i="16" s="1"/>
  <c r="M287" i="16" s="1"/>
  <c r="I288" i="16"/>
  <c r="K288" i="16"/>
  <c r="K287" i="16" s="1"/>
  <c r="O288" i="16"/>
  <c r="O287" i="16" s="1"/>
  <c r="Q288" i="16"/>
  <c r="V288" i="16"/>
  <c r="V287" i="16" s="1"/>
  <c r="G290" i="16"/>
  <c r="I290" i="16"/>
  <c r="I289" i="16" s="1"/>
  <c r="K290" i="16"/>
  <c r="K289" i="16" s="1"/>
  <c r="M290" i="16"/>
  <c r="O290" i="16"/>
  <c r="O289" i="16" s="1"/>
  <c r="Q290" i="16"/>
  <c r="V290" i="16"/>
  <c r="G293" i="16"/>
  <c r="G289" i="16" s="1"/>
  <c r="I293" i="16"/>
  <c r="K293" i="16"/>
  <c r="M293" i="16"/>
  <c r="O293" i="16"/>
  <c r="Q293" i="16"/>
  <c r="V293" i="16"/>
  <c r="V289" i="16" s="1"/>
  <c r="G295" i="16"/>
  <c r="M295" i="16" s="1"/>
  <c r="I295" i="16"/>
  <c r="K295" i="16"/>
  <c r="O295" i="16"/>
  <c r="Q295" i="16"/>
  <c r="V295" i="16"/>
  <c r="G297" i="16"/>
  <c r="M297" i="16" s="1"/>
  <c r="I297" i="16"/>
  <c r="K297" i="16"/>
  <c r="O297" i="16"/>
  <c r="Q297" i="16"/>
  <c r="V297" i="16"/>
  <c r="G299" i="16"/>
  <c r="M299" i="16" s="1"/>
  <c r="I299" i="16"/>
  <c r="K299" i="16"/>
  <c r="O299" i="16"/>
  <c r="Q299" i="16"/>
  <c r="V299" i="16"/>
  <c r="G301" i="16"/>
  <c r="I301" i="16"/>
  <c r="K301" i="16"/>
  <c r="M301" i="16"/>
  <c r="O301" i="16"/>
  <c r="Q301" i="16"/>
  <c r="Q289" i="16" s="1"/>
  <c r="V301" i="16"/>
  <c r="G303" i="16"/>
  <c r="I303" i="16"/>
  <c r="K303" i="16"/>
  <c r="M303" i="16"/>
  <c r="O303" i="16"/>
  <c r="Q303" i="16"/>
  <c r="V303" i="16"/>
  <c r="G306" i="16"/>
  <c r="I306" i="16"/>
  <c r="K306" i="16"/>
  <c r="M306" i="16"/>
  <c r="O306" i="16"/>
  <c r="Q306" i="16"/>
  <c r="V306" i="16"/>
  <c r="G309" i="16"/>
  <c r="M309" i="16" s="1"/>
  <c r="I309" i="16"/>
  <c r="K309" i="16"/>
  <c r="O309" i="16"/>
  <c r="Q309" i="16"/>
  <c r="V309" i="16"/>
  <c r="G311" i="16"/>
  <c r="M311" i="16" s="1"/>
  <c r="I311" i="16"/>
  <c r="K311" i="16"/>
  <c r="O311" i="16"/>
  <c r="Q311" i="16"/>
  <c r="V311" i="16"/>
  <c r="G313" i="16"/>
  <c r="I313" i="16"/>
  <c r="K313" i="16"/>
  <c r="K312" i="16" s="1"/>
  <c r="M313" i="16"/>
  <c r="O313" i="16"/>
  <c r="Q313" i="16"/>
  <c r="Q312" i="16" s="1"/>
  <c r="V313" i="16"/>
  <c r="G315" i="16"/>
  <c r="I315" i="16"/>
  <c r="I312" i="16" s="1"/>
  <c r="K315" i="16"/>
  <c r="M315" i="16"/>
  <c r="O315" i="16"/>
  <c r="O312" i="16" s="1"/>
  <c r="Q315" i="16"/>
  <c r="V315" i="16"/>
  <c r="G318" i="16"/>
  <c r="I318" i="16"/>
  <c r="K318" i="16"/>
  <c r="M318" i="16"/>
  <c r="O318" i="16"/>
  <c r="Q318" i="16"/>
  <c r="V318" i="16"/>
  <c r="G321" i="16"/>
  <c r="M321" i="16" s="1"/>
  <c r="I321" i="16"/>
  <c r="K321" i="16"/>
  <c r="O321" i="16"/>
  <c r="Q321" i="16"/>
  <c r="V321" i="16"/>
  <c r="G323" i="16"/>
  <c r="M323" i="16" s="1"/>
  <c r="I323" i="16"/>
  <c r="K323" i="16"/>
  <c r="O323" i="16"/>
  <c r="Q323" i="16"/>
  <c r="V323" i="16"/>
  <c r="G325" i="16"/>
  <c r="M325" i="16" s="1"/>
  <c r="I325" i="16"/>
  <c r="K325" i="16"/>
  <c r="O325" i="16"/>
  <c r="Q325" i="16"/>
  <c r="V325" i="16"/>
  <c r="V312" i="16" s="1"/>
  <c r="G327" i="16"/>
  <c r="I327" i="16"/>
  <c r="K327" i="16"/>
  <c r="M327" i="16"/>
  <c r="O327" i="16"/>
  <c r="Q327" i="16"/>
  <c r="V327" i="16"/>
  <c r="G330" i="16"/>
  <c r="I330" i="16"/>
  <c r="K330" i="16"/>
  <c r="M330" i="16"/>
  <c r="O330" i="16"/>
  <c r="Q330" i="16"/>
  <c r="V330" i="16"/>
  <c r="G334" i="16"/>
  <c r="I334" i="16"/>
  <c r="K334" i="16"/>
  <c r="M334" i="16"/>
  <c r="O334" i="16"/>
  <c r="Q334" i="16"/>
  <c r="V334" i="16"/>
  <c r="G336" i="16"/>
  <c r="M336" i="16" s="1"/>
  <c r="M335" i="16" s="1"/>
  <c r="I336" i="16"/>
  <c r="I335" i="16" s="1"/>
  <c r="K336" i="16"/>
  <c r="O336" i="16"/>
  <c r="O335" i="16" s="1"/>
  <c r="Q336" i="16"/>
  <c r="Q335" i="16" s="1"/>
  <c r="V336" i="16"/>
  <c r="G338" i="16"/>
  <c r="M338" i="16" s="1"/>
  <c r="I338" i="16"/>
  <c r="K338" i="16"/>
  <c r="O338" i="16"/>
  <c r="Q338" i="16"/>
  <c r="V338" i="16"/>
  <c r="V335" i="16" s="1"/>
  <c r="G340" i="16"/>
  <c r="I340" i="16"/>
  <c r="K340" i="16"/>
  <c r="M340" i="16"/>
  <c r="O340" i="16"/>
  <c r="Q340" i="16"/>
  <c r="V340" i="16"/>
  <c r="G342" i="16"/>
  <c r="I342" i="16"/>
  <c r="K342" i="16"/>
  <c r="M342" i="16"/>
  <c r="O342" i="16"/>
  <c r="Q342" i="16"/>
  <c r="V342" i="16"/>
  <c r="G345" i="16"/>
  <c r="I345" i="16"/>
  <c r="K345" i="16"/>
  <c r="M345" i="16"/>
  <c r="O345" i="16"/>
  <c r="Q345" i="16"/>
  <c r="V345" i="16"/>
  <c r="G347" i="16"/>
  <c r="M347" i="16" s="1"/>
  <c r="I347" i="16"/>
  <c r="K347" i="16"/>
  <c r="K335" i="16" s="1"/>
  <c r="O347" i="16"/>
  <c r="Q347" i="16"/>
  <c r="V347" i="16"/>
  <c r="G349" i="16"/>
  <c r="M349" i="16" s="1"/>
  <c r="I349" i="16"/>
  <c r="K349" i="16"/>
  <c r="O349" i="16"/>
  <c r="Q349" i="16"/>
  <c r="V349" i="16"/>
  <c r="G350" i="16"/>
  <c r="V350" i="16"/>
  <c r="G351" i="16"/>
  <c r="I351" i="16"/>
  <c r="K351" i="16"/>
  <c r="K350" i="16" s="1"/>
  <c r="M351" i="16"/>
  <c r="O351" i="16"/>
  <c r="Q351" i="16"/>
  <c r="Q350" i="16" s="1"/>
  <c r="V351" i="16"/>
  <c r="G355" i="16"/>
  <c r="I355" i="16"/>
  <c r="I350" i="16" s="1"/>
  <c r="K355" i="16"/>
  <c r="M355" i="16"/>
  <c r="O355" i="16"/>
  <c r="O350" i="16" s="1"/>
  <c r="Q355" i="16"/>
  <c r="V355" i="16"/>
  <c r="G357" i="16"/>
  <c r="I357" i="16"/>
  <c r="K357" i="16"/>
  <c r="M357" i="16"/>
  <c r="O357" i="16"/>
  <c r="Q357" i="16"/>
  <c r="V357" i="16"/>
  <c r="G360" i="16"/>
  <c r="M360" i="16" s="1"/>
  <c r="I360" i="16"/>
  <c r="K360" i="16"/>
  <c r="O360" i="16"/>
  <c r="Q360" i="16"/>
  <c r="V360" i="16"/>
  <c r="I361" i="16"/>
  <c r="G362" i="16"/>
  <c r="M362" i="16" s="1"/>
  <c r="M361" i="16" s="1"/>
  <c r="I362" i="16"/>
  <c r="K362" i="16"/>
  <c r="O362" i="16"/>
  <c r="O361" i="16" s="1"/>
  <c r="Q362" i="16"/>
  <c r="V362" i="16"/>
  <c r="V361" i="16" s="1"/>
  <c r="G367" i="16"/>
  <c r="I367" i="16"/>
  <c r="K367" i="16"/>
  <c r="K361" i="16" s="1"/>
  <c r="M367" i="16"/>
  <c r="O367" i="16"/>
  <c r="Q367" i="16"/>
  <c r="Q361" i="16" s="1"/>
  <c r="V367" i="16"/>
  <c r="G369" i="16"/>
  <c r="I369" i="16"/>
  <c r="K369" i="16"/>
  <c r="M369" i="16"/>
  <c r="O369" i="16"/>
  <c r="Q369" i="16"/>
  <c r="V369" i="16"/>
  <c r="G372" i="16"/>
  <c r="I372" i="16"/>
  <c r="K372" i="16"/>
  <c r="M372" i="16"/>
  <c r="O372" i="16"/>
  <c r="Q372" i="16"/>
  <c r="V372" i="16"/>
  <c r="K373" i="16"/>
  <c r="G374" i="16"/>
  <c r="M374" i="16" s="1"/>
  <c r="I374" i="16"/>
  <c r="I373" i="16" s="1"/>
  <c r="K374" i="16"/>
  <c r="O374" i="16"/>
  <c r="O373" i="16" s="1"/>
  <c r="Q374" i="16"/>
  <c r="Q373" i="16" s="1"/>
  <c r="V374" i="16"/>
  <c r="G378" i="16"/>
  <c r="M378" i="16" s="1"/>
  <c r="I378" i="16"/>
  <c r="K378" i="16"/>
  <c r="O378" i="16"/>
  <c r="Q378" i="16"/>
  <c r="V378" i="16"/>
  <c r="V373" i="16" s="1"/>
  <c r="G381" i="16"/>
  <c r="I381" i="16"/>
  <c r="K381" i="16"/>
  <c r="M381" i="16"/>
  <c r="O381" i="16"/>
  <c r="Q381" i="16"/>
  <c r="V381" i="16"/>
  <c r="G384" i="16"/>
  <c r="I384" i="16"/>
  <c r="K384" i="16"/>
  <c r="M384" i="16"/>
  <c r="O384" i="16"/>
  <c r="Q384" i="16"/>
  <c r="V384" i="16"/>
  <c r="G387" i="16"/>
  <c r="I387" i="16"/>
  <c r="K387" i="16"/>
  <c r="M387" i="16"/>
  <c r="O387" i="16"/>
  <c r="Q387" i="16"/>
  <c r="V387" i="16"/>
  <c r="K388" i="16"/>
  <c r="G389" i="16"/>
  <c r="M389" i="16" s="1"/>
  <c r="I389" i="16"/>
  <c r="I388" i="16" s="1"/>
  <c r="K389" i="16"/>
  <c r="O389" i="16"/>
  <c r="O388" i="16" s="1"/>
  <c r="Q389" i="16"/>
  <c r="Q388" i="16" s="1"/>
  <c r="V389" i="16"/>
  <c r="G394" i="16"/>
  <c r="M394" i="16" s="1"/>
  <c r="I394" i="16"/>
  <c r="K394" i="16"/>
  <c r="O394" i="16"/>
  <c r="Q394" i="16"/>
  <c r="V394" i="16"/>
  <c r="V388" i="16" s="1"/>
  <c r="Q398" i="16"/>
  <c r="G399" i="16"/>
  <c r="I399" i="16"/>
  <c r="I398" i="16" s="1"/>
  <c r="K399" i="16"/>
  <c r="K398" i="16" s="1"/>
  <c r="M399" i="16"/>
  <c r="O399" i="16"/>
  <c r="O398" i="16" s="1"/>
  <c r="Q399" i="16"/>
  <c r="V399" i="16"/>
  <c r="G402" i="16"/>
  <c r="G398" i="16" s="1"/>
  <c r="I402" i="16"/>
  <c r="K402" i="16"/>
  <c r="M402" i="16"/>
  <c r="M398" i="16" s="1"/>
  <c r="O402" i="16"/>
  <c r="Q402" i="16"/>
  <c r="V402" i="16"/>
  <c r="V398" i="16" s="1"/>
  <c r="AE407" i="16"/>
  <c r="G46" i="15"/>
  <c r="G9" i="15"/>
  <c r="G8" i="15" s="1"/>
  <c r="I9" i="15"/>
  <c r="K9" i="15"/>
  <c r="K8" i="15" s="1"/>
  <c r="O9" i="15"/>
  <c r="Q9" i="15"/>
  <c r="Q8" i="15" s="1"/>
  <c r="V9" i="15"/>
  <c r="V8" i="15" s="1"/>
  <c r="G11" i="15"/>
  <c r="M11" i="15" s="1"/>
  <c r="I11" i="15"/>
  <c r="K11" i="15"/>
  <c r="O11" i="15"/>
  <c r="Q11" i="15"/>
  <c r="V11" i="15"/>
  <c r="G14" i="15"/>
  <c r="I14" i="15"/>
  <c r="I8" i="15" s="1"/>
  <c r="K14" i="15"/>
  <c r="M14" i="15"/>
  <c r="O14" i="15"/>
  <c r="O8" i="15" s="1"/>
  <c r="Q14" i="15"/>
  <c r="V14" i="15"/>
  <c r="G17" i="15"/>
  <c r="I17" i="15"/>
  <c r="K17" i="15"/>
  <c r="M17" i="15"/>
  <c r="O17" i="15"/>
  <c r="Q17" i="15"/>
  <c r="V17" i="15"/>
  <c r="G20" i="15"/>
  <c r="M20" i="15" s="1"/>
  <c r="I20" i="15"/>
  <c r="K20" i="15"/>
  <c r="O20" i="15"/>
  <c r="Q20" i="15"/>
  <c r="V20" i="15"/>
  <c r="G22" i="15"/>
  <c r="M22" i="15" s="1"/>
  <c r="I22" i="15"/>
  <c r="K22" i="15"/>
  <c r="O22" i="15"/>
  <c r="Q22" i="15"/>
  <c r="V22" i="15"/>
  <c r="G24" i="15"/>
  <c r="M24" i="15" s="1"/>
  <c r="I24" i="15"/>
  <c r="K24" i="15"/>
  <c r="O24" i="15"/>
  <c r="Q24" i="15"/>
  <c r="V24" i="15"/>
  <c r="G26" i="15"/>
  <c r="M26" i="15" s="1"/>
  <c r="I26" i="15"/>
  <c r="K26" i="15"/>
  <c r="O26" i="15"/>
  <c r="Q26" i="15"/>
  <c r="V26" i="15"/>
  <c r="G28" i="15"/>
  <c r="I28" i="15"/>
  <c r="K28" i="15"/>
  <c r="M28" i="15"/>
  <c r="O28" i="15"/>
  <c r="Q28" i="15"/>
  <c r="V28" i="15"/>
  <c r="G30" i="15"/>
  <c r="I30" i="15"/>
  <c r="K30" i="15"/>
  <c r="M30" i="15"/>
  <c r="O30" i="15"/>
  <c r="Q30" i="15"/>
  <c r="V30" i="15"/>
  <c r="G32" i="15"/>
  <c r="M32" i="15" s="1"/>
  <c r="I32" i="15"/>
  <c r="K32" i="15"/>
  <c r="O32" i="15"/>
  <c r="Q32" i="15"/>
  <c r="V32" i="15"/>
  <c r="G34" i="15"/>
  <c r="M34" i="15" s="1"/>
  <c r="I34" i="15"/>
  <c r="K34" i="15"/>
  <c r="O34" i="15"/>
  <c r="Q34" i="15"/>
  <c r="V34" i="15"/>
  <c r="G35" i="15"/>
  <c r="V35" i="15"/>
  <c r="G36" i="15"/>
  <c r="I36" i="15"/>
  <c r="I35" i="15" s="1"/>
  <c r="K36" i="15"/>
  <c r="K35" i="15" s="1"/>
  <c r="M36" i="15"/>
  <c r="O36" i="15"/>
  <c r="O35" i="15" s="1"/>
  <c r="Q36" i="15"/>
  <c r="Q35" i="15" s="1"/>
  <c r="V36" i="15"/>
  <c r="G37" i="15"/>
  <c r="M37" i="15" s="1"/>
  <c r="I37" i="15"/>
  <c r="K37" i="15"/>
  <c r="O37" i="15"/>
  <c r="Q37" i="15"/>
  <c r="V37" i="15"/>
  <c r="G38" i="15"/>
  <c r="I38" i="15"/>
  <c r="K38" i="15"/>
  <c r="M38" i="15"/>
  <c r="O38" i="15"/>
  <c r="Q38" i="15"/>
  <c r="V38" i="15"/>
  <c r="G39" i="15"/>
  <c r="M39" i="15" s="1"/>
  <c r="I39" i="15"/>
  <c r="K39" i="15"/>
  <c r="O39" i="15"/>
  <c r="Q39" i="15"/>
  <c r="V39" i="15"/>
  <c r="G41" i="15"/>
  <c r="M41" i="15" s="1"/>
  <c r="I41" i="15"/>
  <c r="K41" i="15"/>
  <c r="O41" i="15"/>
  <c r="Q41" i="15"/>
  <c r="V41" i="15"/>
  <c r="G42" i="15"/>
  <c r="I42" i="15"/>
  <c r="K42" i="15"/>
  <c r="M42" i="15"/>
  <c r="O42" i="15"/>
  <c r="Q42" i="15"/>
  <c r="V42" i="15"/>
  <c r="G43" i="15"/>
  <c r="I43" i="15"/>
  <c r="K43" i="15"/>
  <c r="M43" i="15"/>
  <c r="O43" i="15"/>
  <c r="Q43" i="15"/>
  <c r="V43" i="15"/>
  <c r="AE46" i="15"/>
  <c r="AF46" i="15"/>
  <c r="G146" i="14"/>
  <c r="G9" i="14"/>
  <c r="I9" i="14"/>
  <c r="I8" i="14" s="1"/>
  <c r="K9" i="14"/>
  <c r="K8" i="14" s="1"/>
  <c r="M9" i="14"/>
  <c r="O9" i="14"/>
  <c r="Q9" i="14"/>
  <c r="Q8" i="14" s="1"/>
  <c r="V9" i="14"/>
  <c r="G12" i="14"/>
  <c r="M12" i="14" s="1"/>
  <c r="I12" i="14"/>
  <c r="K12" i="14"/>
  <c r="O12" i="14"/>
  <c r="O8" i="14" s="1"/>
  <c r="Q12" i="14"/>
  <c r="V12" i="14"/>
  <c r="G15" i="14"/>
  <c r="I15" i="14"/>
  <c r="K15" i="14"/>
  <c r="M15" i="14"/>
  <c r="O15" i="14"/>
  <c r="Q15" i="14"/>
  <c r="V15" i="14"/>
  <c r="G17" i="14"/>
  <c r="M17" i="14" s="1"/>
  <c r="I17" i="14"/>
  <c r="K17" i="14"/>
  <c r="O17" i="14"/>
  <c r="Q17" i="14"/>
  <c r="V17" i="14"/>
  <c r="G20" i="14"/>
  <c r="I20" i="14"/>
  <c r="K20" i="14"/>
  <c r="M20" i="14"/>
  <c r="O20" i="14"/>
  <c r="Q20" i="14"/>
  <c r="V20" i="14"/>
  <c r="G22" i="14"/>
  <c r="G8" i="14" s="1"/>
  <c r="I22" i="14"/>
  <c r="K22" i="14"/>
  <c r="O22" i="14"/>
  <c r="Q22" i="14"/>
  <c r="V22" i="14"/>
  <c r="V8" i="14" s="1"/>
  <c r="G25" i="14"/>
  <c r="I25" i="14"/>
  <c r="K25" i="14"/>
  <c r="M25" i="14"/>
  <c r="O25" i="14"/>
  <c r="Q25" i="14"/>
  <c r="V25" i="14"/>
  <c r="G27" i="14"/>
  <c r="M27" i="14" s="1"/>
  <c r="I27" i="14"/>
  <c r="K27" i="14"/>
  <c r="O27" i="14"/>
  <c r="Q27" i="14"/>
  <c r="V27" i="14"/>
  <c r="G29" i="14"/>
  <c r="I29" i="14"/>
  <c r="K29" i="14"/>
  <c r="M29" i="14"/>
  <c r="O29" i="14"/>
  <c r="Q29" i="14"/>
  <c r="V29" i="14"/>
  <c r="G31" i="14"/>
  <c r="M31" i="14" s="1"/>
  <c r="I31" i="14"/>
  <c r="K31" i="14"/>
  <c r="O31" i="14"/>
  <c r="Q31" i="14"/>
  <c r="V31" i="14"/>
  <c r="I33" i="14"/>
  <c r="O33" i="14"/>
  <c r="Q33" i="14"/>
  <c r="G34" i="14"/>
  <c r="M34" i="14" s="1"/>
  <c r="M33" i="14" s="1"/>
  <c r="I34" i="14"/>
  <c r="K34" i="14"/>
  <c r="K33" i="14" s="1"/>
  <c r="O34" i="14"/>
  <c r="Q34" i="14"/>
  <c r="V34" i="14"/>
  <c r="V33" i="14" s="1"/>
  <c r="G37" i="14"/>
  <c r="I37" i="14"/>
  <c r="I36" i="14" s="1"/>
  <c r="K37" i="14"/>
  <c r="M37" i="14"/>
  <c r="O37" i="14"/>
  <c r="O36" i="14" s="1"/>
  <c r="Q37" i="14"/>
  <c r="V37" i="14"/>
  <c r="G39" i="14"/>
  <c r="G36" i="14" s="1"/>
  <c r="I39" i="14"/>
  <c r="K39" i="14"/>
  <c r="M39" i="14"/>
  <c r="O39" i="14"/>
  <c r="Q39" i="14"/>
  <c r="V39" i="14"/>
  <c r="V36" i="14" s="1"/>
  <c r="G43" i="14"/>
  <c r="M43" i="14" s="1"/>
  <c r="I43" i="14"/>
  <c r="K43" i="14"/>
  <c r="K36" i="14" s="1"/>
  <c r="O43" i="14"/>
  <c r="Q43" i="14"/>
  <c r="V43" i="14"/>
  <c r="G45" i="14"/>
  <c r="M45" i="14" s="1"/>
  <c r="I45" i="14"/>
  <c r="K45" i="14"/>
  <c r="O45" i="14"/>
  <c r="Q45" i="14"/>
  <c r="V45" i="14"/>
  <c r="G49" i="14"/>
  <c r="M49" i="14" s="1"/>
  <c r="I49" i="14"/>
  <c r="K49" i="14"/>
  <c r="O49" i="14"/>
  <c r="Q49" i="14"/>
  <c r="V49" i="14"/>
  <c r="G51" i="14"/>
  <c r="I51" i="14"/>
  <c r="K51" i="14"/>
  <c r="M51" i="14"/>
  <c r="O51" i="14"/>
  <c r="Q51" i="14"/>
  <c r="Q36" i="14" s="1"/>
  <c r="V51" i="14"/>
  <c r="G53" i="14"/>
  <c r="I53" i="14"/>
  <c r="K53" i="14"/>
  <c r="M53" i="14"/>
  <c r="O53" i="14"/>
  <c r="Q53" i="14"/>
  <c r="V53" i="14"/>
  <c r="G55" i="14"/>
  <c r="I55" i="14"/>
  <c r="K55" i="14"/>
  <c r="M55" i="14"/>
  <c r="O55" i="14"/>
  <c r="Q55" i="14"/>
  <c r="V55" i="14"/>
  <c r="G58" i="14"/>
  <c r="M58" i="14" s="1"/>
  <c r="I58" i="14"/>
  <c r="K58" i="14"/>
  <c r="O58" i="14"/>
  <c r="Q58" i="14"/>
  <c r="V58" i="14"/>
  <c r="G61" i="14"/>
  <c r="M61" i="14" s="1"/>
  <c r="I61" i="14"/>
  <c r="K61" i="14"/>
  <c r="O61" i="14"/>
  <c r="Q61" i="14"/>
  <c r="V61" i="14"/>
  <c r="G64" i="14"/>
  <c r="M64" i="14" s="1"/>
  <c r="I64" i="14"/>
  <c r="K64" i="14"/>
  <c r="O64" i="14"/>
  <c r="Q64" i="14"/>
  <c r="V64" i="14"/>
  <c r="G66" i="14"/>
  <c r="I66" i="14"/>
  <c r="K66" i="14"/>
  <c r="M66" i="14"/>
  <c r="O66" i="14"/>
  <c r="Q66" i="14"/>
  <c r="V66" i="14"/>
  <c r="G68" i="14"/>
  <c r="I68" i="14"/>
  <c r="K68" i="14"/>
  <c r="M68" i="14"/>
  <c r="O68" i="14"/>
  <c r="Q68" i="14"/>
  <c r="V68" i="14"/>
  <c r="G70" i="14"/>
  <c r="I70" i="14"/>
  <c r="K70" i="14"/>
  <c r="M70" i="14"/>
  <c r="O70" i="14"/>
  <c r="Q70" i="14"/>
  <c r="V70" i="14"/>
  <c r="G72" i="14"/>
  <c r="M72" i="14" s="1"/>
  <c r="I72" i="14"/>
  <c r="K72" i="14"/>
  <c r="O72" i="14"/>
  <c r="Q72" i="14"/>
  <c r="V72" i="14"/>
  <c r="I75" i="14"/>
  <c r="K75" i="14"/>
  <c r="O75" i="14"/>
  <c r="G76" i="14"/>
  <c r="M76" i="14" s="1"/>
  <c r="M75" i="14" s="1"/>
  <c r="I76" i="14"/>
  <c r="K76" i="14"/>
  <c r="O76" i="14"/>
  <c r="Q76" i="14"/>
  <c r="Q75" i="14" s="1"/>
  <c r="V76" i="14"/>
  <c r="V75" i="14" s="1"/>
  <c r="Q77" i="14"/>
  <c r="G78" i="14"/>
  <c r="I78" i="14"/>
  <c r="I77" i="14" s="1"/>
  <c r="K78" i="14"/>
  <c r="M78" i="14"/>
  <c r="O78" i="14"/>
  <c r="O77" i="14" s="1"/>
  <c r="Q78" i="14"/>
  <c r="V78" i="14"/>
  <c r="G80" i="14"/>
  <c r="G77" i="14" s="1"/>
  <c r="I80" i="14"/>
  <c r="K80" i="14"/>
  <c r="M80" i="14"/>
  <c r="O80" i="14"/>
  <c r="Q80" i="14"/>
  <c r="V80" i="14"/>
  <c r="V77" i="14" s="1"/>
  <c r="G82" i="14"/>
  <c r="I82" i="14"/>
  <c r="K82" i="14"/>
  <c r="K77" i="14" s="1"/>
  <c r="M82" i="14"/>
  <c r="O82" i="14"/>
  <c r="Q82" i="14"/>
  <c r="V82" i="14"/>
  <c r="G84" i="14"/>
  <c r="M84" i="14" s="1"/>
  <c r="I84" i="14"/>
  <c r="K84" i="14"/>
  <c r="O84" i="14"/>
  <c r="Q84" i="14"/>
  <c r="V84" i="14"/>
  <c r="G85" i="14"/>
  <c r="V85" i="14"/>
  <c r="G86" i="14"/>
  <c r="M86" i="14" s="1"/>
  <c r="M85" i="14" s="1"/>
  <c r="I86" i="14"/>
  <c r="K86" i="14"/>
  <c r="K85" i="14" s="1"/>
  <c r="O86" i="14"/>
  <c r="O85" i="14" s="1"/>
  <c r="Q86" i="14"/>
  <c r="Q85" i="14" s="1"/>
  <c r="V86" i="14"/>
  <c r="G89" i="14"/>
  <c r="I89" i="14"/>
  <c r="I85" i="14" s="1"/>
  <c r="K89" i="14"/>
  <c r="M89" i="14"/>
  <c r="O89" i="14"/>
  <c r="Q89" i="14"/>
  <c r="V89" i="14"/>
  <c r="G90" i="14"/>
  <c r="V90" i="14"/>
  <c r="G91" i="14"/>
  <c r="I91" i="14"/>
  <c r="I90" i="14" s="1"/>
  <c r="K91" i="14"/>
  <c r="K90" i="14" s="1"/>
  <c r="M91" i="14"/>
  <c r="O91" i="14"/>
  <c r="Q91" i="14"/>
  <c r="Q90" i="14" s="1"/>
  <c r="V91" i="14"/>
  <c r="G93" i="14"/>
  <c r="M93" i="14" s="1"/>
  <c r="M90" i="14" s="1"/>
  <c r="I93" i="14"/>
  <c r="K93" i="14"/>
  <c r="O93" i="14"/>
  <c r="O90" i="14" s="1"/>
  <c r="Q93" i="14"/>
  <c r="V93" i="14"/>
  <c r="G94" i="14"/>
  <c r="V94" i="14"/>
  <c r="G95" i="14"/>
  <c r="M95" i="14" s="1"/>
  <c r="M94" i="14" s="1"/>
  <c r="I95" i="14"/>
  <c r="K95" i="14"/>
  <c r="K94" i="14" s="1"/>
  <c r="O95" i="14"/>
  <c r="O94" i="14" s="1"/>
  <c r="Q95" i="14"/>
  <c r="Q94" i="14" s="1"/>
  <c r="V95" i="14"/>
  <c r="G97" i="14"/>
  <c r="I97" i="14"/>
  <c r="I94" i="14" s="1"/>
  <c r="K97" i="14"/>
  <c r="M97" i="14"/>
  <c r="O97" i="14"/>
  <c r="Q97" i="14"/>
  <c r="V97" i="14"/>
  <c r="G99" i="14"/>
  <c r="I99" i="14"/>
  <c r="I98" i="14" s="1"/>
  <c r="K99" i="14"/>
  <c r="K98" i="14" s="1"/>
  <c r="M99" i="14"/>
  <c r="O99" i="14"/>
  <c r="Q99" i="14"/>
  <c r="Q98" i="14" s="1"/>
  <c r="V99" i="14"/>
  <c r="G101" i="14"/>
  <c r="M101" i="14" s="1"/>
  <c r="I101" i="14"/>
  <c r="K101" i="14"/>
  <c r="O101" i="14"/>
  <c r="O98" i="14" s="1"/>
  <c r="Q101" i="14"/>
  <c r="V101" i="14"/>
  <c r="G103" i="14"/>
  <c r="AF146" i="14" s="1"/>
  <c r="I103" i="14"/>
  <c r="K103" i="14"/>
  <c r="O103" i="14"/>
  <c r="Q103" i="14"/>
  <c r="V103" i="14"/>
  <c r="V98" i="14" s="1"/>
  <c r="G105" i="14"/>
  <c r="M105" i="14" s="1"/>
  <c r="I105" i="14"/>
  <c r="K105" i="14"/>
  <c r="O105" i="14"/>
  <c r="Q105" i="14"/>
  <c r="V105" i="14"/>
  <c r="G107" i="14"/>
  <c r="G106" i="14" s="1"/>
  <c r="I107" i="14"/>
  <c r="K107" i="14"/>
  <c r="K106" i="14" s="1"/>
  <c r="M107" i="14"/>
  <c r="O107" i="14"/>
  <c r="Q107" i="14"/>
  <c r="V107" i="14"/>
  <c r="V106" i="14" s="1"/>
  <c r="G109" i="14"/>
  <c r="I109" i="14"/>
  <c r="K109" i="14"/>
  <c r="M109" i="14"/>
  <c r="O109" i="14"/>
  <c r="Q109" i="14"/>
  <c r="Q106" i="14" s="1"/>
  <c r="V109" i="14"/>
  <c r="G111" i="14"/>
  <c r="M111" i="14" s="1"/>
  <c r="I111" i="14"/>
  <c r="I106" i="14" s="1"/>
  <c r="K111" i="14"/>
  <c r="O111" i="14"/>
  <c r="Q111" i="14"/>
  <c r="V111" i="14"/>
  <c r="G113" i="14"/>
  <c r="M113" i="14" s="1"/>
  <c r="I113" i="14"/>
  <c r="K113" i="14"/>
  <c r="O113" i="14"/>
  <c r="Q113" i="14"/>
  <c r="V113" i="14"/>
  <c r="G115" i="14"/>
  <c r="M115" i="14" s="1"/>
  <c r="I115" i="14"/>
  <c r="K115" i="14"/>
  <c r="O115" i="14"/>
  <c r="Q115" i="14"/>
  <c r="V115" i="14"/>
  <c r="G119" i="14"/>
  <c r="I119" i="14"/>
  <c r="K119" i="14"/>
  <c r="M119" i="14"/>
  <c r="O119" i="14"/>
  <c r="O106" i="14" s="1"/>
  <c r="Q119" i="14"/>
  <c r="V119" i="14"/>
  <c r="G121" i="14"/>
  <c r="I121" i="14"/>
  <c r="K121" i="14"/>
  <c r="M121" i="14"/>
  <c r="O121" i="14"/>
  <c r="Q121" i="14"/>
  <c r="V121" i="14"/>
  <c r="G123" i="14"/>
  <c r="I123" i="14"/>
  <c r="K123" i="14"/>
  <c r="M123" i="14"/>
  <c r="O123" i="14"/>
  <c r="Q123" i="14"/>
  <c r="V123" i="14"/>
  <c r="G125" i="14"/>
  <c r="M125" i="14" s="1"/>
  <c r="I125" i="14"/>
  <c r="K125" i="14"/>
  <c r="O125" i="14"/>
  <c r="Q125" i="14"/>
  <c r="V125" i="14"/>
  <c r="G127" i="14"/>
  <c r="M127" i="14" s="1"/>
  <c r="I127" i="14"/>
  <c r="K127" i="14"/>
  <c r="O127" i="14"/>
  <c r="Q127" i="14"/>
  <c r="V127" i="14"/>
  <c r="K128" i="14"/>
  <c r="Q128" i="14"/>
  <c r="G129" i="14"/>
  <c r="I129" i="14"/>
  <c r="I128" i="14" s="1"/>
  <c r="K129" i="14"/>
  <c r="M129" i="14"/>
  <c r="M128" i="14" s="1"/>
  <c r="O129" i="14"/>
  <c r="O128" i="14" s="1"/>
  <c r="Q129" i="14"/>
  <c r="V129" i="14"/>
  <c r="G133" i="14"/>
  <c r="G128" i="14" s="1"/>
  <c r="I133" i="14"/>
  <c r="K133" i="14"/>
  <c r="M133" i="14"/>
  <c r="O133" i="14"/>
  <c r="Q133" i="14"/>
  <c r="V133" i="14"/>
  <c r="V128" i="14" s="1"/>
  <c r="G135" i="14"/>
  <c r="M135" i="14" s="1"/>
  <c r="I135" i="14"/>
  <c r="I134" i="14" s="1"/>
  <c r="K135" i="14"/>
  <c r="O135" i="14"/>
  <c r="O134" i="14" s="1"/>
  <c r="Q135" i="14"/>
  <c r="V135" i="14"/>
  <c r="G137" i="14"/>
  <c r="M137" i="14" s="1"/>
  <c r="I137" i="14"/>
  <c r="K137" i="14"/>
  <c r="O137" i="14"/>
  <c r="Q137" i="14"/>
  <c r="V137" i="14"/>
  <c r="V134" i="14" s="1"/>
  <c r="G138" i="14"/>
  <c r="I138" i="14"/>
  <c r="K138" i="14"/>
  <c r="K134" i="14" s="1"/>
  <c r="M138" i="14"/>
  <c r="O138" i="14"/>
  <c r="Q138" i="14"/>
  <c r="Q134" i="14" s="1"/>
  <c r="V138" i="14"/>
  <c r="G139" i="14"/>
  <c r="I139" i="14"/>
  <c r="K139" i="14"/>
  <c r="M139" i="14"/>
  <c r="O139" i="14"/>
  <c r="Q139" i="14"/>
  <c r="V139" i="14"/>
  <c r="G140" i="14"/>
  <c r="I140" i="14"/>
  <c r="K140" i="14"/>
  <c r="M140" i="14"/>
  <c r="O140" i="14"/>
  <c r="Q140" i="14"/>
  <c r="V140" i="14"/>
  <c r="G142" i="14"/>
  <c r="M142" i="14" s="1"/>
  <c r="I142" i="14"/>
  <c r="K142" i="14"/>
  <c r="O142" i="14"/>
  <c r="Q142" i="14"/>
  <c r="V142" i="14"/>
  <c r="G143" i="14"/>
  <c r="M143" i="14" s="1"/>
  <c r="I143" i="14"/>
  <c r="K143" i="14"/>
  <c r="O143" i="14"/>
  <c r="Q143" i="14"/>
  <c r="V143" i="14"/>
  <c r="G144" i="14"/>
  <c r="M144" i="14" s="1"/>
  <c r="I144" i="14"/>
  <c r="K144" i="14"/>
  <c r="O144" i="14"/>
  <c r="Q144" i="14"/>
  <c r="V144" i="14"/>
  <c r="AE146" i="14"/>
  <c r="G46" i="13"/>
  <c r="BA41" i="13"/>
  <c r="BA27" i="13"/>
  <c r="BA20" i="13"/>
  <c r="BA18" i="13"/>
  <c r="BA17" i="13"/>
  <c r="BA16" i="13"/>
  <c r="G9" i="13"/>
  <c r="M9" i="13" s="1"/>
  <c r="I9" i="13"/>
  <c r="I8" i="13" s="1"/>
  <c r="K9" i="13"/>
  <c r="O9" i="13"/>
  <c r="O8" i="13" s="1"/>
  <c r="Q9" i="13"/>
  <c r="Q8" i="13" s="1"/>
  <c r="V9" i="13"/>
  <c r="V8" i="13" s="1"/>
  <c r="G15" i="13"/>
  <c r="M15" i="13" s="1"/>
  <c r="I15" i="13"/>
  <c r="K15" i="13"/>
  <c r="O15" i="13"/>
  <c r="Q15" i="13"/>
  <c r="V15" i="13"/>
  <c r="G22" i="13"/>
  <c r="I22" i="13"/>
  <c r="K22" i="13"/>
  <c r="M22" i="13"/>
  <c r="O22" i="13"/>
  <c r="Q22" i="13"/>
  <c r="V22" i="13"/>
  <c r="G25" i="13"/>
  <c r="I25" i="13"/>
  <c r="K25" i="13"/>
  <c r="M25" i="13"/>
  <c r="O25" i="13"/>
  <c r="Q25" i="13"/>
  <c r="V25" i="13"/>
  <c r="G31" i="13"/>
  <c r="I31" i="13"/>
  <c r="K31" i="13"/>
  <c r="M31" i="13"/>
  <c r="O31" i="13"/>
  <c r="Q31" i="13"/>
  <c r="V31" i="13"/>
  <c r="G34" i="13"/>
  <c r="M34" i="13" s="1"/>
  <c r="I34" i="13"/>
  <c r="K34" i="13"/>
  <c r="K8" i="13" s="1"/>
  <c r="O34" i="13"/>
  <c r="Q34" i="13"/>
  <c r="V34" i="13"/>
  <c r="G37" i="13"/>
  <c r="M37" i="13" s="1"/>
  <c r="I37" i="13"/>
  <c r="K37" i="13"/>
  <c r="O37" i="13"/>
  <c r="Q37" i="13"/>
  <c r="V37" i="13"/>
  <c r="G40" i="13"/>
  <c r="M40" i="13" s="1"/>
  <c r="I40" i="13"/>
  <c r="K40" i="13"/>
  <c r="O40" i="13"/>
  <c r="Q40" i="13"/>
  <c r="V40" i="13"/>
  <c r="AE46" i="13"/>
  <c r="G42" i="12"/>
  <c r="BA30" i="12"/>
  <c r="BA29" i="12"/>
  <c r="BA23" i="12"/>
  <c r="G8" i="12"/>
  <c r="G9" i="12"/>
  <c r="AF42" i="12" s="1"/>
  <c r="I9" i="12"/>
  <c r="K9" i="12"/>
  <c r="K8" i="12" s="1"/>
  <c r="O9" i="12"/>
  <c r="O8" i="12" s="1"/>
  <c r="Q9" i="12"/>
  <c r="Q8" i="12" s="1"/>
  <c r="V9" i="12"/>
  <c r="G12" i="12"/>
  <c r="I12" i="12"/>
  <c r="K12" i="12"/>
  <c r="M12" i="12"/>
  <c r="O12" i="12"/>
  <c r="Q12" i="12"/>
  <c r="V12" i="12"/>
  <c r="G19" i="12"/>
  <c r="I19" i="12"/>
  <c r="K19" i="12"/>
  <c r="M19" i="12"/>
  <c r="O19" i="12"/>
  <c r="Q19" i="12"/>
  <c r="V19" i="12"/>
  <c r="G22" i="12"/>
  <c r="I22" i="12"/>
  <c r="I8" i="12" s="1"/>
  <c r="K22" i="12"/>
  <c r="M22" i="12"/>
  <c r="O22" i="12"/>
  <c r="Q22" i="12"/>
  <c r="V22" i="12"/>
  <c r="G25" i="12"/>
  <c r="M25" i="12" s="1"/>
  <c r="I25" i="12"/>
  <c r="K25" i="12"/>
  <c r="O25" i="12"/>
  <c r="Q25" i="12"/>
  <c r="V25" i="12"/>
  <c r="G32" i="12"/>
  <c r="M32" i="12" s="1"/>
  <c r="I32" i="12"/>
  <c r="K32" i="12"/>
  <c r="O32" i="12"/>
  <c r="Q32" i="12"/>
  <c r="V32" i="12"/>
  <c r="V8" i="12" s="1"/>
  <c r="G37" i="12"/>
  <c r="M37" i="12" s="1"/>
  <c r="I37" i="12"/>
  <c r="K37" i="12"/>
  <c r="O37" i="12"/>
  <c r="Q37" i="12"/>
  <c r="V37" i="12"/>
  <c r="AE42" i="12"/>
  <c r="I20" i="1"/>
  <c r="I19" i="1"/>
  <c r="I18" i="1"/>
  <c r="I17" i="1"/>
  <c r="F56" i="1"/>
  <c r="G23" i="1" s="1"/>
  <c r="G56" i="1"/>
  <c r="G25" i="1" s="1"/>
  <c r="A25" i="1" s="1"/>
  <c r="A26" i="1" s="1"/>
  <c r="H55" i="1"/>
  <c r="I55" i="1" s="1"/>
  <c r="H54" i="1"/>
  <c r="I54" i="1" s="1"/>
  <c r="H53" i="1"/>
  <c r="I53" i="1" s="1"/>
  <c r="H52" i="1"/>
  <c r="I52" i="1" s="1"/>
  <c r="H51" i="1"/>
  <c r="I51" i="1" s="1"/>
  <c r="H50" i="1"/>
  <c r="I50" i="1" s="1"/>
  <c r="H49" i="1"/>
  <c r="I49" i="1" s="1"/>
  <c r="H48" i="1"/>
  <c r="I48" i="1" s="1"/>
  <c r="H47" i="1"/>
  <c r="I47" i="1" s="1"/>
  <c r="H46" i="1"/>
  <c r="I46" i="1" s="1"/>
  <c r="H45" i="1"/>
  <c r="I45" i="1" s="1"/>
  <c r="H44" i="1"/>
  <c r="I44" i="1" s="1"/>
  <c r="H43" i="1"/>
  <c r="I43" i="1" s="1"/>
  <c r="H42" i="1"/>
  <c r="I42" i="1" s="1"/>
  <c r="H41" i="1"/>
  <c r="I41" i="1" s="1"/>
  <c r="H40" i="1"/>
  <c r="H39" i="1"/>
  <c r="H56" i="1" s="1"/>
  <c r="J28" i="1"/>
  <c r="J26" i="1"/>
  <c r="G38" i="1"/>
  <c r="F38" i="1"/>
  <c r="J23" i="1"/>
  <c r="J24" i="1"/>
  <c r="J25" i="1"/>
  <c r="J27" i="1"/>
  <c r="E24" i="1"/>
  <c r="E26" i="1"/>
  <c r="I16" i="1" l="1"/>
  <c r="I21" i="1" s="1"/>
  <c r="I121" i="1"/>
  <c r="J93" i="1" s="1"/>
  <c r="G26" i="1"/>
  <c r="G28" i="1"/>
  <c r="A23" i="1"/>
  <c r="M13" i="25"/>
  <c r="M23" i="25"/>
  <c r="M44" i="24"/>
  <c r="M8" i="24"/>
  <c r="AF54" i="24"/>
  <c r="G44" i="24"/>
  <c r="M147" i="23"/>
  <c r="M34" i="23"/>
  <c r="M47" i="23"/>
  <c r="M15" i="23"/>
  <c r="M141" i="23"/>
  <c r="M138" i="23" s="1"/>
  <c r="M127" i="23"/>
  <c r="M126" i="23" s="1"/>
  <c r="M9" i="23"/>
  <c r="M8" i="23" s="1"/>
  <c r="G47" i="23"/>
  <c r="G25" i="23"/>
  <c r="G147" i="23"/>
  <c r="G34" i="23"/>
  <c r="M143" i="23"/>
  <c r="M55" i="22"/>
  <c r="M25" i="22"/>
  <c r="M14" i="22"/>
  <c r="M9" i="22"/>
  <c r="M8" i="22" s="1"/>
  <c r="G25" i="22"/>
  <c r="AF65" i="22"/>
  <c r="G12" i="22"/>
  <c r="G46" i="22"/>
  <c r="M17" i="21"/>
  <c r="M35" i="21"/>
  <c r="M34" i="21" s="1"/>
  <c r="M11" i="21"/>
  <c r="M8" i="21" s="1"/>
  <c r="M58" i="20"/>
  <c r="M8" i="20"/>
  <c r="M107" i="20"/>
  <c r="G107" i="20"/>
  <c r="M78" i="20"/>
  <c r="M77" i="20" s="1"/>
  <c r="M55" i="20"/>
  <c r="M54" i="20" s="1"/>
  <c r="M121" i="20"/>
  <c r="M120" i="20" s="1"/>
  <c r="M8" i="19"/>
  <c r="M122" i="18"/>
  <c r="M60" i="18"/>
  <c r="M83" i="18"/>
  <c r="M8" i="18"/>
  <c r="G8" i="18"/>
  <c r="AF132" i="18"/>
  <c r="G72" i="18"/>
  <c r="G60" i="18"/>
  <c r="M485" i="17"/>
  <c r="M473" i="17"/>
  <c r="M354" i="17"/>
  <c r="M221" i="17"/>
  <c r="M555" i="17"/>
  <c r="M507" i="17"/>
  <c r="M151" i="17"/>
  <c r="M538" i="17"/>
  <c r="M8" i="17"/>
  <c r="M317" i="17"/>
  <c r="M277" i="17"/>
  <c r="M544" i="17"/>
  <c r="M423" i="17"/>
  <c r="M422" i="17" s="1"/>
  <c r="M363" i="17"/>
  <c r="M360" i="17" s="1"/>
  <c r="M333" i="17"/>
  <c r="M332" i="17" s="1"/>
  <c r="M325" i="17"/>
  <c r="M299" i="17"/>
  <c r="M296" i="17" s="1"/>
  <c r="M275" i="17"/>
  <c r="M274" i="17" s="1"/>
  <c r="M252" i="17"/>
  <c r="M251" i="17" s="1"/>
  <c r="M206" i="17"/>
  <c r="M205" i="17" s="1"/>
  <c r="M122" i="17"/>
  <c r="M110" i="17" s="1"/>
  <c r="M87" i="17"/>
  <c r="M77" i="17" s="1"/>
  <c r="M41" i="17"/>
  <c r="M40" i="17" s="1"/>
  <c r="M25" i="17"/>
  <c r="G555" i="17"/>
  <c r="G485" i="17"/>
  <c r="G277" i="17"/>
  <c r="G151" i="17"/>
  <c r="G507" i="17"/>
  <c r="G473" i="17"/>
  <c r="G354" i="17"/>
  <c r="G221" i="17"/>
  <c r="AF565" i="17"/>
  <c r="M312" i="16"/>
  <c r="M350" i="16"/>
  <c r="M58" i="16"/>
  <c r="M373" i="16"/>
  <c r="M388" i="16"/>
  <c r="M289" i="16"/>
  <c r="M232" i="16"/>
  <c r="M182" i="16"/>
  <c r="M151" i="16"/>
  <c r="M90" i="16"/>
  <c r="M285" i="16"/>
  <c r="M284" i="16" s="1"/>
  <c r="M170" i="16"/>
  <c r="M169" i="16" s="1"/>
  <c r="M113" i="16"/>
  <c r="M106" i="16" s="1"/>
  <c r="M20" i="16"/>
  <c r="M8" i="16" s="1"/>
  <c r="G312" i="16"/>
  <c r="G151" i="16"/>
  <c r="AF407" i="16"/>
  <c r="G361" i="16"/>
  <c r="G287" i="16"/>
  <c r="G373" i="16"/>
  <c r="G335" i="16"/>
  <c r="G388" i="16"/>
  <c r="M35" i="15"/>
  <c r="M9" i="15"/>
  <c r="M8" i="15" s="1"/>
  <c r="M77" i="14"/>
  <c r="M8" i="14"/>
  <c r="M134" i="14"/>
  <c r="M106" i="14"/>
  <c r="M36" i="14"/>
  <c r="G75" i="14"/>
  <c r="G33" i="14"/>
  <c r="G134" i="14"/>
  <c r="M103" i="14"/>
  <c r="M98" i="14" s="1"/>
  <c r="G98" i="14"/>
  <c r="M22" i="14"/>
  <c r="M8" i="13"/>
  <c r="G8" i="13"/>
  <c r="AF46" i="13"/>
  <c r="M9" i="12"/>
  <c r="M8" i="12" s="1"/>
  <c r="I39" i="1"/>
  <c r="I56" i="1" s="1"/>
  <c r="J54" i="1" s="1"/>
  <c r="J82" i="1" l="1"/>
  <c r="J96" i="1"/>
  <c r="J92" i="1"/>
  <c r="J117" i="1"/>
  <c r="J98" i="1"/>
  <c r="J114" i="1"/>
  <c r="J86" i="1"/>
  <c r="J105" i="1"/>
  <c r="J79" i="1"/>
  <c r="J112" i="1"/>
  <c r="J113" i="1"/>
  <c r="J100" i="1"/>
  <c r="J110" i="1"/>
  <c r="J97" i="1"/>
  <c r="J116" i="1"/>
  <c r="J95" i="1"/>
  <c r="J106" i="1"/>
  <c r="J102" i="1"/>
  <c r="J111" i="1"/>
  <c r="J107" i="1"/>
  <c r="J118" i="1"/>
  <c r="J94" i="1"/>
  <c r="J80" i="1"/>
  <c r="J108" i="1"/>
  <c r="J104" i="1"/>
  <c r="J115" i="1"/>
  <c r="J88" i="1"/>
  <c r="J87" i="1"/>
  <c r="J89" i="1"/>
  <c r="J109" i="1"/>
  <c r="J91" i="1"/>
  <c r="J84" i="1"/>
  <c r="J120" i="1"/>
  <c r="J119" i="1"/>
  <c r="J101" i="1"/>
  <c r="J83" i="1"/>
  <c r="J103" i="1"/>
  <c r="J85" i="1"/>
  <c r="J81" i="1"/>
  <c r="J90" i="1"/>
  <c r="J99" i="1"/>
  <c r="A24" i="1"/>
  <c r="G24" i="1"/>
  <c r="A27" i="1" s="1"/>
  <c r="J47" i="1"/>
  <c r="J49" i="1"/>
  <c r="J44" i="1"/>
  <c r="J51" i="1"/>
  <c r="J46" i="1"/>
  <c r="J41" i="1"/>
  <c r="J53" i="1"/>
  <c r="J48" i="1"/>
  <c r="J43" i="1"/>
  <c r="J55" i="1"/>
  <c r="J50" i="1"/>
  <c r="J45" i="1"/>
  <c r="J39" i="1"/>
  <c r="J56" i="1" s="1"/>
  <c r="J52" i="1"/>
  <c r="J42" i="1"/>
  <c r="J121" i="1" l="1"/>
  <c r="A29" i="1"/>
  <c r="G29" i="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F0944216-8FAF-4258-BBA7-6D53385F14B4}">
      <text>
        <r>
          <rPr>
            <sz val="9"/>
            <color indexed="81"/>
            <rFont val="Tahoma"/>
            <family val="2"/>
            <charset val="238"/>
          </rPr>
          <t>Jedná se o informaci, zda se jedná o položku, která je do rozpočtu zadána z cenové soustavy RTS, nebo vlastní.</t>
        </r>
      </text>
    </comment>
    <comment ref="T6" authorId="0" shapeId="0" xr:uid="{C95C37F6-545D-4242-9332-21EB03A66D2D}">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DECEFC50-33C3-4465-9160-6A97D024E46F}">
      <text>
        <r>
          <rPr>
            <sz val="9"/>
            <color indexed="81"/>
            <rFont val="Tahoma"/>
            <family val="2"/>
            <charset val="238"/>
          </rPr>
          <t>Jedná se o informaci, zda se jedná o položku, která je do rozpočtu zadána z cenové soustavy RTS, nebo vlastní.</t>
        </r>
      </text>
    </comment>
    <comment ref="T6" authorId="0" shapeId="0" xr:uid="{3D79C7C1-DB9A-45C7-AC26-8F0B50887909}">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C818CE48-9088-4E6F-90B0-0799AE9D1AC5}">
      <text>
        <r>
          <rPr>
            <sz val="9"/>
            <color indexed="81"/>
            <rFont val="Tahoma"/>
            <family val="2"/>
            <charset val="238"/>
          </rPr>
          <t>Jedná se o informaci, zda se jedná o položku, která je do rozpočtu zadána z cenové soustavy RTS, nebo vlastní.</t>
        </r>
      </text>
    </comment>
    <comment ref="T6" authorId="0" shapeId="0" xr:uid="{7A729D82-D317-413C-860A-D8255F19D78E}">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1CA34BFB-A9E0-4C00-B306-7E33C1561B9D}">
      <text>
        <r>
          <rPr>
            <sz val="9"/>
            <color indexed="81"/>
            <rFont val="Tahoma"/>
            <family val="2"/>
            <charset val="238"/>
          </rPr>
          <t>Jedná se o informaci, zda se jedná o položku, která je do rozpočtu zadána z cenové soustavy RTS, nebo vlastní.</t>
        </r>
      </text>
    </comment>
    <comment ref="T6" authorId="0" shapeId="0" xr:uid="{C8F3EFE3-58D2-411B-8300-5B105A02B2FC}">
      <text>
        <r>
          <rPr>
            <sz val="9"/>
            <color indexed="81"/>
            <rFont val="Tahoma"/>
            <family val="2"/>
            <charset val="238"/>
          </rPr>
          <t>Jedná se o název CÚ, která je zadána u položky rozpočtu</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9007E002-E4D7-4F35-A8B6-E43EC086D0F6}">
      <text>
        <r>
          <rPr>
            <sz val="9"/>
            <color indexed="81"/>
            <rFont val="Tahoma"/>
            <family val="2"/>
            <charset val="238"/>
          </rPr>
          <t>Jedná se o informaci, zda se jedná o položku, která je do rozpočtu zadána z cenové soustavy RTS, nebo vlastní.</t>
        </r>
      </text>
    </comment>
    <comment ref="T6" authorId="0" shapeId="0" xr:uid="{8F3F339C-1C08-4AD7-96A6-8FAAFFE84C3D}">
      <text>
        <r>
          <rPr>
            <sz val="9"/>
            <color indexed="81"/>
            <rFont val="Tahoma"/>
            <family val="2"/>
            <charset val="238"/>
          </rPr>
          <t>Jedná se o název CÚ, která je zadána u položky rozpočtu</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BB57B607-885C-4739-B808-C22192046106}">
      <text>
        <r>
          <rPr>
            <sz val="9"/>
            <color indexed="81"/>
            <rFont val="Tahoma"/>
            <family val="2"/>
            <charset val="238"/>
          </rPr>
          <t>Jedná se o informaci, zda se jedná o položku, která je do rozpočtu zadána z cenové soustavy RTS, nebo vlastní.</t>
        </r>
      </text>
    </comment>
    <comment ref="T6" authorId="0" shapeId="0" xr:uid="{EDCA9218-3ADB-4180-A066-CE90906C07AE}">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7828E3E5-CAC3-4476-A6B8-517BA7A8D0B4}">
      <text>
        <r>
          <rPr>
            <sz val="9"/>
            <color indexed="81"/>
            <rFont val="Tahoma"/>
            <family val="2"/>
            <charset val="238"/>
          </rPr>
          <t>Jedná se o informaci, zda se jedná o položku, která je do rozpočtu zadána z cenové soustavy RTS, nebo vlastní.</t>
        </r>
      </text>
    </comment>
    <comment ref="T6" authorId="0" shapeId="0" xr:uid="{7384DE4B-6FC1-4D9A-8C2C-3C396AE31AFB}">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B3FDDCEE-8304-443C-BD32-EE08BACE11CB}">
      <text>
        <r>
          <rPr>
            <sz val="9"/>
            <color indexed="81"/>
            <rFont val="Tahoma"/>
            <family val="2"/>
            <charset val="238"/>
          </rPr>
          <t>Jedná se o informaci, zda se jedná o položku, která je do rozpočtu zadána z cenové soustavy RTS, nebo vlastní.</t>
        </r>
      </text>
    </comment>
    <comment ref="T6" authorId="0" shapeId="0" xr:uid="{A4591587-EA7D-4027-9002-196BF2F09AAA}">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E5287B37-F403-49FB-8DB5-88D226B4DE2C}">
      <text>
        <r>
          <rPr>
            <sz val="9"/>
            <color indexed="81"/>
            <rFont val="Tahoma"/>
            <family val="2"/>
            <charset val="238"/>
          </rPr>
          <t>Jedná se o informaci, zda se jedná o položku, která je do rozpočtu zadána z cenové soustavy RTS, nebo vlastní.</t>
        </r>
      </text>
    </comment>
    <comment ref="T6" authorId="0" shapeId="0" xr:uid="{74B72096-D3BF-4F3C-84B7-80E7AD9015C4}">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719321EA-893B-409A-BA04-EECF6743CB5D}">
      <text>
        <r>
          <rPr>
            <sz val="9"/>
            <color indexed="81"/>
            <rFont val="Tahoma"/>
            <family val="2"/>
            <charset val="238"/>
          </rPr>
          <t>Jedná se o informaci, zda se jedná o položku, která je do rozpočtu zadána z cenové soustavy RTS, nebo vlastní.</t>
        </r>
      </text>
    </comment>
    <comment ref="T6" authorId="0" shapeId="0" xr:uid="{A8A658C2-333F-4AFD-8045-0D6540C109B3}">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EEC1E9F2-5505-4959-9E48-7F468C2765AB}">
      <text>
        <r>
          <rPr>
            <sz val="9"/>
            <color indexed="81"/>
            <rFont val="Tahoma"/>
            <family val="2"/>
            <charset val="238"/>
          </rPr>
          <t>Jedná se o informaci, zda se jedná o položku, která je do rozpočtu zadána z cenové soustavy RTS, nebo vlastní.</t>
        </r>
      </text>
    </comment>
    <comment ref="T6" authorId="0" shapeId="0" xr:uid="{1312D9E2-3D61-4A55-936C-01903BBB7D6A}">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0C04D6C2-16A2-4A78-B424-2ACCFB71E8BE}">
      <text>
        <r>
          <rPr>
            <sz val="9"/>
            <color indexed="81"/>
            <rFont val="Tahoma"/>
            <family val="2"/>
            <charset val="238"/>
          </rPr>
          <t>Jedná se o informaci, zda se jedná o položku, která je do rozpočtu zadána z cenové soustavy RTS, nebo vlastní.</t>
        </r>
      </text>
    </comment>
    <comment ref="T6" authorId="0" shapeId="0" xr:uid="{04C1DAE0-2FEF-4BFD-BE60-38DC079E3462}">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D4934AA1-1AF6-45AC-A235-63A26B828D9B}">
      <text>
        <r>
          <rPr>
            <sz val="9"/>
            <color indexed="81"/>
            <rFont val="Tahoma"/>
            <family val="2"/>
            <charset val="238"/>
          </rPr>
          <t>Jedná se o informaci, zda se jedná o položku, která je do rozpočtu zadána z cenové soustavy RTS, nebo vlastní.</t>
        </r>
      </text>
    </comment>
    <comment ref="T6" authorId="0" shapeId="0" xr:uid="{605FE70F-7452-4143-80DC-FB6AE6AD3139}">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Miroslav</author>
  </authors>
  <commentList>
    <comment ref="S6" authorId="0" shapeId="0" xr:uid="{847DD840-18BE-40A4-BA03-E899BB8DC9B1}">
      <text>
        <r>
          <rPr>
            <sz val="9"/>
            <color indexed="81"/>
            <rFont val="Tahoma"/>
            <family val="2"/>
            <charset val="238"/>
          </rPr>
          <t>Jedná se o informaci, zda se jedná o položku, která je do rozpočtu zadána z cenové soustavy RTS, nebo vlastní.</t>
        </r>
      </text>
    </comment>
    <comment ref="T6" authorId="0" shapeId="0" xr:uid="{38A2BF77-3AF8-4BA9-968B-977427B7DBF3}">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<sst xmlns="http://schemas.openxmlformats.org/spreadsheetml/2006/main" count="8814" uniqueCount="1992">
  <si>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</si>
  <si>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</si>
  <si>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</si>
  <si>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</si>
  <si>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</si>
  <si>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</si>
  <si>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</si>
  <si>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</si>
  <si>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</si>
  <si>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</si>
  <si>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</si>
  <si>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</si>
  <si>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</si>
  <si>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</si>
  <si>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</si>
  <si>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</si>
  <si>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</si>
  <si>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</si>
  <si>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</si>
  <si>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</si>
  <si>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</si>
  <si>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</si>
  <si>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</si>
  <si>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</si>
  <si>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</si>
  <si>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</si>
  <si>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</si>
  <si>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</si>
  <si>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</si>
  <si>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</si>
  <si>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</si>
  <si>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</si>
  <si>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</si>
  <si>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</si>
  <si>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</si>
  <si>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</si>
  <si>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</si>
  <si>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</si>
  <si>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</si>
  <si>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</si>
  <si>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</si>
  <si>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</si>
  <si>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</si>
  <si>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20251221</t>
  </si>
  <si>
    <t>Rekonstrukce a dostavba výtahu</t>
  </si>
  <si>
    <t>Stavba</t>
  </si>
  <si>
    <t>Stavební objekt</t>
  </si>
  <si>
    <t>01</t>
  </si>
  <si>
    <t>SZZ KRNOV - stavební úpravy budovy J a přístavba výtahu</t>
  </si>
  <si>
    <t>02</t>
  </si>
  <si>
    <t>03a</t>
  </si>
  <si>
    <t>Demolice výtahové šachty</t>
  </si>
  <si>
    <t>03b</t>
  </si>
  <si>
    <t>Demolice výtahové šachty  - azbest</t>
  </si>
  <si>
    <t>04</t>
  </si>
  <si>
    <t>Přístavba výtahové šachty</t>
  </si>
  <si>
    <t>05</t>
  </si>
  <si>
    <t>Stavební úpravy objektu J</t>
  </si>
  <si>
    <t>06</t>
  </si>
  <si>
    <t>Stavební úpravy Spojovacího koridoru</t>
  </si>
  <si>
    <t>07</t>
  </si>
  <si>
    <t>Výtah - dodávka a montáž</t>
  </si>
  <si>
    <t>08a</t>
  </si>
  <si>
    <t>Kanalizace</t>
  </si>
  <si>
    <t>08b</t>
  </si>
  <si>
    <t>Vodoinstalace</t>
  </si>
  <si>
    <t>09</t>
  </si>
  <si>
    <t>Vytápění</t>
  </si>
  <si>
    <t>10</t>
  </si>
  <si>
    <t>Elektroinstalace</t>
  </si>
  <si>
    <t>11</t>
  </si>
  <si>
    <t>Elektroinstalace - bleskosvod</t>
  </si>
  <si>
    <t>12</t>
  </si>
  <si>
    <t>Elektroinstalace - EPS</t>
  </si>
  <si>
    <t>Celkem za stavbu</t>
  </si>
  <si>
    <t>CZK</t>
  </si>
  <si>
    <t>#POPS</t>
  </si>
  <si>
    <t>Popis stavby: 20251221 - Rekonstrukce a dostavba výtahu</t>
  </si>
  <si>
    <t>#POPO</t>
  </si>
  <si>
    <t>Popis objektu: 01 - SZZ KRNOV - stavební úpravy budovy J a přístavba výtahu</t>
  </si>
  <si>
    <t>#POPR</t>
  </si>
  <si>
    <t>Popis rozpočtu: 01 - Vedlejší náklady</t>
  </si>
  <si>
    <t>Popis rozpočtu: 02 - Ostatní náklady</t>
  </si>
  <si>
    <t>Popis rozpočtu: 03a - Demolice výtahové šachty</t>
  </si>
  <si>
    <t>Popis rozpočtu: 03b - Demolice výtahové šachty  - azbest</t>
  </si>
  <si>
    <t>Popis rozpočtu: 04 - Přístavba výtahové šachty</t>
  </si>
  <si>
    <t>Popis rozpočtu: 05 - Stavební úpravy objektu J</t>
  </si>
  <si>
    <t>Popis rozpočtu: 06 - Stavební úpravy Spojovacího koridoru</t>
  </si>
  <si>
    <t>Popis rozpočtu: 07 - Výtah - dodávka a montáž</t>
  </si>
  <si>
    <t>Popis rozpočtu: 08a - Kanalizace</t>
  </si>
  <si>
    <t>Popis rozpočtu: 08b - Vodoinstalace</t>
  </si>
  <si>
    <t>Popis rozpočtu: 09 - Vytápění</t>
  </si>
  <si>
    <t>Popis rozpočtu: 10 - Elektroinstalace</t>
  </si>
  <si>
    <t>Popis rozpočtu: 11 - Elektroinstalace - bleskosvod</t>
  </si>
  <si>
    <t>Popis rozpočtu: 12 - Elektroinstalace - EPS</t>
  </si>
  <si>
    <t>Rekapitulace dílů</t>
  </si>
  <si>
    <t>Typ dílu</t>
  </si>
  <si>
    <t>1</t>
  </si>
  <si>
    <t>Zemní práce</t>
  </si>
  <si>
    <t>2</t>
  </si>
  <si>
    <t>Základy a zvláštní zakládání</t>
  </si>
  <si>
    <t>3</t>
  </si>
  <si>
    <t>Svislé a kompletní konstrukce</t>
  </si>
  <si>
    <t>4</t>
  </si>
  <si>
    <t>Vodorovné konstrukce</t>
  </si>
  <si>
    <t>5</t>
  </si>
  <si>
    <t>Komunikace</t>
  </si>
  <si>
    <t>61</t>
  </si>
  <si>
    <t>Upravy povrchů vnitřní</t>
  </si>
  <si>
    <t>Úpravy povrchů vnitřní</t>
  </si>
  <si>
    <t>62</t>
  </si>
  <si>
    <t>Úpravy povrchů vnější</t>
  </si>
  <si>
    <t>63</t>
  </si>
  <si>
    <t>Podlahy a podlahové konstrukce</t>
  </si>
  <si>
    <t>64</t>
  </si>
  <si>
    <t>Výplně otvorů</t>
  </si>
  <si>
    <t>8</t>
  </si>
  <si>
    <t>Trubní vedení</t>
  </si>
  <si>
    <t>91</t>
  </si>
  <si>
    <t>Doplňující práce na komunikaci</t>
  </si>
  <si>
    <t>94</t>
  </si>
  <si>
    <t>Lešení a stavební výtahy</t>
  </si>
  <si>
    <t>95</t>
  </si>
  <si>
    <t>Dokončovací konstrukce na pozemních stavbách</t>
  </si>
  <si>
    <t>96</t>
  </si>
  <si>
    <t>Bourání konstrukcí</t>
  </si>
  <si>
    <t>97</t>
  </si>
  <si>
    <t>Prorážení otvorů</t>
  </si>
  <si>
    <t>99</t>
  </si>
  <si>
    <t>Staveništní přesun hmot</t>
  </si>
  <si>
    <t>991</t>
  </si>
  <si>
    <t>Ostatní</t>
  </si>
  <si>
    <t>711</t>
  </si>
  <si>
    <t>Izolace proti vodě</t>
  </si>
  <si>
    <t>712</t>
  </si>
  <si>
    <t>Povlakové krytiny</t>
  </si>
  <si>
    <t>713</t>
  </si>
  <si>
    <t>Izolace tepelné</t>
  </si>
  <si>
    <t>721</t>
  </si>
  <si>
    <t>Vnitřní kanalizace</t>
  </si>
  <si>
    <t>722</t>
  </si>
  <si>
    <t>Vnitřní vodovod</t>
  </si>
  <si>
    <t>731</t>
  </si>
  <si>
    <t>Kotelny</t>
  </si>
  <si>
    <t>732</t>
  </si>
  <si>
    <t>Strojovny</t>
  </si>
  <si>
    <t>733</t>
  </si>
  <si>
    <t>Rozvod potrubí</t>
  </si>
  <si>
    <t>734</t>
  </si>
  <si>
    <t>Armatury</t>
  </si>
  <si>
    <t>735</t>
  </si>
  <si>
    <t>Otopná tělesa</t>
  </si>
  <si>
    <t>762</t>
  </si>
  <si>
    <t>Konstrukce tesařské</t>
  </si>
  <si>
    <t>764</t>
  </si>
  <si>
    <t>Konstrukce klempířské</t>
  </si>
  <si>
    <t>765</t>
  </si>
  <si>
    <t>Krytiny tvrdé</t>
  </si>
  <si>
    <t>767</t>
  </si>
  <si>
    <t>Konstrukce zámečnické</t>
  </si>
  <si>
    <t>771</t>
  </si>
  <si>
    <t>Podlahy z dlaždic a obklady</t>
  </si>
  <si>
    <t>776</t>
  </si>
  <si>
    <t>Podlahy a stěny povlakové</t>
  </si>
  <si>
    <t>777</t>
  </si>
  <si>
    <t>Podlahy ze syntetických hmot</t>
  </si>
  <si>
    <t>781</t>
  </si>
  <si>
    <t>Obklady keramické</t>
  </si>
  <si>
    <t>783</t>
  </si>
  <si>
    <t>Nátěry</t>
  </si>
  <si>
    <t>784</t>
  </si>
  <si>
    <t>Malby</t>
  </si>
  <si>
    <t>M21</t>
  </si>
  <si>
    <t>Elektromontáže</t>
  </si>
  <si>
    <t>M22</t>
  </si>
  <si>
    <t>Montáž sdělovací a zabezp. techniky</t>
  </si>
  <si>
    <t>M99</t>
  </si>
  <si>
    <t>Ostatní práce "M"</t>
  </si>
  <si>
    <t>D96</t>
  </si>
  <si>
    <t>Přesuny suti a vybouraných hmot</t>
  </si>
  <si>
    <t>PSU</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</si>
  <si>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</si>
  <si>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</si>
  <si>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</si>
  <si>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</si>
  <si>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</si>
  <si>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</si>
  <si>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</si>
  <si>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</si>
  <si>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</si>
  <si>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</si>
  <si>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</si>
  <si>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</si>
  <si>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</si>
  <si>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</si>
  <si>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</si>
  <si>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</si>
  <si>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</si>
  <si>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</si>
  <si>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</si>
  <si>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</si>
  <si>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</si>
  <si>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</si>
  <si>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</si>
  <si>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</si>
  <si>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</si>
  <si>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</si>
  <si>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</si>
  <si>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</si>
  <si>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</si>
  <si>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</si>
  <si>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</si>
  <si>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991000004RZ1</t>
  </si>
  <si>
    <t>Opatření z hlediska BOZP na staveništi</t>
  </si>
  <si>
    <t>kpl</t>
  </si>
  <si>
    <t>Vlastní</t>
  </si>
  <si>
    <t>Indiv</t>
  </si>
  <si>
    <t>Práce</t>
  </si>
  <si>
    <t>Běžná</t>
  </si>
  <si>
    <t>POL1_0</t>
  </si>
  <si>
    <t>- dle požadavků a podmínek plánu BOZP na staveništi</t>
  </si>
  <si>
    <t>POP</t>
  </si>
  <si>
    <t>VV</t>
  </si>
  <si>
    <t>991000005RZ1</t>
  </si>
  <si>
    <t>Opatření z hlediska používání OOPP na staveništi</t>
  </si>
  <si>
    <t>- ochranné přilby a reflexní vesty</t>
  </si>
  <si>
    <t>- ochranné brýle</t>
  </si>
  <si>
    <t>- pracovní rukavice</t>
  </si>
  <si>
    <t>- polohovací postroje, úvazy</t>
  </si>
  <si>
    <t>991000006RZ1</t>
  </si>
  <si>
    <t>Opatření z hlediska provozu uživatele v objektu</t>
  </si>
  <si>
    <t>- dle požadavků a podmínek uživatele</t>
  </si>
  <si>
    <t>991000008RZ1</t>
  </si>
  <si>
    <t>Dočasná dopravní opatření v areálu SZZ</t>
  </si>
  <si>
    <t>POL1_1</t>
  </si>
  <si>
    <t>Náklady na vyhotovení návrhu dočasného dopravního značení, jeho projednání s dotčenými orgány a organizacemi, dodání dopravních značek, jejich rozmístění a přemísťování a jejich údržba v průběhu výstavby včetně následného odstranění po ukončení stavebních prací</t>
  </si>
  <si>
    <t>005121010R</t>
  </si>
  <si>
    <t>Vybudování zařízení staveniště</t>
  </si>
  <si>
    <t>RTS 25/ II</t>
  </si>
  <si>
    <t>VRN</t>
  </si>
  <si>
    <t>POL99_</t>
  </si>
  <si>
    <t>Zajištění bezpečného příjezdu a přístupu na staveniště včetně značení.</t>
  </si>
  <si>
    <t>Náklady s připojením staveniště na energie + zajištění měření odběru energií.</t>
  </si>
  <si>
    <t>Náklady na úklid v prostoru staveniště a příjezdových komunikací ke staveništi.</t>
  </si>
  <si>
    <t>Opatření k zabránění nadměrného zatěžování staveniště a jeho okolí prachem (např. používání krycích plachet, kropení sutě vodou).</t>
  </si>
  <si>
    <t>Oplocení zařízení staveniště výšky 1,8 m, brány a označení staveniště (cca 50 m) včetně sítí na oplocení</t>
  </si>
  <si>
    <t>005121020R</t>
  </si>
  <si>
    <t>Provoz zařízení staveniště</t>
  </si>
  <si>
    <t>POL99_8</t>
  </si>
  <si>
    <t>Náklady na vybavení zařízení staveniště.</t>
  </si>
  <si>
    <t>Náklady na spotřebované energie provozem zařízení staveniště.</t>
  </si>
  <si>
    <t>005121030R</t>
  </si>
  <si>
    <t>Odstranění zařízení staveniště</t>
  </si>
  <si>
    <t>Náklady na odstranění a odvoz zařízení staveniště.</t>
  </si>
  <si>
    <t>Uvedení stavbou dotčených ploch a ploch zařízení staveniště do původního stavu.</t>
  </si>
  <si>
    <t>SUM</t>
  </si>
  <si>
    <t>- pracovní obuv</t>
  </si>
  <si>
    <t>END</t>
  </si>
  <si>
    <t>999000002RZ1</t>
  </si>
  <si>
    <t>Dokumentace skutečného provedení stavby dle obchodních podmínek</t>
  </si>
  <si>
    <t>kompl</t>
  </si>
  <si>
    <t>tištěna + digitální podoba ( .dwg, .dxf ) v počtu a formátech dle SoD.</t>
  </si>
  <si>
    <t>Vypracování DOKUMENTACE SKUTEČNÉHO PROVEDENÍ STAVBY</t>
  </si>
  <si>
    <t>GEODETICKÉ ZAMĚŘENÍ STAVY</t>
  </si>
  <si>
    <t>GEOMETRICKÝ PLÁN</t>
  </si>
  <si>
    <t>999000002RZ2</t>
  </si>
  <si>
    <t>Kompletační činnost</t>
  </si>
  <si>
    <t>kompletní dokladová část dle SoD (revize, atesty, certifikáty, prohlášení o shodě) pro předání a převzetí dokončeného díla</t>
  </si>
  <si>
    <t>náklady zhotovitele, související s prováděním zkoušek a REVIZÍ předepsaných technickými normami a vyjádřeními dotčených orgánů pro řádné provedení a předání díla.</t>
  </si>
  <si>
    <t>náklady na individuální zkoušky dodaných a smontovaných technologických zařízení včetně komplexního vyzkoušení.</t>
  </si>
  <si>
    <t>náklady zhotovitele na vypracování provozních řádů pro trvalý provoz.</t>
  </si>
  <si>
    <t>náklady na předání všech návodů k obsluze a údržbě pro technologická zařízení a  náklady na zaškolení obsluhy objednatele</t>
  </si>
  <si>
    <t>999000002RZ3</t>
  </si>
  <si>
    <t>Vypracování zhotovitelské REALIZAČNÍ a VÝROBNÍ projektové dokumentace dle obchodních podmínek</t>
  </si>
  <si>
    <t>dle požadavků PD a SOD</t>
  </si>
  <si>
    <t>999000002RZ4</t>
  </si>
  <si>
    <t>Ochrana stávajících inženýrských sítí</t>
  </si>
  <si>
    <t>Ochrana stávajících inženýrských sítí na staveništi.</t>
  </si>
  <si>
    <t>Náklady na přezkoumání podkladů objednatele o stavu inženýrských sítí probíhajících staveništěm nebo dotčenými stavbou i mimo území staveniště.</t>
  </si>
  <si>
    <t>Vytýčení jejich skutečné trasy dle podmínek správců sítí v dokladové části.</t>
  </si>
  <si>
    <t>Zajištění aktualizace vyjádření správců sítí v případě ukončení platnosti vyjádření.</t>
  </si>
  <si>
    <t>999000002RZ5</t>
  </si>
  <si>
    <t>Koordinace stavebních a technologických dodávek</t>
  </si>
  <si>
    <t>999000002RZ6</t>
  </si>
  <si>
    <t>Náklady na podrobnou fotodokumentaci</t>
  </si>
  <si>
    <t>průběhu stavby a pasport současného stavu, předání foto na datovém nosiči 2x</t>
  </si>
  <si>
    <t>999000002RZ7</t>
  </si>
  <si>
    <t>TIČR</t>
  </si>
  <si>
    <t>Stanovisko TIČR dle požadavků zákona č. 250/2021 Sb. a souvisejících vyhlášek a nařízení vlády</t>
  </si>
  <si>
    <t>999000002RZ8</t>
  </si>
  <si>
    <t>Dodatečný statický průzkum</t>
  </si>
  <si>
    <t>POL1_9</t>
  </si>
  <si>
    <t>- statický průzkum stropních a střešních konstrukcí za účelem ověření únosnosti stopních (střešních) konstrukcí, včetně provedení sond do konstrukcí - viz. statické posouzení</t>
  </si>
  <si>
    <t>- kontrola ocelové konstrukce spojovacího koridoru</t>
  </si>
  <si>
    <t>- ostatní průzkumy konstrukcí</t>
  </si>
  <si>
    <t>941941031R00</t>
  </si>
  <si>
    <t>Montáž lešení leh.řad.s podlahami,š.do 1 m, H 10 m</t>
  </si>
  <si>
    <t>m2</t>
  </si>
  <si>
    <t>1 měsíc</t>
  </si>
  <si>
    <t>z : 8*5*3</t>
  </si>
  <si>
    <t>941941191R00</t>
  </si>
  <si>
    <t>Příplatek za každý měsíc použití lešení k pol.1031</t>
  </si>
  <si>
    <t>941941831R00</t>
  </si>
  <si>
    <t>Demontáž lešení leh.řad.s podlahami,š.1 m, H 10 m</t>
  </si>
  <si>
    <t>941955004R00</t>
  </si>
  <si>
    <t>Lešení lehké pomocné, výška podlahy do 3,5 m</t>
  </si>
  <si>
    <t>6*1+4*1</t>
  </si>
  <si>
    <t>3*1+3,8*1+2,9*1</t>
  </si>
  <si>
    <t>943943221R00</t>
  </si>
  <si>
    <t>Montáž lešení prostorové lehké, do 200kg, H 10 m</t>
  </si>
  <si>
    <t>m3</t>
  </si>
  <si>
    <t>2,9*2*7,5</t>
  </si>
  <si>
    <t>943943292R00</t>
  </si>
  <si>
    <t>Příplatek za každý měsíc použití k pol..3221, 3222</t>
  </si>
  <si>
    <t>943943821R00</t>
  </si>
  <si>
    <t>Demontáž lešení, prostor. lehké, 200 kPa, H 10 m</t>
  </si>
  <si>
    <t>944944011R00</t>
  </si>
  <si>
    <t>Montáž ochranné sítě z umělých vláken</t>
  </si>
  <si>
    <t>100</t>
  </si>
  <si>
    <t>944944031R00</t>
  </si>
  <si>
    <t>Příplatek za každý měsíc použití sítí k pol. 4011</t>
  </si>
  <si>
    <t>944944081R00</t>
  </si>
  <si>
    <t>Demontáž ochranné sítě z umělých vláken</t>
  </si>
  <si>
    <t>732080531RZ1</t>
  </si>
  <si>
    <t>Demontáž VZT mřížek, žaluzií</t>
  </si>
  <si>
    <t>kus</t>
  </si>
  <si>
    <t>961044111R00</t>
  </si>
  <si>
    <t>Bourání základů z betonu prostého</t>
  </si>
  <si>
    <t>POL1_</t>
  </si>
  <si>
    <t>2,5</t>
  </si>
  <si>
    <t>961055111R00</t>
  </si>
  <si>
    <t>Bourání základů železobetonových</t>
  </si>
  <si>
    <t>strojovna : 0,45*0,8*(2,05*2+2,9)</t>
  </si>
  <si>
    <t>šachta : 0,45*1*(3,8*2+2*2)</t>
  </si>
  <si>
    <t>šachta deska : 2,9*3,8*0,5</t>
  </si>
  <si>
    <t>962031132R00</t>
  </si>
  <si>
    <t>Bourání příček cihelných tl. 10 cm</t>
  </si>
  <si>
    <t>0,1*2,05*2</t>
  </si>
  <si>
    <t>962032432R00</t>
  </si>
  <si>
    <t>Bourání zdiva z dutých cihel nebo tvárnic na MVC</t>
  </si>
  <si>
    <t>strojovna : 0,45*2,95*(2,05*2+2,9)</t>
  </si>
  <si>
    <t>šachta : 5,22*8,85</t>
  </si>
  <si>
    <t>šachta atika : 0,6*3</t>
  </si>
  <si>
    <t>963012510R00</t>
  </si>
  <si>
    <t>Bourání stropů z desek žb. š. 30 cm, tl. do 14 cm</t>
  </si>
  <si>
    <t>2,9*3,85*0,25</t>
  </si>
  <si>
    <t>963016113R00</t>
  </si>
  <si>
    <t>DMTZ podhledu SDK, kovová kce., 2xoplášť.12,5 mm</t>
  </si>
  <si>
    <t>strojovna : 1,65*2,9</t>
  </si>
  <si>
    <t>963042819R00</t>
  </si>
  <si>
    <t>Bourání schodišťových stupňů betonových</t>
  </si>
  <si>
    <t>m</t>
  </si>
  <si>
    <t>1,2*2</t>
  </si>
  <si>
    <t>964011211R00</t>
  </si>
  <si>
    <t>Vybourání ŽB překladů prefa  dl. 3 m, 50 kg/m</t>
  </si>
  <si>
    <t>1,75*0,45*0,25</t>
  </si>
  <si>
    <t>1,5*0,45*0,25</t>
  </si>
  <si>
    <t>965042221RT1</t>
  </si>
  <si>
    <t>Bourání mazanin betonových tl. nad 10 cm, pl. 1 m2 ručně tl. mazaniny 10 - 15 cm</t>
  </si>
  <si>
    <t>podkladní mazanina : 0,1*4,95*3,8</t>
  </si>
  <si>
    <t>mazanina strojovna : 0,1*1,6*3,8</t>
  </si>
  <si>
    <t>965049112RT1</t>
  </si>
  <si>
    <t>Příplatek, bourání mazanin se svař.síťí nad 10 cm jednostranná výztuž svařovanou sítí</t>
  </si>
  <si>
    <t>965081712R00</t>
  </si>
  <si>
    <t>Bourání dlažeb keramických tl.10 mm, pl. do 1 m2</t>
  </si>
  <si>
    <t>1,1*0,35</t>
  </si>
  <si>
    <t>965081702R00</t>
  </si>
  <si>
    <t>Bourání soklíků z dlažeb keramických</t>
  </si>
  <si>
    <t>2.NP : 3,8+2,5</t>
  </si>
  <si>
    <t>968061125R00</t>
  </si>
  <si>
    <t>Vyvěšení dřevěných dveřních křídel pl. do 2 m2</t>
  </si>
  <si>
    <t>968072455R00</t>
  </si>
  <si>
    <t>Vybourání kovových dveřních zárubní pl. do 2 m2</t>
  </si>
  <si>
    <t>1*2,05</t>
  </si>
  <si>
    <t>968072456R00</t>
  </si>
  <si>
    <t>Vybourání kovových dveřních zárubní pl. nad 2 m2</t>
  </si>
  <si>
    <t>dveře do výtahové šachty</t>
  </si>
  <si>
    <t>1,35*2,22*3</t>
  </si>
  <si>
    <t>999281108R00</t>
  </si>
  <si>
    <t>Přesun hmot pro opravy a údržbu do výšky 12 m</t>
  </si>
  <si>
    <t>t</t>
  </si>
  <si>
    <t>Přesun hmot</t>
  </si>
  <si>
    <t>POL7_</t>
  </si>
  <si>
    <t>711140102R00</t>
  </si>
  <si>
    <t>Odstr.izolace proti vlhk.vodor. pásy přitav.,2vrst</t>
  </si>
  <si>
    <t>POL1_7</t>
  </si>
  <si>
    <t>4,95*3,8</t>
  </si>
  <si>
    <t>711140202R00</t>
  </si>
  <si>
    <t>Odstr.izolace proti vlhk.svis. pásy přitav.,2vrs</t>
  </si>
  <si>
    <t>1*(4,95*2+3,8*2)</t>
  </si>
  <si>
    <t>711180101R00</t>
  </si>
  <si>
    <t>Odstr.izolace proti vlhkosti vodor.profil.fólie</t>
  </si>
  <si>
    <t>pojistná HI : 3,9*2,4</t>
  </si>
  <si>
    <t>998711201R00</t>
  </si>
  <si>
    <t>Přesun hmot pro izolace proti vodě, v objektech výšky do 6 m</t>
  </si>
  <si>
    <t>712300832R00</t>
  </si>
  <si>
    <t>Odstranění živičné krytiny střech do 10° 2vrstvé</t>
  </si>
  <si>
    <t>2,9*3,85</t>
  </si>
  <si>
    <t>0,6*(3,55*2+2,3)</t>
  </si>
  <si>
    <t>998712202R00</t>
  </si>
  <si>
    <t>Přesun hmot pro povlakové krytiny, v objektech výšky do 12 m</t>
  </si>
  <si>
    <t>713100813R00</t>
  </si>
  <si>
    <t>Odstranění tepelné izolace, polystyrén tl. nad 5cm</t>
  </si>
  <si>
    <t>2,3*3,55</t>
  </si>
  <si>
    <t>998713202R00</t>
  </si>
  <si>
    <t>Přesun hmot pro izolace tepelné, v objektech výšky do 12 m</t>
  </si>
  <si>
    <t>735411812R00</t>
  </si>
  <si>
    <t>Demontáž konvektorů, délka do 1600 mm</t>
  </si>
  <si>
    <t>998735201R00</t>
  </si>
  <si>
    <t>Přesun hmot pro otopná tělesa, v objektech výšky do 6 m</t>
  </si>
  <si>
    <t>762088116R00</t>
  </si>
  <si>
    <t>Zakrývání provizorní plachtou 15x20m,vč.odstranění</t>
  </si>
  <si>
    <t>762131811R00</t>
  </si>
  <si>
    <t>Demontáž bednění stěn z hrubých prken, latí</t>
  </si>
  <si>
    <t>3,9*3,4</t>
  </si>
  <si>
    <t>762331811R00</t>
  </si>
  <si>
    <t>Demontáž konstrukcí krovů z hranolů do 120 cm2</t>
  </si>
  <si>
    <t>2,4*5+3,8*2</t>
  </si>
  <si>
    <t>998762202R00</t>
  </si>
  <si>
    <t>Přesun hmot pro tesařské konstrukce, výšky do 12 m</t>
  </si>
  <si>
    <t>764331850R00</t>
  </si>
  <si>
    <t>Demontáž lemování zdí, rš 400 a 500 mm, do 30°</t>
  </si>
  <si>
    <t>1.NP : 3,8</t>
  </si>
  <si>
    <t>764351836R00</t>
  </si>
  <si>
    <t>Demontáž háků, sklon do 30°</t>
  </si>
  <si>
    <t>764352810R00</t>
  </si>
  <si>
    <t>Demontáž žlabů půlkruh. rovných, rš 330 mm, do 30°</t>
  </si>
  <si>
    <t>2,9</t>
  </si>
  <si>
    <t>764391820R00</t>
  </si>
  <si>
    <t>Demontáž závětrné lišty, rš 250 a 330 mm, do 30°</t>
  </si>
  <si>
    <t>2,4</t>
  </si>
  <si>
    <t>764392842R00</t>
  </si>
  <si>
    <t>Demontáž okapničky rš 150 mm, sklon do 30°</t>
  </si>
  <si>
    <t>podkladní</t>
  </si>
  <si>
    <t>střecha : 2,9</t>
  </si>
  <si>
    <t>1.NP : 3,9</t>
  </si>
  <si>
    <t>764396810R00</t>
  </si>
  <si>
    <t>Demontáž krycí dilatační lišty, rš 250 mm, do 30°</t>
  </si>
  <si>
    <t>mezi střechami : 2,85+3,85</t>
  </si>
  <si>
    <t>764410850R00</t>
  </si>
  <si>
    <t>Demontáž oplechování parapetů,rš od 100 do 330 mm</t>
  </si>
  <si>
    <t>1,9</t>
  </si>
  <si>
    <t>764430840R00</t>
  </si>
  <si>
    <t>Demontáž oplechování zdí,rš od 330 do 500 mm</t>
  </si>
  <si>
    <t>atika : 3,85*2+2,9</t>
  </si>
  <si>
    <t>764454801R00</t>
  </si>
  <si>
    <t>Demontáž odpadních trub kruhových,D 75 a 100 mm</t>
  </si>
  <si>
    <t>998764202R00</t>
  </si>
  <si>
    <t>Přesun hmot pro klempířské konstrukce, v objektech výšky do 12 m</t>
  </si>
  <si>
    <t>767996801R00</t>
  </si>
  <si>
    <t>Demontáž atypických ocelových konstr. do 50 kg</t>
  </si>
  <si>
    <t>kg</t>
  </si>
  <si>
    <t>ochrana rohů : 3*3</t>
  </si>
  <si>
    <t>přechodový nerezový plech : 5</t>
  </si>
  <si>
    <t>ostatní : 100</t>
  </si>
  <si>
    <t>998767201R00</t>
  </si>
  <si>
    <t>Přesun hmot pro zámečnické konstrukce, v objektech výšky do 6 m</t>
  </si>
  <si>
    <t>979087112R00</t>
  </si>
  <si>
    <t>Nakládání suti na dopravní prostředky</t>
  </si>
  <si>
    <t>Přesun suti</t>
  </si>
  <si>
    <t>POL8_</t>
  </si>
  <si>
    <t>.</t>
  </si>
  <si>
    <t>979011111R00</t>
  </si>
  <si>
    <t>Svislá doprava suti a vybouraných hmot za prvé podlaží nad nebo pod základním podlažím</t>
  </si>
  <si>
    <t>801-3</t>
  </si>
  <si>
    <t>979011121R00</t>
  </si>
  <si>
    <t>Svislá doprava suti a vybouraných hmot příplatek za každé další podlaží</t>
  </si>
  <si>
    <t>979081111R00</t>
  </si>
  <si>
    <t>Odvoz suti a vybour. hmot na skládku do 1 km</t>
  </si>
  <si>
    <t>979081121R00</t>
  </si>
  <si>
    <t>Příplatek k odvozu za každý další 1 km</t>
  </si>
  <si>
    <t>20 km</t>
  </si>
  <si>
    <t>979082111R00</t>
  </si>
  <si>
    <t>Vnitrostaveništní doprava suti do 10 m</t>
  </si>
  <si>
    <t>979082121R00</t>
  </si>
  <si>
    <t>Příplatek k vnitrost. dopravě suti za dalších 5 m</t>
  </si>
  <si>
    <t>979999999R00</t>
  </si>
  <si>
    <t>Poplatek za skládku 10 % příměsí</t>
  </si>
  <si>
    <t>765323830R00</t>
  </si>
  <si>
    <t>Demontáž azbestocement.vlnovek, na konstr.,do suti</t>
  </si>
  <si>
    <t>3,9*2,4</t>
  </si>
  <si>
    <t>765000009RZ1</t>
  </si>
  <si>
    <t>Zpracování technologického postupu odstraňování střešní krytiny</t>
  </si>
  <si>
    <t>vč. zajištění kladného stanoviska KHS</t>
  </si>
  <si>
    <t>765000012RZ1</t>
  </si>
  <si>
    <t>Akreditovaný odběr, analýza vzorku materiálu vystavení protokolu: vzorek jednovrství</t>
  </si>
  <si>
    <t>ks</t>
  </si>
  <si>
    <t>Akreditovaný odběr, analýza vzorku materiálu a vystavení protokolu: vzorek jednovrství</t>
  </si>
  <si>
    <t>765000014RZ1</t>
  </si>
  <si>
    <t>Zřízení kontrolovaného pásma</t>
  </si>
  <si>
    <t>dle požadavků plánu BOZP a stanoviska KHS</t>
  </si>
  <si>
    <t>765000015RZ1</t>
  </si>
  <si>
    <t>Zřízení a provoz dekontaminační person. propusti</t>
  </si>
  <si>
    <t>765000016RZ1</t>
  </si>
  <si>
    <t>Provoz odsávání a filtrace vzduchu z KP</t>
  </si>
  <si>
    <t>765000017RZ1</t>
  </si>
  <si>
    <t>Balení azbestu do Big Bag</t>
  </si>
  <si>
    <t>0,2059</t>
  </si>
  <si>
    <t>765000018RZ1</t>
  </si>
  <si>
    <t>Chemická enkapsulace azbestu před a v průběhu demontáže</t>
  </si>
  <si>
    <t>3,9*2,4*2</t>
  </si>
  <si>
    <t>765000019RZ1</t>
  </si>
  <si>
    <t>Čištění prostoru KP</t>
  </si>
  <si>
    <t>765000021RZ1</t>
  </si>
  <si>
    <t>OOPP (overall kombinéza, filtr, dýchací prostředky</t>
  </si>
  <si>
    <t>765000022RZ1</t>
  </si>
  <si>
    <t>Transport stabilizovaného materiálu z místa prací do přistaveného kontejneru</t>
  </si>
  <si>
    <t>998765201R00</t>
  </si>
  <si>
    <t>Přesun hmot pro krytiny tvrdé, v objektech výšky do 6 m</t>
  </si>
  <si>
    <t>50 km</t>
  </si>
  <si>
    <t>979990201R00</t>
  </si>
  <si>
    <t>Poplatek za skládku suti -azbestocementové výrobky</t>
  </si>
  <si>
    <t>včetně likvidace nebezpečného odpadu</t>
  </si>
  <si>
    <t>113107620R00</t>
  </si>
  <si>
    <t>Odstranění podkladu nad 50 m2,kam.drcené tl.20 cm</t>
  </si>
  <si>
    <t>40</t>
  </si>
  <si>
    <t>113108306R00</t>
  </si>
  <si>
    <t>Odstranění asfaltové vrstvy pl.do 50 m2, tl. 6 cm</t>
  </si>
  <si>
    <t>115101201R00</t>
  </si>
  <si>
    <t>Čerpání vody na výšku do 10 m, přítok do 500 l/min</t>
  </si>
  <si>
    <t>h</t>
  </si>
  <si>
    <t>14 dnů</t>
  </si>
  <si>
    <t>24*14</t>
  </si>
  <si>
    <t>120901121RT1</t>
  </si>
  <si>
    <t>Bourání konstrukcí z prostého betonu v odkopávkách pneumatickým kladivem</t>
  </si>
  <si>
    <t>1,5</t>
  </si>
  <si>
    <t>120901123RT1</t>
  </si>
  <si>
    <t>Bourání konstrukcí ze železobetonu v odkopávkách pneumatickým kladivem</t>
  </si>
  <si>
    <t>0,5</t>
  </si>
  <si>
    <t>130001101R00</t>
  </si>
  <si>
    <t>Příplatek za ztížené hloubení v blízkosti vedení</t>
  </si>
  <si>
    <t>22,5*5,5*0,1</t>
  </si>
  <si>
    <t>131201112R00</t>
  </si>
  <si>
    <t>Hloubení nezapaž. jam hor.3 do 1000 m3, STROJNĚ</t>
  </si>
  <si>
    <t>Položka obsahuje hloubení jámy traktorbagrem, naložení výkopku na dopravní prostředek pro svislé, nebo vodorovné přemístění, popř. přemístění výkopku do 3 m (po povrchu území), případné zajištění rypadel polštáři, udržování pracoviště a ochranu výkopiště proti stékání srážkové vody z okolního terénu i s jejím odvodněním, nebo odvedením, přesekání a odstranění kořenů ve výkopišti, odstranění napadávek, urovnání dna výkopu.</t>
  </si>
  <si>
    <t>22,5*5,5</t>
  </si>
  <si>
    <t>131201119R00</t>
  </si>
  <si>
    <t>Příplatek za lepivost - hloubení nezap.jam v hor.3</t>
  </si>
  <si>
    <t>139601102R00</t>
  </si>
  <si>
    <t>Ruční výkop jam, rýh a šachet v hornině tř. 3</t>
  </si>
  <si>
    <t>dočištění, sondy  - 5%</t>
  </si>
  <si>
    <t>22,5*5,5*0,05</t>
  </si>
  <si>
    <t>151101201R00</t>
  </si>
  <si>
    <t>Pažení stěn výkopu - příložné - hloubky do 4 m</t>
  </si>
  <si>
    <t>4*(4,5+5,5+7,5)</t>
  </si>
  <si>
    <t>151101211R00</t>
  </si>
  <si>
    <t>Odstranění pažení stěn - příložné - hl. do 4 m</t>
  </si>
  <si>
    <t>161101101R00</t>
  </si>
  <si>
    <t>Svislé přemístění výkopku z hor.1-4 do 2,5 m</t>
  </si>
  <si>
    <t>ruční výkopy</t>
  </si>
  <si>
    <t>123,75*0,05</t>
  </si>
  <si>
    <t>162607119R00</t>
  </si>
  <si>
    <t>Pripl zkd 1000m</t>
  </si>
  <si>
    <t>71,25*10</t>
  </si>
  <si>
    <t>162201102R00</t>
  </si>
  <si>
    <t>Vodorovné přemístění výkopku z hor.1-4 do 50 m</t>
  </si>
  <si>
    <t>123,75</t>
  </si>
  <si>
    <t>162301101R00</t>
  </si>
  <si>
    <t>Vodorovné přemístění výkopku z hor.1-4 do 500 m</t>
  </si>
  <si>
    <t>162701105R00</t>
  </si>
  <si>
    <t>Vodorovné přemístění výkopku z hor.1-4 do 10000 m</t>
  </si>
  <si>
    <t>71,25</t>
  </si>
  <si>
    <t>167101102R00</t>
  </si>
  <si>
    <t>Nakládání výkopku z hor.1-4 v množství nad 100 m3</t>
  </si>
  <si>
    <t>171201201R00</t>
  </si>
  <si>
    <t>Uložení sypaniny na skl.-sypanina na výšku přes 2m</t>
  </si>
  <si>
    <t>skládka nebo mezideponie v areálu SZZ</t>
  </si>
  <si>
    <t>123,75-52,5</t>
  </si>
  <si>
    <t>174101101R00</t>
  </si>
  <si>
    <t>Zásyp jam, rýh, šachet se zhutněním</t>
  </si>
  <si>
    <t>ZPĚTNÝ ZÁSYP NOVÉ ŠACHTY</t>
  </si>
  <si>
    <t>199000002R00</t>
  </si>
  <si>
    <t>Poplatek za skládku horniny 1- 4</t>
  </si>
  <si>
    <t>52,5</t>
  </si>
  <si>
    <t>271571112R00</t>
  </si>
  <si>
    <t>Polštář základu ze štěrkopísku netříděného</t>
  </si>
  <si>
    <t>zhutněné štěrkopískové lože</t>
  </si>
  <si>
    <t>0,15*(3,2*4,2)</t>
  </si>
  <si>
    <t>273313511R00</t>
  </si>
  <si>
    <t>Beton základových desek prostý C 12/15</t>
  </si>
  <si>
    <t>0,1*(3,2*4,2)</t>
  </si>
  <si>
    <t>273326141RU1</t>
  </si>
  <si>
    <t>Zákl. desky z betonu železového vodostaveb. C30/37 XC4 odolnost proti korozi způsobené karbonací</t>
  </si>
  <si>
    <t>0,4*(2,98*3,91)</t>
  </si>
  <si>
    <t>273361821R00</t>
  </si>
  <si>
    <t>Výztuž základových desek z beton. oceli 10505 (R)</t>
  </si>
  <si>
    <t>kompletní výztuž základové konstrukce výtahové šachty - viz. výpis materiálů</t>
  </si>
  <si>
    <t/>
  </si>
  <si>
    <t>profily d 10</t>
  </si>
  <si>
    <t>1,347*1,2</t>
  </si>
  <si>
    <t>274351215R00</t>
  </si>
  <si>
    <t>Bednění stěn základových pasů - zřízení</t>
  </si>
  <si>
    <t>5,5*0,4*2</t>
  </si>
  <si>
    <t>274351216R00</t>
  </si>
  <si>
    <t>Bednění stěn základových pasů - odstranění</t>
  </si>
  <si>
    <t>279311115R00</t>
  </si>
  <si>
    <t>Postupné podbetonování zákl. zdiva  C 20/25</t>
  </si>
  <si>
    <t>postupné podbetonování základů při odkopání</t>
  </si>
  <si>
    <t>5*0,6*0,4*2</t>
  </si>
  <si>
    <t>279323511R00</t>
  </si>
  <si>
    <t>Železobeton základ. zdí vodostavební C 30/37 XC4</t>
  </si>
  <si>
    <t>XC4</t>
  </si>
  <si>
    <t>0,45*(3,91*2+2,08*2)*3,65</t>
  </si>
  <si>
    <t>279351105R00</t>
  </si>
  <si>
    <t>Bednění stěn základových zdí, oboustranné-zřízení</t>
  </si>
  <si>
    <t>vnitřek : 3,65*(3,01*2+2,08*2)</t>
  </si>
  <si>
    <t>venek : 4,05*(2,98+3,91*2)</t>
  </si>
  <si>
    <t>279351106R00</t>
  </si>
  <si>
    <t>Bednění stěn základových zdí, oboustranné-odstran.</t>
  </si>
  <si>
    <t>289970111R00</t>
  </si>
  <si>
    <t>Vrstva geotextilie Geofiltex 300g/m2</t>
  </si>
  <si>
    <t>4,2*(4*2+3,2)</t>
  </si>
  <si>
    <t>311238219R00</t>
  </si>
  <si>
    <t>Zdivo POROTHERM 44 P+D P15 na MC 10, tl. 440 mm</t>
  </si>
  <si>
    <t>2,68*6,25</t>
  </si>
  <si>
    <t>OTVORY : -1,4*2,28*2</t>
  </si>
  <si>
    <t>311238326R00</t>
  </si>
  <si>
    <t>Zdivo POROTHERM 30 AKU Z Profi P20, tl. 300 mm</t>
  </si>
  <si>
    <t>(2,98+3,76+3,76)*8,9</t>
  </si>
  <si>
    <t>2,98*4,75</t>
  </si>
  <si>
    <t>OTVORY : -(2,28*1,4)*2</t>
  </si>
  <si>
    <t>ATIKA : (2,98+3,76+3,76)*0,4</t>
  </si>
  <si>
    <t>311419811R00</t>
  </si>
  <si>
    <t>Izolace nopová fólie + geotextilie systémová zakončovací lišta, D+M</t>
  </si>
  <si>
    <t>výška nopů 10 mm</t>
  </si>
  <si>
    <t>4,2*(4*2+3,2)+4,2*2*2</t>
  </si>
  <si>
    <t>317168133RT2</t>
  </si>
  <si>
    <t>Překlad POROTHERM 7 vysoký 70x238x1750 mm pro orientované uložení</t>
  </si>
  <si>
    <t>KP1, KP2</t>
  </si>
  <si>
    <t>4+4</t>
  </si>
  <si>
    <t>6</t>
  </si>
  <si>
    <t>411121221RT2</t>
  </si>
  <si>
    <t>Osazování stropních desek š. do 60, dl. do 90 cm včetně dodávky PZD 9/10  59x29x6,5</t>
  </si>
  <si>
    <t>37</t>
  </si>
  <si>
    <t>411121221RT4</t>
  </si>
  <si>
    <t>Osazování stropních desek š. do 60, dl. do 90 cm včetně dodávky PZD 11/10  89x29x6,5</t>
  </si>
  <si>
    <t>411321414R00</t>
  </si>
  <si>
    <t>Stropy deskové ze železobetonu C 25/30</t>
  </si>
  <si>
    <t>3,61*2,68*0,15</t>
  </si>
  <si>
    <t>411351101RT1</t>
  </si>
  <si>
    <t>Bednění stropů deskových, bednění vlastní -zřízení bednicí materiál prkna</t>
  </si>
  <si>
    <t>boky stropní desky</t>
  </si>
  <si>
    <t>0,2*(2,68*2+3,61*2)</t>
  </si>
  <si>
    <t>411351102R00</t>
  </si>
  <si>
    <t>Bednění stropů deskových, vlastní - odstranění</t>
  </si>
  <si>
    <t>411354175R00</t>
  </si>
  <si>
    <t>Podpěrná konstr. stropů do 20 kPa - zřízení</t>
  </si>
  <si>
    <t>podepření stropu šachty před betonáží</t>
  </si>
  <si>
    <t>2,08*3,01</t>
  </si>
  <si>
    <t>411354176R00</t>
  </si>
  <si>
    <t>Podpěrná konstr. stropů do 20 kPa - odstranění</t>
  </si>
  <si>
    <t>411361921RT4</t>
  </si>
  <si>
    <t>Výztuž stropů svařovanou sítí průměr drátu  6,0, oka 100/100 mm KH30</t>
  </si>
  <si>
    <t>4,4 kg/m2</t>
  </si>
  <si>
    <t>2,68*3,61*0,044*1,3</t>
  </si>
  <si>
    <t>413941123R00</t>
  </si>
  <si>
    <t>Osazení válcovaných nosníků ve stropech č. 14 - 22</t>
  </si>
  <si>
    <t>IPE 14 : 0,0129*2,48*5</t>
  </si>
  <si>
    <t>HEB 14 : 0,0337*2,48</t>
  </si>
  <si>
    <t>413941123RT2</t>
  </si>
  <si>
    <t>Osazení válcovaných nosníků ve stropech č. 14 - 22 včetně dodávky profilu I č. 14</t>
  </si>
  <si>
    <t>montážní nosník pro výtah</t>
  </si>
  <si>
    <t>0,0143*2*2,48</t>
  </si>
  <si>
    <t>417321414R00</t>
  </si>
  <si>
    <t>Ztužující pásy a věnce z betonu železového C 25/30</t>
  </si>
  <si>
    <t>V1 : 0,2*(9,6748-6,2608)</t>
  </si>
  <si>
    <t>V2 : 0,15*2,79</t>
  </si>
  <si>
    <t>417351111R00</t>
  </si>
  <si>
    <t>Bednění ztužujících věnců, obě strany - zřízení</t>
  </si>
  <si>
    <t>(3,01*2+3,61*2+2,68*2+2,08*2)</t>
  </si>
  <si>
    <t>(2,68+2,08+3,01*2+3,61*2+0,3*2)</t>
  </si>
  <si>
    <t>417351113R00</t>
  </si>
  <si>
    <t>Bednění ztužujících věnců, obě strany - odstranění</t>
  </si>
  <si>
    <t>417361821R00</t>
  </si>
  <si>
    <t>Výztuž ztužujících pásů a věnců z oceli 10505(R)</t>
  </si>
  <si>
    <t>pruty d14</t>
  </si>
  <si>
    <t>třmínky d6</t>
  </si>
  <si>
    <t>1,1013*0,3</t>
  </si>
  <si>
    <t>457451111R00</t>
  </si>
  <si>
    <t>Cementový potěr tl.do 4 cm bez vložky</t>
  </si>
  <si>
    <t>dno šachty : 2,08*3,01</t>
  </si>
  <si>
    <t>13383425</t>
  </si>
  <si>
    <t>Tyč průřezu IPE 140, střední, jakost oceli S235</t>
  </si>
  <si>
    <t>SPCM</t>
  </si>
  <si>
    <t>Specifikace</t>
  </si>
  <si>
    <t>POL3_1</t>
  </si>
  <si>
    <t>strop šachty : 0,0129*2,48*5*1,05</t>
  </si>
  <si>
    <t>13388435</t>
  </si>
  <si>
    <t>Tyč průřezu HEB140, střední, jakost oceli S235</t>
  </si>
  <si>
    <t>0,0337*2,48*1,05</t>
  </si>
  <si>
    <t>564861111RT3</t>
  </si>
  <si>
    <t>Podklad ze štěrkodrti po zhutnění tloušťky 20 cm štěrkodrť frakce 0-45 mm</t>
  </si>
  <si>
    <t>doplnění zpevněných ploch ze štěrkodrti</t>
  </si>
  <si>
    <t>45</t>
  </si>
  <si>
    <t>564952111R00</t>
  </si>
  <si>
    <t>Podklad z mechanicky zpevněného kameniva tl. 15 cm</t>
  </si>
  <si>
    <t>564962111R00</t>
  </si>
  <si>
    <t>Podklad z mechanicky zpevněného kameniva tl. 20 cm</t>
  </si>
  <si>
    <t>565161212R00</t>
  </si>
  <si>
    <t>Podklad z obal kamen.ACP 22+, š.nad 3 m, tl. 9 cm</t>
  </si>
  <si>
    <t>573191111R00</t>
  </si>
  <si>
    <t>Nátěr infiltrační kationaktivní emulzí 1kg/m2</t>
  </si>
  <si>
    <t>573211112R00</t>
  </si>
  <si>
    <t>Postřik živičný spojovací z asfaltu 0,2 kg/m2</t>
  </si>
  <si>
    <t>577132111R00</t>
  </si>
  <si>
    <t>Beton asfalt. ACO 11+ obrusný, š.nad 3 m, tl. 4 cm</t>
  </si>
  <si>
    <t>577152123R00</t>
  </si>
  <si>
    <t>Beton asfalt. ACL 16+ ložný, š. nad 3 m, tl. 6 cm</t>
  </si>
  <si>
    <t>611421133R00</t>
  </si>
  <si>
    <t>Omítka vnitřní stropů rovných, MVC, štuková</t>
  </si>
  <si>
    <t>šachta strop : 3,01*2,08</t>
  </si>
  <si>
    <t>612409991R00</t>
  </si>
  <si>
    <t>Začištění omítek kolem oken,dveří apod.</t>
  </si>
  <si>
    <t>okna a dveře</t>
  </si>
  <si>
    <t>(2,28*2+1,4)*4</t>
  </si>
  <si>
    <t>612421637R00</t>
  </si>
  <si>
    <t>Omítka vnitřní zdiva, MVC, štuková</t>
  </si>
  <si>
    <t>nové zdivo</t>
  </si>
  <si>
    <t>šachta : 12,55*(2,08*2+3,01*2)</t>
  </si>
  <si>
    <t>611323042RZ1</t>
  </si>
  <si>
    <t>Penetrace podkladu</t>
  </si>
  <si>
    <t>pod omítky</t>
  </si>
  <si>
    <t>šachta stěny : 12,55*(2,08*2+3,01*2)</t>
  </si>
  <si>
    <t>620991121R00</t>
  </si>
  <si>
    <t>Zakrývání výplní vnějších otvorů z lešení</t>
  </si>
  <si>
    <t>1,4*2,28*4</t>
  </si>
  <si>
    <t>622311521RV1</t>
  </si>
  <si>
    <t>Zateplovací systém Baumit, sokl, XPS tl. 80 mm zakončený stěrkou s výztužnou tkaninou</t>
  </si>
  <si>
    <t>(3,99*2+3,16)*4,05</t>
  </si>
  <si>
    <t>622311524RV1</t>
  </si>
  <si>
    <t>Zateplovací systém Baumit, sokl, XPS tl. 140 mm zakončený stěrkou s výztužnou tkaninou</t>
  </si>
  <si>
    <t>0,5*(2,98+3,91*2)</t>
  </si>
  <si>
    <t>1,2*(2,98+2,6)</t>
  </si>
  <si>
    <t>622311734RV1</t>
  </si>
  <si>
    <t>Zatepl.syst. Baumit, fasáda, miner.desky KV 140 mm zakončený stěrkou s výztužnou tkaninou</t>
  </si>
  <si>
    <t>od úrovně 0,5 m nad terénem po oplechování atiky</t>
  </si>
  <si>
    <t>dodání a nalepení včetně síťoviny a stěrky</t>
  </si>
  <si>
    <t>včetně kruhových zátek - průměr cca 70 mm - pro krytí všech kotev zateplovacího systému</t>
  </si>
  <si>
    <t>3,91*9,1*2</t>
  </si>
  <si>
    <t>2,98*9,1</t>
  </si>
  <si>
    <t>2,98*4</t>
  </si>
  <si>
    <t>622311753RT3</t>
  </si>
  <si>
    <t>Zatepl.syst. Baumit, ostění, miner.desky KV 30 mm s omítkou SilikonTop K2, lepidlo ProContact</t>
  </si>
  <si>
    <t>0,45*(2,28*2+1,4)*2</t>
  </si>
  <si>
    <t>622401931R00</t>
  </si>
  <si>
    <t>Příplatek za pracnost, celková pl. otvorů do 35%</t>
  </si>
  <si>
    <t>110,2</t>
  </si>
  <si>
    <t>12,096</t>
  </si>
  <si>
    <t>622421121RT2</t>
  </si>
  <si>
    <t>Omítka vnější stěn, MVC, hrubá zatřená s použitím suché maltové směsi</t>
  </si>
  <si>
    <t>pod KZS</t>
  </si>
  <si>
    <t>9,6*(3,61*2+2,68)</t>
  </si>
  <si>
    <t>5,5*2,68</t>
  </si>
  <si>
    <t>622471317R00</t>
  </si>
  <si>
    <t>Silikonová omítka stěn vnějších, složitost 1 - 2 drásaná 2,5 kg/m2, zrno 2,0 mm</t>
  </si>
  <si>
    <t>NOVÁ : 110,2</t>
  </si>
  <si>
    <t>5,364</t>
  </si>
  <si>
    <t>622131141RX1</t>
  </si>
  <si>
    <t>Penetrace vně stěna</t>
  </si>
  <si>
    <t>pod probarvenou omítku</t>
  </si>
  <si>
    <t>622405911RZ1</t>
  </si>
  <si>
    <t>Soklová základací lišta tl 0,8 mm</t>
  </si>
  <si>
    <t>1.NP : 3,91*2+1,58</t>
  </si>
  <si>
    <t>2.NP : 2,6+1,25</t>
  </si>
  <si>
    <t>622405912RZ2</t>
  </si>
  <si>
    <t>Kamenná probarvená omítka s organickým pojivem</t>
  </si>
  <si>
    <t>622405931RZ1</t>
  </si>
  <si>
    <t>Rohová lišta Al  s tkaninou</t>
  </si>
  <si>
    <t>2,28*4+1,4*2</t>
  </si>
  <si>
    <t>9,6*2+4,85*2</t>
  </si>
  <si>
    <t>622405941RZ1</t>
  </si>
  <si>
    <t>Začišťovací okenní lišta</t>
  </si>
  <si>
    <t>622405943RZ1</t>
  </si>
  <si>
    <t>Okrajová lišta nádpraží s okapničkou</t>
  </si>
  <si>
    <t>bm</t>
  </si>
  <si>
    <t>1,4*2</t>
  </si>
  <si>
    <t>622405944RZ1</t>
  </si>
  <si>
    <t>Dilatační lišta</t>
  </si>
  <si>
    <t>5,1*2+1,2</t>
  </si>
  <si>
    <t>919735112R00</t>
  </si>
  <si>
    <t>Řezání stávajícího živičného krytu tl. 5 - 10 cm</t>
  </si>
  <si>
    <t>12+4,25</t>
  </si>
  <si>
    <t>S : 5,3*4,85</t>
  </si>
  <si>
    <t>J : 5,3*4,2</t>
  </si>
  <si>
    <t>V : 5*4,2</t>
  </si>
  <si>
    <t>941941032R00</t>
  </si>
  <si>
    <t>Montáž lešení leh.řad.s podlahami,š.do 1 m, H 30 m</t>
  </si>
  <si>
    <t>Z : 9,6*6,2</t>
  </si>
  <si>
    <t>2 měsíce</t>
  </si>
  <si>
    <t>S : 5,3*4,85*2</t>
  </si>
  <si>
    <t>J : 5,3*4,2*2</t>
  </si>
  <si>
    <t>V : 5*4,2*2</t>
  </si>
  <si>
    <t>941941192R00</t>
  </si>
  <si>
    <t>Příplatek za každý měsíc použití lešení k pol.1032</t>
  </si>
  <si>
    <t>Z : 9,6*6,2*2</t>
  </si>
  <si>
    <t>včetně zapravení fasády po kotvách lešení</t>
  </si>
  <si>
    <t>941941832R00</t>
  </si>
  <si>
    <t>Demontáž lešení leh.řad.s podlahami,š.1 m, H 30 m</t>
  </si>
  <si>
    <t>pro stavbu základů šachty</t>
  </si>
  <si>
    <t>1*(5*2+3,2)</t>
  </si>
  <si>
    <t>943943222R00</t>
  </si>
  <si>
    <t>Montáž lešení prostorové lehké, do 200kg, H 22 m</t>
  </si>
  <si>
    <t>12*(3,01*2,08)</t>
  </si>
  <si>
    <t>943943291R00</t>
  </si>
  <si>
    <t>Příplatek za půdorysnou plochu do 6 m2</t>
  </si>
  <si>
    <t>12*(3,01*2,08)*2</t>
  </si>
  <si>
    <t>943943822R00</t>
  </si>
  <si>
    <t>Demontáž lešení, prostor. lehké, 200 kPa, H 22 m</t>
  </si>
  <si>
    <t>68,965</t>
  </si>
  <si>
    <t>59,52</t>
  </si>
  <si>
    <t>68,965*2</t>
  </si>
  <si>
    <t>59,52*2</t>
  </si>
  <si>
    <t>944945012R00</t>
  </si>
  <si>
    <t>Montáž záchytné stříšky H 4,5 m, šířky do 2 m</t>
  </si>
  <si>
    <t>záchytná stříšky nad vstupy do objektu ze dvora</t>
  </si>
  <si>
    <t>944945192R00</t>
  </si>
  <si>
    <t>Příplatek za každý měsíc použ.stříšky, k pol. 5012</t>
  </si>
  <si>
    <t>2*2</t>
  </si>
  <si>
    <t>944945812R00</t>
  </si>
  <si>
    <t>Demontáž záchytné stříšky H 4,5 m, šířky do 2 m</t>
  </si>
  <si>
    <t>949942101R00</t>
  </si>
  <si>
    <t>Nájem za hydraulickou zvedací plošinu, H do 27 m</t>
  </si>
  <si>
    <t>5 pacovních dnů</t>
  </si>
  <si>
    <t>5*8</t>
  </si>
  <si>
    <t>952901111R00</t>
  </si>
  <si>
    <t>Vyčištění budov o výšce podlaží do 4 m</t>
  </si>
  <si>
    <t>šachta : 3,01*2,08</t>
  </si>
  <si>
    <t>998011002R00</t>
  </si>
  <si>
    <t>Přesun hmot pro budovy zděné výšky do 12 m</t>
  </si>
  <si>
    <t>711111001RZ2</t>
  </si>
  <si>
    <t>Izolace proti vlhkosti vodor. nátěr ALP za studena 1x nátěr - včetně dodávky penetračního laku ALP-M</t>
  </si>
  <si>
    <t>parozábrana : 2,68*3,61</t>
  </si>
  <si>
    <t>dno : 2,9*3,9</t>
  </si>
  <si>
    <t>711112001RZ1</t>
  </si>
  <si>
    <t>Izolace proti vlhkosti svis. nátěr ALP, za studena 1x nátěr - včetně dodávky asfaltového laku</t>
  </si>
  <si>
    <t>stěny : 4,05*(3,9*2+2,98*2)</t>
  </si>
  <si>
    <t>711141559RT1</t>
  </si>
  <si>
    <t>Izolace proti vlhk. vodorovná pásy přitavením 1 vrstva - materiál ve specifikaci</t>
  </si>
  <si>
    <t>711141559RT2</t>
  </si>
  <si>
    <t>Izolace proti vlhk. vodorovná pásy přitavením 2 vrstvy - materiál ve specifikaci</t>
  </si>
  <si>
    <t>711142559RT2</t>
  </si>
  <si>
    <t>Izolace proti vlhkosti svislá pásy přitavením 2 vrstvy - materiál ve specifikaci</t>
  </si>
  <si>
    <t>711774202R00</t>
  </si>
  <si>
    <t>Provedení zpětných spojů</t>
  </si>
  <si>
    <t>dno : (2,9+3,9)*2</t>
  </si>
  <si>
    <t>628322872RZZ</t>
  </si>
  <si>
    <t>Pás asfaltovaný oxidovaný V 60 S 35</t>
  </si>
  <si>
    <t>POL3_7</t>
  </si>
  <si>
    <t>dno : 2,9*3,9*1,3</t>
  </si>
  <si>
    <t>stěny : 4,05*(3,9*2+2,98*2)*1,3</t>
  </si>
  <si>
    <t>62836302RZZ</t>
  </si>
  <si>
    <t>Pás asfaltovaný  Al S40 protiradonový</t>
  </si>
  <si>
    <t>628420303</t>
  </si>
  <si>
    <t>KSD-R samolepicí asfaltový pás parotěsný</t>
  </si>
  <si>
    <t>parozábrana : 2,68*3,61*1,25</t>
  </si>
  <si>
    <t>712311106RZ2</t>
  </si>
  <si>
    <t>Povlaková krytina střech do 10°, asfalt.pen.emulze včetně emulze 0,2 kg/m2</t>
  </si>
  <si>
    <t>712351111RT2</t>
  </si>
  <si>
    <t>Povlaková krytina střech do 10°,samolepicím pásem včetně dodávky asfalt.pásu 30 sticker plus</t>
  </si>
  <si>
    <t>parozábrana</t>
  </si>
  <si>
    <t>712373121RU3</t>
  </si>
  <si>
    <t>Krytina střech do 10° fólie, 6 kotev/m2,ocel,dřevo tl. izolace do 250 mm, PVC 35716 tl. 1,5 mm</t>
  </si>
  <si>
    <t>2,98*3,91</t>
  </si>
  <si>
    <t>0,4*(3,46+2,08)</t>
  </si>
  <si>
    <t>712378002R00</t>
  </si>
  <si>
    <t>Atiková okapnice VIPLANYL RŠ 200 mm K5</t>
  </si>
  <si>
    <t>11,9</t>
  </si>
  <si>
    <t>712378006R00</t>
  </si>
  <si>
    <t>Rohová lišta vnější VIPLANYL RŠ 100 mm K4</t>
  </si>
  <si>
    <t>18,9</t>
  </si>
  <si>
    <t>712378007R00</t>
  </si>
  <si>
    <t>Rohová lišta vnitřní VIPLANYL RŠ 100 mm K4</t>
  </si>
  <si>
    <t>712391171RZ7</t>
  </si>
  <si>
    <t>Povlaková krytina střech do 10°, podklad. textilie 1 vrstva - včetně dodávky textilie</t>
  </si>
  <si>
    <t>712491176R00</t>
  </si>
  <si>
    <t>Připevnění izolace kotvicími terči příplatek pro tlouštku tepelné izolace nad 250 mm</t>
  </si>
  <si>
    <t>vč. dodávky kotev</t>
  </si>
  <si>
    <t>2,98*3,91*6</t>
  </si>
  <si>
    <t>0,0892</t>
  </si>
  <si>
    <t>713141327R00</t>
  </si>
  <si>
    <t>Izolace tepelná střech do tl.300 mm,2vrstvy,kotvy</t>
  </si>
  <si>
    <t>3,46*2,08</t>
  </si>
  <si>
    <t>713541301R00</t>
  </si>
  <si>
    <t>Tmelení ploch protipožárním tmelem Promat</t>
  </si>
  <si>
    <t>713551153R00</t>
  </si>
  <si>
    <t>Protipožár. kabel. přepážka typ P, EI 60, do 0,2m2</t>
  </si>
  <si>
    <t>283754909</t>
  </si>
  <si>
    <t>Deska polystyrenová BACHL XPS 300 SF tl. 180 mm</t>
  </si>
  <si>
    <t>pod okap</t>
  </si>
  <si>
    <t>0,4*2,1*1,1</t>
  </si>
  <si>
    <t>631403016</t>
  </si>
  <si>
    <t>Deska střešní těžká Durock 2000x1200x140 mm</t>
  </si>
  <si>
    <t>3,46*2,08*1,1</t>
  </si>
  <si>
    <t>6314030161</t>
  </si>
  <si>
    <t>Deska spádová střešní těžká Durock</t>
  </si>
  <si>
    <t>0,4*2,08*1,2</t>
  </si>
  <si>
    <t>762395000R00</t>
  </si>
  <si>
    <t>Spojovací a ochranné prostředky pro střechy</t>
  </si>
  <si>
    <t>hřebíky, svorníky, tesařské skoby, vruty</t>
  </si>
  <si>
    <t>4,815*0,015</t>
  </si>
  <si>
    <t>0,945*0,02</t>
  </si>
  <si>
    <t>762441113RT1</t>
  </si>
  <si>
    <t>Montáž obložení atiky,OSB desky,1vrst.,hmoždinkami včetně dodávky desky OSB ECO 3 N tl. 15 mm</t>
  </si>
  <si>
    <t>0,45*(3,9*2+2,98)</t>
  </si>
  <si>
    <t>762441125RZ1</t>
  </si>
  <si>
    <t>Montáž obložení okapu,OSB desky 2vrst.,šroubováním včetně dodávky desek OSB ECO 3 N tl. 10+10 mm</t>
  </si>
  <si>
    <t>okapová hrana</t>
  </si>
  <si>
    <t>0,45*2,1</t>
  </si>
  <si>
    <t>764252401R00</t>
  </si>
  <si>
    <t>Žlaby Ti Zn plech, podokapní půlkruhové, rš 250 mm K1</t>
  </si>
  <si>
    <t>včetně dodávky žlabu</t>
  </si>
  <si>
    <t>HRDEL A DILATACÍ</t>
  </si>
  <si>
    <t>2,1</t>
  </si>
  <si>
    <t>764554402R00</t>
  </si>
  <si>
    <t>Odpadní trouby z Ti Zn plechu, kruhové, D 100 mm K3</t>
  </si>
  <si>
    <t>4,5</t>
  </si>
  <si>
    <t>764239431RZ1</t>
  </si>
  <si>
    <t>Žaluzie nerez vč. montáže a dodávky 30x30 cm</t>
  </si>
  <si>
    <t>- odvětrání výtahové šachty</t>
  </si>
  <si>
    <t>767000001RZ1</t>
  </si>
  <si>
    <t>Přenosný hasicí přístroj dodávka včetně montáže</t>
  </si>
  <si>
    <t>hasící schopnost 21 A</t>
  </si>
  <si>
    <t>práškový P6F/ETS</t>
  </si>
  <si>
    <t>767000201RZ1</t>
  </si>
  <si>
    <t>Nerezový keson - dno výtahové šachty</t>
  </si>
  <si>
    <t>Pro izolaci dna výtahové šachty bude použito souvrství dvou živičných pásů a následně bude osazen nerezový keson. Bude použit svařitelný nerezový plech tl. 4 mm - výška kesonu 1,35 m od dna výtahové šachty. Nerezový plech 1.430.1 / AISI</t>
  </si>
  <si>
    <t>767497121RZ1</t>
  </si>
  <si>
    <t>Lišta ochranná rohová na zeď, hliníkový profil vinylový plášť 50x50x10 mm, barva bílá, D+M</t>
  </si>
  <si>
    <t>ochrana vnějších rohů v interiéru</t>
  </si>
  <si>
    <t>1,5*10</t>
  </si>
  <si>
    <t>767497122RZ1</t>
  </si>
  <si>
    <t>Lišta ochranná rohová na zeď, NEREZOVÝ profil 100x100x0,5 mm,D+M</t>
  </si>
  <si>
    <t>ochrana vnějších rohů v EXTERIÉRU</t>
  </si>
  <si>
    <t>1,5*2</t>
  </si>
  <si>
    <t>998767202R00</t>
  </si>
  <si>
    <t>Přesun hmot pro zámečnické konstrukce, v objektech výšky do 12 m</t>
  </si>
  <si>
    <t>783226100R00</t>
  </si>
  <si>
    <t>Nátěr syntetický kovových konstrukcí základní</t>
  </si>
  <si>
    <t>- ocelové profily</t>
  </si>
  <si>
    <t>IPE14 : 0,56*2,48*5</t>
  </si>
  <si>
    <t>I14 : 0,56*2*2,48</t>
  </si>
  <si>
    <t>HEB14 : 0,84*2,24</t>
  </si>
  <si>
    <t>783824120R00</t>
  </si>
  <si>
    <t>Nátěr syntetický betonových povrchů 1x + 2x email</t>
  </si>
  <si>
    <t>bezprašný nátěr dna šachty</t>
  </si>
  <si>
    <t>3,01*2,08</t>
  </si>
  <si>
    <t>0,15*(3,01*2+2,08*2)</t>
  </si>
  <si>
    <t>784111701R00</t>
  </si>
  <si>
    <t>Penetrace podkladu nátěrem sádrokarton, omítka 1x</t>
  </si>
  <si>
    <t>784115722R00</t>
  </si>
  <si>
    <t>Malba sádrokarton, omítka, bez penetrace, 2x</t>
  </si>
  <si>
    <t>barevný odstín dle výběru objednatele</t>
  </si>
  <si>
    <t>VČETNĚ HÁKŮ, ČEL, ROHŮ, ROVNÝCH</t>
  </si>
  <si>
    <t>122201109R00</t>
  </si>
  <si>
    <t>Příplatek za lepivost - odkopávky v hor. 3</t>
  </si>
  <si>
    <t>0,25*(1,15+3,9+3,05)*0,2</t>
  </si>
  <si>
    <t>0,4*(2,2+3,9+2,1)*0,2</t>
  </si>
  <si>
    <t>139711101RT3</t>
  </si>
  <si>
    <t>Vykopávka v uzavřených prostorách v hor.1-4 hornina 3</t>
  </si>
  <si>
    <t>základy ochozu</t>
  </si>
  <si>
    <t>162701109R00</t>
  </si>
  <si>
    <t>Příplatek k vod. přemístění hor.1-4 za další 1 km</t>
  </si>
  <si>
    <t>0,25*(1,15+3,9+3,05)*0,2*10</t>
  </si>
  <si>
    <t>0,4*(2,2+3,9+2,1)*0,2*10</t>
  </si>
  <si>
    <t>167101101R00</t>
  </si>
  <si>
    <t>Nakládání výkopku z hor.1-4 v množství do 100 m3</t>
  </si>
  <si>
    <t>v souladu se zákonem č. 541/2020 Sb. v platném znění</t>
  </si>
  <si>
    <t>271571111R00</t>
  </si>
  <si>
    <t>Polštář základu ze štěrkopísku tříděného</t>
  </si>
  <si>
    <t>0,25*(1,15+3,9+3,05)*0,1</t>
  </si>
  <si>
    <t>0,4*(2,2+3,9+2,1)*0,1</t>
  </si>
  <si>
    <t>310235241R00</t>
  </si>
  <si>
    <t>Zazdívka otvorů pl.0,0225 m2 cihlami, tl.zdi 30 cm</t>
  </si>
  <si>
    <t>lokální zazdívky</t>
  </si>
  <si>
    <t>310236241R00</t>
  </si>
  <si>
    <t>Zazdívka otvorů pl. 0,09 m2 cihlami, tl. zdi 30 cm</t>
  </si>
  <si>
    <t>311112125RT3</t>
  </si>
  <si>
    <t>Stěna z tvárnic ztraceného bednění, tl. 25 cm zalití tvárnic betonem C 20/25</t>
  </si>
  <si>
    <t>1,1*(1,15+3,9+3,05)</t>
  </si>
  <si>
    <t>311112140RT3</t>
  </si>
  <si>
    <t>Stěna z tvárnic ztraceného bednění, tl. 40 cm zalití tvárnic betonem C 20/25</t>
  </si>
  <si>
    <t>1,1*(2,2+3,9+2,1)</t>
  </si>
  <si>
    <t>311231129R00</t>
  </si>
  <si>
    <t>Zdivo nosné cihelné z CP 29 P25 na MC 15</t>
  </si>
  <si>
    <t>lokální opravy</t>
  </si>
  <si>
    <t>317234410R00</t>
  </si>
  <si>
    <t>Vyzdívka mezi nosníky cihlami pálenými na MC</t>
  </si>
  <si>
    <t>výplň překladů z I nosníků</t>
  </si>
  <si>
    <t>0,3*0,2*1,7*2</t>
  </si>
  <si>
    <t>317941121RT3</t>
  </si>
  <si>
    <t>Osazení ocelových válcovaných nosníků do č.12 včetně dodávky profilu I č.12</t>
  </si>
  <si>
    <t>1,4*0,0111</t>
  </si>
  <si>
    <t>317941123RT3</t>
  </si>
  <si>
    <t>Osazení ocelových válcovaných nosníků  č.14-22 včetně dodávky profilu I č.16</t>
  </si>
  <si>
    <t>1,7*4*0,0179</t>
  </si>
  <si>
    <t>342254611R00</t>
  </si>
  <si>
    <t>Příčky z desek pórobetonových tl. 100 mm</t>
  </si>
  <si>
    <t>3,1*(1,275+0,5)</t>
  </si>
  <si>
    <t>342254811R00</t>
  </si>
  <si>
    <t>Příčky z desek pórobetonových tl. 150 mm</t>
  </si>
  <si>
    <t>příčka : (2,05+3,9+2,1)*2,4</t>
  </si>
  <si>
    <t>vyzdívka mezi sloupy : 2*1,05*3,1</t>
  </si>
  <si>
    <t>346244381R00</t>
  </si>
  <si>
    <t>Plentování ocelových nosníků výšky do 20 cm</t>
  </si>
  <si>
    <t>plentování z obou popř. z jedné strany</t>
  </si>
  <si>
    <t>1,7*0,2*2</t>
  </si>
  <si>
    <t>1,4*0,1*2</t>
  </si>
  <si>
    <t>349231811R00</t>
  </si>
  <si>
    <t>Přizdívka ostění s ozubem z cihel, kapsy do 15 cm</t>
  </si>
  <si>
    <t>vyrovnání ostění po vybourání nových otvorů</t>
  </si>
  <si>
    <t>1.PP : 0,35*2,3*2</t>
  </si>
  <si>
    <t>1.NP : 0,25*2,3*2</t>
  </si>
  <si>
    <t>311921116RZ1</t>
  </si>
  <si>
    <t>Osazení betonových kvádříků do objemu 0,03 m3 D+M</t>
  </si>
  <si>
    <t>pod ocelové předklady</t>
  </si>
  <si>
    <t>411121232RT4</t>
  </si>
  <si>
    <t>Osazování stropních desek š. do 60, dl. do 180 cm včetně dodávky PZD 179x29x9</t>
  </si>
  <si>
    <t>21</t>
  </si>
  <si>
    <t>411321315R00</t>
  </si>
  <si>
    <t>Stropy deskové ze železobetonu C 20/25</t>
  </si>
  <si>
    <t>17,1*0,1</t>
  </si>
  <si>
    <t>boky desky ochozu</t>
  </si>
  <si>
    <t>(3,05+3,9+1,05+2,1+3,9+2)*0,1</t>
  </si>
  <si>
    <t>při bourání ztužujících stěn : 3*1*2</t>
  </si>
  <si>
    <t>3*1*2</t>
  </si>
  <si>
    <t>17,1*0,0044*1,2</t>
  </si>
  <si>
    <t>413941121RT3</t>
  </si>
  <si>
    <t>Osazení válcovaných nosníků ve stropech do č. 12 včetně dodávky profilu I č. 12</t>
  </si>
  <si>
    <t>2*2,1*0,0111</t>
  </si>
  <si>
    <t>413941121RU3</t>
  </si>
  <si>
    <t>Osazení válcovaných nosníků ve stropech do č. 12 včetně dodávky profilu U č. 12</t>
  </si>
  <si>
    <t>1,8*4*0,0134</t>
  </si>
  <si>
    <t>416042222R00</t>
  </si>
  <si>
    <t>Samost.pož.předěl, kov.kce.CD, deska 2x RF 12,5 mm</t>
  </si>
  <si>
    <t>Podhledy - samostatný požární předěl Rigips, systém PK22 odpovídá D112, kovová konstrukce CD, 2x opláštěná, s minerální izolací tl. 40 mm, desky protipožární RF (DF) tl. 12,5 mm. Požární odolnost shora EI 60 a zdola EI 45.</t>
  </si>
  <si>
    <t>4.11.12</t>
  </si>
  <si>
    <t>obklad ztužení v 1.PP : 2*(1*2+1,6)</t>
  </si>
  <si>
    <t>420360622RZ1</t>
  </si>
  <si>
    <t>Svařovaný spoj, výška svaru 5 mm</t>
  </si>
  <si>
    <t>- svaření ocelových překladů</t>
  </si>
  <si>
    <t>překlady : 10</t>
  </si>
  <si>
    <t>ocelová chodiště a podesty : 20</t>
  </si>
  <si>
    <t>ztužení : 20</t>
  </si>
  <si>
    <t>15484110R</t>
  </si>
  <si>
    <t>Profil trapézový VIKAM  TR  40/160x0,63mm Aluzink</t>
  </si>
  <si>
    <t>výtah</t>
  </si>
  <si>
    <t>2*1,5*1,2</t>
  </si>
  <si>
    <t>602011141RT3</t>
  </si>
  <si>
    <t>Štuk na stěnách vápenný vnitřní Cemix, ručně tloušťka vrstvy 4 mm</t>
  </si>
  <si>
    <t>příčka : (2,05+3,9+2,1)*2,4*2+5,5</t>
  </si>
  <si>
    <t>vyzdívka mezi sloupy : 1,05*3,1*2</t>
  </si>
  <si>
    <t>základ : 0,9*(2,1+3,9+2+2,8+3,9+1,05)</t>
  </si>
  <si>
    <t>612403399R00</t>
  </si>
  <si>
    <t>Hrubá výplň rýh ve stěnách maltou</t>
  </si>
  <si>
    <t>- po vybouraných příčkách a stěnách</t>
  </si>
  <si>
    <t>1,PP : 0,15*3*4</t>
  </si>
  <si>
    <t>r : 5</t>
  </si>
  <si>
    <t>612421615R00</t>
  </si>
  <si>
    <t>Omítka vnitřní zdiva, MVC, hrubá zatřená</t>
  </si>
  <si>
    <t>pod obklady</t>
  </si>
  <si>
    <t>1.NP : 2*(1,75+0,13+0,7+0,82+0,7)</t>
  </si>
  <si>
    <t>612421331R00</t>
  </si>
  <si>
    <t>Oprava vápen.omítek stěn do 30 % pl. - štukových</t>
  </si>
  <si>
    <t>1.PP : 3*(2,075+1,3+2,5)</t>
  </si>
  <si>
    <t>3,9*(5,15+6,45+8,2)</t>
  </si>
  <si>
    <t>1.NP : 1,2*(0,7+2,35+1,05)</t>
  </si>
  <si>
    <t>612481211RT2</t>
  </si>
  <si>
    <t>Montáž výztužné sítě(perlinky)do stěrky-vnit.stěny včetně výztužné sítě a stěrkového tmelu Baumit</t>
  </si>
  <si>
    <t>615481111R00</t>
  </si>
  <si>
    <t>Potažení válc.nosníků rabic.pletivem a postřik MC</t>
  </si>
  <si>
    <t>1,7*0,6*2</t>
  </si>
  <si>
    <t>1,4*0,4</t>
  </si>
  <si>
    <t>příčka : (2,05+3,9+2,1)*2,4*2</t>
  </si>
  <si>
    <t>619991005RZ4</t>
  </si>
  <si>
    <t>Zakrytí podlah před prováděním stavebních prací následné odstranění a úklid</t>
  </si>
  <si>
    <t>- provizorní zakrytí podlah dotčených stavebními prácemi - kartón</t>
  </si>
  <si>
    <t>1.PP : 25</t>
  </si>
  <si>
    <t>1.NP : 25</t>
  </si>
  <si>
    <t>619991006RZ1</t>
  </si>
  <si>
    <t>Zabednění - OSB deska demontáž</t>
  </si>
  <si>
    <t>průchody</t>
  </si>
  <si>
    <t>1.PP : 3,5*3</t>
  </si>
  <si>
    <t>1.NP : 2,5*3</t>
  </si>
  <si>
    <t>1,8*0,6</t>
  </si>
  <si>
    <t>pod terénem : 4*(2,65+0,5)</t>
  </si>
  <si>
    <t>0,5*(2,65+0,5)</t>
  </si>
  <si>
    <t>3,5*(2,65+0,5)</t>
  </si>
  <si>
    <t>0,25*(1,8*2+0,6*2)</t>
  </si>
  <si>
    <t>4*(2,65+0,5)</t>
  </si>
  <si>
    <t>622421121R00</t>
  </si>
  <si>
    <t>Omítka vnější stěn, MVC, hrubá zatřená</t>
  </si>
  <si>
    <t>pod HI</t>
  </si>
  <si>
    <t>KZS : 4*(2,65+0,5)</t>
  </si>
  <si>
    <t>HI : 4*4</t>
  </si>
  <si>
    <t>622903111R00</t>
  </si>
  <si>
    <t>Očištění omítek kartáči ručně</t>
  </si>
  <si>
    <t>zdivo pod terénem : 5*4</t>
  </si>
  <si>
    <t>(2,65+0,5)</t>
  </si>
  <si>
    <t>0,6*2+1,8</t>
  </si>
  <si>
    <t>622405933RZ1</t>
  </si>
  <si>
    <t>Rohová lišta - parapet/ostění</t>
  </si>
  <si>
    <t>systémová lišta - přechod ostění na parapet</t>
  </si>
  <si>
    <t>0,25*2</t>
  </si>
  <si>
    <t>622405942RZ1</t>
  </si>
  <si>
    <t>Začišťovací parapetní lišta</t>
  </si>
  <si>
    <t>pod parapet</t>
  </si>
  <si>
    <t>1,8</t>
  </si>
  <si>
    <t>622903110RZ1</t>
  </si>
  <si>
    <t>Mytí vně omítek slož 1-2 tlak.vodou</t>
  </si>
  <si>
    <t>631313621RM1</t>
  </si>
  <si>
    <t>Mazanina betonová tl. 8 - 12 cm C 20/25 z betonu prostého</t>
  </si>
  <si>
    <t>propojení : 9,5*0,1</t>
  </si>
  <si>
    <t>opravy v 007 : 25*0,1</t>
  </si>
  <si>
    <t>632443321R00</t>
  </si>
  <si>
    <t>Potěr CemFlow® CF 30, plocha do 500 m2, tl. 50 mm  C30-F6</t>
  </si>
  <si>
    <t>kolem stěn bude provedena dilatace na celou výšku potěru z polystyrenu tl. 10 mm</t>
  </si>
  <si>
    <t>instal. prostor + hlavní chodba : 9,5</t>
  </si>
  <si>
    <t>642942111RU6</t>
  </si>
  <si>
    <t>Osazení zárubní dveřních ocelových, pl. do 2,5 m2 včetně dodávky zárubně 110 x 197 x 16 cm</t>
  </si>
  <si>
    <t>941955002R00</t>
  </si>
  <si>
    <t>Lešení lehké pomocné, výška podlahy do 1,9 m</t>
  </si>
  <si>
    <t>1.NP : 5</t>
  </si>
  <si>
    <t>1.PP : 25+10</t>
  </si>
  <si>
    <t>Položka je určena pro vyčištění budov bytové nebo občanské výstavby - zametení a umytí podlah, dlažeb, obkladů, schodů v místnostech, chodbách a schodištích, vyčištění a umytí oken, dveří s rámy, zárubněmi, umytí a vyčistění jiných zasklených a natíraných ploch a zařizovacích předmětů před předáním do užívání.</t>
  </si>
  <si>
    <t>Součástí úklidu bude vysátí prachu ze stávajících rozvodů - voda, topení, plyn, ad.</t>
  </si>
  <si>
    <t>1.PP : 100</t>
  </si>
  <si>
    <t>1.NP : 50</t>
  </si>
  <si>
    <t>962031133R00</t>
  </si>
  <si>
    <t>Bourání příček cihelných tl. 15 cm</t>
  </si>
  <si>
    <t>3,1*(2*2+3,25)</t>
  </si>
  <si>
    <t>962051116R00</t>
  </si>
  <si>
    <t>Bourání příček železobetonových tl. 15 cm</t>
  </si>
  <si>
    <t>ztužující stěny</t>
  </si>
  <si>
    <t>1.PP : 2*2,4*3,05</t>
  </si>
  <si>
    <t>962052211R00</t>
  </si>
  <si>
    <t>Bourání zdiva železobetonového nadzákladového</t>
  </si>
  <si>
    <t>betonové podstavce</t>
  </si>
  <si>
    <t>1,2*1,2*0,25</t>
  </si>
  <si>
    <t>1*1,9*0,45</t>
  </si>
  <si>
    <t>1*1,7*0,6</t>
  </si>
  <si>
    <t>964072221R00</t>
  </si>
  <si>
    <t>Vybourání nosníků ze zdi smíšené dl. 4 m, 20 kg/m</t>
  </si>
  <si>
    <t>0,02*2*1,7</t>
  </si>
  <si>
    <t>965042141RT4</t>
  </si>
  <si>
    <t>Bourání mazanin betonových tl. 10 cm, nad 4 m2 pneumat. kladivo, tl. mazaniny 8 - 10 cm</t>
  </si>
  <si>
    <t>pod ochozem : 16,9*0,1*2</t>
  </si>
  <si>
    <t>propojení do hlavní chodby : 9,5*0,1*2</t>
  </si>
  <si>
    <t>965049111RT1</t>
  </si>
  <si>
    <t>Příplatek, bourání mazanin se svař. síťí tl. 10 cm jednostranná výztuž svařovanou sítí</t>
  </si>
  <si>
    <t>965081713RT2</t>
  </si>
  <si>
    <t>Bourání dlažeb keramických tl.10 mm, nad 1 m2 sbíječka, dlaždice keramické</t>
  </si>
  <si>
    <t>1.PP : 116,55</t>
  </si>
  <si>
    <t>1.NP : 2,6</t>
  </si>
  <si>
    <t>007 : 14,65*2+6,45*2</t>
  </si>
  <si>
    <t>015 : 3,25*2+1,95*2</t>
  </si>
  <si>
    <t>008 : 3,25</t>
  </si>
  <si>
    <t>0,9*2,05</t>
  </si>
  <si>
    <t>970051018R00</t>
  </si>
  <si>
    <t>Vrtání jádrové do ŽB d 14-18 mm</t>
  </si>
  <si>
    <t>0,2*6*4</t>
  </si>
  <si>
    <t>970241150R00</t>
  </si>
  <si>
    <t>Řezání prostého betonu hl. řezu 150 mm</t>
  </si>
  <si>
    <t>1,5+2,8+0,6+0,3+1,95+1,3+2+0,9</t>
  </si>
  <si>
    <t>970251100R00</t>
  </si>
  <si>
    <t>Řezání železobetonu hl. řezu 100 mm</t>
  </si>
  <si>
    <t>970251150R00</t>
  </si>
  <si>
    <t>Řezání železobetonu hl. řezu 150 mm</t>
  </si>
  <si>
    <t>ztužující stěny 1.PP : 3,05*4+2,4*4</t>
  </si>
  <si>
    <t>971052651R00</t>
  </si>
  <si>
    <t>Vybourání otvorů zdi želbet. pl. 4 m2, tl. 60 cm</t>
  </si>
  <si>
    <t>1,5*2,5*0,4</t>
  </si>
  <si>
    <t>974031666R00</t>
  </si>
  <si>
    <t>Vysekání rýh zeď cihelná vtah. nosníků 15 x 25 cm</t>
  </si>
  <si>
    <t>1,7*4</t>
  </si>
  <si>
    <t>978013141R00</t>
  </si>
  <si>
    <t>Otlučení omítek vnitřních stěn v rozsahu do 30 %</t>
  </si>
  <si>
    <t>978041114R00</t>
  </si>
  <si>
    <t>Odstranění KZS EPS F tl. 140 mm s omítkou</t>
  </si>
  <si>
    <t>978059531R00</t>
  </si>
  <si>
    <t>Odsekání vnitřních obkladů stěn nad 2 m2</t>
  </si>
  <si>
    <t>1.NP : 2*(1,05+0,25+0,7*2+0,75+0,7)</t>
  </si>
  <si>
    <t>999281105R00</t>
  </si>
  <si>
    <t>Přesun hmot pro opravy a údržbu do výšky 6 m</t>
  </si>
  <si>
    <t>Označení únikových východů tabulkami dle NV č. 11/2001 a ČSN ISO 3864</t>
  </si>
  <si>
    <t>25</t>
  </si>
  <si>
    <t>při bourání stávajících podlah</t>
  </si>
  <si>
    <t>20</t>
  </si>
  <si>
    <t>711212000R00</t>
  </si>
  <si>
    <t>Penetrace podkladu pod hydroizolační nátěr</t>
  </si>
  <si>
    <t>včetně dodávky penetrace - hygienická zařízení</t>
  </si>
  <si>
    <t>1.NP-151 : 2,6</t>
  </si>
  <si>
    <t>711212001RX1</t>
  </si>
  <si>
    <t>Nátěr hydroizolační těsnicí hmotou 3 kg/m2 proti vlhkosti</t>
  </si>
  <si>
    <t>včetně systémových doplňků</t>
  </si>
  <si>
    <t>25*1,3</t>
  </si>
  <si>
    <t>712300831R00</t>
  </si>
  <si>
    <t>Odstranění povlakové krytiny střech do 10°</t>
  </si>
  <si>
    <t>712300834RT1</t>
  </si>
  <si>
    <t>Příplatek za odstranění každé další vrstvy, střechy do 10°, krytina povlaková z ploch jednotlivě do, 10 m2</t>
  </si>
  <si>
    <t>2*5</t>
  </si>
  <si>
    <t>oprava u nové šachty</t>
  </si>
  <si>
    <t>Provedení povlakové krytiny střech do 10°, samolepicími asfaltovými pásy 1 vrstva - včetně dodávky, asfaltového pásu Glastek 30 sticker plus</t>
  </si>
  <si>
    <t>5*4</t>
  </si>
  <si>
    <t>713121118R00</t>
  </si>
  <si>
    <t>Montáž dilatačního pásku podél stěn</t>
  </si>
  <si>
    <t>vč. dodávky</t>
  </si>
  <si>
    <t>3,45*2+1,275</t>
  </si>
  <si>
    <t>713400811R00</t>
  </si>
  <si>
    <t>Odstranění oplechování potrubí</t>
  </si>
  <si>
    <t>75*0,2*2*3,14*0,9</t>
  </si>
  <si>
    <t>713400812R00</t>
  </si>
  <si>
    <t>Odstranění tepelné izolace oplechování ohybů</t>
  </si>
  <si>
    <t>75*0,2*2*3,14*0,1</t>
  </si>
  <si>
    <t>713400821R00</t>
  </si>
  <si>
    <t>Odstranění izolačních pásů  potrubí</t>
  </si>
  <si>
    <t>75*0,2*2*3,14</t>
  </si>
  <si>
    <t>998713201R00</t>
  </si>
  <si>
    <t>Přesun hmot pro izolace tepelné, v objektech výšky do 6 m</t>
  </si>
  <si>
    <t>731321813R00</t>
  </si>
  <si>
    <t>Demontáž přetl.zařízení s 1nádobou 60 l, DN 80</t>
  </si>
  <si>
    <t>998731201R00</t>
  </si>
  <si>
    <t>Přesun hmot pro kotelny, v objektech výšky do 6 m</t>
  </si>
  <si>
    <t>732211822R00</t>
  </si>
  <si>
    <t>Demontáž ohříváků zásobníkových ležatých do 4000 l</t>
  </si>
  <si>
    <t>732213823R00</t>
  </si>
  <si>
    <t>Rozřezání demontovaných ohříváků do 6300 l</t>
  </si>
  <si>
    <t>732214823R00</t>
  </si>
  <si>
    <t>Vypuštění vody z ohříváků o obsahu do 6300 l</t>
  </si>
  <si>
    <t>732320818R00</t>
  </si>
  <si>
    <t>Odpojení nádrží od rozvodů potrubí, do 5000 l</t>
  </si>
  <si>
    <t>732420812R00</t>
  </si>
  <si>
    <t>Demontáž čerpadel oběhových spirálních DN 40</t>
  </si>
  <si>
    <t>732420813R00</t>
  </si>
  <si>
    <t>Demontáž čerpadel oběhových spirálních DN 50</t>
  </si>
  <si>
    <t>732481810RZ1</t>
  </si>
  <si>
    <t>Demontáž vodoměr, tlakoměrů ad.</t>
  </si>
  <si>
    <t>998732201R00</t>
  </si>
  <si>
    <t>Přesun hmot pro strojovny, v objektech výšky do 6 m</t>
  </si>
  <si>
    <t>733110810R00</t>
  </si>
  <si>
    <t>Demontáž potrubí ocelového závitového do DN 50-80</t>
  </si>
  <si>
    <t>75</t>
  </si>
  <si>
    <t>733140811R00</t>
  </si>
  <si>
    <t>Odřezání odvzdušňovací nádoby</t>
  </si>
  <si>
    <t>998733201R00</t>
  </si>
  <si>
    <t>Přesun hmot pro rozvody potrubí, v objektech výšky do 6 m</t>
  </si>
  <si>
    <t>734100811R00</t>
  </si>
  <si>
    <t>Demontáž armatur se dvěma přírubami do DN 50</t>
  </si>
  <si>
    <t>734100812R00</t>
  </si>
  <si>
    <t>Demontáž armatur se dvěma přírubami do DN 100</t>
  </si>
  <si>
    <t>998734201R00</t>
  </si>
  <si>
    <t>Přesun hmot pro armatury, v objektech výšky do 6 m</t>
  </si>
  <si>
    <t>767211111R00</t>
  </si>
  <si>
    <t>Montáž schodů rovných na ocel.konstr.- šroubováním</t>
  </si>
  <si>
    <t>9*6,4</t>
  </si>
  <si>
    <t>767995101R00</t>
  </si>
  <si>
    <t>Výroba a montáž kov. atypických konstr. do 5 kg</t>
  </si>
  <si>
    <t>úprava a zpětná montáž</t>
  </si>
  <si>
    <t>ochranná madla : 20</t>
  </si>
  <si>
    <t>767995104R00</t>
  </si>
  <si>
    <t>Výroba a montáž kov. atypických konstr. do 50 kg</t>
  </si>
  <si>
    <t>- montáž podlahového roštu vč. kotevního materiálu</t>
  </si>
  <si>
    <t>- montáž zábradí vč. kotevního materiálů</t>
  </si>
  <si>
    <t>Z1 : (1*7+1,65*2+1,85*2+1,1*2+0,9*2+0,2*2)*4,25</t>
  </si>
  <si>
    <t>Z2 : (1*8+1,025*2+3,9*2+1,8*2+0,3*2+1,1*2+0,2*4+1,1*4)*4,25</t>
  </si>
  <si>
    <t>Z1 : (1,6+1,6+0,2*2+1,05*2+0,85+0,15)*3,3</t>
  </si>
  <si>
    <t>Z2 : (1,025+3,9+1,8+0,3+0,2*2+1,05*2)*3,3</t>
  </si>
  <si>
    <t>rošt : 23,3*2,6</t>
  </si>
  <si>
    <t>Z1 : 2*0,8*7,69</t>
  </si>
  <si>
    <t>Z1 : 1,4*2*13,4</t>
  </si>
  <si>
    <t>Z2 : 1,4*2*13,4</t>
  </si>
  <si>
    <t>Z1 : (1,8+1,75*3)*16,7</t>
  </si>
  <si>
    <t>767995106R00</t>
  </si>
  <si>
    <t>Výroba a montáž kov. atypických konstr. do 250 kg</t>
  </si>
  <si>
    <t>rámy ztužující konstrukce - včetně kotevních prvků</t>
  </si>
  <si>
    <t>20,4*(2,18*4+2,28*2+1,2*2+0,75*2)</t>
  </si>
  <si>
    <t>26,7*3,1*2</t>
  </si>
  <si>
    <t>50</t>
  </si>
  <si>
    <t>ochrana rohů stěn : 2*3</t>
  </si>
  <si>
    <t>pomocné konstrukce topení : 150</t>
  </si>
  <si>
    <t>767991912R00</t>
  </si>
  <si>
    <t>Řezání plamenem (samostatně)</t>
  </si>
  <si>
    <t>odřezání ocelových nosníků ad. ocelových prvků</t>
  </si>
  <si>
    <t>13384430</t>
  </si>
  <si>
    <t>Tyč průřezu U 120, střední, jakost oceli S235</t>
  </si>
  <si>
    <t>Z1 : 1,4*2*0,0134*1,05</t>
  </si>
  <si>
    <t>Z2 : 1,4*2*0,0134*1,05</t>
  </si>
  <si>
    <t>13388125</t>
  </si>
  <si>
    <t>Tyč průřezu HEA100, střední, jakost oceli S235</t>
  </si>
  <si>
    <t>podesta schodiště</t>
  </si>
  <si>
    <t>Z1 : (1,8+1,75*3)*0,0167*1,05</t>
  </si>
  <si>
    <t>13388425</t>
  </si>
  <si>
    <t>Tyč průřezu HEB100, střední, jakost oceli S235</t>
  </si>
  <si>
    <t>0,0204*(2,18*4+2,28*2+1,2*2+0,75*2)*1,05</t>
  </si>
  <si>
    <t>13388430</t>
  </si>
  <si>
    <t>Tyč průřezu HEB120, střední, jakost oceli S235</t>
  </si>
  <si>
    <t>0,0267*3,1*2*1,05</t>
  </si>
  <si>
    <t>13515120</t>
  </si>
  <si>
    <t>Ocel široká jakost S235 JRG2  200x 10 mm</t>
  </si>
  <si>
    <t>pod sloupky</t>
  </si>
  <si>
    <t>0,2*0,2*0,01*7,850*2</t>
  </si>
  <si>
    <t>14587254</t>
  </si>
  <si>
    <t>Profil čtvercový uzavř.svařovaný  S235  40 x 3 mm</t>
  </si>
  <si>
    <t>výplň zábradlí</t>
  </si>
  <si>
    <t>Z1 : (1,6+1,6+0,2*2+1,05*2+0,85+0,15)*1,1*0,0033</t>
  </si>
  <si>
    <t>Z2 : (1,025+3,9+1,8+0,3+0,2*2+1,05*2)*1,1*0,0033</t>
  </si>
  <si>
    <t>14587263</t>
  </si>
  <si>
    <t>Profil čtvercový uzavř.svařovaný  S235  50 x 3 mm</t>
  </si>
  <si>
    <t>zábradlí</t>
  </si>
  <si>
    <t>Z1 : (1*7+1,65*2+1,85*2+1,1*2+0,9*2+0,2*2)*1,1*0,00425</t>
  </si>
  <si>
    <t>Z2 : (1*8+1,025*2+3,9*2+1,8*2+0,3*2+1,1*2+0,2*4+1,1*4)*1,1*0,00425</t>
  </si>
  <si>
    <t>14587296</t>
  </si>
  <si>
    <t>Profil čtvercový uzavř.svařovaný  S235  100 x 4 mm</t>
  </si>
  <si>
    <t>sloupky podesty schodiště</t>
  </si>
  <si>
    <t>Z1 : 2*0,8*0,00769*1,05</t>
  </si>
  <si>
    <t>31171802.AR</t>
  </si>
  <si>
    <t>Kotva chemická - ampule maxima M12</t>
  </si>
  <si>
    <t>6*4</t>
  </si>
  <si>
    <t>55347113.A</t>
  </si>
  <si>
    <t>Rošt podlahový 30/2 lisovaný "P" 1000x1000 mm</t>
  </si>
  <si>
    <t>55347313</t>
  </si>
  <si>
    <t>Stupně schodů 30/2 svařované "SP"     800x240 mm</t>
  </si>
  <si>
    <t>Z1 : 4</t>
  </si>
  <si>
    <t>Z2 : 5</t>
  </si>
  <si>
    <t>771101101R00</t>
  </si>
  <si>
    <t>Vysávání podlah prům.vysavačem pro pokládku dlažby</t>
  </si>
  <si>
    <t>ochoz : 17,05</t>
  </si>
  <si>
    <t>074 - manipulační prostor : 26,1</t>
  </si>
  <si>
    <t>008 - technická chodba : 9,5</t>
  </si>
  <si>
    <t>007 - výměník : 45,2</t>
  </si>
  <si>
    <t>771471011R00</t>
  </si>
  <si>
    <t>Obklad soklíků keram.rovných do MC,10x10 cm</t>
  </si>
  <si>
    <t>1.PP - ochoz : 3,7+2,1+1,275+3,4+3,9+2,8+2+0,8</t>
  </si>
  <si>
    <t>771479001R00</t>
  </si>
  <si>
    <t>Řezání dlaždic keramických pro soklíky</t>
  </si>
  <si>
    <t>771575109R00</t>
  </si>
  <si>
    <t>Montáž podlah keram.,hladké, tmel, 30x30 cm</t>
  </si>
  <si>
    <t>1.NP - 151 : 2,6</t>
  </si>
  <si>
    <t>771577843R00</t>
  </si>
  <si>
    <t>Podlahový profil dilatační DILEX-BWB výšky 10 mm</t>
  </si>
  <si>
    <t>instalační prostor : 2</t>
  </si>
  <si>
    <t>771578011R00</t>
  </si>
  <si>
    <t>Spára podlaha - stěna, silikonem</t>
  </si>
  <si>
    <t>1.NP : 0,7+2,35+1,75+1,4</t>
  </si>
  <si>
    <t>771579792R00</t>
  </si>
  <si>
    <t>Příplatek za podlahy keram.v omezeném prostoru</t>
  </si>
  <si>
    <t>771579795R00</t>
  </si>
  <si>
    <t>Příplatek za spárování vodotěsnou hmotou - plošně</t>
  </si>
  <si>
    <t>771590150R00</t>
  </si>
  <si>
    <t>Penetrování nášlap ploch podlahy</t>
  </si>
  <si>
    <t>776491115RZ1</t>
  </si>
  <si>
    <t>Podlaha přechod lišty z elox. hliníku šířka lišty 35 mm včetně montáže</t>
  </si>
  <si>
    <t>přechod - dilatace výtahu a koridoru</t>
  </si>
  <si>
    <t>1,4</t>
  </si>
  <si>
    <t>597642030RZZ</t>
  </si>
  <si>
    <t>Dlažba matná 300x300x9 mm</t>
  </si>
  <si>
    <t>protiskluz R10</t>
  </si>
  <si>
    <t>ochoz : 17,05*1,15</t>
  </si>
  <si>
    <t>074 - manipulační prostor : 26,1*1,15</t>
  </si>
  <si>
    <t>008 - technická chodba : 9,5*1,15</t>
  </si>
  <si>
    <t>1.NP - 151 : 2,6*1,15</t>
  </si>
  <si>
    <t>1.PP - ochoz - sokl : (,7+2,1+1,275+3,4+3,9+2,8+2+0,8)*0,3*1,15</t>
  </si>
  <si>
    <t>007 - výměník : 45,2*1,15</t>
  </si>
  <si>
    <t>998771201R00</t>
  </si>
  <si>
    <t>Přesun hmot pro podlahy z dlaždic, v objektech výšky do 6 m</t>
  </si>
  <si>
    <t>775592005R00</t>
  </si>
  <si>
    <t>Přebroušení stěrky nebo betoonov. podkladu strojní</t>
  </si>
  <si>
    <t>podlaha 007 : 67,5</t>
  </si>
  <si>
    <t>998776201R00</t>
  </si>
  <si>
    <t>Přesun hmot pro podlahy povlakové, v objektech výšky do 6 m</t>
  </si>
  <si>
    <t>777101101R00</t>
  </si>
  <si>
    <t>Příprava podkladu - vysávání podlah prům.vysavačem</t>
  </si>
  <si>
    <t>podlaha 007 : 67,5*2</t>
  </si>
  <si>
    <t>777553210R00</t>
  </si>
  <si>
    <t>Vyrovnání podlah, samonivel. hmota  tl. 2mm</t>
  </si>
  <si>
    <t>777553219R00</t>
  </si>
  <si>
    <t>Příplatek za další 2 mm, samonivel. hmota</t>
  </si>
  <si>
    <t>998777201R00</t>
  </si>
  <si>
    <t>Přesun hmot pro podlahy syntetické, v objektech výšky do 6 m</t>
  </si>
  <si>
    <t>781101210R00</t>
  </si>
  <si>
    <t>Penetrace podkladu pod obklady</t>
  </si>
  <si>
    <t>781415016R00</t>
  </si>
  <si>
    <t>Montáž obkladů stěn, porovin.,tmel, nad 20x25 cm</t>
  </si>
  <si>
    <t>781419705R00</t>
  </si>
  <si>
    <t>Příplatek za spárovací hmotu - plošně</t>
  </si>
  <si>
    <t>barva dle výběru objednatele - dle stávajících obkladů</t>
  </si>
  <si>
    <t>781419706R00</t>
  </si>
  <si>
    <t>Příplatek za spárovací vodotěsnou hmotu - plošně</t>
  </si>
  <si>
    <t>781419711R00</t>
  </si>
  <si>
    <t>Příplatek k obkladu stěn za plochu do 10 m2 jedntl</t>
  </si>
  <si>
    <t>781491001RT1</t>
  </si>
  <si>
    <t>Montáž lišt k obkladům rohových, koutových i dilatačních</t>
  </si>
  <si>
    <t>svislé vnější hrany</t>
  </si>
  <si>
    <t>2*3</t>
  </si>
  <si>
    <t>(1,75+0,13+0,7+0,82+0,7)</t>
  </si>
  <si>
    <t>59760102RZ1</t>
  </si>
  <si>
    <t>Lišta rohová hliník. na obklad ukončovací 8 mm</t>
  </si>
  <si>
    <t>10,1*1,1</t>
  </si>
  <si>
    <t>597813722</t>
  </si>
  <si>
    <t>Obkládačka 20x40 lesk</t>
  </si>
  <si>
    <t>3 barvy dle výběru objednatele</t>
  </si>
  <si>
    <t>1.NP : 2*(1,75+0,13+0,7+0,82+0,7)*1,2</t>
  </si>
  <si>
    <t>998781201R00</t>
  </si>
  <si>
    <t>Přesun hmot pro obklady keramické, v objektech výšky do 6 m</t>
  </si>
  <si>
    <t>783212100R00</t>
  </si>
  <si>
    <t>Nátěr olejový kovových konstrukcí dvojnásobný</t>
  </si>
  <si>
    <t>zárubně</t>
  </si>
  <si>
    <t>0,25*(2,05*2+1,2)</t>
  </si>
  <si>
    <t>1,7*4*0,64</t>
  </si>
  <si>
    <t>1,4*0,48</t>
  </si>
  <si>
    <t>2,1*6*0,48</t>
  </si>
  <si>
    <t xml:space="preserve">ocelové schodiště : </t>
  </si>
  <si>
    <t>Z1 : (1*7+1,65*2+1,85*2+1,1*2+0,9*2+0,2*2)*0,2</t>
  </si>
  <si>
    <t>Z2 : (1*8+1,025*2+3,9*2+1,8*2+0,3*2+1,1*2+0,2*4+1,1*4)*0,2</t>
  </si>
  <si>
    <t>Z1 : (1,6+1,6+0,2*2+1,05*2+0,85+0,15)*0,16</t>
  </si>
  <si>
    <t>Z2 : (1,025+3,9+1,8+0,3+0,2*2+1,05*2)*0,16</t>
  </si>
  <si>
    <t>Z1 : 2*0,8*7,69*0,4</t>
  </si>
  <si>
    <t>Z1 : 1,4*2*13,4*0,4</t>
  </si>
  <si>
    <t>Z2 : 1,4*2*13,4*0,4</t>
  </si>
  <si>
    <t>Z1 : (1,8+1,75*3)*0,6</t>
  </si>
  <si>
    <t>ztužení : 0,6*(2,18*4+2,28*2+1,2*2+0,75*2)</t>
  </si>
  <si>
    <t>ztužení : 0,72*3,1*2</t>
  </si>
  <si>
    <t>783903811R00</t>
  </si>
  <si>
    <t>Odmaštění chemickými rozpouštědly</t>
  </si>
  <si>
    <t>784402801R00</t>
  </si>
  <si>
    <t>Odstranění malby oškrábáním v místnosti H do 3,8 m</t>
  </si>
  <si>
    <t>1.PP - stěny : 4*(14,65*2+6,45*2)+3*(3,425*2+1,3)</t>
  </si>
  <si>
    <t>1.PP - strop : 116,55+9,5</t>
  </si>
  <si>
    <t>1.NP - stěna : 1*(1,65*2+2,35)</t>
  </si>
  <si>
    <t>3,18*(2,1+3,9+2)+2,3*(2,05+3,9+2)+0,9*(1,05+2,4+2,8)</t>
  </si>
  <si>
    <t>Svislá doprava suti a vybour. hmot za 2.NP a 1.PP</t>
  </si>
  <si>
    <t>411354173R00</t>
  </si>
  <si>
    <t>Podpěrná konstr. stropů do 12 kPa - zřízení</t>
  </si>
  <si>
    <t>podepření střechy spojovacího koridoru před bouráním výtahové šachty</t>
  </si>
  <si>
    <t>15</t>
  </si>
  <si>
    <t>411354174R00</t>
  </si>
  <si>
    <t>Podpěrná konstr. stropů do 12 kPa - odstranění</t>
  </si>
  <si>
    <t>411354177R00</t>
  </si>
  <si>
    <t>Podpěrná konstr. stropů do 30 kPa - zřízení</t>
  </si>
  <si>
    <t>411354178R00</t>
  </si>
  <si>
    <t>Podpěrná konstr. stropů do 30 kPa - odstranění</t>
  </si>
  <si>
    <t>411354187R00</t>
  </si>
  <si>
    <t>Příplatek k podpěr. konstr. stropů 30 kPa -zřízení</t>
  </si>
  <si>
    <t>podepření koridoru v místě bourané šachty a strojovny výtahu</t>
  </si>
  <si>
    <t>411354188R00</t>
  </si>
  <si>
    <t>Příplatek k podpěr. konstr. stropů 30 kPa - odstr.</t>
  </si>
  <si>
    <t>416021222R00</t>
  </si>
  <si>
    <t>Podhledy SDK, kovová.kce CD. 2x deska RF 12,5 mm</t>
  </si>
  <si>
    <t>27,5</t>
  </si>
  <si>
    <t>průchody v koridoru</t>
  </si>
  <si>
    <t>průchody : 2,4*3*2</t>
  </si>
  <si>
    <t>po vybourání výtahové šachty : 3,5*(2,85+4)</t>
  </si>
  <si>
    <t>12,5*0,05</t>
  </si>
  <si>
    <t>941955001R00</t>
  </si>
  <si>
    <t>Lešení lehké pomocné, výška podlahy do 1,2 m</t>
  </si>
  <si>
    <t>včetně parozábrany</t>
  </si>
  <si>
    <t>965042141RT3</t>
  </si>
  <si>
    <t>Bourání mazanin betonových tl. 10 cm, nad 4 m2 pneumat. kladivo, tl. mazaniny 5 - 8 cm</t>
  </si>
  <si>
    <t>12,5*0,08</t>
  </si>
  <si>
    <t>965049112R00</t>
  </si>
  <si>
    <t>Příplatek, bourání mazanin se svař.síťí nad 10 cm</t>
  </si>
  <si>
    <t>713111221RK6</t>
  </si>
  <si>
    <t>Montáž parozábrany, zavěšené podhl., přelep. spojů Jutafol N AL 170 speciál</t>
  </si>
  <si>
    <t>713111261RK2</t>
  </si>
  <si>
    <t>Utěsnění prostupu parozábranou pevnou páskou včetně pásky JUTAFOL SP AL</t>
  </si>
  <si>
    <t>vč. dodávky materiálu</t>
  </si>
  <si>
    <t>764311821R00</t>
  </si>
  <si>
    <t>Demontáž krytiny, tabule 2 x 1 m, do 25 m2, do 30°</t>
  </si>
  <si>
    <t>17,5</t>
  </si>
  <si>
    <t>přechod střecha - šachta</t>
  </si>
  <si>
    <t>2,85+3,85</t>
  </si>
  <si>
    <t>764430810R00</t>
  </si>
  <si>
    <t>Demontáž oplechování zdí, rš do 250 mm</t>
  </si>
  <si>
    <t>2.NP : 2,85+3,8</t>
  </si>
  <si>
    <t>764905300RZ1</t>
  </si>
  <si>
    <t>Krytina z trapéz.plechů prolis,tl.0,5 mm, povrch.úprava Classic</t>
  </si>
  <si>
    <t>profilovaná krytina - dle stávající krytiny na obloukové střeše spojovacího koridoru</t>
  </si>
  <si>
    <t>767122811R00</t>
  </si>
  <si>
    <t>Demontáž stěn s drátěnou sítí šroubovaných</t>
  </si>
  <si>
    <t>posuvná mříž 2.NP : 3,55*2,4</t>
  </si>
  <si>
    <t>zpětná montáž trapézových plechů obložení : 100</t>
  </si>
  <si>
    <t>oplechování teplovodních rozvodů : 25</t>
  </si>
  <si>
    <t>demontáž trapézových plechů obložení : 100</t>
  </si>
  <si>
    <t>767101011RZ1</t>
  </si>
  <si>
    <t>Ochranný rošt kabelů elektro po na fasádě D+M</t>
  </si>
  <si>
    <t>ochranný rošt + oplechování - titanzinek - kufr 0,5*0,5 m, výška 4,0 m</t>
  </si>
  <si>
    <t>- před penetrací podkladní mazaniny</t>
  </si>
  <si>
    <t>- vysátí písku před samonivelační stěrkou</t>
  </si>
  <si>
    <t>- před penetrací</t>
  </si>
  <si>
    <t>- před podlahovou stěrkou</t>
  </si>
  <si>
    <t>12,5</t>
  </si>
  <si>
    <t>777511112R00</t>
  </si>
  <si>
    <t>Podlahová stěrka interiérová systémová epoxidová včetně penetrace</t>
  </si>
  <si>
    <t>Povrchová úprava bude na epoxidové popř. na polyuretanové bázi.</t>
  </si>
  <si>
    <t>- výborná chemická a mechanická odolnost</t>
  </si>
  <si>
    <t>- půjde o paropropustný systém</t>
  </si>
  <si>
    <t>- prostiskluznost min. R 10</t>
  </si>
  <si>
    <t>- odolnost proti obrusu</t>
  </si>
  <si>
    <t>- třída reakce na oheň Cfl – S1</t>
  </si>
  <si>
    <t>Podlahová stěrka obsahuje systémovou penetraci, třísložková skladba z epoxidové pryskyřice, jemného křemičitého písku, uzavírací nátěr.</t>
  </si>
  <si>
    <t>Barva podlahy dle výběru objednatele.</t>
  </si>
  <si>
    <t>777553010R00</t>
  </si>
  <si>
    <t>Penetrace savého podkladu pod stěrku</t>
  </si>
  <si>
    <t>12,5*2</t>
  </si>
  <si>
    <t>777553015RZ1</t>
  </si>
  <si>
    <t>Dvojitá uzavírací epoxidová penetrace savého podkladu pod stěrku, samonivelační hmotu</t>
  </si>
  <si>
    <t>Po provedení opravy podkladní mazaniny bude provedena epoxidová utěsňovací dvouvrstvová penetrace proti vlhkosti.  Bude použita epoxidová pryskyřice s velmi malým pachem, která se používá k uzavření vlhkosti do 5 CM-% na cementových potěrech nebo betonu - např. UZIN PE 460 + křemičitý písek UZIN</t>
  </si>
  <si>
    <t>Podklad musí být nosný, pevný v tahu a tlaku, čistý a zbavený látek, které omezují přilnavost (nečistoty, olej, mastnota). Nepřidržné nebo labilní vrstvy, např. separační prostředky, volné zbytky lepidel, stěrkovacích hmot, krytiny nebo nátěrů aj. musí být odstraněny např. odkartáčováním, odbroušením, odfrézováním nebo otryskáním. Volné části a prach musí být důkladně vysáty.</t>
  </si>
  <si>
    <t>včetně materiálu: penetrace, křemičitý oísek, barevný tónovač</t>
  </si>
  <si>
    <t>783224900R00</t>
  </si>
  <si>
    <t>Údržba, nátěr syntetický kov. konstr.1x + 1x email</t>
  </si>
  <si>
    <t>Jako uzavírací vrstva je dle pravidel nutná dvojnásobná vrstva. Druhá vrstva se aplikuje po dosáhnutí pochůznosti první vrstvy, nejpozději po 48 hodinách. Pro optické rozlišení přimíchat do druhé vrstvy cca 1 % barevného tónovače. Při následné pokládce cementové stěrky nebo lepicí malty je nutné do ještě čerstvé poslední vrstvy ihned celoplošně a s přebytkem vsypat křemičitý písek. Před realizací samonivelační stěrky se musí podklad s křemičitým pískem důsledně vysát.</t>
  </si>
  <si>
    <t>767000101RZ1</t>
  </si>
  <si>
    <t>Lůžkový průchozí výtah D+M</t>
  </si>
  <si>
    <t>Podrobně viz část D.2 - dokumentace technických a technologických zařízení</t>
  </si>
  <si>
    <t>1. Základní popis výtahu (obecná ustanovení)</t>
  </si>
  <si>
    <t xml:space="preserve"> </t>
  </si>
  <si>
    <t>•    osobní elektrický lanový výtah bez strojovny s typovým certifikátem</t>
  </si>
  <si>
    <t>•    pohon výtahu zajištěn třífázovým bezpřevodovým synchronním motorem s plynulou regulací</t>
  </si>
  <si>
    <t>•    nosné prostředky nosná ocelová lana kabiny a vyvažovacího závaží v odpovídající</t>
  </si>
  <si>
    <t xml:space="preserve">     kvalitě a ve shodě s příslušnými bezpečnostními normami</t>
  </si>
  <si>
    <t>•    pohonná jednotka umístěná v horní části výtahové šachty na straně vyvažovacího závaží,</t>
  </si>
  <si>
    <t>•    kabina výtahu zkonstruována z oceli odolné proti mechanickému namáhání a opatřena</t>
  </si>
  <si>
    <t xml:space="preserve">     certifikovanými zachycovači</t>
  </si>
  <si>
    <t>•    svislý pohyb po vodítkách je umožněn vodícími čelistmi vybavenými samomazným zařízením</t>
  </si>
  <si>
    <t>•    výtah musí být vybaven stand-by režimem a veškeré osvětlení (kabina / šachta) musí být provedeno</t>
  </si>
  <si>
    <t xml:space="preserve">      LED</t>
  </si>
  <si>
    <t>•    výtah má zařízení umožňující obousměrnou hlasovou komunikaci se stálou vyprošťovací službou</t>
  </si>
  <si>
    <t xml:space="preserve">     pomocí GSM brány</t>
  </si>
  <si>
    <t>•    výtah musí být vybaven zařízení umožňující vzdálenou servisní diagnostiku</t>
  </si>
  <si>
    <t>•    navrhované řešení odpovídá Vaší specifikaci a následujícím zákonům, nařízením vlády a normám:</t>
  </si>
  <si>
    <t>o    NV 122/2016 Sb. v platném znění, o posuzování shody výtahů a jejich bezpečnostních komponent (odpovídá Směrnici 2014/33/EU)</t>
  </si>
  <si>
    <t>o    NV 117/2016 Sb. v platném znění, o technických požadavcích na výrobky z hlediska elektromagnetické kompatibility (odpovídá Směrnici 2004/108/ES)</t>
  </si>
  <si>
    <t>o    NV 176/2008 Sb. v platném znění o technických požadavcích na strojní zařízení</t>
  </si>
  <si>
    <t>o    ČSN EN 81–20 v platném znění, Bezpečnostní předpisy pro konstrukci a montáž výtahů.</t>
  </si>
  <si>
    <t>o    ČSN EN 81- 28 v platném znění, Bezpečnostní předpisy pro konstrukci a montáž výtahů  Část 28 : Dálková nouzová signalizace u výtahu určených pro dopravu osob a nákladů</t>
  </si>
  <si>
    <t>o    ČSN 27 4210 v platném znění, Bezpečnostní předpisy pro konstrukci a montáž výtahů – Nejvyšší povolené hodnoty hladin emisního akustického tlaku výtahů a stavební řešení zaměřená proti šíření hluku výtahů v nových stavbách</t>
  </si>
  <si>
    <t>2. Základní popis šachty (obecná ustanovení)</t>
  </si>
  <si>
    <t>•    výtahová šachta v souladu s projektovou dokumentací</t>
  </si>
  <si>
    <t>•    tolerance svislostí stěn šachty ±25 mm na boční stěny a ±10mm na čelní a zadní stěnu</t>
  </si>
  <si>
    <t>•    prostředí v šachtě normální, dle ČSN 33 2000-5-51, tabulka 51A, požadovaná teplota + 5o až + 40o</t>
  </si>
  <si>
    <t>•    ve stropě šachty umístěny montážní háky s danou certifikovanou únosností a min. vnitřním průměrem 50 mm (není dodávkou dodavatele výtahu)</t>
  </si>
  <si>
    <t>3. Technická specifikace</t>
  </si>
  <si>
    <t xml:space="preserve">	lůžkový 1600kg,</t>
  </si>
  <si>
    <t>Základní nabídka</t>
  </si>
  <si>
    <t>Typ výtahu	Lůžkový výtah</t>
  </si>
  <si>
    <t>Produkt	Lanový trakční bez strojony</t>
  </si>
  <si>
    <t>Nosné prostředky	Nosná ocelová lana kabiny a vyvažovacího závaží v odpovídající kvalitě a ve shodě s příslušnými bezpečnostními normami.</t>
  </si>
  <si>
    <t>Digitální služby (  Flow Connectivity)	Zařízení vybavené API zabudovanou  ktivitou pro službu   API</t>
  </si>
  <si>
    <t>Zařízení připravené pro servisní službu   24/7 Connected services</t>
  </si>
  <si>
    <t>Služba   API (  Flow Connectivity) umožňuje interakci mezi softwarovými aplikacemi a výtahy   prostřednictvím   Digital Platform (Cloud). Spojení lze použít k umožnění interakce mezi aktuálně dostupnými digitálními službami (např.   Residential Flow) a všemi budoucími službami s výtahy  , které mají aktivovanou službu API.</t>
  </si>
  <si>
    <t>Umístění výtahového stroje	Horní část šachty</t>
  </si>
  <si>
    <t>Počet stanic	4</t>
  </si>
  <si>
    <t>Přední vstupy	2</t>
  </si>
  <si>
    <t>Zadní vstupy	2</t>
  </si>
  <si>
    <t>Typ řízení	FC - obousměrné sběrné řízení</t>
  </si>
  <si>
    <t>řídící systém s 1 výtahem (Simplex).</t>
  </si>
  <si>
    <t>Předpisy	EN 81-20:2020</t>
  </si>
  <si>
    <t>Konstrukce šachty</t>
  </si>
  <si>
    <t>Zařízení pro nízkou prohlubeň	Standardní prohlubeň</t>
  </si>
  <si>
    <t>Zařízení pro nízký horní přejezd	Standardní horní přejezd</t>
  </si>
  <si>
    <t>Materiál šachty	Betonová šachta</t>
  </si>
  <si>
    <t>Mechanické komponenty a stroj</t>
  </si>
  <si>
    <t>Pohon	Bezpřevodový</t>
  </si>
  <si>
    <t>Typ osvětlení šachty	LED osvětlení šachty</t>
  </si>
  <si>
    <t>Typ napájení	3 fázový TN-S/MSW 5 - rozměry viz dispoziční výkresy výtahu</t>
  </si>
  <si>
    <t>Speciální požadavky na výplň protiváhy	Bez speciálních požadavků</t>
  </si>
  <si>
    <t>Typ vodících čelistí protiváhy	SLG20</t>
  </si>
  <si>
    <t>Vodítka a příslušenství	Způsob kotvení: Průvlakové kotvy do betonu</t>
  </si>
  <si>
    <t>Typ vodících čelistí rámu kabiny SLG20</t>
  </si>
  <si>
    <t>Kabina a dveře</t>
  </si>
  <si>
    <t>Rozměr dveří (ŠxV) (mm)	1100 x 2100 - požární odolnost EI 30</t>
  </si>
  <si>
    <t>Typ prahu kabinových dveří	N, práh bez přechodové lišty</t>
  </si>
  <si>
    <t>Servisní panel MAP je zabudován v rámu šachetních dveří (verze DMAP)</t>
  </si>
  <si>
    <t>Servisní panel MAP -  požární odolnost EI 30</t>
  </si>
  <si>
    <t>Materiál provedení MAP: Asturias Satin (F), broušená nerezová ocel</t>
  </si>
  <si>
    <t>767000202RZ1</t>
  </si>
  <si>
    <t>Demontáž a likvidace stávajícího výtahu</t>
  </si>
  <si>
    <t>kompletní demontáž stávajícího výtahu, včetně elektroinstalace, hydrauliky, dveří a souvisejícího vybavení, vodících nosníků ve výtahové šachtě a ve strojovně výtahu, nakládka, odvoz a ekologická likvidace</t>
  </si>
  <si>
    <t xml:space="preserve">     frekvenčním měničem s minimálním počtem startů 180 / hodina</t>
  </si>
  <si>
    <t xml:space="preserve">     uchycená na vodítku</t>
  </si>
  <si>
    <t>•    v šachtě nesmí být žádné zařízení ani elektrické vedení, které přímo nesouvisí s provozem výtahu</t>
  </si>
  <si>
    <t>Nosnost (kg/osob)	1600 / 21</t>
  </si>
  <si>
    <t>Rychlost (m/s)	1</t>
  </si>
  <si>
    <t>Zdvih (m)	7.1</t>
  </si>
  <si>
    <t>EN 81-73:2020</t>
  </si>
  <si>
    <t>Rozměry šachty (mm)	2080 x 3010</t>
  </si>
  <si>
    <t>Hloubka prohlubně (mm)	1300</t>
  </si>
  <si>
    <t>Výška horního přejezdu (mm) 	3900 (po spodní hranu montážních ok, které nejsou dodávkou  )</t>
  </si>
  <si>
    <t>Výkon motoru (kW)	9.2</t>
  </si>
  <si>
    <t>Jmenovitý proud s osvětlením šachty (A)	30</t>
  </si>
  <si>
    <t>Záběrový proud včetně osvětlení šachty (A) 	41</t>
  </si>
  <si>
    <t>Hlavní pojistky v rozvaděči (A)	25</t>
  </si>
  <si>
    <t>Přívod proudu k výtahu (V / Hz)	3 x 400 / 50</t>
  </si>
  <si>
    <t>Rozměry kabiny (ŠxHxV) (mm)	1400 x 2400 x 2300</t>
  </si>
  <si>
    <t>Výška dveřního otvoru (Přední / Zadní vstup) (mm) 	2280 / 2280</t>
  </si>
  <si>
    <t>Servisní panel MAP pro údržbu a nouzové vyproštění	MAP umístěn ve 4. podlaží</t>
  </si>
  <si>
    <t>113106231R00</t>
  </si>
  <si>
    <t>Rozebrání dlažeb ze zámkové dlažby v kamenivu</t>
  </si>
  <si>
    <t>v místě nové šachty</t>
  </si>
  <si>
    <t>uložení dlažby pro zpětné použití</t>
  </si>
  <si>
    <t>3*1,5</t>
  </si>
  <si>
    <t>113201111R00</t>
  </si>
  <si>
    <t>Vytrhání obrubníků chodníkových a parkových</t>
  </si>
  <si>
    <t>121101100R00</t>
  </si>
  <si>
    <t>Sejmutí ornice, pl. do 400 m2, přemístění do 50 m</t>
  </si>
  <si>
    <t>10*0,2</t>
  </si>
  <si>
    <t>15*1*4,5</t>
  </si>
  <si>
    <t>15*1*4,5*0,1</t>
  </si>
  <si>
    <t>151101103R00</t>
  </si>
  <si>
    <t>Pažení a rozepření stěn rýh - příložné - hl.do 8 m</t>
  </si>
  <si>
    <t>20*4,5</t>
  </si>
  <si>
    <t>151101113R00</t>
  </si>
  <si>
    <t>Odstranění pažení stěn rýh - příložné - hl. do 8 m</t>
  </si>
  <si>
    <t>67,5</t>
  </si>
  <si>
    <t>15*1*0,7*20</t>
  </si>
  <si>
    <t>odvoz : 15*1*4,5</t>
  </si>
  <si>
    <t>návoz : 15*1*3,8</t>
  </si>
  <si>
    <t>174101102R00</t>
  </si>
  <si>
    <t>Zásyp ruční se zhutněním</t>
  </si>
  <si>
    <t>15*1*3,8</t>
  </si>
  <si>
    <t>175101101RT2</t>
  </si>
  <si>
    <t>Obsyp potrubí bez prohození sypaniny s dodáním štěrkopísku frakce 0 - 22 mm</t>
  </si>
  <si>
    <t>300 : 0,5*0,5*15*2,8</t>
  </si>
  <si>
    <t>125 : 0,3*0,5*5*2,8</t>
  </si>
  <si>
    <t>š : 1,2*0,12*0,15*2,8</t>
  </si>
  <si>
    <t>180402111R00</t>
  </si>
  <si>
    <t>Založení trávníku parkového výsevem v rovině</t>
  </si>
  <si>
    <t>181301102R00</t>
  </si>
  <si>
    <t>Rozprostření ornice, rovina, tl. 10-15 cm,do 500m2</t>
  </si>
  <si>
    <t>15*1*0,7</t>
  </si>
  <si>
    <t>451572211R00</t>
  </si>
  <si>
    <t>Lože pod potrubí z kameniva těženého 4 - 8 mm</t>
  </si>
  <si>
    <t>15*0,5*0,15</t>
  </si>
  <si>
    <t>5*0,3*0,15</t>
  </si>
  <si>
    <t>564871111RT2</t>
  </si>
  <si>
    <t>Podklad ze štěrkodrti po zhutnění tloušťky 25 cm štěrkodrť frakce 0-32 mm</t>
  </si>
  <si>
    <t>596215021R00</t>
  </si>
  <si>
    <t>Kladení zámkové dlažby tl. 6 cm do drtě tl. 4 cm</t>
  </si>
  <si>
    <t>zpětná pokládka - chodník</t>
  </si>
  <si>
    <t>597071101RV1</t>
  </si>
  <si>
    <t>Žlab odvodňovací SELF LINE 100, dl. 500 mm, A15 stavební výška 110 mm, můstkový nerezový rošt</t>
  </si>
  <si>
    <t>597071103RV1</t>
  </si>
  <si>
    <t>Žlabová vpusť SELF LINE 100, dl.500 mm, A 15 stavební výška 288 mm, můstkový nerezový rošt</t>
  </si>
  <si>
    <t>597071193R00</t>
  </si>
  <si>
    <t>Odtoková sada hrdlo DN 110 pro žlab SELF LINE 100</t>
  </si>
  <si>
    <t>631313511RM1</t>
  </si>
  <si>
    <t>Mazanina betonová tl. 8 - 12 cm C 12/15 z betonu prostého</t>
  </si>
  <si>
    <t>pod šachtu : 1,2*1,2*0,1</t>
  </si>
  <si>
    <t>639571215R00</t>
  </si>
  <si>
    <t>Kačírek pro okapový chodník tl. 150 mm</t>
  </si>
  <si>
    <t>0,4*2</t>
  </si>
  <si>
    <t>639571311R00</t>
  </si>
  <si>
    <t>Okapový chodník - textilie proti prorůstání 45g/m2</t>
  </si>
  <si>
    <t>0,4*2*2</t>
  </si>
  <si>
    <t>892581111R00</t>
  </si>
  <si>
    <t>Zkouška těsnosti kanalizace DN do 300, vodou</t>
  </si>
  <si>
    <t>892601152R00</t>
  </si>
  <si>
    <t>Čištění kanalizační stoky do DN 500, do 50 m</t>
  </si>
  <si>
    <t>892855111R00</t>
  </si>
  <si>
    <t>Kontrola kanalizace TV kamerou do 15 m</t>
  </si>
  <si>
    <t>úsek</t>
  </si>
  <si>
    <t>894411121RT2</t>
  </si>
  <si>
    <t>Zřízení šachet z dílců, dno C25/30, potrubí DN 300 včetně dílců TBS-Q 100/50 PS a TBR-Q 100-63/58, KPS</t>
  </si>
  <si>
    <t>výška šachty 4,9 m</t>
  </si>
  <si>
    <t>kompletní šachta včetně dna</t>
  </si>
  <si>
    <t>899101111R00</t>
  </si>
  <si>
    <t>Osazení poklopu s rámem do 50 kg</t>
  </si>
  <si>
    <t>899623141R00</t>
  </si>
  <si>
    <t>Obetonování potrubí nebo zdiva stok betonem C12/15</t>
  </si>
  <si>
    <t>2*0,5*0,5*0,5</t>
  </si>
  <si>
    <t>899711121R00</t>
  </si>
  <si>
    <t>Fólie výstražná z PVC, šířka 22 cm</t>
  </si>
  <si>
    <t>894411122RZ1</t>
  </si>
  <si>
    <t>Zřízení šachet z dílců, dno C25/30, potrubí DN 300 příplatek za výšku šachty 3,9 m</t>
  </si>
  <si>
    <t>55241713R</t>
  </si>
  <si>
    <t>Poklop šachtový materiál: litina; vnější d = 760 mm; rozměr otvoru: 600 mm; v = 115 mm; zatížení: D 400</t>
  </si>
  <si>
    <t>917762111RT5</t>
  </si>
  <si>
    <t>Osazení ležat. obrub. bet. s opěrou,lože z C 12/15 včetně obrubníku ABO 10 100/10/25</t>
  </si>
  <si>
    <t>970051200R00</t>
  </si>
  <si>
    <t>Vrtání jádrové do ŽB do D 200 mm</t>
  </si>
  <si>
    <t>0,15*4</t>
  </si>
  <si>
    <t>721110809R00</t>
  </si>
  <si>
    <t>Demontáž potrubí z kameninových trub DN 300</t>
  </si>
  <si>
    <t>721176223R00</t>
  </si>
  <si>
    <t>Potrubí KG svodné (ležaté) v zemi D 125 x 3,2 mm</t>
  </si>
  <si>
    <t>721176427R00</t>
  </si>
  <si>
    <t>Potrubí Pragma+ID 10 ležaté v zemi DN 300</t>
  </si>
  <si>
    <t>2,5+7+2,5+1</t>
  </si>
  <si>
    <t>r : 2</t>
  </si>
  <si>
    <t>721210814R00</t>
  </si>
  <si>
    <t>Demontáž vpusti z kameniny, DN 125</t>
  </si>
  <si>
    <t>007 - výměník : 1</t>
  </si>
  <si>
    <t>721223440RT2</t>
  </si>
  <si>
    <t>Vpusť podlahová (sklepní) se zápachovou uzávěrkou HL 71 D 110 mm, mřížka 170 x 240 mm, litina</t>
  </si>
  <si>
    <t>998721101R00</t>
  </si>
  <si>
    <t>Přesun hmot pro vnitřní kanalizaci, v objektech výšky do 6 m</t>
  </si>
  <si>
    <t>Kalkul</t>
  </si>
  <si>
    <t>0,05*2*3,14*5*2</t>
  </si>
  <si>
    <t>28377670.RZZ</t>
  </si>
  <si>
    <t>Páska samolepicí š. 38 mm, dl. 20m</t>
  </si>
  <si>
    <t>28377691.RZ3</t>
  </si>
  <si>
    <t>Lepidlo na polyet.návl.izolaci 500 ml</t>
  </si>
  <si>
    <t>Pro lepení příčných i podélných spojů trubic</t>
  </si>
  <si>
    <t>722130234R00</t>
  </si>
  <si>
    <t>Potrubí z trub.závit.pozink.svařovan. 11343,DN 32</t>
  </si>
  <si>
    <t>včetně kolen</t>
  </si>
  <si>
    <t>722130802R00</t>
  </si>
  <si>
    <t>Demontáž potrubí ocelových závitových DN 40</t>
  </si>
  <si>
    <t>722181214RU1</t>
  </si>
  <si>
    <t>Izolace návleková MIRELON PRO tl. stěny 20 mm vnitřní průměr 32 mm</t>
  </si>
  <si>
    <t>722190901R00</t>
  </si>
  <si>
    <t>Uzavření/otevření vodovodního potrubí při opravě</t>
  </si>
  <si>
    <t>722280106R00</t>
  </si>
  <si>
    <t>Tlaková zkouška vodovodního potrubí DN 32</t>
  </si>
  <si>
    <t>722290231RZ3</t>
  </si>
  <si>
    <t>Proplach a dezinfekce vodovod.potrubí do DN 40</t>
  </si>
  <si>
    <t>998722201R00</t>
  </si>
  <si>
    <t>Přesun hmot pro vnitřní vodovod, v objektech výšky do 6 m</t>
  </si>
  <si>
    <t>0,1*2*3,14*(5*2+3)</t>
  </si>
  <si>
    <t>722182008RT1</t>
  </si>
  <si>
    <t>Montáž izol.skruží na potrubí přímé DN110,sam.spoj samolepicí spoj nebo rychlouzávěr</t>
  </si>
  <si>
    <t>283771854</t>
  </si>
  <si>
    <t>Trubice izolační MIRELON POLAR 108x25 mm</t>
  </si>
  <si>
    <t>2*5*1,1</t>
  </si>
  <si>
    <t>3*1,1</t>
  </si>
  <si>
    <t>733121169R00</t>
  </si>
  <si>
    <t>Potrubí hladké bezešvé níz./středotlaké D 108x5,0</t>
  </si>
  <si>
    <t>733120832R00</t>
  </si>
  <si>
    <t>Demontáž potrubí z hladkých trubek D 133</t>
  </si>
  <si>
    <t>733190232R00</t>
  </si>
  <si>
    <t>Tlaková zkouška ocelového hladkého potrubí D 133</t>
  </si>
  <si>
    <t>733191910RZ3</t>
  </si>
  <si>
    <t>Oprava-montáž potrubí závit.DN 20</t>
  </si>
  <si>
    <t>Odřezání ocelové trubky pro připojení nového potrubí ocel/ocel</t>
  </si>
  <si>
    <t>904      R02</t>
  </si>
  <si>
    <t>Hzs-zkoušky v ramci montaz.praci Topná zkouška</t>
  </si>
  <si>
    <t>hod</t>
  </si>
  <si>
    <t>Prav.M</t>
  </si>
  <si>
    <t>HZS</t>
  </si>
  <si>
    <t>POL10_0</t>
  </si>
  <si>
    <t>735191910R00</t>
  </si>
  <si>
    <t>Napuštění vody do otopného systému</t>
  </si>
  <si>
    <t>soubor</t>
  </si>
  <si>
    <t>735494812RZ1</t>
  </si>
  <si>
    <t>Vypuštění vody z otopné soustavy</t>
  </si>
  <si>
    <t>783424240R00</t>
  </si>
  <si>
    <t>Nátěr syntet. potrubí do DN 50 mm  Z+1x +1x email</t>
  </si>
  <si>
    <t>potrubí topení - nové</t>
  </si>
  <si>
    <t>0,1*2*3,14*(3+2*5)</t>
  </si>
  <si>
    <t>484566200RZ1</t>
  </si>
  <si>
    <t>Přímotopný teplovzdušný konvektor 2,5 kW D+M</t>
  </si>
  <si>
    <t>mobilní elektrický teplovzdušný přímotop s nastavitelným výkonem, plynule regulovatelný termostatem, systém proti zamrznutí</t>
  </si>
  <si>
    <t>vč. samostatného jističe v rozvaděči - včeně napojení a kabeláže</t>
  </si>
  <si>
    <t>416061110RZ1</t>
  </si>
  <si>
    <t>Kazetový podhled bez izolace</t>
  </si>
  <si>
    <t>Kazetový podhled - opravy s doplněním původních kazet</t>
  </si>
  <si>
    <t>59593021</t>
  </si>
  <si>
    <t>Gyptone Base 31 A 600x600 mm podhled akustický</t>
  </si>
  <si>
    <t>doplnění poškozených kazet 10 %</t>
  </si>
  <si>
    <t>20*0,1</t>
  </si>
  <si>
    <t>612403380R00</t>
  </si>
  <si>
    <t>Hrubá výplň rýh ve stěnách do 3x3 cm maltou ze SMS</t>
  </si>
  <si>
    <t>612403385R00</t>
  </si>
  <si>
    <t>Hrubá výplň rýh ve stěnách do 10x5 cm maltou z SMS</t>
  </si>
  <si>
    <t>612403393R00</t>
  </si>
  <si>
    <t>Hrubá výplň rýh ve stěnách do 15x5 cm maltou z SMS</t>
  </si>
  <si>
    <t>6*2</t>
  </si>
  <si>
    <t>612403399RT2</t>
  </si>
  <si>
    <t>Hrubá výplň rýh ve stěnách maltou s použitím suché maltové směsi</t>
  </si>
  <si>
    <t>963016211R00</t>
  </si>
  <si>
    <t>DMTZ podhledu SDK z kazet 600x600 mm, kov.rošt</t>
  </si>
  <si>
    <t>uložení pro zpětnou montáž</t>
  </si>
  <si>
    <t>971033451R00</t>
  </si>
  <si>
    <t>Vybourání otv. zeď cihel. pl.0,25 m2, tl.45cm, MVC</t>
  </si>
  <si>
    <t>Přechody mezi místnostmi,</t>
  </si>
  <si>
    <t>974031121R00</t>
  </si>
  <si>
    <t>Vysekání rýh ve zdi cihelné 3 x 3 cm</t>
  </si>
  <si>
    <t>974031133R00</t>
  </si>
  <si>
    <t>Vysekání rýh ve zdi cihelné 5 x 10 cm</t>
  </si>
  <si>
    <t>974031137R00</t>
  </si>
  <si>
    <t>Vysekání rýh ve zdi cihelné 5 x 30 cm</t>
  </si>
  <si>
    <t>Případné doseky</t>
  </si>
  <si>
    <t>973031200U00</t>
  </si>
  <si>
    <t>Sekání kapes zdi cih krabic 10x10x8</t>
  </si>
  <si>
    <t>krabice</t>
  </si>
  <si>
    <t>211900024R00</t>
  </si>
  <si>
    <t>Příplatek za manipulaci s kabelem</t>
  </si>
  <si>
    <t>Veškeré manipulace s kabelem, rozvinutí protahování aj. práce navýšení</t>
  </si>
  <si>
    <t>210010012RT1</t>
  </si>
  <si>
    <t>Trubka tuhá z PVC volně/pod omítku + kolena 23 mm včetně dodávky trubky 1525</t>
  </si>
  <si>
    <t>Pro ochranu vodičů</t>
  </si>
  <si>
    <t>210010321R00</t>
  </si>
  <si>
    <t>Krabice univerzální KU a odbočná KO se zapoj.,kruh vč.dodávky krabice KP 67</t>
  </si>
  <si>
    <t>krabice do  stěn</t>
  </si>
  <si>
    <t>pohyb čidla : 2</t>
  </si>
  <si>
    <t>ke světlům : 5</t>
  </si>
  <si>
    <t>rezerva : 4</t>
  </si>
  <si>
    <t>210010351RT1</t>
  </si>
  <si>
    <t>Rozvodka krabicová z lis. izol. 6455-11 do 4 mm2 včetně dodávky krabice 6455-11</t>
  </si>
  <si>
    <t>v krytí IP44/</t>
  </si>
  <si>
    <t>Pro nutná propojení v podhledu a rozpojení v šachtě</t>
  </si>
  <si>
    <t>210020131R00</t>
  </si>
  <si>
    <t>Rošt kabelový pro volné/pevné uložení,š. 200 mm</t>
  </si>
  <si>
    <t>GZ M2 50/50</t>
  </si>
  <si>
    <t>210100001R00</t>
  </si>
  <si>
    <t>Ukončení vodičů v rozvaděči + zapojení do 2,5 mm2</t>
  </si>
  <si>
    <t>2RMO</t>
  </si>
  <si>
    <t>210100003R00</t>
  </si>
  <si>
    <t>Ukončení vodičů v rozvaděči + zapojení do 16 mm2</t>
  </si>
  <si>
    <t>210110062R00</t>
  </si>
  <si>
    <t>Infrapasivní spínač osvětlení</t>
  </si>
  <si>
    <t>Releový výstup, ovládání světel</t>
  </si>
  <si>
    <t>210110001RT2</t>
  </si>
  <si>
    <t>Spínač nástěnný jednopól.- řaz. 1, obyč.prostředí demontáž</t>
  </si>
  <si>
    <t>1PP</t>
  </si>
  <si>
    <t>210201001R00</t>
  </si>
  <si>
    <t>Svítidlo zářivkové 2312001, 2x40 W, stropní DEMONTÁŽ</t>
  </si>
  <si>
    <t>Stávající osvětlení. V ceně odvoz do sběrny.</t>
  </si>
  <si>
    <t>chodba : 6</t>
  </si>
  <si>
    <t>jiné : 3</t>
  </si>
  <si>
    <t>210201214R00</t>
  </si>
  <si>
    <t>Svítidlo zářivkové přisazené, LED zdroje</t>
  </si>
  <si>
    <t>1PP : 5</t>
  </si>
  <si>
    <t>1NP : 2</t>
  </si>
  <si>
    <t>2NP : 1</t>
  </si>
  <si>
    <t>210220003RT4</t>
  </si>
  <si>
    <t>Vedení uzemňovací na povrchu Cu do 50 mm2 včetně dodávky CY 16 mm2 lano</t>
  </si>
  <si>
    <t>přívod do RV z 2RMO</t>
  </si>
  <si>
    <t>trasa : 40</t>
  </si>
  <si>
    <t>prořez : 4</t>
  </si>
  <si>
    <t>vývod u RV : 3</t>
  </si>
  <si>
    <t>210800105RT3</t>
  </si>
  <si>
    <t>Kabel CYKY 750 V 3x1,5 mm2 uložený pod omítkou včetně dodávky kabelu 3Cx1,5</t>
  </si>
  <si>
    <t>1PP : 50</t>
  </si>
  <si>
    <t>1NP : 47</t>
  </si>
  <si>
    <t>2NP : 20</t>
  </si>
  <si>
    <t>šachta : 20</t>
  </si>
  <si>
    <t>prořez : 13</t>
  </si>
  <si>
    <t>210800118RT2</t>
  </si>
  <si>
    <t>Kabel CYKY 750 V 5 žil uložený pod omítkou včetně dodávky kabelu 5x10 mm2</t>
  </si>
  <si>
    <t>210860002R00</t>
  </si>
  <si>
    <t>Jiný</t>
  </si>
  <si>
    <t>Jiné montáže nepředvítatelné + jiný spotřební materiál sádra, hřeby, vruty, nehořlavé podložky , kabelové oka aj.</t>
  </si>
  <si>
    <t>210190002RZ1</t>
  </si>
  <si>
    <t>Montáž celoplechových rozvodnic do váhy 50 kg včetně dodávky dle PD</t>
  </si>
  <si>
    <t>Kompletní dodávka a úprava rozváděče 2RMO + doplnění jištěnéí pro přímotop v šachtě</t>
  </si>
  <si>
    <t>včetně</t>
  </si>
  <si>
    <t>218800001RZ1</t>
  </si>
  <si>
    <t>Demontáž kabelů</t>
  </si>
  <si>
    <t>vč ekol. likvidace</t>
  </si>
  <si>
    <t>250</t>
  </si>
  <si>
    <t>34111032R</t>
  </si>
  <si>
    <t>Kabel silový s Cu jádrem 750 V CYKY 3 C x 1,5 mm2</t>
  </si>
  <si>
    <t>POL3_9</t>
  </si>
  <si>
    <t>34111038R</t>
  </si>
  <si>
    <t>Kabel silový s Cu jádrem 750 V CYKY 3 C x 2,5 mm2</t>
  </si>
  <si>
    <t>34111090R</t>
  </si>
  <si>
    <t>Kabel silový s Cu jádrem 750 V CYKY 5 x 1,5 mm2</t>
  </si>
  <si>
    <t>Pro rozvod k SM</t>
  </si>
  <si>
    <t>34111101R</t>
  </si>
  <si>
    <t>Kabel silový s Cu jádrem 750 V CYKY 5 x 10 mm2</t>
  </si>
  <si>
    <t>34561401</t>
  </si>
  <si>
    <t>Svorka typu WAGO 273-101 5x1,5</t>
  </si>
  <si>
    <t>345717RZ1</t>
  </si>
  <si>
    <t>Protipožární tmel</t>
  </si>
  <si>
    <t>na plochu 1m2, požární přechody</t>
  </si>
  <si>
    <t>34571818R</t>
  </si>
  <si>
    <t>Žlab elektroinstalační základní lak 4201 50/25</t>
  </si>
  <si>
    <t>Kabelový žlab GZ M2 50/50</t>
  </si>
  <si>
    <t>spojka žlabu GZ SM1 + držáky GZ DZM12</t>
  </si>
  <si>
    <t>34823723RZ1</t>
  </si>
  <si>
    <t>Svítidlo LA+SM</t>
  </si>
  <si>
    <t>Světlo dle PD</t>
  </si>
  <si>
    <t>V ceně recyklační poplatky + veškerý úchytný materiál.</t>
  </si>
  <si>
    <t>34823724RZ1</t>
  </si>
  <si>
    <t>Svítidlo LA SM NZ</t>
  </si>
  <si>
    <t>34833151RZ1</t>
  </si>
  <si>
    <t>Svítidlo LA</t>
  </si>
  <si>
    <t>34833156RZ1</t>
  </si>
  <si>
    <t>Svítidlo</t>
  </si>
  <si>
    <t>Světla do chodby výměna v  ceně recyklační poplatky + veškerý úchytný materiál.+ závěsy</t>
  </si>
  <si>
    <t>3581340RZ1</t>
  </si>
  <si>
    <t>Infrapasivní stropní pohybové čidlo</t>
  </si>
  <si>
    <t>Releový výstup</t>
  </si>
  <si>
    <t>35824726</t>
  </si>
  <si>
    <t>Pojistky válcové PV22  32A gG</t>
  </si>
  <si>
    <t>35824760R</t>
  </si>
  <si>
    <t>Odpínače pojistkové OPV 22/3</t>
  </si>
  <si>
    <t>35889201RZ1</t>
  </si>
  <si>
    <t>Chránič LMF-10B-N1-030AC</t>
  </si>
  <si>
    <t>220270242R00</t>
  </si>
  <si>
    <t>Zatažení vodiče ..do stávajících trubek/liš</t>
  </si>
  <si>
    <t>220890202R00</t>
  </si>
  <si>
    <t>Revize el</t>
  </si>
  <si>
    <t>kompletní VRZ elektro, včetně předání provozovateli</t>
  </si>
  <si>
    <t>měření : 8</t>
  </si>
  <si>
    <t>zpracování : 10</t>
  </si>
  <si>
    <t>předání : 1</t>
  </si>
  <si>
    <t>34571091R</t>
  </si>
  <si>
    <t>Trubka elektroinstalační tuhá z PVC 1516 E</t>
  </si>
  <si>
    <t>v 1PP</t>
  </si>
  <si>
    <t>345712660RZ1</t>
  </si>
  <si>
    <t>Příchytka 5316E KA</t>
  </si>
  <si>
    <t>Včetně úchytného materiálu</t>
  </si>
  <si>
    <t>210020911R00</t>
  </si>
  <si>
    <t>Montáž požární ucpávky průchodu stropem,  , tloušťky 20 cm</t>
  </si>
  <si>
    <t>210020922R00</t>
  </si>
  <si>
    <t xml:space="preserve">Montáž požární ucpávky průchodu stěnou,  , tloušťky 30 cm </t>
  </si>
  <si>
    <t>210220101R00</t>
  </si>
  <si>
    <t>Vodiče svodové AlMgSi do 10,Al 10,Cu 8 +podpěry včetně dodávky drátuAlMgSin 8 mm + PV</t>
  </si>
  <si>
    <t>po střeše : 10</t>
  </si>
  <si>
    <t>svod : 10</t>
  </si>
  <si>
    <t>prořez : 2</t>
  </si>
  <si>
    <t>210220201R00</t>
  </si>
  <si>
    <t>Tyč jímací s upev. na střechu do 3 m dl.tyče</t>
  </si>
  <si>
    <t>Veškeré uchycení a sestavení jímačů, komplet sestavy, včetně úchytného materiálu montáž a osazení</t>
  </si>
  <si>
    <t>210220301RT1</t>
  </si>
  <si>
    <t>Svorka hromosvodová do 2 šroubů /SS, SZ, SO/ včetně dodávky svorky dle potřeby</t>
  </si>
  <si>
    <t>plechování střechy : 4</t>
  </si>
  <si>
    <t>rýna : 1</t>
  </si>
  <si>
    <t>jiný Fe : 3</t>
  </si>
  <si>
    <t>ostatní : 4</t>
  </si>
  <si>
    <t>210220431R00</t>
  </si>
  <si>
    <t>Tvarování montážního dílu jímače, ochr.trubky,úhel včetně materiálu</t>
  </si>
  <si>
    <t>na střeše : 4</t>
  </si>
  <si>
    <t>dolů : 5</t>
  </si>
  <si>
    <t>jiný : 3</t>
  </si>
  <si>
    <t>210220462R00</t>
  </si>
  <si>
    <t>Montáž hřeben. bezpeč. zařízení - střecha, lávka</t>
  </si>
  <si>
    <t>210220463R00</t>
  </si>
  <si>
    <t>Montáž vysouvacího žebříku-budova do 10 m</t>
  </si>
  <si>
    <t>210290002R00</t>
  </si>
  <si>
    <t>Revize hromosvodu</t>
  </si>
  <si>
    <t>revize hromosvodu včetně předání díla</t>
  </si>
  <si>
    <t>na stavbě : 4</t>
  </si>
  <si>
    <t>zpracování : 4</t>
  </si>
  <si>
    <t>předání : 2</t>
  </si>
  <si>
    <t>210220464RZ1</t>
  </si>
  <si>
    <t>Demontáž stávajícího H</t>
  </si>
  <si>
    <t>dotčené části H</t>
  </si>
  <si>
    <t>30900012</t>
  </si>
  <si>
    <t>Betonový podstavec na ploché střechy s podložkou</t>
  </si>
  <si>
    <t>253239 s úchytem</t>
  </si>
  <si>
    <t>3090001RZ1</t>
  </si>
  <si>
    <t>Betonový podstavec pro stojan</t>
  </si>
  <si>
    <t>102O75 + podložka 102060</t>
  </si>
  <si>
    <t>309000350RZ1</t>
  </si>
  <si>
    <t>Příchytky pro vedení po zdi</t>
  </si>
  <si>
    <t>č. 275259 příchytka s plastovou základnou pro uchycení svodů po zdi, včetně úchytného materiálu</t>
  </si>
  <si>
    <t>34571107RZ1</t>
  </si>
  <si>
    <t>Jímací stožár  na ploché střech</t>
  </si>
  <si>
    <t>sada</t>
  </si>
  <si>
    <t>Kompletní sada 105525</t>
  </si>
  <si>
    <t>210010021RT1</t>
  </si>
  <si>
    <t>Trubka tuhá z PVC uložená pevně, 16 mm včetně dodávky trubky 1516</t>
  </si>
  <si>
    <t>Trasa z kanceláře č. 3 do výtahové šachty na strop</t>
  </si>
  <si>
    <t>délka : 20</t>
  </si>
  <si>
    <t>EPS</t>
  </si>
  <si>
    <t>220711301R00</t>
  </si>
  <si>
    <t>Montáž detektoru</t>
  </si>
  <si>
    <t>222112202R00</t>
  </si>
  <si>
    <t>Jiný materiál slaboproud</t>
  </si>
  <si>
    <t>Jiný materiál pro kompletaci EPS</t>
  </si>
  <si>
    <t>222293011R00</t>
  </si>
  <si>
    <t>Kontrolní měření kabelu</t>
  </si>
  <si>
    <t xml:space="preserve"> EPS</t>
  </si>
  <si>
    <t>222293012R00</t>
  </si>
  <si>
    <t>Měření do protokolu</t>
  </si>
  <si>
    <t>222325302R00</t>
  </si>
  <si>
    <t>Programování ústředny, uvedení do provozu</t>
  </si>
  <si>
    <t>kompletní zprovoznění a naprogramování, zaučení obsluhy, EPS</t>
  </si>
  <si>
    <t>na PC : 6</t>
  </si>
  <si>
    <t>na ústředně EPS : 5</t>
  </si>
  <si>
    <t>zkoušky : 2</t>
  </si>
  <si>
    <t>222330138R00</t>
  </si>
  <si>
    <t>Označení hlásiče štítkem</t>
  </si>
  <si>
    <t>222330192R00</t>
  </si>
  <si>
    <t>Měření smyčky</t>
  </si>
  <si>
    <t>222330202R00</t>
  </si>
  <si>
    <t>Koordinační funkční zkoušky systému EPS</t>
  </si>
  <si>
    <t>341406RZ1</t>
  </si>
  <si>
    <t>Vodič PRAFlaGuard F 2x2x0,8</t>
  </si>
  <si>
    <t>EPS vodič B2 ca s1 d0</t>
  </si>
  <si>
    <t>345711830R</t>
  </si>
  <si>
    <t>Koleno pro tuhé trubky z PVC 4116KB</t>
  </si>
  <si>
    <t>449851RZ1</t>
  </si>
  <si>
    <t>Hlásič opticko kouřový adresný</t>
  </si>
  <si>
    <t>typ jako stávající</t>
  </si>
  <si>
    <t>4498520RZ1</t>
  </si>
  <si>
    <t>Krabice pro hlásič -patice</t>
  </si>
  <si>
    <t>cena včetně úchytného materiálu</t>
  </si>
  <si>
    <t>Patice pod hlásič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</si>
</sst>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5">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0" fontId="8" fillId="0" borderId="0" xfId="0" applyFont="1" applyAlignment="1">
      <alignment horizontal="left" vertical="center" wrapTex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0" borderId="18" xfId="0" applyFont="1" applyBorder="1" applyAlignment="1">
      <alignment horizontal="left" vertical="center" wrapText="1"/>
    </xf>
    <xf numFmtId="0" fontId="0" fillId="0" borderId="18" xfId="0" applyBorder="1" applyAlignment="1">
      <alignmen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0" fontId="17" fillId="0" borderId="0" xfId="0" applyFont="1" applyBorder="1" applyAlignment="1">
      <alignment horizontal="center" vertical="top" shrinkToFit="1"/>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165" fontId="18" fillId="0" borderId="0" xfId="0" applyNumberFormat="1" applyFont="1" applyBorder="1" applyAlignment="1">
      <alignment horizontal="center" vertical="top" wrapText="1" shrinkToFit="1"/>
    </xf>
    <xf numFmtId="165"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7" fillId="0" borderId="18" xfId="0" applyNumberFormat="1" applyFont="1" applyBorder="1" applyAlignment="1">
      <alignment vertical="top" wrapText="1"/>
    </xf>
    <xf numFmtId="0" fontId="17" fillId="0" borderId="0" xfId="0" applyNumberFormat="1" applyFont="1" applyBorder="1" applyAlignment="1">
      <alignment vertical="top" wrapText="1"/>
    </xf>
    <xf numFmtId="0" fontId="19" fillId="0" borderId="0" xfId="0" applyNumberFormat="1" applyFont="1" applyAlignment="1">
      <alignment wrapText="1"/>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7" fillId="0" borderId="18" xfId="0" applyNumberFormat="1" applyFont="1" applyBorder="1" applyAlignment="1">
      <alignment horizontal="left" vertical="top" wrapText="1"/>
    </xf>
    <xf numFmtId="165" fontId="18" fillId="0" borderId="0" xfId="0" quotePrefix="1" applyNumberFormat="1" applyFont="1" applyBorder="1" applyAlignment="1">
      <alignment horizontal="left" vertical="top" wrapText="1"/>
    </xf>
    <xf numFmtId="0" fontId="17" fillId="0" borderId="0"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165" fontId="16" fillId="4" borderId="0" xfId="0" applyNumberFormat="1" applyFont="1" applyFill="1" applyBorder="1" applyAlignment="1" applyProtection="1">
      <alignment vertical="top" shrinkToFit="1"/>
      <protection locked="0"/>
    </xf>
    <xf numFmtId="49" fontId="16" fillId="0" borderId="43" xfId="0" applyNumberFormat="1" applyFont="1" applyBorder="1" applyAlignment="1">
      <alignment horizontal="left" vertical="top" wrapText="1"/>
    </xf>
    <xf numFmtId="49" fontId="16" fillId="0" borderId="0" xfId="0" applyNumberFormat="1" applyFont="1" applyBorder="1" applyAlignment="1">
      <alignment horizontal="left" vertical="top" wrapText="1"/>
    </xf>
    <xf numFmtId="49" fontId="17"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I22" sqref="I2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gGv0on8XYWAA2or2nB4w5NJy8ReHeIT3+FtdYFFJc81Fh3Vpif0HfS3jMYUsaEye/dokhaX6WlZbzm5iqa8BHg==" saltValue="5fkLxol5JGJJe9v5ci2jN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5CAE5-5EAD-4D9D-97D9-B130AD40348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58</v>
      </c>
      <c r="C4" s="202" t="s">
        <v>59</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103</v>
      </c>
      <c r="C8" s="246" t="s">
        <v>104</v>
      </c>
      <c r="D8" s="231"/>
      <c r="E8" s="232"/>
      <c r="F8" s="233"/>
      <c r="G8" s="233">
        <f>SUMIF(AG9:AG24,"&lt;&gt;NOR",G9:G24)</f>
        <v>0</v>
      </c>
      <c r="H8" s="233"/>
      <c r="I8" s="233">
        <f>SUM(I9:I24)</f>
        <v>0</v>
      </c>
      <c r="J8" s="233"/>
      <c r="K8" s="233">
        <f>SUM(K9:K24)</f>
        <v>0</v>
      </c>
      <c r="L8" s="233"/>
      <c r="M8" s="233">
        <f>SUM(M9:M24)</f>
        <v>0</v>
      </c>
      <c r="N8" s="232"/>
      <c r="O8" s="232">
        <f>SUM(O9:O24)</f>
        <v>0.92999999999999994</v>
      </c>
      <c r="P8" s="232"/>
      <c r="Q8" s="232">
        <f>SUM(Q9:Q24)</f>
        <v>0</v>
      </c>
      <c r="R8" s="233"/>
      <c r="S8" s="233"/>
      <c r="T8" s="234"/>
      <c r="U8" s="228"/>
      <c r="V8" s="228">
        <f>SUM(V9:V24)</f>
        <v>0</v>
      </c>
      <c r="W8" s="228"/>
      <c r="X8" s="228"/>
      <c r="Y8" s="228"/>
      <c r="AG8" t="s">
        <v>211</v>
      </c>
    </row>
    <row r="9" spans="1:60" outlineLevel="1" x14ac:dyDescent="0.2">
      <c r="A9" s="236">
        <v>1</v>
      </c>
      <c r="B9" s="237" t="s">
        <v>1430</v>
      </c>
      <c r="C9" s="247" t="s">
        <v>1431</v>
      </c>
      <c r="D9" s="238" t="s">
        <v>297</v>
      </c>
      <c r="E9" s="239">
        <v>15</v>
      </c>
      <c r="F9" s="240"/>
      <c r="G9" s="241">
        <f>ROUND(E9*F9,2)</f>
        <v>0</v>
      </c>
      <c r="H9" s="240"/>
      <c r="I9" s="241">
        <f>ROUND(E9*H9,2)</f>
        <v>0</v>
      </c>
      <c r="J9" s="240"/>
      <c r="K9" s="241">
        <f>ROUND(E9*J9,2)</f>
        <v>0</v>
      </c>
      <c r="L9" s="241">
        <v>21</v>
      </c>
      <c r="M9" s="241">
        <f>G9*(1+L9/100)</f>
        <v>0</v>
      </c>
      <c r="N9" s="239">
        <v>3.8700000000000002E-3</v>
      </c>
      <c r="O9" s="239">
        <f>ROUND(E9*N9,2)</f>
        <v>0.06</v>
      </c>
      <c r="P9" s="239">
        <v>0</v>
      </c>
      <c r="Q9" s="239">
        <f>ROUND(E9*P9,2)</f>
        <v>0</v>
      </c>
      <c r="R9" s="241"/>
      <c r="S9" s="241" t="s">
        <v>238</v>
      </c>
      <c r="T9" s="242" t="s">
        <v>216</v>
      </c>
      <c r="U9" s="221">
        <v>0</v>
      </c>
      <c r="V9" s="221">
        <f>ROUND(E9*U9,2)</f>
        <v>0</v>
      </c>
      <c r="W9" s="221"/>
      <c r="X9" s="221" t="s">
        <v>217</v>
      </c>
      <c r="Y9" s="221" t="s">
        <v>218</v>
      </c>
      <c r="Z9" s="210"/>
      <c r="AA9" s="210"/>
      <c r="AB9" s="210"/>
      <c r="AC9" s="210"/>
      <c r="AD9" s="210"/>
      <c r="AE9" s="210"/>
      <c r="AF9" s="210"/>
      <c r="AG9" s="210" t="s">
        <v>234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1432</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2" x14ac:dyDescent="0.2">
      <c r="A11" s="217"/>
      <c r="B11" s="218"/>
      <c r="C11" s="249" t="s">
        <v>1433</v>
      </c>
      <c r="D11" s="226"/>
      <c r="E11" s="227">
        <v>15</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6">
        <v>2</v>
      </c>
      <c r="B12" s="237" t="s">
        <v>1434</v>
      </c>
      <c r="C12" s="247" t="s">
        <v>1435</v>
      </c>
      <c r="D12" s="238" t="s">
        <v>297</v>
      </c>
      <c r="E12" s="239">
        <v>15</v>
      </c>
      <c r="F12" s="240"/>
      <c r="G12" s="241">
        <f>ROUND(E12*F12,2)</f>
        <v>0</v>
      </c>
      <c r="H12" s="240"/>
      <c r="I12" s="241">
        <f>ROUND(E12*H12,2)</f>
        <v>0</v>
      </c>
      <c r="J12" s="240"/>
      <c r="K12" s="241">
        <f>ROUND(E12*J12,2)</f>
        <v>0</v>
      </c>
      <c r="L12" s="241">
        <v>21</v>
      </c>
      <c r="M12" s="241">
        <f>G12*(1+L12/100)</f>
        <v>0</v>
      </c>
      <c r="N12" s="239">
        <v>0</v>
      </c>
      <c r="O12" s="239">
        <f>ROUND(E12*N12,2)</f>
        <v>0</v>
      </c>
      <c r="P12" s="239">
        <v>0</v>
      </c>
      <c r="Q12" s="239">
        <f>ROUND(E12*P12,2)</f>
        <v>0</v>
      </c>
      <c r="R12" s="241"/>
      <c r="S12" s="241" t="s">
        <v>238</v>
      </c>
      <c r="T12" s="242" t="s">
        <v>216</v>
      </c>
      <c r="U12" s="221">
        <v>0</v>
      </c>
      <c r="V12" s="221">
        <f>ROUND(E12*U12,2)</f>
        <v>0</v>
      </c>
      <c r="W12" s="221"/>
      <c r="X12" s="221" t="s">
        <v>217</v>
      </c>
      <c r="Y12" s="221" t="s">
        <v>218</v>
      </c>
      <c r="Z12" s="210"/>
      <c r="AA12" s="210"/>
      <c r="AB12" s="210"/>
      <c r="AC12" s="210"/>
      <c r="AD12" s="210"/>
      <c r="AE12" s="210"/>
      <c r="AF12" s="210"/>
      <c r="AG12" s="210" t="s">
        <v>234</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9" t="s">
        <v>1433</v>
      </c>
      <c r="D13" s="226"/>
      <c r="E13" s="227">
        <v>15</v>
      </c>
      <c r="F13" s="221"/>
      <c r="G13" s="221"/>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222</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36">
        <v>3</v>
      </c>
      <c r="B14" s="237" t="s">
        <v>1436</v>
      </c>
      <c r="C14" s="247" t="s">
        <v>1437</v>
      </c>
      <c r="D14" s="238" t="s">
        <v>297</v>
      </c>
      <c r="E14" s="239">
        <v>15</v>
      </c>
      <c r="F14" s="240"/>
      <c r="G14" s="241">
        <f>ROUND(E14*F14,2)</f>
        <v>0</v>
      </c>
      <c r="H14" s="240"/>
      <c r="I14" s="241">
        <f>ROUND(E14*H14,2)</f>
        <v>0</v>
      </c>
      <c r="J14" s="240"/>
      <c r="K14" s="241">
        <f>ROUND(E14*J14,2)</f>
        <v>0</v>
      </c>
      <c r="L14" s="241">
        <v>21</v>
      </c>
      <c r="M14" s="241">
        <f>G14*(1+L14/100)</f>
        <v>0</v>
      </c>
      <c r="N14" s="239">
        <v>7.5399999999999998E-3</v>
      </c>
      <c r="O14" s="239">
        <f>ROUND(E14*N14,2)</f>
        <v>0.11</v>
      </c>
      <c r="P14" s="239">
        <v>0</v>
      </c>
      <c r="Q14" s="239">
        <f>ROUND(E14*P14,2)</f>
        <v>0</v>
      </c>
      <c r="R14" s="241"/>
      <c r="S14" s="241" t="s">
        <v>238</v>
      </c>
      <c r="T14" s="242" t="s">
        <v>216</v>
      </c>
      <c r="U14" s="221">
        <v>0</v>
      </c>
      <c r="V14" s="221">
        <f>ROUND(E14*U14,2)</f>
        <v>0</v>
      </c>
      <c r="W14" s="221"/>
      <c r="X14" s="221" t="s">
        <v>217</v>
      </c>
      <c r="Y14" s="221" t="s">
        <v>218</v>
      </c>
      <c r="Z14" s="210"/>
      <c r="AA14" s="210"/>
      <c r="AB14" s="210"/>
      <c r="AC14" s="210"/>
      <c r="AD14" s="210"/>
      <c r="AE14" s="210"/>
      <c r="AF14" s="210"/>
      <c r="AG14" s="210" t="s">
        <v>234</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2" x14ac:dyDescent="0.2">
      <c r="A15" s="217"/>
      <c r="B15" s="218"/>
      <c r="C15" s="249" t="s">
        <v>1433</v>
      </c>
      <c r="D15" s="226"/>
      <c r="E15" s="227">
        <v>15</v>
      </c>
      <c r="F15" s="221"/>
      <c r="G15" s="221"/>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222</v>
      </c>
      <c r="AH15" s="210">
        <v>0</v>
      </c>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36">
        <v>4</v>
      </c>
      <c r="B16" s="237" t="s">
        <v>1438</v>
      </c>
      <c r="C16" s="247" t="s">
        <v>1439</v>
      </c>
      <c r="D16" s="238" t="s">
        <v>297</v>
      </c>
      <c r="E16" s="239">
        <v>15</v>
      </c>
      <c r="F16" s="240"/>
      <c r="G16" s="241">
        <f>ROUND(E16*F16,2)</f>
        <v>0</v>
      </c>
      <c r="H16" s="240"/>
      <c r="I16" s="241">
        <f>ROUND(E16*H16,2)</f>
        <v>0</v>
      </c>
      <c r="J16" s="240"/>
      <c r="K16" s="241">
        <f>ROUND(E16*J16,2)</f>
        <v>0</v>
      </c>
      <c r="L16" s="241">
        <v>21</v>
      </c>
      <c r="M16" s="241">
        <f>G16*(1+L16/100)</f>
        <v>0</v>
      </c>
      <c r="N16" s="239">
        <v>0</v>
      </c>
      <c r="O16" s="239">
        <f>ROUND(E16*N16,2)</f>
        <v>0</v>
      </c>
      <c r="P16" s="239">
        <v>0</v>
      </c>
      <c r="Q16" s="239">
        <f>ROUND(E16*P16,2)</f>
        <v>0</v>
      </c>
      <c r="R16" s="241"/>
      <c r="S16" s="241" t="s">
        <v>238</v>
      </c>
      <c r="T16" s="242" t="s">
        <v>216</v>
      </c>
      <c r="U16" s="221">
        <v>0</v>
      </c>
      <c r="V16" s="221">
        <f>ROUND(E16*U16,2)</f>
        <v>0</v>
      </c>
      <c r="W16" s="221"/>
      <c r="X16" s="221" t="s">
        <v>217</v>
      </c>
      <c r="Y16" s="221" t="s">
        <v>218</v>
      </c>
      <c r="Z16" s="210"/>
      <c r="AA16" s="210"/>
      <c r="AB16" s="210"/>
      <c r="AC16" s="210"/>
      <c r="AD16" s="210"/>
      <c r="AE16" s="210"/>
      <c r="AF16" s="210"/>
      <c r="AG16" s="210" t="s">
        <v>234</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49" t="s">
        <v>1433</v>
      </c>
      <c r="D17" s="226"/>
      <c r="E17" s="227">
        <v>15</v>
      </c>
      <c r="F17" s="221"/>
      <c r="G17" s="221"/>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6">
        <v>5</v>
      </c>
      <c r="B18" s="237" t="s">
        <v>1440</v>
      </c>
      <c r="C18" s="247" t="s">
        <v>1441</v>
      </c>
      <c r="D18" s="238" t="s">
        <v>297</v>
      </c>
      <c r="E18" s="239">
        <v>15</v>
      </c>
      <c r="F18" s="240"/>
      <c r="G18" s="241">
        <f>ROUND(E18*F18,2)</f>
        <v>0</v>
      </c>
      <c r="H18" s="240"/>
      <c r="I18" s="241">
        <f>ROUND(E18*H18,2)</f>
        <v>0</v>
      </c>
      <c r="J18" s="240"/>
      <c r="K18" s="241">
        <f>ROUND(E18*J18,2)</f>
        <v>0</v>
      </c>
      <c r="L18" s="241">
        <v>21</v>
      </c>
      <c r="M18" s="241">
        <f>G18*(1+L18/100)</f>
        <v>0</v>
      </c>
      <c r="N18" s="239">
        <v>2.1099999999999999E-3</v>
      </c>
      <c r="O18" s="239">
        <f>ROUND(E18*N18,2)</f>
        <v>0.03</v>
      </c>
      <c r="P18" s="239">
        <v>0</v>
      </c>
      <c r="Q18" s="239">
        <f>ROUND(E18*P18,2)</f>
        <v>0</v>
      </c>
      <c r="R18" s="241"/>
      <c r="S18" s="241" t="s">
        <v>238</v>
      </c>
      <c r="T18" s="242" t="s">
        <v>216</v>
      </c>
      <c r="U18" s="221">
        <v>0</v>
      </c>
      <c r="V18" s="221">
        <f>ROUND(E18*U18,2)</f>
        <v>0</v>
      </c>
      <c r="W18" s="221"/>
      <c r="X18" s="221" t="s">
        <v>217</v>
      </c>
      <c r="Y18" s="221" t="s">
        <v>218</v>
      </c>
      <c r="Z18" s="210"/>
      <c r="AA18" s="210"/>
      <c r="AB18" s="210"/>
      <c r="AC18" s="210"/>
      <c r="AD18" s="210"/>
      <c r="AE18" s="210"/>
      <c r="AF18" s="210"/>
      <c r="AG18" s="210" t="s">
        <v>234</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8" t="s">
        <v>1442</v>
      </c>
      <c r="D19" s="243"/>
      <c r="E19" s="243"/>
      <c r="F19" s="243"/>
      <c r="G19" s="243"/>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221</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2" x14ac:dyDescent="0.2">
      <c r="A20" s="217"/>
      <c r="B20" s="218"/>
      <c r="C20" s="249" t="s">
        <v>1433</v>
      </c>
      <c r="D20" s="226"/>
      <c r="E20" s="227">
        <v>15</v>
      </c>
      <c r="F20" s="221"/>
      <c r="G20" s="221"/>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222</v>
      </c>
      <c r="AH20" s="210">
        <v>0</v>
      </c>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6">
        <v>6</v>
      </c>
      <c r="B21" s="237" t="s">
        <v>1443</v>
      </c>
      <c r="C21" s="247" t="s">
        <v>1444</v>
      </c>
      <c r="D21" s="238" t="s">
        <v>297</v>
      </c>
      <c r="E21" s="239">
        <v>15</v>
      </c>
      <c r="F21" s="240"/>
      <c r="G21" s="241">
        <f>ROUND(E21*F21,2)</f>
        <v>0</v>
      </c>
      <c r="H21" s="240"/>
      <c r="I21" s="241">
        <f>ROUND(E21*H21,2)</f>
        <v>0</v>
      </c>
      <c r="J21" s="240"/>
      <c r="K21" s="241">
        <f>ROUND(E21*J21,2)</f>
        <v>0</v>
      </c>
      <c r="L21" s="241">
        <v>21</v>
      </c>
      <c r="M21" s="241">
        <f>G21*(1+L21/100)</f>
        <v>0</v>
      </c>
      <c r="N21" s="239">
        <v>0</v>
      </c>
      <c r="O21" s="239">
        <f>ROUND(E21*N21,2)</f>
        <v>0</v>
      </c>
      <c r="P21" s="239">
        <v>0</v>
      </c>
      <c r="Q21" s="239">
        <f>ROUND(E21*P21,2)</f>
        <v>0</v>
      </c>
      <c r="R21" s="241"/>
      <c r="S21" s="241" t="s">
        <v>238</v>
      </c>
      <c r="T21" s="242" t="s">
        <v>216</v>
      </c>
      <c r="U21" s="221">
        <v>0</v>
      </c>
      <c r="V21" s="221">
        <f>ROUND(E21*U21,2)</f>
        <v>0</v>
      </c>
      <c r="W21" s="221"/>
      <c r="X21" s="221" t="s">
        <v>217</v>
      </c>
      <c r="Y21" s="221" t="s">
        <v>218</v>
      </c>
      <c r="Z21" s="210"/>
      <c r="AA21" s="210"/>
      <c r="AB21" s="210"/>
      <c r="AC21" s="210"/>
      <c r="AD21" s="210"/>
      <c r="AE21" s="210"/>
      <c r="AF21" s="210"/>
      <c r="AG21" s="210" t="s">
        <v>234</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2" x14ac:dyDescent="0.2">
      <c r="A22" s="217"/>
      <c r="B22" s="218"/>
      <c r="C22" s="249" t="s">
        <v>1433</v>
      </c>
      <c r="D22" s="226"/>
      <c r="E22" s="227">
        <v>15</v>
      </c>
      <c r="F22" s="221"/>
      <c r="G22" s="221"/>
      <c r="H22" s="221"/>
      <c r="I22" s="221"/>
      <c r="J22" s="221"/>
      <c r="K22" s="221"/>
      <c r="L22" s="221"/>
      <c r="M22" s="221"/>
      <c r="N22" s="220"/>
      <c r="O22" s="220"/>
      <c r="P22" s="220"/>
      <c r="Q22" s="220"/>
      <c r="R22" s="221"/>
      <c r="S22" s="221"/>
      <c r="T22" s="221"/>
      <c r="U22" s="221"/>
      <c r="V22" s="221"/>
      <c r="W22" s="221"/>
      <c r="X22" s="221"/>
      <c r="Y22" s="221"/>
      <c r="Z22" s="210"/>
      <c r="AA22" s="210"/>
      <c r="AB22" s="210"/>
      <c r="AC22" s="210"/>
      <c r="AD22" s="210"/>
      <c r="AE22" s="210"/>
      <c r="AF22" s="210"/>
      <c r="AG22" s="210" t="s">
        <v>222</v>
      </c>
      <c r="AH22" s="210">
        <v>0</v>
      </c>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36">
        <v>7</v>
      </c>
      <c r="B23" s="237" t="s">
        <v>1445</v>
      </c>
      <c r="C23" s="247" t="s">
        <v>1446</v>
      </c>
      <c r="D23" s="238" t="s">
        <v>297</v>
      </c>
      <c r="E23" s="239">
        <v>27.5</v>
      </c>
      <c r="F23" s="240"/>
      <c r="G23" s="241">
        <f>ROUND(E23*F23,2)</f>
        <v>0</v>
      </c>
      <c r="H23" s="240"/>
      <c r="I23" s="241">
        <f>ROUND(E23*H23,2)</f>
        <v>0</v>
      </c>
      <c r="J23" s="240"/>
      <c r="K23" s="241">
        <f>ROUND(E23*J23,2)</f>
        <v>0</v>
      </c>
      <c r="L23" s="241">
        <v>21</v>
      </c>
      <c r="M23" s="241">
        <f>G23*(1+L23/100)</f>
        <v>0</v>
      </c>
      <c r="N23" s="239">
        <v>2.666E-2</v>
      </c>
      <c r="O23" s="239">
        <f>ROUND(E23*N23,2)</f>
        <v>0.73</v>
      </c>
      <c r="P23" s="239">
        <v>0</v>
      </c>
      <c r="Q23" s="239">
        <f>ROUND(E23*P23,2)</f>
        <v>0</v>
      </c>
      <c r="R23" s="241"/>
      <c r="S23" s="241" t="s">
        <v>238</v>
      </c>
      <c r="T23" s="242" t="s">
        <v>216</v>
      </c>
      <c r="U23" s="221">
        <v>0</v>
      </c>
      <c r="V23" s="221">
        <f>ROUND(E23*U23,2)</f>
        <v>0</v>
      </c>
      <c r="W23" s="221"/>
      <c r="X23" s="221" t="s">
        <v>217</v>
      </c>
      <c r="Y23" s="221" t="s">
        <v>218</v>
      </c>
      <c r="Z23" s="210"/>
      <c r="AA23" s="210"/>
      <c r="AB23" s="210"/>
      <c r="AC23" s="210"/>
      <c r="AD23" s="210"/>
      <c r="AE23" s="210"/>
      <c r="AF23" s="210"/>
      <c r="AG23" s="210" t="s">
        <v>234</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9" t="s">
        <v>1447</v>
      </c>
      <c r="D24" s="226"/>
      <c r="E24" s="227">
        <v>27.5</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x14ac:dyDescent="0.2">
      <c r="A25" s="229" t="s">
        <v>210</v>
      </c>
      <c r="B25" s="230" t="s">
        <v>107</v>
      </c>
      <c r="C25" s="246" t="s">
        <v>108</v>
      </c>
      <c r="D25" s="231"/>
      <c r="E25" s="232"/>
      <c r="F25" s="233"/>
      <c r="G25" s="233">
        <f>SUMIF(AG26:AG29,"&lt;&gt;NOR",G26:G29)</f>
        <v>0</v>
      </c>
      <c r="H25" s="233"/>
      <c r="I25" s="233">
        <f>SUM(I26:I29)</f>
        <v>0</v>
      </c>
      <c r="J25" s="233"/>
      <c r="K25" s="233">
        <f>SUM(K26:K29)</f>
        <v>0</v>
      </c>
      <c r="L25" s="233"/>
      <c r="M25" s="233">
        <f>SUM(M26:M29)</f>
        <v>0</v>
      </c>
      <c r="N25" s="232"/>
      <c r="O25" s="232">
        <f>SUM(O26:O29)</f>
        <v>0</v>
      </c>
      <c r="P25" s="232"/>
      <c r="Q25" s="232">
        <f>SUM(Q26:Q29)</f>
        <v>0</v>
      </c>
      <c r="R25" s="233"/>
      <c r="S25" s="233"/>
      <c r="T25" s="234"/>
      <c r="U25" s="228"/>
      <c r="V25" s="228">
        <f>SUM(V26:V29)</f>
        <v>0</v>
      </c>
      <c r="W25" s="228"/>
      <c r="X25" s="228"/>
      <c r="Y25" s="228"/>
      <c r="AG25" t="s">
        <v>211</v>
      </c>
    </row>
    <row r="26" spans="1:60" outlineLevel="1" x14ac:dyDescent="0.2">
      <c r="A26" s="236">
        <v>8</v>
      </c>
      <c r="B26" s="237" t="s">
        <v>1078</v>
      </c>
      <c r="C26" s="247" t="s">
        <v>1079</v>
      </c>
      <c r="D26" s="238" t="s">
        <v>297</v>
      </c>
      <c r="E26" s="239">
        <v>38.375</v>
      </c>
      <c r="F26" s="240"/>
      <c r="G26" s="241">
        <f>ROUND(E26*F26,2)</f>
        <v>0</v>
      </c>
      <c r="H26" s="240"/>
      <c r="I26" s="241">
        <f>ROUND(E26*H26,2)</f>
        <v>0</v>
      </c>
      <c r="J26" s="240"/>
      <c r="K26" s="241">
        <f>ROUND(E26*J26,2)</f>
        <v>0</v>
      </c>
      <c r="L26" s="241">
        <v>21</v>
      </c>
      <c r="M26" s="241">
        <f>G26*(1+L26/100)</f>
        <v>0</v>
      </c>
      <c r="N26" s="239">
        <v>1.2E-4</v>
      </c>
      <c r="O26" s="239">
        <f>ROUND(E26*N26,2)</f>
        <v>0</v>
      </c>
      <c r="P26" s="239">
        <v>1.2E-4</v>
      </c>
      <c r="Q26" s="239">
        <f>ROUND(E26*P26,2)</f>
        <v>0</v>
      </c>
      <c r="R26" s="241"/>
      <c r="S26" s="241" t="s">
        <v>215</v>
      </c>
      <c r="T26" s="242" t="s">
        <v>216</v>
      </c>
      <c r="U26" s="221">
        <v>0</v>
      </c>
      <c r="V26" s="221">
        <f>ROUND(E26*U26,2)</f>
        <v>0</v>
      </c>
      <c r="W26" s="221"/>
      <c r="X26" s="221" t="s">
        <v>217</v>
      </c>
      <c r="Y26" s="221" t="s">
        <v>218</v>
      </c>
      <c r="Z26" s="210"/>
      <c r="AA26" s="210"/>
      <c r="AB26" s="210"/>
      <c r="AC26" s="210"/>
      <c r="AD26" s="210"/>
      <c r="AE26" s="210"/>
      <c r="AF26" s="210"/>
      <c r="AG26" s="210" t="s">
        <v>219</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8" t="s">
        <v>1448</v>
      </c>
      <c r="D27" s="243"/>
      <c r="E27" s="243"/>
      <c r="F27" s="243"/>
      <c r="G27" s="243"/>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221</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2" x14ac:dyDescent="0.2">
      <c r="A28" s="217"/>
      <c r="B28" s="218"/>
      <c r="C28" s="249" t="s">
        <v>1449</v>
      </c>
      <c r="D28" s="226"/>
      <c r="E28" s="227">
        <v>14.4</v>
      </c>
      <c r="F28" s="221"/>
      <c r="G28" s="221"/>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222</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49" t="s">
        <v>1450</v>
      </c>
      <c r="D29" s="226"/>
      <c r="E29" s="227">
        <v>23.98</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x14ac:dyDescent="0.2">
      <c r="A30" s="229" t="s">
        <v>210</v>
      </c>
      <c r="B30" s="230" t="s">
        <v>112</v>
      </c>
      <c r="C30" s="246" t="s">
        <v>113</v>
      </c>
      <c r="D30" s="231"/>
      <c r="E30" s="232"/>
      <c r="F30" s="233"/>
      <c r="G30" s="233">
        <f>SUMIF(AG31:AG33,"&lt;&gt;NOR",G31:G33)</f>
        <v>0</v>
      </c>
      <c r="H30" s="233"/>
      <c r="I30" s="233">
        <f>SUM(I31:I33)</f>
        <v>0</v>
      </c>
      <c r="J30" s="233"/>
      <c r="K30" s="233">
        <f>SUM(K31:K33)</f>
        <v>0</v>
      </c>
      <c r="L30" s="233"/>
      <c r="M30" s="233">
        <f>SUM(M31:M33)</f>
        <v>0</v>
      </c>
      <c r="N30" s="232"/>
      <c r="O30" s="232">
        <f>SUM(O31:O33)</f>
        <v>7.0000000000000007E-2</v>
      </c>
      <c r="P30" s="232"/>
      <c r="Q30" s="232">
        <f>SUM(Q31:Q33)</f>
        <v>0</v>
      </c>
      <c r="R30" s="233"/>
      <c r="S30" s="233"/>
      <c r="T30" s="234"/>
      <c r="U30" s="228"/>
      <c r="V30" s="228">
        <f>SUM(V31:V33)</f>
        <v>0</v>
      </c>
      <c r="W30" s="228"/>
      <c r="X30" s="228"/>
      <c r="Y30" s="228"/>
      <c r="AG30" t="s">
        <v>211</v>
      </c>
    </row>
    <row r="31" spans="1:60" outlineLevel="1" x14ac:dyDescent="0.2">
      <c r="A31" s="236">
        <v>9</v>
      </c>
      <c r="B31" s="237" t="s">
        <v>1113</v>
      </c>
      <c r="C31" s="247" t="s">
        <v>1114</v>
      </c>
      <c r="D31" s="238" t="s">
        <v>297</v>
      </c>
      <c r="E31" s="239">
        <v>0.625</v>
      </c>
      <c r="F31" s="240"/>
      <c r="G31" s="241">
        <f>ROUND(E31*F31,2)</f>
        <v>0</v>
      </c>
      <c r="H31" s="240"/>
      <c r="I31" s="241">
        <f>ROUND(E31*H31,2)</f>
        <v>0</v>
      </c>
      <c r="J31" s="240"/>
      <c r="K31" s="241">
        <f>ROUND(E31*J31,2)</f>
        <v>0</v>
      </c>
      <c r="L31" s="241">
        <v>21</v>
      </c>
      <c r="M31" s="241">
        <f>G31*(1+L31/100)</f>
        <v>0</v>
      </c>
      <c r="N31" s="239">
        <v>0.1111</v>
      </c>
      <c r="O31" s="239">
        <f>ROUND(E31*N31,2)</f>
        <v>7.0000000000000007E-2</v>
      </c>
      <c r="P31" s="239">
        <v>0</v>
      </c>
      <c r="Q31" s="239">
        <f>ROUND(E31*P31,2)</f>
        <v>0</v>
      </c>
      <c r="R31" s="241"/>
      <c r="S31" s="241" t="s">
        <v>238</v>
      </c>
      <c r="T31" s="242" t="s">
        <v>216</v>
      </c>
      <c r="U31" s="221">
        <v>0</v>
      </c>
      <c r="V31" s="221">
        <f>ROUND(E31*U31,2)</f>
        <v>0</v>
      </c>
      <c r="W31" s="221"/>
      <c r="X31" s="221" t="s">
        <v>217</v>
      </c>
      <c r="Y31" s="221" t="s">
        <v>218</v>
      </c>
      <c r="Z31" s="210"/>
      <c r="AA31" s="210"/>
      <c r="AB31" s="210"/>
      <c r="AC31" s="210"/>
      <c r="AD31" s="210"/>
      <c r="AE31" s="210"/>
      <c r="AF31" s="210"/>
      <c r="AG31" s="210" t="s">
        <v>219</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2" x14ac:dyDescent="0.2">
      <c r="A32" s="217"/>
      <c r="B32" s="218"/>
      <c r="C32" s="248" t="s">
        <v>1115</v>
      </c>
      <c r="D32" s="243"/>
      <c r="E32" s="243"/>
      <c r="F32" s="243"/>
      <c r="G32" s="243"/>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221</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9" t="s">
        <v>1451</v>
      </c>
      <c r="D33" s="226"/>
      <c r="E33" s="227">
        <v>0.63</v>
      </c>
      <c r="F33" s="221"/>
      <c r="G33" s="221"/>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222</v>
      </c>
      <c r="AH33" s="210">
        <v>0</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x14ac:dyDescent="0.2">
      <c r="A34" s="229" t="s">
        <v>210</v>
      </c>
      <c r="B34" s="230" t="s">
        <v>120</v>
      </c>
      <c r="C34" s="246" t="s">
        <v>121</v>
      </c>
      <c r="D34" s="231"/>
      <c r="E34" s="232"/>
      <c r="F34" s="233"/>
      <c r="G34" s="233">
        <f>SUMIF(AG35:AG36,"&lt;&gt;NOR",G35:G36)</f>
        <v>0</v>
      </c>
      <c r="H34" s="233"/>
      <c r="I34" s="233">
        <f>SUM(I35:I36)</f>
        <v>0</v>
      </c>
      <c r="J34" s="233"/>
      <c r="K34" s="233">
        <f>SUM(K35:K36)</f>
        <v>0</v>
      </c>
      <c r="L34" s="233"/>
      <c r="M34" s="233">
        <f>SUM(M35:M36)</f>
        <v>0</v>
      </c>
      <c r="N34" s="232"/>
      <c r="O34" s="232">
        <f>SUM(O35:O36)</f>
        <v>0.03</v>
      </c>
      <c r="P34" s="232"/>
      <c r="Q34" s="232">
        <f>SUM(Q35:Q36)</f>
        <v>0</v>
      </c>
      <c r="R34" s="233"/>
      <c r="S34" s="233"/>
      <c r="T34" s="234"/>
      <c r="U34" s="228"/>
      <c r="V34" s="228">
        <f>SUM(V35:V36)</f>
        <v>0</v>
      </c>
      <c r="W34" s="228"/>
      <c r="X34" s="228"/>
      <c r="Y34" s="228"/>
      <c r="AG34" t="s">
        <v>211</v>
      </c>
    </row>
    <row r="35" spans="1:60" outlineLevel="1" x14ac:dyDescent="0.2">
      <c r="A35" s="236">
        <v>10</v>
      </c>
      <c r="B35" s="237" t="s">
        <v>1452</v>
      </c>
      <c r="C35" s="247" t="s">
        <v>1453</v>
      </c>
      <c r="D35" s="238" t="s">
        <v>297</v>
      </c>
      <c r="E35" s="239">
        <v>25</v>
      </c>
      <c r="F35" s="240"/>
      <c r="G35" s="241">
        <f>ROUND(E35*F35,2)</f>
        <v>0</v>
      </c>
      <c r="H35" s="240"/>
      <c r="I35" s="241">
        <f>ROUND(E35*H35,2)</f>
        <v>0</v>
      </c>
      <c r="J35" s="240"/>
      <c r="K35" s="241">
        <f>ROUND(E35*J35,2)</f>
        <v>0</v>
      </c>
      <c r="L35" s="241">
        <v>21</v>
      </c>
      <c r="M35" s="241">
        <f>G35*(1+L35/100)</f>
        <v>0</v>
      </c>
      <c r="N35" s="239">
        <v>1.2099999999999999E-3</v>
      </c>
      <c r="O35" s="239">
        <f>ROUND(E35*N35,2)</f>
        <v>0.03</v>
      </c>
      <c r="P35" s="239">
        <v>0</v>
      </c>
      <c r="Q35" s="239">
        <f>ROUND(E35*P35,2)</f>
        <v>0</v>
      </c>
      <c r="R35" s="241"/>
      <c r="S35" s="241" t="s">
        <v>238</v>
      </c>
      <c r="T35" s="242" t="s">
        <v>216</v>
      </c>
      <c r="U35" s="221">
        <v>0</v>
      </c>
      <c r="V35" s="221">
        <f>ROUND(E35*U35,2)</f>
        <v>0</v>
      </c>
      <c r="W35" s="221"/>
      <c r="X35" s="221" t="s">
        <v>217</v>
      </c>
      <c r="Y35" s="221" t="s">
        <v>218</v>
      </c>
      <c r="Z35" s="210"/>
      <c r="AA35" s="210"/>
      <c r="AB35" s="210"/>
      <c r="AC35" s="210"/>
      <c r="AD35" s="210"/>
      <c r="AE35" s="210"/>
      <c r="AF35" s="210"/>
      <c r="AG35" s="210" t="s">
        <v>234</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9" t="s">
        <v>1184</v>
      </c>
      <c r="D36" s="226"/>
      <c r="E36" s="227">
        <v>25</v>
      </c>
      <c r="F36" s="221"/>
      <c r="G36" s="221"/>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222</v>
      </c>
      <c r="AH36" s="210">
        <v>0</v>
      </c>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x14ac:dyDescent="0.2">
      <c r="A37" s="229" t="s">
        <v>210</v>
      </c>
      <c r="B37" s="230" t="s">
        <v>124</v>
      </c>
      <c r="C37" s="246" t="s">
        <v>125</v>
      </c>
      <c r="D37" s="231"/>
      <c r="E37" s="232"/>
      <c r="F37" s="233"/>
      <c r="G37" s="233">
        <f>SUMIF(AG38:AG44,"&lt;&gt;NOR",G38:G44)</f>
        <v>0</v>
      </c>
      <c r="H37" s="233"/>
      <c r="I37" s="233">
        <f>SUM(I38:I44)</f>
        <v>0</v>
      </c>
      <c r="J37" s="233"/>
      <c r="K37" s="233">
        <f>SUM(K38:K44)</f>
        <v>0</v>
      </c>
      <c r="L37" s="233"/>
      <c r="M37" s="233">
        <f>SUM(M38:M44)</f>
        <v>0</v>
      </c>
      <c r="N37" s="232"/>
      <c r="O37" s="232">
        <f>SUM(O38:O44)</f>
        <v>0.01</v>
      </c>
      <c r="P37" s="232"/>
      <c r="Q37" s="232">
        <f>SUM(Q38:Q44)</f>
        <v>2.81</v>
      </c>
      <c r="R37" s="233"/>
      <c r="S37" s="233"/>
      <c r="T37" s="234"/>
      <c r="U37" s="228"/>
      <c r="V37" s="228">
        <f>SUM(V38:V44)</f>
        <v>0</v>
      </c>
      <c r="W37" s="228"/>
      <c r="X37" s="228"/>
      <c r="Y37" s="228"/>
      <c r="AG37" t="s">
        <v>211</v>
      </c>
    </row>
    <row r="38" spans="1:60" outlineLevel="1" x14ac:dyDescent="0.2">
      <c r="A38" s="236">
        <v>11</v>
      </c>
      <c r="B38" s="237" t="s">
        <v>346</v>
      </c>
      <c r="C38" s="247" t="s">
        <v>347</v>
      </c>
      <c r="D38" s="238" t="s">
        <v>297</v>
      </c>
      <c r="E38" s="239">
        <v>27.5</v>
      </c>
      <c r="F38" s="240"/>
      <c r="G38" s="241">
        <f>ROUND(E38*F38,2)</f>
        <v>0</v>
      </c>
      <c r="H38" s="240"/>
      <c r="I38" s="241">
        <f>ROUND(E38*H38,2)</f>
        <v>0</v>
      </c>
      <c r="J38" s="240"/>
      <c r="K38" s="241">
        <f>ROUND(E38*J38,2)</f>
        <v>0</v>
      </c>
      <c r="L38" s="241">
        <v>21</v>
      </c>
      <c r="M38" s="241">
        <f>G38*(1+L38/100)</f>
        <v>0</v>
      </c>
      <c r="N38" s="239">
        <v>3.3E-4</v>
      </c>
      <c r="O38" s="239">
        <f>ROUND(E38*N38,2)</f>
        <v>0.01</v>
      </c>
      <c r="P38" s="239">
        <v>2.2100000000000002E-2</v>
      </c>
      <c r="Q38" s="239">
        <f>ROUND(E38*P38,2)</f>
        <v>0.61</v>
      </c>
      <c r="R38" s="241"/>
      <c r="S38" s="241" t="s">
        <v>238</v>
      </c>
      <c r="T38" s="242" t="s">
        <v>216</v>
      </c>
      <c r="U38" s="221">
        <v>0</v>
      </c>
      <c r="V38" s="221">
        <f>ROUND(E38*U38,2)</f>
        <v>0</v>
      </c>
      <c r="W38" s="221"/>
      <c r="X38" s="221" t="s">
        <v>217</v>
      </c>
      <c r="Y38" s="221" t="s">
        <v>218</v>
      </c>
      <c r="Z38" s="210"/>
      <c r="AA38" s="210"/>
      <c r="AB38" s="210"/>
      <c r="AC38" s="210"/>
      <c r="AD38" s="210"/>
      <c r="AE38" s="210"/>
      <c r="AF38" s="210"/>
      <c r="AG38" s="210" t="s">
        <v>219</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2" x14ac:dyDescent="0.2">
      <c r="A39" s="217"/>
      <c r="B39" s="218"/>
      <c r="C39" s="248" t="s">
        <v>1454</v>
      </c>
      <c r="D39" s="243"/>
      <c r="E39" s="243"/>
      <c r="F39" s="243"/>
      <c r="G39" s="243"/>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221</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2" x14ac:dyDescent="0.2">
      <c r="A40" s="217"/>
      <c r="B40" s="218"/>
      <c r="C40" s="249" t="s">
        <v>1447</v>
      </c>
      <c r="D40" s="226"/>
      <c r="E40" s="227">
        <v>27.5</v>
      </c>
      <c r="F40" s="221"/>
      <c r="G40" s="221"/>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222</v>
      </c>
      <c r="AH40" s="210">
        <v>0</v>
      </c>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36">
        <v>12</v>
      </c>
      <c r="B41" s="237" t="s">
        <v>1455</v>
      </c>
      <c r="C41" s="247" t="s">
        <v>1456</v>
      </c>
      <c r="D41" s="238" t="s">
        <v>310</v>
      </c>
      <c r="E41" s="239">
        <v>1</v>
      </c>
      <c r="F41" s="240"/>
      <c r="G41" s="241">
        <f>ROUND(E41*F41,2)</f>
        <v>0</v>
      </c>
      <c r="H41" s="240"/>
      <c r="I41" s="241">
        <f>ROUND(E41*H41,2)</f>
        <v>0</v>
      </c>
      <c r="J41" s="240"/>
      <c r="K41" s="241">
        <f>ROUND(E41*J41,2)</f>
        <v>0</v>
      </c>
      <c r="L41" s="241">
        <v>21</v>
      </c>
      <c r="M41" s="241">
        <f>G41*(1+L41/100)</f>
        <v>0</v>
      </c>
      <c r="N41" s="239">
        <v>0</v>
      </c>
      <c r="O41" s="239">
        <f>ROUND(E41*N41,2)</f>
        <v>0</v>
      </c>
      <c r="P41" s="239">
        <v>2.2000000000000002</v>
      </c>
      <c r="Q41" s="239">
        <f>ROUND(E41*P41,2)</f>
        <v>2.2000000000000002</v>
      </c>
      <c r="R41" s="241"/>
      <c r="S41" s="241" t="s">
        <v>238</v>
      </c>
      <c r="T41" s="242" t="s">
        <v>216</v>
      </c>
      <c r="U41" s="221">
        <v>0</v>
      </c>
      <c r="V41" s="221">
        <f>ROUND(E41*U41,2)</f>
        <v>0</v>
      </c>
      <c r="W41" s="221"/>
      <c r="X41" s="221" t="s">
        <v>217</v>
      </c>
      <c r="Y41" s="221" t="s">
        <v>218</v>
      </c>
      <c r="Z41" s="210"/>
      <c r="AA41" s="210"/>
      <c r="AB41" s="210"/>
      <c r="AC41" s="210"/>
      <c r="AD41" s="210"/>
      <c r="AE41" s="210"/>
      <c r="AF41" s="210"/>
      <c r="AG41" s="210" t="s">
        <v>234</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2" x14ac:dyDescent="0.2">
      <c r="A42" s="217"/>
      <c r="B42" s="218"/>
      <c r="C42" s="249" t="s">
        <v>1457</v>
      </c>
      <c r="D42" s="226"/>
      <c r="E42" s="227">
        <v>1</v>
      </c>
      <c r="F42" s="221"/>
      <c r="G42" s="221"/>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222</v>
      </c>
      <c r="AH42" s="210">
        <v>0</v>
      </c>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6">
        <v>13</v>
      </c>
      <c r="B43" s="237" t="s">
        <v>1458</v>
      </c>
      <c r="C43" s="247" t="s">
        <v>1459</v>
      </c>
      <c r="D43" s="238" t="s">
        <v>310</v>
      </c>
      <c r="E43" s="239">
        <v>1</v>
      </c>
      <c r="F43" s="240"/>
      <c r="G43" s="241">
        <f>ROUND(E43*F43,2)</f>
        <v>0</v>
      </c>
      <c r="H43" s="240"/>
      <c r="I43" s="241">
        <f>ROUND(E43*H43,2)</f>
        <v>0</v>
      </c>
      <c r="J43" s="240"/>
      <c r="K43" s="241">
        <f>ROUND(E43*J43,2)</f>
        <v>0</v>
      </c>
      <c r="L43" s="241">
        <v>21</v>
      </c>
      <c r="M43" s="241">
        <f>G43*(1+L43/100)</f>
        <v>0</v>
      </c>
      <c r="N43" s="239">
        <v>0</v>
      </c>
      <c r="O43" s="239">
        <f>ROUND(E43*N43,2)</f>
        <v>0</v>
      </c>
      <c r="P43" s="239">
        <v>0</v>
      </c>
      <c r="Q43" s="239">
        <f>ROUND(E43*P43,2)</f>
        <v>0</v>
      </c>
      <c r="R43" s="241"/>
      <c r="S43" s="241" t="s">
        <v>238</v>
      </c>
      <c r="T43" s="242" t="s">
        <v>216</v>
      </c>
      <c r="U43" s="221">
        <v>0</v>
      </c>
      <c r="V43" s="221">
        <f>ROUND(E43*U43,2)</f>
        <v>0</v>
      </c>
      <c r="W43" s="221"/>
      <c r="X43" s="221" t="s">
        <v>217</v>
      </c>
      <c r="Y43" s="221" t="s">
        <v>218</v>
      </c>
      <c r="Z43" s="210"/>
      <c r="AA43" s="210"/>
      <c r="AB43" s="210"/>
      <c r="AC43" s="210"/>
      <c r="AD43" s="210"/>
      <c r="AE43" s="210"/>
      <c r="AF43" s="210"/>
      <c r="AG43" s="210" t="s">
        <v>234</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9" t="s">
        <v>1457</v>
      </c>
      <c r="D44" s="226"/>
      <c r="E44" s="227">
        <v>1</v>
      </c>
      <c r="F44" s="221"/>
      <c r="G44" s="221"/>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222</v>
      </c>
      <c r="AH44" s="210">
        <v>0</v>
      </c>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x14ac:dyDescent="0.2">
      <c r="A45" s="229" t="s">
        <v>210</v>
      </c>
      <c r="B45" s="230" t="s">
        <v>128</v>
      </c>
      <c r="C45" s="246" t="s">
        <v>129</v>
      </c>
      <c r="D45" s="231"/>
      <c r="E45" s="232"/>
      <c r="F45" s="233"/>
      <c r="G45" s="233">
        <f>SUMIF(AG46:AG46,"&lt;&gt;NOR",G46:G46)</f>
        <v>0</v>
      </c>
      <c r="H45" s="233"/>
      <c r="I45" s="233">
        <f>SUM(I46:I46)</f>
        <v>0</v>
      </c>
      <c r="J45" s="233"/>
      <c r="K45" s="233">
        <f>SUM(K46:K46)</f>
        <v>0</v>
      </c>
      <c r="L45" s="233"/>
      <c r="M45" s="233">
        <f>SUM(M46:M46)</f>
        <v>0</v>
      </c>
      <c r="N45" s="232"/>
      <c r="O45" s="232">
        <f>SUM(O46:O46)</f>
        <v>0</v>
      </c>
      <c r="P45" s="232"/>
      <c r="Q45" s="232">
        <f>SUM(Q46:Q46)</f>
        <v>0</v>
      </c>
      <c r="R45" s="233"/>
      <c r="S45" s="233"/>
      <c r="T45" s="234"/>
      <c r="U45" s="228"/>
      <c r="V45" s="228">
        <f>SUM(V46:V46)</f>
        <v>0</v>
      </c>
      <c r="W45" s="228"/>
      <c r="X45" s="228"/>
      <c r="Y45" s="228"/>
      <c r="AG45" t="s">
        <v>211</v>
      </c>
    </row>
    <row r="46" spans="1:60" outlineLevel="1" x14ac:dyDescent="0.2">
      <c r="A46" s="254">
        <v>14</v>
      </c>
      <c r="B46" s="255" t="s">
        <v>1181</v>
      </c>
      <c r="C46" s="262" t="s">
        <v>1182</v>
      </c>
      <c r="D46" s="256" t="s">
        <v>380</v>
      </c>
      <c r="E46" s="257">
        <v>1.04932</v>
      </c>
      <c r="F46" s="258"/>
      <c r="G46" s="259">
        <f>ROUND(E46*F46,2)</f>
        <v>0</v>
      </c>
      <c r="H46" s="258"/>
      <c r="I46" s="259">
        <f>ROUND(E46*H46,2)</f>
        <v>0</v>
      </c>
      <c r="J46" s="258"/>
      <c r="K46" s="259">
        <f>ROUND(E46*J46,2)</f>
        <v>0</v>
      </c>
      <c r="L46" s="259">
        <v>21</v>
      </c>
      <c r="M46" s="259">
        <f>G46*(1+L46/100)</f>
        <v>0</v>
      </c>
      <c r="N46" s="257">
        <v>0</v>
      </c>
      <c r="O46" s="257">
        <f>ROUND(E46*N46,2)</f>
        <v>0</v>
      </c>
      <c r="P46" s="257">
        <v>0</v>
      </c>
      <c r="Q46" s="257">
        <f>ROUND(E46*P46,2)</f>
        <v>0</v>
      </c>
      <c r="R46" s="259"/>
      <c r="S46" s="259" t="s">
        <v>238</v>
      </c>
      <c r="T46" s="260" t="s">
        <v>216</v>
      </c>
      <c r="U46" s="221">
        <v>0</v>
      </c>
      <c r="V46" s="221">
        <f>ROUND(E46*U46,2)</f>
        <v>0</v>
      </c>
      <c r="W46" s="221"/>
      <c r="X46" s="221" t="s">
        <v>381</v>
      </c>
      <c r="Y46" s="221" t="s">
        <v>218</v>
      </c>
      <c r="Z46" s="210"/>
      <c r="AA46" s="210"/>
      <c r="AB46" s="210"/>
      <c r="AC46" s="210"/>
      <c r="AD46" s="210"/>
      <c r="AE46" s="210"/>
      <c r="AF46" s="210"/>
      <c r="AG46" s="210" t="s">
        <v>382</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x14ac:dyDescent="0.2">
      <c r="A47" s="229" t="s">
        <v>210</v>
      </c>
      <c r="B47" s="230" t="s">
        <v>136</v>
      </c>
      <c r="C47" s="246" t="s">
        <v>137</v>
      </c>
      <c r="D47" s="231"/>
      <c r="E47" s="232"/>
      <c r="F47" s="233"/>
      <c r="G47" s="233">
        <f>SUMIF(AG48:AG55,"&lt;&gt;NOR",G48:G55)</f>
        <v>0</v>
      </c>
      <c r="H47" s="233"/>
      <c r="I47" s="233">
        <f>SUM(I48:I55)</f>
        <v>0</v>
      </c>
      <c r="J47" s="233"/>
      <c r="K47" s="233">
        <f>SUM(K48:K55)</f>
        <v>0</v>
      </c>
      <c r="L47" s="233"/>
      <c r="M47" s="233">
        <f>SUM(M48:M55)</f>
        <v>0</v>
      </c>
      <c r="N47" s="232"/>
      <c r="O47" s="232">
        <f>SUM(O48:O55)</f>
        <v>0.01</v>
      </c>
      <c r="P47" s="232"/>
      <c r="Q47" s="232">
        <f>SUM(Q48:Q55)</f>
        <v>0</v>
      </c>
      <c r="R47" s="233"/>
      <c r="S47" s="233"/>
      <c r="T47" s="234"/>
      <c r="U47" s="228"/>
      <c r="V47" s="228">
        <f>SUM(V48:V55)</f>
        <v>0</v>
      </c>
      <c r="W47" s="228"/>
      <c r="X47" s="228"/>
      <c r="Y47" s="228"/>
      <c r="AG47" t="s">
        <v>211</v>
      </c>
    </row>
    <row r="48" spans="1:60" outlineLevel="1" x14ac:dyDescent="0.2">
      <c r="A48" s="236">
        <v>15</v>
      </c>
      <c r="B48" s="237" t="s">
        <v>1460</v>
      </c>
      <c r="C48" s="247" t="s">
        <v>1461</v>
      </c>
      <c r="D48" s="238" t="s">
        <v>297</v>
      </c>
      <c r="E48" s="239">
        <v>27.5</v>
      </c>
      <c r="F48" s="240"/>
      <c r="G48" s="241">
        <f>ROUND(E48*F48,2)</f>
        <v>0</v>
      </c>
      <c r="H48" s="240"/>
      <c r="I48" s="241">
        <f>ROUND(E48*H48,2)</f>
        <v>0</v>
      </c>
      <c r="J48" s="240"/>
      <c r="K48" s="241">
        <f>ROUND(E48*J48,2)</f>
        <v>0</v>
      </c>
      <c r="L48" s="241">
        <v>21</v>
      </c>
      <c r="M48" s="241">
        <f>G48*(1+L48/100)</f>
        <v>0</v>
      </c>
      <c r="N48" s="239">
        <v>2.1000000000000001E-4</v>
      </c>
      <c r="O48" s="239">
        <f>ROUND(E48*N48,2)</f>
        <v>0.01</v>
      </c>
      <c r="P48" s="239">
        <v>0</v>
      </c>
      <c r="Q48" s="239">
        <f>ROUND(E48*P48,2)</f>
        <v>0</v>
      </c>
      <c r="R48" s="241"/>
      <c r="S48" s="241" t="s">
        <v>238</v>
      </c>
      <c r="T48" s="242" t="s">
        <v>216</v>
      </c>
      <c r="U48" s="221">
        <v>0</v>
      </c>
      <c r="V48" s="221">
        <f>ROUND(E48*U48,2)</f>
        <v>0</v>
      </c>
      <c r="W48" s="221"/>
      <c r="X48" s="221" t="s">
        <v>217</v>
      </c>
      <c r="Y48" s="221" t="s">
        <v>218</v>
      </c>
      <c r="Z48" s="210"/>
      <c r="AA48" s="210"/>
      <c r="AB48" s="210"/>
      <c r="AC48" s="210"/>
      <c r="AD48" s="210"/>
      <c r="AE48" s="210"/>
      <c r="AF48" s="210"/>
      <c r="AG48" s="210" t="s">
        <v>385</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2" x14ac:dyDescent="0.2">
      <c r="A49" s="217"/>
      <c r="B49" s="218"/>
      <c r="C49" s="249" t="s">
        <v>1447</v>
      </c>
      <c r="D49" s="226"/>
      <c r="E49" s="227">
        <v>27.5</v>
      </c>
      <c r="F49" s="221"/>
      <c r="G49" s="221"/>
      <c r="H49" s="221"/>
      <c r="I49" s="221"/>
      <c r="J49" s="221"/>
      <c r="K49" s="221"/>
      <c r="L49" s="221"/>
      <c r="M49" s="221"/>
      <c r="N49" s="220"/>
      <c r="O49" s="220"/>
      <c r="P49" s="220"/>
      <c r="Q49" s="220"/>
      <c r="R49" s="221"/>
      <c r="S49" s="221"/>
      <c r="T49" s="221"/>
      <c r="U49" s="221"/>
      <c r="V49" s="221"/>
      <c r="W49" s="221"/>
      <c r="X49" s="221"/>
      <c r="Y49" s="221"/>
      <c r="Z49" s="210"/>
      <c r="AA49" s="210"/>
      <c r="AB49" s="210"/>
      <c r="AC49" s="210"/>
      <c r="AD49" s="210"/>
      <c r="AE49" s="210"/>
      <c r="AF49" s="210"/>
      <c r="AG49" s="210" t="s">
        <v>222</v>
      </c>
      <c r="AH49" s="210">
        <v>0</v>
      </c>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36">
        <v>16</v>
      </c>
      <c r="B50" s="237" t="s">
        <v>1462</v>
      </c>
      <c r="C50" s="247" t="s">
        <v>1463</v>
      </c>
      <c r="D50" s="238" t="s">
        <v>325</v>
      </c>
      <c r="E50" s="239">
        <v>1</v>
      </c>
      <c r="F50" s="240"/>
      <c r="G50" s="241">
        <f>ROUND(E50*F50,2)</f>
        <v>0</v>
      </c>
      <c r="H50" s="240"/>
      <c r="I50" s="241">
        <f>ROUND(E50*H50,2)</f>
        <v>0</v>
      </c>
      <c r="J50" s="240"/>
      <c r="K50" s="241">
        <f>ROUND(E50*J50,2)</f>
        <v>0</v>
      </c>
      <c r="L50" s="241">
        <v>21</v>
      </c>
      <c r="M50" s="241">
        <f>G50*(1+L50/100)</f>
        <v>0</v>
      </c>
      <c r="N50" s="239">
        <v>1.2999999999999999E-4</v>
      </c>
      <c r="O50" s="239">
        <f>ROUND(E50*N50,2)</f>
        <v>0</v>
      </c>
      <c r="P50" s="239">
        <v>0</v>
      </c>
      <c r="Q50" s="239">
        <f>ROUND(E50*P50,2)</f>
        <v>0</v>
      </c>
      <c r="R50" s="241"/>
      <c r="S50" s="241" t="s">
        <v>238</v>
      </c>
      <c r="T50" s="242" t="s">
        <v>216</v>
      </c>
      <c r="U50" s="221">
        <v>0</v>
      </c>
      <c r="V50" s="221">
        <f>ROUND(E50*U50,2)</f>
        <v>0</v>
      </c>
      <c r="W50" s="221"/>
      <c r="X50" s="221" t="s">
        <v>217</v>
      </c>
      <c r="Y50" s="221" t="s">
        <v>218</v>
      </c>
      <c r="Z50" s="210"/>
      <c r="AA50" s="210"/>
      <c r="AB50" s="210"/>
      <c r="AC50" s="210"/>
      <c r="AD50" s="210"/>
      <c r="AE50" s="210"/>
      <c r="AF50" s="210"/>
      <c r="AG50" s="210" t="s">
        <v>385</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2" x14ac:dyDescent="0.2">
      <c r="A51" s="217"/>
      <c r="B51" s="218"/>
      <c r="C51" s="249" t="s">
        <v>97</v>
      </c>
      <c r="D51" s="226"/>
      <c r="E51" s="227">
        <v>1</v>
      </c>
      <c r="F51" s="221"/>
      <c r="G51" s="221"/>
      <c r="H51" s="221"/>
      <c r="I51" s="221"/>
      <c r="J51" s="221"/>
      <c r="K51" s="221"/>
      <c r="L51" s="221"/>
      <c r="M51" s="221"/>
      <c r="N51" s="220"/>
      <c r="O51" s="220"/>
      <c r="P51" s="220"/>
      <c r="Q51" s="220"/>
      <c r="R51" s="221"/>
      <c r="S51" s="221"/>
      <c r="T51" s="221"/>
      <c r="U51" s="221"/>
      <c r="V51" s="221"/>
      <c r="W51" s="221"/>
      <c r="X51" s="221"/>
      <c r="Y51" s="221"/>
      <c r="Z51" s="210"/>
      <c r="AA51" s="210"/>
      <c r="AB51" s="210"/>
      <c r="AC51" s="210"/>
      <c r="AD51" s="210"/>
      <c r="AE51" s="210"/>
      <c r="AF51" s="210"/>
      <c r="AG51" s="210" t="s">
        <v>222</v>
      </c>
      <c r="AH51" s="210">
        <v>0</v>
      </c>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36">
        <v>17</v>
      </c>
      <c r="B52" s="237" t="s">
        <v>1203</v>
      </c>
      <c r="C52" s="247" t="s">
        <v>1204</v>
      </c>
      <c r="D52" s="238" t="s">
        <v>351</v>
      </c>
      <c r="E52" s="239">
        <v>25</v>
      </c>
      <c r="F52" s="240"/>
      <c r="G52" s="241">
        <f>ROUND(E52*F52,2)</f>
        <v>0</v>
      </c>
      <c r="H52" s="240"/>
      <c r="I52" s="241">
        <f>ROUND(E52*H52,2)</f>
        <v>0</v>
      </c>
      <c r="J52" s="240"/>
      <c r="K52" s="241">
        <f>ROUND(E52*J52,2)</f>
        <v>0</v>
      </c>
      <c r="L52" s="241">
        <v>21</v>
      </c>
      <c r="M52" s="241">
        <f>G52*(1+L52/100)</f>
        <v>0</v>
      </c>
      <c r="N52" s="239">
        <v>0</v>
      </c>
      <c r="O52" s="239">
        <f>ROUND(E52*N52,2)</f>
        <v>0</v>
      </c>
      <c r="P52" s="239">
        <v>0</v>
      </c>
      <c r="Q52" s="239">
        <f>ROUND(E52*P52,2)</f>
        <v>0</v>
      </c>
      <c r="R52" s="241"/>
      <c r="S52" s="241" t="s">
        <v>238</v>
      </c>
      <c r="T52" s="242" t="s">
        <v>216</v>
      </c>
      <c r="U52" s="221">
        <v>0</v>
      </c>
      <c r="V52" s="221">
        <f>ROUND(E52*U52,2)</f>
        <v>0</v>
      </c>
      <c r="W52" s="221"/>
      <c r="X52" s="221" t="s">
        <v>217</v>
      </c>
      <c r="Y52" s="221" t="s">
        <v>218</v>
      </c>
      <c r="Z52" s="210"/>
      <c r="AA52" s="210"/>
      <c r="AB52" s="210"/>
      <c r="AC52" s="210"/>
      <c r="AD52" s="210"/>
      <c r="AE52" s="210"/>
      <c r="AF52" s="210"/>
      <c r="AG52" s="210" t="s">
        <v>328</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2" x14ac:dyDescent="0.2">
      <c r="A53" s="217"/>
      <c r="B53" s="218"/>
      <c r="C53" s="248" t="s">
        <v>1464</v>
      </c>
      <c r="D53" s="243"/>
      <c r="E53" s="243"/>
      <c r="F53" s="243"/>
      <c r="G53" s="243"/>
      <c r="H53" s="221"/>
      <c r="I53" s="221"/>
      <c r="J53" s="221"/>
      <c r="K53" s="221"/>
      <c r="L53" s="221"/>
      <c r="M53" s="221"/>
      <c r="N53" s="220"/>
      <c r="O53" s="220"/>
      <c r="P53" s="220"/>
      <c r="Q53" s="220"/>
      <c r="R53" s="221"/>
      <c r="S53" s="221"/>
      <c r="T53" s="221"/>
      <c r="U53" s="221"/>
      <c r="V53" s="221"/>
      <c r="W53" s="221"/>
      <c r="X53" s="221"/>
      <c r="Y53" s="221"/>
      <c r="Z53" s="210"/>
      <c r="AA53" s="210"/>
      <c r="AB53" s="210"/>
      <c r="AC53" s="210"/>
      <c r="AD53" s="210"/>
      <c r="AE53" s="210"/>
      <c r="AF53" s="210"/>
      <c r="AG53" s="210" t="s">
        <v>221</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2" x14ac:dyDescent="0.2">
      <c r="A54" s="217"/>
      <c r="B54" s="218"/>
      <c r="C54" s="249" t="s">
        <v>1184</v>
      </c>
      <c r="D54" s="226"/>
      <c r="E54" s="227">
        <v>25</v>
      </c>
      <c r="F54" s="221"/>
      <c r="G54" s="221"/>
      <c r="H54" s="221"/>
      <c r="I54" s="221"/>
      <c r="J54" s="221"/>
      <c r="K54" s="221"/>
      <c r="L54" s="221"/>
      <c r="M54" s="221"/>
      <c r="N54" s="220"/>
      <c r="O54" s="220"/>
      <c r="P54" s="220"/>
      <c r="Q54" s="220"/>
      <c r="R54" s="221"/>
      <c r="S54" s="221"/>
      <c r="T54" s="221"/>
      <c r="U54" s="221"/>
      <c r="V54" s="221"/>
      <c r="W54" s="221"/>
      <c r="X54" s="221"/>
      <c r="Y54" s="221"/>
      <c r="Z54" s="210"/>
      <c r="AA54" s="210"/>
      <c r="AB54" s="210"/>
      <c r="AC54" s="210"/>
      <c r="AD54" s="210"/>
      <c r="AE54" s="210"/>
      <c r="AF54" s="210"/>
      <c r="AG54" s="210" t="s">
        <v>222</v>
      </c>
      <c r="AH54" s="210">
        <v>0</v>
      </c>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1" x14ac:dyDescent="0.2">
      <c r="A55" s="217">
        <v>18</v>
      </c>
      <c r="B55" s="218" t="s">
        <v>1216</v>
      </c>
      <c r="C55" s="263" t="s">
        <v>1217</v>
      </c>
      <c r="D55" s="219" t="s">
        <v>0</v>
      </c>
      <c r="E55" s="261"/>
      <c r="F55" s="222"/>
      <c r="G55" s="221">
        <f>ROUND(E55*F55,2)</f>
        <v>0</v>
      </c>
      <c r="H55" s="222"/>
      <c r="I55" s="221">
        <f>ROUND(E55*H55,2)</f>
        <v>0</v>
      </c>
      <c r="J55" s="222"/>
      <c r="K55" s="221">
        <f>ROUND(E55*J55,2)</f>
        <v>0</v>
      </c>
      <c r="L55" s="221">
        <v>21</v>
      </c>
      <c r="M55" s="221">
        <f>G55*(1+L55/100)</f>
        <v>0</v>
      </c>
      <c r="N55" s="220">
        <v>0</v>
      </c>
      <c r="O55" s="220">
        <f>ROUND(E55*N55,2)</f>
        <v>0</v>
      </c>
      <c r="P55" s="220">
        <v>0</v>
      </c>
      <c r="Q55" s="220">
        <f>ROUND(E55*P55,2)</f>
        <v>0</v>
      </c>
      <c r="R55" s="221"/>
      <c r="S55" s="221" t="s">
        <v>238</v>
      </c>
      <c r="T55" s="221" t="s">
        <v>216</v>
      </c>
      <c r="U55" s="221">
        <v>0</v>
      </c>
      <c r="V55" s="221">
        <f>ROUND(E55*U55,2)</f>
        <v>0</v>
      </c>
      <c r="W55" s="221"/>
      <c r="X55" s="221" t="s">
        <v>381</v>
      </c>
      <c r="Y55" s="221" t="s">
        <v>218</v>
      </c>
      <c r="Z55" s="210"/>
      <c r="AA55" s="210"/>
      <c r="AB55" s="210"/>
      <c r="AC55" s="210"/>
      <c r="AD55" s="210"/>
      <c r="AE55" s="210"/>
      <c r="AF55" s="210"/>
      <c r="AG55" s="210" t="s">
        <v>382</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x14ac:dyDescent="0.2">
      <c r="A56" s="229" t="s">
        <v>210</v>
      </c>
      <c r="B56" s="230" t="s">
        <v>152</v>
      </c>
      <c r="C56" s="246" t="s">
        <v>153</v>
      </c>
      <c r="D56" s="231"/>
      <c r="E56" s="232"/>
      <c r="F56" s="233"/>
      <c r="G56" s="233">
        <f>SUMIF(AG57:AG59,"&lt;&gt;NOR",G57:G59)</f>
        <v>0</v>
      </c>
      <c r="H56" s="233"/>
      <c r="I56" s="233">
        <f>SUM(I57:I59)</f>
        <v>0</v>
      </c>
      <c r="J56" s="233"/>
      <c r="K56" s="233">
        <f>SUM(K57:K59)</f>
        <v>0</v>
      </c>
      <c r="L56" s="233"/>
      <c r="M56" s="233">
        <f>SUM(M57:M59)</f>
        <v>0</v>
      </c>
      <c r="N56" s="232"/>
      <c r="O56" s="232">
        <f>SUM(O57:O59)</f>
        <v>0.14000000000000001</v>
      </c>
      <c r="P56" s="232"/>
      <c r="Q56" s="232">
        <f>SUM(Q57:Q59)</f>
        <v>0</v>
      </c>
      <c r="R56" s="233"/>
      <c r="S56" s="233"/>
      <c r="T56" s="234"/>
      <c r="U56" s="228"/>
      <c r="V56" s="228">
        <f>SUM(V57:V59)</f>
        <v>0</v>
      </c>
      <c r="W56" s="228"/>
      <c r="X56" s="228"/>
      <c r="Y56" s="228"/>
      <c r="AG56" t="s">
        <v>211</v>
      </c>
    </row>
    <row r="57" spans="1:60" outlineLevel="1" x14ac:dyDescent="0.2">
      <c r="A57" s="236">
        <v>19</v>
      </c>
      <c r="B57" s="237" t="s">
        <v>410</v>
      </c>
      <c r="C57" s="247" t="s">
        <v>411</v>
      </c>
      <c r="D57" s="238" t="s">
        <v>325</v>
      </c>
      <c r="E57" s="239">
        <v>1</v>
      </c>
      <c r="F57" s="240"/>
      <c r="G57" s="241">
        <f>ROUND(E57*F57,2)</f>
        <v>0</v>
      </c>
      <c r="H57" s="240"/>
      <c r="I57" s="241">
        <f>ROUND(E57*H57,2)</f>
        <v>0</v>
      </c>
      <c r="J57" s="240"/>
      <c r="K57" s="241">
        <f>ROUND(E57*J57,2)</f>
        <v>0</v>
      </c>
      <c r="L57" s="241">
        <v>21</v>
      </c>
      <c r="M57" s="241">
        <f>G57*(1+L57/100)</f>
        <v>0</v>
      </c>
      <c r="N57" s="239">
        <v>0.14369000000000001</v>
      </c>
      <c r="O57" s="239">
        <f>ROUND(E57*N57,2)</f>
        <v>0.14000000000000001</v>
      </c>
      <c r="P57" s="239">
        <v>0</v>
      </c>
      <c r="Q57" s="239">
        <f>ROUND(E57*P57,2)</f>
        <v>0</v>
      </c>
      <c r="R57" s="241"/>
      <c r="S57" s="241" t="s">
        <v>238</v>
      </c>
      <c r="T57" s="242" t="s">
        <v>216</v>
      </c>
      <c r="U57" s="221">
        <v>0</v>
      </c>
      <c r="V57" s="221">
        <f>ROUND(E57*U57,2)</f>
        <v>0</v>
      </c>
      <c r="W57" s="221"/>
      <c r="X57" s="221" t="s">
        <v>217</v>
      </c>
      <c r="Y57" s="221" t="s">
        <v>218</v>
      </c>
      <c r="Z57" s="210"/>
      <c r="AA57" s="210"/>
      <c r="AB57" s="210"/>
      <c r="AC57" s="210"/>
      <c r="AD57" s="210"/>
      <c r="AE57" s="210"/>
      <c r="AF57" s="210"/>
      <c r="AG57" s="210" t="s">
        <v>219</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2" x14ac:dyDescent="0.2">
      <c r="A58" s="217"/>
      <c r="B58" s="218"/>
      <c r="C58" s="249" t="s">
        <v>97</v>
      </c>
      <c r="D58" s="226"/>
      <c r="E58" s="227">
        <v>1</v>
      </c>
      <c r="F58" s="221"/>
      <c r="G58" s="221"/>
      <c r="H58" s="221"/>
      <c r="I58" s="221"/>
      <c r="J58" s="221"/>
      <c r="K58" s="221"/>
      <c r="L58" s="221"/>
      <c r="M58" s="221"/>
      <c r="N58" s="220"/>
      <c r="O58" s="220"/>
      <c r="P58" s="220"/>
      <c r="Q58" s="220"/>
      <c r="R58" s="221"/>
      <c r="S58" s="221"/>
      <c r="T58" s="221"/>
      <c r="U58" s="221"/>
      <c r="V58" s="221"/>
      <c r="W58" s="221"/>
      <c r="X58" s="221"/>
      <c r="Y58" s="221"/>
      <c r="Z58" s="210"/>
      <c r="AA58" s="210"/>
      <c r="AB58" s="210"/>
      <c r="AC58" s="210"/>
      <c r="AD58" s="210"/>
      <c r="AE58" s="210"/>
      <c r="AF58" s="210"/>
      <c r="AG58" s="210" t="s">
        <v>222</v>
      </c>
      <c r="AH58" s="210">
        <v>0</v>
      </c>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1" x14ac:dyDescent="0.2">
      <c r="A59" s="217">
        <v>20</v>
      </c>
      <c r="B59" s="218" t="s">
        <v>418</v>
      </c>
      <c r="C59" s="263" t="s">
        <v>419</v>
      </c>
      <c r="D59" s="219" t="s">
        <v>0</v>
      </c>
      <c r="E59" s="261"/>
      <c r="F59" s="222"/>
      <c r="G59" s="221">
        <f>ROUND(E59*F59,2)</f>
        <v>0</v>
      </c>
      <c r="H59" s="222"/>
      <c r="I59" s="221">
        <f>ROUND(E59*H59,2)</f>
        <v>0</v>
      </c>
      <c r="J59" s="222"/>
      <c r="K59" s="221">
        <f>ROUND(E59*J59,2)</f>
        <v>0</v>
      </c>
      <c r="L59" s="221">
        <v>21</v>
      </c>
      <c r="M59" s="221">
        <f>G59*(1+L59/100)</f>
        <v>0</v>
      </c>
      <c r="N59" s="220">
        <v>0</v>
      </c>
      <c r="O59" s="220">
        <f>ROUND(E59*N59,2)</f>
        <v>0</v>
      </c>
      <c r="P59" s="220">
        <v>0</v>
      </c>
      <c r="Q59" s="220">
        <f>ROUND(E59*P59,2)</f>
        <v>0</v>
      </c>
      <c r="R59" s="221"/>
      <c r="S59" s="221" t="s">
        <v>238</v>
      </c>
      <c r="T59" s="221" t="s">
        <v>216</v>
      </c>
      <c r="U59" s="221">
        <v>0</v>
      </c>
      <c r="V59" s="221">
        <f>ROUND(E59*U59,2)</f>
        <v>0</v>
      </c>
      <c r="W59" s="221"/>
      <c r="X59" s="221" t="s">
        <v>381</v>
      </c>
      <c r="Y59" s="221" t="s">
        <v>218</v>
      </c>
      <c r="Z59" s="210"/>
      <c r="AA59" s="210"/>
      <c r="AB59" s="210"/>
      <c r="AC59" s="210"/>
      <c r="AD59" s="210"/>
      <c r="AE59" s="210"/>
      <c r="AF59" s="210"/>
      <c r="AG59" s="210" t="s">
        <v>382</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x14ac:dyDescent="0.2">
      <c r="A60" s="229" t="s">
        <v>210</v>
      </c>
      <c r="B60" s="230" t="s">
        <v>154</v>
      </c>
      <c r="C60" s="246" t="s">
        <v>155</v>
      </c>
      <c r="D60" s="231"/>
      <c r="E60" s="232"/>
      <c r="F60" s="233"/>
      <c r="G60" s="233">
        <f>SUMIF(AG61:AG71,"&lt;&gt;NOR",G61:G71)</f>
        <v>0</v>
      </c>
      <c r="H60" s="233"/>
      <c r="I60" s="233">
        <f>SUM(I61:I71)</f>
        <v>0</v>
      </c>
      <c r="J60" s="233"/>
      <c r="K60" s="233">
        <f>SUM(K61:K71)</f>
        <v>0</v>
      </c>
      <c r="L60" s="233"/>
      <c r="M60" s="233">
        <f>SUM(M61:M71)</f>
        <v>0</v>
      </c>
      <c r="N60" s="232"/>
      <c r="O60" s="232">
        <f>SUM(O61:O71)</f>
        <v>0.11</v>
      </c>
      <c r="P60" s="232"/>
      <c r="Q60" s="232">
        <f>SUM(Q61:Q71)</f>
        <v>0.16</v>
      </c>
      <c r="R60" s="233"/>
      <c r="S60" s="233"/>
      <c r="T60" s="234"/>
      <c r="U60" s="228"/>
      <c r="V60" s="228">
        <f>SUM(V61:V71)</f>
        <v>0</v>
      </c>
      <c r="W60" s="228"/>
      <c r="X60" s="228"/>
      <c r="Y60" s="228"/>
      <c r="AG60" t="s">
        <v>211</v>
      </c>
    </row>
    <row r="61" spans="1:60" outlineLevel="1" x14ac:dyDescent="0.2">
      <c r="A61" s="236">
        <v>21</v>
      </c>
      <c r="B61" s="237" t="s">
        <v>1465</v>
      </c>
      <c r="C61" s="247" t="s">
        <v>1466</v>
      </c>
      <c r="D61" s="238" t="s">
        <v>297</v>
      </c>
      <c r="E61" s="239">
        <v>17.5</v>
      </c>
      <c r="F61" s="240"/>
      <c r="G61" s="241">
        <f>ROUND(E61*F61,2)</f>
        <v>0</v>
      </c>
      <c r="H61" s="240"/>
      <c r="I61" s="241">
        <f>ROUND(E61*H61,2)</f>
        <v>0</v>
      </c>
      <c r="J61" s="240"/>
      <c r="K61" s="241">
        <f>ROUND(E61*J61,2)</f>
        <v>0</v>
      </c>
      <c r="L61" s="241">
        <v>21</v>
      </c>
      <c r="M61" s="241">
        <f>G61*(1+L61/100)</f>
        <v>0</v>
      </c>
      <c r="N61" s="239">
        <v>0</v>
      </c>
      <c r="O61" s="239">
        <f>ROUND(E61*N61,2)</f>
        <v>0</v>
      </c>
      <c r="P61" s="239">
        <v>7.3200000000000001E-3</v>
      </c>
      <c r="Q61" s="239">
        <f>ROUND(E61*P61,2)</f>
        <v>0.13</v>
      </c>
      <c r="R61" s="241"/>
      <c r="S61" s="241" t="s">
        <v>238</v>
      </c>
      <c r="T61" s="242" t="s">
        <v>216</v>
      </c>
      <c r="U61" s="221">
        <v>0</v>
      </c>
      <c r="V61" s="221">
        <f>ROUND(E61*U61,2)</f>
        <v>0</v>
      </c>
      <c r="W61" s="221"/>
      <c r="X61" s="221" t="s">
        <v>217</v>
      </c>
      <c r="Y61" s="221" t="s">
        <v>218</v>
      </c>
      <c r="Z61" s="210"/>
      <c r="AA61" s="210"/>
      <c r="AB61" s="210"/>
      <c r="AC61" s="210"/>
      <c r="AD61" s="210"/>
      <c r="AE61" s="210"/>
      <c r="AF61" s="210"/>
      <c r="AG61" s="210" t="s">
        <v>385</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2" x14ac:dyDescent="0.2">
      <c r="A62" s="217"/>
      <c r="B62" s="218"/>
      <c r="C62" s="249" t="s">
        <v>1467</v>
      </c>
      <c r="D62" s="226"/>
      <c r="E62" s="227">
        <v>17.5</v>
      </c>
      <c r="F62" s="221"/>
      <c r="G62" s="221"/>
      <c r="H62" s="221"/>
      <c r="I62" s="221"/>
      <c r="J62" s="221"/>
      <c r="K62" s="221"/>
      <c r="L62" s="221"/>
      <c r="M62" s="221"/>
      <c r="N62" s="220"/>
      <c r="O62" s="220"/>
      <c r="P62" s="220"/>
      <c r="Q62" s="220"/>
      <c r="R62" s="221"/>
      <c r="S62" s="221"/>
      <c r="T62" s="221"/>
      <c r="U62" s="221"/>
      <c r="V62" s="221"/>
      <c r="W62" s="221"/>
      <c r="X62" s="221"/>
      <c r="Y62" s="221"/>
      <c r="Z62" s="210"/>
      <c r="AA62" s="210"/>
      <c r="AB62" s="210"/>
      <c r="AC62" s="210"/>
      <c r="AD62" s="210"/>
      <c r="AE62" s="210"/>
      <c r="AF62" s="210"/>
      <c r="AG62" s="210" t="s">
        <v>222</v>
      </c>
      <c r="AH62" s="210">
        <v>0</v>
      </c>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36">
        <v>22</v>
      </c>
      <c r="B63" s="237" t="s">
        <v>420</v>
      </c>
      <c r="C63" s="247" t="s">
        <v>421</v>
      </c>
      <c r="D63" s="238" t="s">
        <v>351</v>
      </c>
      <c r="E63" s="239">
        <v>6.7</v>
      </c>
      <c r="F63" s="240"/>
      <c r="G63" s="241">
        <f>ROUND(E63*F63,2)</f>
        <v>0</v>
      </c>
      <c r="H63" s="240"/>
      <c r="I63" s="241">
        <f>ROUND(E63*H63,2)</f>
        <v>0</v>
      </c>
      <c r="J63" s="240"/>
      <c r="K63" s="241">
        <f>ROUND(E63*J63,2)</f>
        <v>0</v>
      </c>
      <c r="L63" s="241">
        <v>21</v>
      </c>
      <c r="M63" s="241">
        <f>G63*(1+L63/100)</f>
        <v>0</v>
      </c>
      <c r="N63" s="239">
        <v>0</v>
      </c>
      <c r="O63" s="239">
        <f>ROUND(E63*N63,2)</f>
        <v>0</v>
      </c>
      <c r="P63" s="239">
        <v>2.98E-3</v>
      </c>
      <c r="Q63" s="239">
        <f>ROUND(E63*P63,2)</f>
        <v>0.02</v>
      </c>
      <c r="R63" s="241"/>
      <c r="S63" s="241" t="s">
        <v>238</v>
      </c>
      <c r="T63" s="242" t="s">
        <v>216</v>
      </c>
      <c r="U63" s="221">
        <v>0</v>
      </c>
      <c r="V63" s="221">
        <f>ROUND(E63*U63,2)</f>
        <v>0</v>
      </c>
      <c r="W63" s="221"/>
      <c r="X63" s="221" t="s">
        <v>217</v>
      </c>
      <c r="Y63" s="221" t="s">
        <v>218</v>
      </c>
      <c r="Z63" s="210"/>
      <c r="AA63" s="210"/>
      <c r="AB63" s="210"/>
      <c r="AC63" s="210"/>
      <c r="AD63" s="210"/>
      <c r="AE63" s="210"/>
      <c r="AF63" s="210"/>
      <c r="AG63" s="210" t="s">
        <v>385</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2" x14ac:dyDescent="0.2">
      <c r="A64" s="217"/>
      <c r="B64" s="218"/>
      <c r="C64" s="248" t="s">
        <v>1468</v>
      </c>
      <c r="D64" s="243"/>
      <c r="E64" s="243"/>
      <c r="F64" s="243"/>
      <c r="G64" s="243"/>
      <c r="H64" s="221"/>
      <c r="I64" s="221"/>
      <c r="J64" s="221"/>
      <c r="K64" s="221"/>
      <c r="L64" s="221"/>
      <c r="M64" s="221"/>
      <c r="N64" s="220"/>
      <c r="O64" s="220"/>
      <c r="P64" s="220"/>
      <c r="Q64" s="220"/>
      <c r="R64" s="221"/>
      <c r="S64" s="221"/>
      <c r="T64" s="221"/>
      <c r="U64" s="221"/>
      <c r="V64" s="221"/>
      <c r="W64" s="221"/>
      <c r="X64" s="221"/>
      <c r="Y64" s="221"/>
      <c r="Z64" s="210"/>
      <c r="AA64" s="210"/>
      <c r="AB64" s="210"/>
      <c r="AC64" s="210"/>
      <c r="AD64" s="210"/>
      <c r="AE64" s="210"/>
      <c r="AF64" s="210"/>
      <c r="AG64" s="210" t="s">
        <v>221</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2" x14ac:dyDescent="0.2">
      <c r="A65" s="217"/>
      <c r="B65" s="218"/>
      <c r="C65" s="249" t="s">
        <v>1469</v>
      </c>
      <c r="D65" s="226"/>
      <c r="E65" s="227">
        <v>6.7</v>
      </c>
      <c r="F65" s="221"/>
      <c r="G65" s="221"/>
      <c r="H65" s="221"/>
      <c r="I65" s="221"/>
      <c r="J65" s="221"/>
      <c r="K65" s="221"/>
      <c r="L65" s="221"/>
      <c r="M65" s="221"/>
      <c r="N65" s="220"/>
      <c r="O65" s="220"/>
      <c r="P65" s="220"/>
      <c r="Q65" s="220"/>
      <c r="R65" s="221"/>
      <c r="S65" s="221"/>
      <c r="T65" s="221"/>
      <c r="U65" s="221"/>
      <c r="V65" s="221"/>
      <c r="W65" s="221"/>
      <c r="X65" s="221"/>
      <c r="Y65" s="221"/>
      <c r="Z65" s="210"/>
      <c r="AA65" s="210"/>
      <c r="AB65" s="210"/>
      <c r="AC65" s="210"/>
      <c r="AD65" s="210"/>
      <c r="AE65" s="210"/>
      <c r="AF65" s="210"/>
      <c r="AG65" s="210" t="s">
        <v>222</v>
      </c>
      <c r="AH65" s="210">
        <v>0</v>
      </c>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6">
        <v>23</v>
      </c>
      <c r="B66" s="237" t="s">
        <v>1470</v>
      </c>
      <c r="C66" s="247" t="s">
        <v>1471</v>
      </c>
      <c r="D66" s="238" t="s">
        <v>351</v>
      </c>
      <c r="E66" s="239">
        <v>6.65</v>
      </c>
      <c r="F66" s="240"/>
      <c r="G66" s="241">
        <f>ROUND(E66*F66,2)</f>
        <v>0</v>
      </c>
      <c r="H66" s="240"/>
      <c r="I66" s="241">
        <f>ROUND(E66*H66,2)</f>
        <v>0</v>
      </c>
      <c r="J66" s="240"/>
      <c r="K66" s="241">
        <f>ROUND(E66*J66,2)</f>
        <v>0</v>
      </c>
      <c r="L66" s="241">
        <v>21</v>
      </c>
      <c r="M66" s="241">
        <f>G66*(1+L66/100)</f>
        <v>0</v>
      </c>
      <c r="N66" s="239">
        <v>0</v>
      </c>
      <c r="O66" s="239">
        <f>ROUND(E66*N66,2)</f>
        <v>0</v>
      </c>
      <c r="P66" s="239">
        <v>1.42E-3</v>
      </c>
      <c r="Q66" s="239">
        <f>ROUND(E66*P66,2)</f>
        <v>0.01</v>
      </c>
      <c r="R66" s="241"/>
      <c r="S66" s="241" t="s">
        <v>238</v>
      </c>
      <c r="T66" s="242" t="s">
        <v>216</v>
      </c>
      <c r="U66" s="221">
        <v>0</v>
      </c>
      <c r="V66" s="221">
        <f>ROUND(E66*U66,2)</f>
        <v>0</v>
      </c>
      <c r="W66" s="221"/>
      <c r="X66" s="221" t="s">
        <v>217</v>
      </c>
      <c r="Y66" s="221" t="s">
        <v>218</v>
      </c>
      <c r="Z66" s="210"/>
      <c r="AA66" s="210"/>
      <c r="AB66" s="210"/>
      <c r="AC66" s="210"/>
      <c r="AD66" s="210"/>
      <c r="AE66" s="210"/>
      <c r="AF66" s="210"/>
      <c r="AG66" s="210" t="s">
        <v>385</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2" x14ac:dyDescent="0.2">
      <c r="A67" s="217"/>
      <c r="B67" s="218"/>
      <c r="C67" s="249" t="s">
        <v>1472</v>
      </c>
      <c r="D67" s="226"/>
      <c r="E67" s="227">
        <v>6.65</v>
      </c>
      <c r="F67" s="221"/>
      <c r="G67" s="221"/>
      <c r="H67" s="221"/>
      <c r="I67" s="221"/>
      <c r="J67" s="221"/>
      <c r="K67" s="221"/>
      <c r="L67" s="221"/>
      <c r="M67" s="221"/>
      <c r="N67" s="220"/>
      <c r="O67" s="220"/>
      <c r="P67" s="220"/>
      <c r="Q67" s="220"/>
      <c r="R67" s="221"/>
      <c r="S67" s="221"/>
      <c r="T67" s="221"/>
      <c r="U67" s="221"/>
      <c r="V67" s="221"/>
      <c r="W67" s="221"/>
      <c r="X67" s="221"/>
      <c r="Y67" s="221"/>
      <c r="Z67" s="210"/>
      <c r="AA67" s="210"/>
      <c r="AB67" s="210"/>
      <c r="AC67" s="210"/>
      <c r="AD67" s="210"/>
      <c r="AE67" s="210"/>
      <c r="AF67" s="210"/>
      <c r="AG67" s="210" t="s">
        <v>222</v>
      </c>
      <c r="AH67" s="210">
        <v>0</v>
      </c>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1" x14ac:dyDescent="0.2">
      <c r="A68" s="236">
        <v>24</v>
      </c>
      <c r="B68" s="237" t="s">
        <v>1473</v>
      </c>
      <c r="C68" s="247" t="s">
        <v>1474</v>
      </c>
      <c r="D68" s="238" t="s">
        <v>297</v>
      </c>
      <c r="E68" s="239">
        <v>17.5</v>
      </c>
      <c r="F68" s="240"/>
      <c r="G68" s="241">
        <f>ROUND(E68*F68,2)</f>
        <v>0</v>
      </c>
      <c r="H68" s="240"/>
      <c r="I68" s="241">
        <f>ROUND(E68*H68,2)</f>
        <v>0</v>
      </c>
      <c r="J68" s="240"/>
      <c r="K68" s="241">
        <f>ROUND(E68*J68,2)</f>
        <v>0</v>
      </c>
      <c r="L68" s="241">
        <v>21</v>
      </c>
      <c r="M68" s="241">
        <f>G68*(1+L68/100)</f>
        <v>0</v>
      </c>
      <c r="N68" s="239">
        <v>6.0800000000000003E-3</v>
      </c>
      <c r="O68" s="239">
        <f>ROUND(E68*N68,2)</f>
        <v>0.11</v>
      </c>
      <c r="P68" s="239">
        <v>0</v>
      </c>
      <c r="Q68" s="239">
        <f>ROUND(E68*P68,2)</f>
        <v>0</v>
      </c>
      <c r="R68" s="241"/>
      <c r="S68" s="241" t="s">
        <v>215</v>
      </c>
      <c r="T68" s="242" t="s">
        <v>216</v>
      </c>
      <c r="U68" s="221">
        <v>0</v>
      </c>
      <c r="V68" s="221">
        <f>ROUND(E68*U68,2)</f>
        <v>0</v>
      </c>
      <c r="W68" s="221"/>
      <c r="X68" s="221" t="s">
        <v>217</v>
      </c>
      <c r="Y68" s="221" t="s">
        <v>218</v>
      </c>
      <c r="Z68" s="210"/>
      <c r="AA68" s="210"/>
      <c r="AB68" s="210"/>
      <c r="AC68" s="210"/>
      <c r="AD68" s="210"/>
      <c r="AE68" s="210"/>
      <c r="AF68" s="210"/>
      <c r="AG68" s="210" t="s">
        <v>219</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2" x14ac:dyDescent="0.2">
      <c r="A69" s="217"/>
      <c r="B69" s="218"/>
      <c r="C69" s="248" t="s">
        <v>1475</v>
      </c>
      <c r="D69" s="243"/>
      <c r="E69" s="243"/>
      <c r="F69" s="243"/>
      <c r="G69" s="243"/>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221</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2" x14ac:dyDescent="0.2">
      <c r="A70" s="217"/>
      <c r="B70" s="218"/>
      <c r="C70" s="249" t="s">
        <v>1467</v>
      </c>
      <c r="D70" s="226"/>
      <c r="E70" s="227">
        <v>17.5</v>
      </c>
      <c r="F70" s="221"/>
      <c r="G70" s="221"/>
      <c r="H70" s="221"/>
      <c r="I70" s="221"/>
      <c r="J70" s="221"/>
      <c r="K70" s="221"/>
      <c r="L70" s="221"/>
      <c r="M70" s="221"/>
      <c r="N70" s="220"/>
      <c r="O70" s="220"/>
      <c r="P70" s="220"/>
      <c r="Q70" s="220"/>
      <c r="R70" s="221"/>
      <c r="S70" s="221"/>
      <c r="T70" s="221"/>
      <c r="U70" s="221"/>
      <c r="V70" s="221"/>
      <c r="W70" s="221"/>
      <c r="X70" s="221"/>
      <c r="Y70" s="221"/>
      <c r="Z70" s="210"/>
      <c r="AA70" s="210"/>
      <c r="AB70" s="210"/>
      <c r="AC70" s="210"/>
      <c r="AD70" s="210"/>
      <c r="AE70" s="210"/>
      <c r="AF70" s="210"/>
      <c r="AG70" s="210" t="s">
        <v>222</v>
      </c>
      <c r="AH70" s="210">
        <v>0</v>
      </c>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1" x14ac:dyDescent="0.2">
      <c r="A71" s="217">
        <v>25</v>
      </c>
      <c r="B71" s="218" t="s">
        <v>447</v>
      </c>
      <c r="C71" s="263" t="s">
        <v>448</v>
      </c>
      <c r="D71" s="219" t="s">
        <v>0</v>
      </c>
      <c r="E71" s="261"/>
      <c r="F71" s="222"/>
      <c r="G71" s="221">
        <f>ROUND(E71*F71,2)</f>
        <v>0</v>
      </c>
      <c r="H71" s="222"/>
      <c r="I71" s="221">
        <f>ROUND(E71*H71,2)</f>
        <v>0</v>
      </c>
      <c r="J71" s="222"/>
      <c r="K71" s="221">
        <f>ROUND(E71*J71,2)</f>
        <v>0</v>
      </c>
      <c r="L71" s="221">
        <v>21</v>
      </c>
      <c r="M71" s="221">
        <f>G71*(1+L71/100)</f>
        <v>0</v>
      </c>
      <c r="N71" s="220">
        <v>0</v>
      </c>
      <c r="O71" s="220">
        <f>ROUND(E71*N71,2)</f>
        <v>0</v>
      </c>
      <c r="P71" s="220">
        <v>0</v>
      </c>
      <c r="Q71" s="220">
        <f>ROUND(E71*P71,2)</f>
        <v>0</v>
      </c>
      <c r="R71" s="221"/>
      <c r="S71" s="221" t="s">
        <v>238</v>
      </c>
      <c r="T71" s="221" t="s">
        <v>216</v>
      </c>
      <c r="U71" s="221">
        <v>0</v>
      </c>
      <c r="V71" s="221">
        <f>ROUND(E71*U71,2)</f>
        <v>0</v>
      </c>
      <c r="W71" s="221"/>
      <c r="X71" s="221" t="s">
        <v>381</v>
      </c>
      <c r="Y71" s="221" t="s">
        <v>218</v>
      </c>
      <c r="Z71" s="210"/>
      <c r="AA71" s="210"/>
      <c r="AB71" s="210"/>
      <c r="AC71" s="210"/>
      <c r="AD71" s="210"/>
      <c r="AE71" s="210"/>
      <c r="AF71" s="210"/>
      <c r="AG71" s="210" t="s">
        <v>382</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x14ac:dyDescent="0.2">
      <c r="A72" s="229" t="s">
        <v>210</v>
      </c>
      <c r="B72" s="230" t="s">
        <v>158</v>
      </c>
      <c r="C72" s="246" t="s">
        <v>159</v>
      </c>
      <c r="D72" s="231"/>
      <c r="E72" s="232"/>
      <c r="F72" s="233"/>
      <c r="G72" s="233">
        <f>SUMIF(AG73:AG82,"&lt;&gt;NOR",G73:G82)</f>
        <v>0</v>
      </c>
      <c r="H72" s="233"/>
      <c r="I72" s="233">
        <f>SUM(I73:I82)</f>
        <v>0</v>
      </c>
      <c r="J72" s="233"/>
      <c r="K72" s="233">
        <f>SUM(K73:K82)</f>
        <v>0</v>
      </c>
      <c r="L72" s="233"/>
      <c r="M72" s="233">
        <f>SUM(M73:M82)</f>
        <v>0</v>
      </c>
      <c r="N72" s="232"/>
      <c r="O72" s="232">
        <f>SUM(O73:O82)</f>
        <v>7.0000000000000007E-2</v>
      </c>
      <c r="P72" s="232"/>
      <c r="Q72" s="232">
        <f>SUM(Q73:Q82)</f>
        <v>0.27</v>
      </c>
      <c r="R72" s="233"/>
      <c r="S72" s="233"/>
      <c r="T72" s="234"/>
      <c r="U72" s="228"/>
      <c r="V72" s="228">
        <f>SUM(V73:V82)</f>
        <v>0</v>
      </c>
      <c r="W72" s="228"/>
      <c r="X72" s="228"/>
      <c r="Y72" s="228"/>
      <c r="AG72" t="s">
        <v>211</v>
      </c>
    </row>
    <row r="73" spans="1:60" outlineLevel="1" x14ac:dyDescent="0.2">
      <c r="A73" s="236">
        <v>26</v>
      </c>
      <c r="B73" s="237" t="s">
        <v>1476</v>
      </c>
      <c r="C73" s="247" t="s">
        <v>1477</v>
      </c>
      <c r="D73" s="238" t="s">
        <v>297</v>
      </c>
      <c r="E73" s="239">
        <v>8.52</v>
      </c>
      <c r="F73" s="240"/>
      <c r="G73" s="241">
        <f>ROUND(E73*F73,2)</f>
        <v>0</v>
      </c>
      <c r="H73" s="240"/>
      <c r="I73" s="241">
        <f>ROUND(E73*H73,2)</f>
        <v>0</v>
      </c>
      <c r="J73" s="240"/>
      <c r="K73" s="241">
        <f>ROUND(E73*J73,2)</f>
        <v>0</v>
      </c>
      <c r="L73" s="241">
        <v>21</v>
      </c>
      <c r="M73" s="241">
        <f>G73*(1+L73/100)</f>
        <v>0</v>
      </c>
      <c r="N73" s="239">
        <v>0</v>
      </c>
      <c r="O73" s="239">
        <f>ROUND(E73*N73,2)</f>
        <v>0</v>
      </c>
      <c r="P73" s="239">
        <v>1.7000000000000001E-2</v>
      </c>
      <c r="Q73" s="239">
        <f>ROUND(E73*P73,2)</f>
        <v>0.14000000000000001</v>
      </c>
      <c r="R73" s="241"/>
      <c r="S73" s="241" t="s">
        <v>238</v>
      </c>
      <c r="T73" s="242" t="s">
        <v>216</v>
      </c>
      <c r="U73" s="221">
        <v>0</v>
      </c>
      <c r="V73" s="221">
        <f>ROUND(E73*U73,2)</f>
        <v>0</v>
      </c>
      <c r="W73" s="221"/>
      <c r="X73" s="221" t="s">
        <v>217</v>
      </c>
      <c r="Y73" s="221" t="s">
        <v>218</v>
      </c>
      <c r="Z73" s="210"/>
      <c r="AA73" s="210"/>
      <c r="AB73" s="210"/>
      <c r="AC73" s="210"/>
      <c r="AD73" s="210"/>
      <c r="AE73" s="210"/>
      <c r="AF73" s="210"/>
      <c r="AG73" s="210" t="s">
        <v>385</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2" x14ac:dyDescent="0.2">
      <c r="A74" s="217"/>
      <c r="B74" s="218"/>
      <c r="C74" s="249" t="s">
        <v>1478</v>
      </c>
      <c r="D74" s="226"/>
      <c r="E74" s="227">
        <v>8.52</v>
      </c>
      <c r="F74" s="221"/>
      <c r="G74" s="221"/>
      <c r="H74" s="221"/>
      <c r="I74" s="221"/>
      <c r="J74" s="221"/>
      <c r="K74" s="221"/>
      <c r="L74" s="221"/>
      <c r="M74" s="221"/>
      <c r="N74" s="220"/>
      <c r="O74" s="220"/>
      <c r="P74" s="220"/>
      <c r="Q74" s="220"/>
      <c r="R74" s="221"/>
      <c r="S74" s="221"/>
      <c r="T74" s="221"/>
      <c r="U74" s="221"/>
      <c r="V74" s="221"/>
      <c r="W74" s="221"/>
      <c r="X74" s="221"/>
      <c r="Y74" s="221"/>
      <c r="Z74" s="210"/>
      <c r="AA74" s="210"/>
      <c r="AB74" s="210"/>
      <c r="AC74" s="210"/>
      <c r="AD74" s="210"/>
      <c r="AE74" s="210"/>
      <c r="AF74" s="210"/>
      <c r="AG74" s="210" t="s">
        <v>222</v>
      </c>
      <c r="AH74" s="210">
        <v>0</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1" x14ac:dyDescent="0.2">
      <c r="A75" s="236">
        <v>27</v>
      </c>
      <c r="B75" s="237" t="s">
        <v>1258</v>
      </c>
      <c r="C75" s="247" t="s">
        <v>1259</v>
      </c>
      <c r="D75" s="238" t="s">
        <v>451</v>
      </c>
      <c r="E75" s="239">
        <v>100</v>
      </c>
      <c r="F75" s="240"/>
      <c r="G75" s="241">
        <f>ROUND(E75*F75,2)</f>
        <v>0</v>
      </c>
      <c r="H75" s="240"/>
      <c r="I75" s="241">
        <f>ROUND(E75*H75,2)</f>
        <v>0</v>
      </c>
      <c r="J75" s="240"/>
      <c r="K75" s="241">
        <f>ROUND(E75*J75,2)</f>
        <v>0</v>
      </c>
      <c r="L75" s="241">
        <v>21</v>
      </c>
      <c r="M75" s="241">
        <f>G75*(1+L75/100)</f>
        <v>0</v>
      </c>
      <c r="N75" s="239">
        <v>5.0000000000000002E-5</v>
      </c>
      <c r="O75" s="239">
        <f>ROUND(E75*N75,2)</f>
        <v>0.01</v>
      </c>
      <c r="P75" s="239">
        <v>0</v>
      </c>
      <c r="Q75" s="239">
        <f>ROUND(E75*P75,2)</f>
        <v>0</v>
      </c>
      <c r="R75" s="241"/>
      <c r="S75" s="241" t="s">
        <v>238</v>
      </c>
      <c r="T75" s="242" t="s">
        <v>216</v>
      </c>
      <c r="U75" s="221">
        <v>0</v>
      </c>
      <c r="V75" s="221">
        <f>ROUND(E75*U75,2)</f>
        <v>0</v>
      </c>
      <c r="W75" s="221"/>
      <c r="X75" s="221" t="s">
        <v>217</v>
      </c>
      <c r="Y75" s="221" t="s">
        <v>218</v>
      </c>
      <c r="Z75" s="210"/>
      <c r="AA75" s="210"/>
      <c r="AB75" s="210"/>
      <c r="AC75" s="210"/>
      <c r="AD75" s="210"/>
      <c r="AE75" s="210"/>
      <c r="AF75" s="210"/>
      <c r="AG75" s="210" t="s">
        <v>385</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2" x14ac:dyDescent="0.2">
      <c r="A76" s="217"/>
      <c r="B76" s="218"/>
      <c r="C76" s="249" t="s">
        <v>1479</v>
      </c>
      <c r="D76" s="226"/>
      <c r="E76" s="227">
        <v>100</v>
      </c>
      <c r="F76" s="221"/>
      <c r="G76" s="221"/>
      <c r="H76" s="221"/>
      <c r="I76" s="221"/>
      <c r="J76" s="221"/>
      <c r="K76" s="221"/>
      <c r="L76" s="221"/>
      <c r="M76" s="221"/>
      <c r="N76" s="220"/>
      <c r="O76" s="220"/>
      <c r="P76" s="220"/>
      <c r="Q76" s="220"/>
      <c r="R76" s="221"/>
      <c r="S76" s="221"/>
      <c r="T76" s="221"/>
      <c r="U76" s="221"/>
      <c r="V76" s="221"/>
      <c r="W76" s="221"/>
      <c r="X76" s="221"/>
      <c r="Y76" s="221"/>
      <c r="Z76" s="210"/>
      <c r="AA76" s="210"/>
      <c r="AB76" s="210"/>
      <c r="AC76" s="210"/>
      <c r="AD76" s="210"/>
      <c r="AE76" s="210"/>
      <c r="AF76" s="210"/>
      <c r="AG76" s="210" t="s">
        <v>222</v>
      </c>
      <c r="AH76" s="210">
        <v>0</v>
      </c>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1" x14ac:dyDescent="0.2">
      <c r="A77" s="236">
        <v>28</v>
      </c>
      <c r="B77" s="237" t="s">
        <v>449</v>
      </c>
      <c r="C77" s="247" t="s">
        <v>450</v>
      </c>
      <c r="D77" s="238" t="s">
        <v>451</v>
      </c>
      <c r="E77" s="239">
        <v>125</v>
      </c>
      <c r="F77" s="240"/>
      <c r="G77" s="241">
        <f>ROUND(E77*F77,2)</f>
        <v>0</v>
      </c>
      <c r="H77" s="240"/>
      <c r="I77" s="241">
        <f>ROUND(E77*H77,2)</f>
        <v>0</v>
      </c>
      <c r="J77" s="240"/>
      <c r="K77" s="241">
        <f>ROUND(E77*J77,2)</f>
        <v>0</v>
      </c>
      <c r="L77" s="241">
        <v>21</v>
      </c>
      <c r="M77" s="241">
        <f>G77*(1+L77/100)</f>
        <v>0</v>
      </c>
      <c r="N77" s="239">
        <v>5.0000000000000002E-5</v>
      </c>
      <c r="O77" s="239">
        <f>ROUND(E77*N77,2)</f>
        <v>0.01</v>
      </c>
      <c r="P77" s="239">
        <v>1E-3</v>
      </c>
      <c r="Q77" s="239">
        <f>ROUND(E77*P77,2)</f>
        <v>0.13</v>
      </c>
      <c r="R77" s="241"/>
      <c r="S77" s="241" t="s">
        <v>238</v>
      </c>
      <c r="T77" s="242" t="s">
        <v>216</v>
      </c>
      <c r="U77" s="221">
        <v>0</v>
      </c>
      <c r="V77" s="221">
        <f>ROUND(E77*U77,2)</f>
        <v>0</v>
      </c>
      <c r="W77" s="221"/>
      <c r="X77" s="221" t="s">
        <v>217</v>
      </c>
      <c r="Y77" s="221" t="s">
        <v>218</v>
      </c>
      <c r="Z77" s="210"/>
      <c r="AA77" s="210"/>
      <c r="AB77" s="210"/>
      <c r="AC77" s="210"/>
      <c r="AD77" s="210"/>
      <c r="AE77" s="210"/>
      <c r="AF77" s="210"/>
      <c r="AG77" s="210" t="s">
        <v>385</v>
      </c>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2" x14ac:dyDescent="0.2">
      <c r="A78" s="217"/>
      <c r="B78" s="218"/>
      <c r="C78" s="249" t="s">
        <v>1480</v>
      </c>
      <c r="D78" s="226"/>
      <c r="E78" s="227">
        <v>25</v>
      </c>
      <c r="F78" s="221"/>
      <c r="G78" s="221"/>
      <c r="H78" s="221"/>
      <c r="I78" s="221"/>
      <c r="J78" s="221"/>
      <c r="K78" s="221"/>
      <c r="L78" s="221"/>
      <c r="M78" s="221"/>
      <c r="N78" s="220"/>
      <c r="O78" s="220"/>
      <c r="P78" s="220"/>
      <c r="Q78" s="220"/>
      <c r="R78" s="221"/>
      <c r="S78" s="221"/>
      <c r="T78" s="221"/>
      <c r="U78" s="221"/>
      <c r="V78" s="221"/>
      <c r="W78" s="221"/>
      <c r="X78" s="221"/>
      <c r="Y78" s="221"/>
      <c r="Z78" s="210"/>
      <c r="AA78" s="210"/>
      <c r="AB78" s="210"/>
      <c r="AC78" s="210"/>
      <c r="AD78" s="210"/>
      <c r="AE78" s="210"/>
      <c r="AF78" s="210"/>
      <c r="AG78" s="210" t="s">
        <v>222</v>
      </c>
      <c r="AH78" s="210">
        <v>0</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3" x14ac:dyDescent="0.2">
      <c r="A79" s="217"/>
      <c r="B79" s="218"/>
      <c r="C79" s="249" t="s">
        <v>1481</v>
      </c>
      <c r="D79" s="226"/>
      <c r="E79" s="227">
        <v>100</v>
      </c>
      <c r="F79" s="221"/>
      <c r="G79" s="221"/>
      <c r="H79" s="221"/>
      <c r="I79" s="221"/>
      <c r="J79" s="221"/>
      <c r="K79" s="221"/>
      <c r="L79" s="221"/>
      <c r="M79" s="221"/>
      <c r="N79" s="220"/>
      <c r="O79" s="220"/>
      <c r="P79" s="220"/>
      <c r="Q79" s="220"/>
      <c r="R79" s="221"/>
      <c r="S79" s="221"/>
      <c r="T79" s="221"/>
      <c r="U79" s="221"/>
      <c r="V79" s="221"/>
      <c r="W79" s="221"/>
      <c r="X79" s="221"/>
      <c r="Y79" s="221"/>
      <c r="Z79" s="210"/>
      <c r="AA79" s="210"/>
      <c r="AB79" s="210"/>
      <c r="AC79" s="210"/>
      <c r="AD79" s="210"/>
      <c r="AE79" s="210"/>
      <c r="AF79" s="210"/>
      <c r="AG79" s="210" t="s">
        <v>222</v>
      </c>
      <c r="AH79" s="210">
        <v>0</v>
      </c>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1" x14ac:dyDescent="0.2">
      <c r="A80" s="236">
        <v>29</v>
      </c>
      <c r="B80" s="237" t="s">
        <v>1482</v>
      </c>
      <c r="C80" s="247" t="s">
        <v>1483</v>
      </c>
      <c r="D80" s="238" t="s">
        <v>260</v>
      </c>
      <c r="E80" s="239">
        <v>1</v>
      </c>
      <c r="F80" s="240"/>
      <c r="G80" s="241">
        <f>ROUND(E80*F80,2)</f>
        <v>0</v>
      </c>
      <c r="H80" s="240"/>
      <c r="I80" s="241">
        <f>ROUND(E80*H80,2)</f>
        <v>0</v>
      </c>
      <c r="J80" s="240"/>
      <c r="K80" s="241">
        <f>ROUND(E80*J80,2)</f>
        <v>0</v>
      </c>
      <c r="L80" s="241">
        <v>21</v>
      </c>
      <c r="M80" s="241">
        <f>G80*(1+L80/100)</f>
        <v>0</v>
      </c>
      <c r="N80" s="239">
        <v>0.05</v>
      </c>
      <c r="O80" s="239">
        <f>ROUND(E80*N80,2)</f>
        <v>0.05</v>
      </c>
      <c r="P80" s="239">
        <v>0</v>
      </c>
      <c r="Q80" s="239">
        <f>ROUND(E80*P80,2)</f>
        <v>0</v>
      </c>
      <c r="R80" s="241"/>
      <c r="S80" s="241" t="s">
        <v>215</v>
      </c>
      <c r="T80" s="242" t="s">
        <v>216</v>
      </c>
      <c r="U80" s="221">
        <v>0</v>
      </c>
      <c r="V80" s="221">
        <f>ROUND(E80*U80,2)</f>
        <v>0</v>
      </c>
      <c r="W80" s="221"/>
      <c r="X80" s="221" t="s">
        <v>217</v>
      </c>
      <c r="Y80" s="221" t="s">
        <v>218</v>
      </c>
      <c r="Z80" s="210"/>
      <c r="AA80" s="210"/>
      <c r="AB80" s="210"/>
      <c r="AC80" s="210"/>
      <c r="AD80" s="210"/>
      <c r="AE80" s="210"/>
      <c r="AF80" s="210"/>
      <c r="AG80" s="210" t="s">
        <v>328</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2" x14ac:dyDescent="0.2">
      <c r="A81" s="217"/>
      <c r="B81" s="218"/>
      <c r="C81" s="248" t="s">
        <v>1484</v>
      </c>
      <c r="D81" s="243"/>
      <c r="E81" s="243"/>
      <c r="F81" s="243"/>
      <c r="G81" s="243"/>
      <c r="H81" s="221"/>
      <c r="I81" s="221"/>
      <c r="J81" s="221"/>
      <c r="K81" s="221"/>
      <c r="L81" s="221"/>
      <c r="M81" s="221"/>
      <c r="N81" s="220"/>
      <c r="O81" s="220"/>
      <c r="P81" s="220"/>
      <c r="Q81" s="220"/>
      <c r="R81" s="221"/>
      <c r="S81" s="221"/>
      <c r="T81" s="221"/>
      <c r="U81" s="221"/>
      <c r="V81" s="221"/>
      <c r="W81" s="221"/>
      <c r="X81" s="221"/>
      <c r="Y81" s="221"/>
      <c r="Z81" s="210"/>
      <c r="AA81" s="210"/>
      <c r="AB81" s="210"/>
      <c r="AC81" s="210"/>
      <c r="AD81" s="210"/>
      <c r="AE81" s="210"/>
      <c r="AF81" s="210"/>
      <c r="AG81" s="210" t="s">
        <v>221</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1" x14ac:dyDescent="0.2">
      <c r="A82" s="217">
        <v>30</v>
      </c>
      <c r="B82" s="218" t="s">
        <v>455</v>
      </c>
      <c r="C82" s="263" t="s">
        <v>456</v>
      </c>
      <c r="D82" s="219" t="s">
        <v>0</v>
      </c>
      <c r="E82" s="261"/>
      <c r="F82" s="222"/>
      <c r="G82" s="221">
        <f>ROUND(E82*F82,2)</f>
        <v>0</v>
      </c>
      <c r="H82" s="222"/>
      <c r="I82" s="221">
        <f>ROUND(E82*H82,2)</f>
        <v>0</v>
      </c>
      <c r="J82" s="222"/>
      <c r="K82" s="221">
        <f>ROUND(E82*J82,2)</f>
        <v>0</v>
      </c>
      <c r="L82" s="221">
        <v>21</v>
      </c>
      <c r="M82" s="221">
        <f>G82*(1+L82/100)</f>
        <v>0</v>
      </c>
      <c r="N82" s="220">
        <v>0</v>
      </c>
      <c r="O82" s="220">
        <f>ROUND(E82*N82,2)</f>
        <v>0</v>
      </c>
      <c r="P82" s="220">
        <v>0</v>
      </c>
      <c r="Q82" s="220">
        <f>ROUND(E82*P82,2)</f>
        <v>0</v>
      </c>
      <c r="R82" s="221"/>
      <c r="S82" s="221" t="s">
        <v>238</v>
      </c>
      <c r="T82" s="221" t="s">
        <v>216</v>
      </c>
      <c r="U82" s="221">
        <v>0</v>
      </c>
      <c r="V82" s="221">
        <f>ROUND(E82*U82,2)</f>
        <v>0</v>
      </c>
      <c r="W82" s="221"/>
      <c r="X82" s="221" t="s">
        <v>381</v>
      </c>
      <c r="Y82" s="221" t="s">
        <v>218</v>
      </c>
      <c r="Z82" s="210"/>
      <c r="AA82" s="210"/>
      <c r="AB82" s="210"/>
      <c r="AC82" s="210"/>
      <c r="AD82" s="210"/>
      <c r="AE82" s="210"/>
      <c r="AF82" s="210"/>
      <c r="AG82" s="210" t="s">
        <v>382</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x14ac:dyDescent="0.2">
      <c r="A83" s="229" t="s">
        <v>210</v>
      </c>
      <c r="B83" s="230" t="s">
        <v>164</v>
      </c>
      <c r="C83" s="246" t="s">
        <v>165</v>
      </c>
      <c r="D83" s="231"/>
      <c r="E83" s="232"/>
      <c r="F83" s="233"/>
      <c r="G83" s="233">
        <f>SUMIF(AG84:AG118,"&lt;&gt;NOR",G84:G118)</f>
        <v>0</v>
      </c>
      <c r="H83" s="233"/>
      <c r="I83" s="233">
        <f>SUM(I84:I118)</f>
        <v>0</v>
      </c>
      <c r="J83" s="233"/>
      <c r="K83" s="233">
        <f>SUM(K84:K118)</f>
        <v>0</v>
      </c>
      <c r="L83" s="233"/>
      <c r="M83" s="233">
        <f>SUM(M84:M118)</f>
        <v>0</v>
      </c>
      <c r="N83" s="232"/>
      <c r="O83" s="232">
        <f>SUM(O84:O118)</f>
        <v>0.25</v>
      </c>
      <c r="P83" s="232"/>
      <c r="Q83" s="232">
        <f>SUM(Q84:Q118)</f>
        <v>0</v>
      </c>
      <c r="R83" s="233"/>
      <c r="S83" s="233"/>
      <c r="T83" s="234"/>
      <c r="U83" s="228"/>
      <c r="V83" s="228">
        <f>SUM(V84:V118)</f>
        <v>0</v>
      </c>
      <c r="W83" s="228"/>
      <c r="X83" s="228"/>
      <c r="Y83" s="228"/>
      <c r="AG83" t="s">
        <v>211</v>
      </c>
    </row>
    <row r="84" spans="1:60" outlineLevel="1" x14ac:dyDescent="0.2">
      <c r="A84" s="236">
        <v>31</v>
      </c>
      <c r="B84" s="237" t="s">
        <v>1369</v>
      </c>
      <c r="C84" s="247" t="s">
        <v>1370</v>
      </c>
      <c r="D84" s="238" t="s">
        <v>297</v>
      </c>
      <c r="E84" s="239">
        <v>12.5</v>
      </c>
      <c r="F84" s="240"/>
      <c r="G84" s="241">
        <f>ROUND(E84*F84,2)</f>
        <v>0</v>
      </c>
      <c r="H84" s="240"/>
      <c r="I84" s="241">
        <f>ROUND(E84*H84,2)</f>
        <v>0</v>
      </c>
      <c r="J84" s="240"/>
      <c r="K84" s="241">
        <f>ROUND(E84*J84,2)</f>
        <v>0</v>
      </c>
      <c r="L84" s="241">
        <v>21</v>
      </c>
      <c r="M84" s="241">
        <f>G84*(1+L84/100)</f>
        <v>0</v>
      </c>
      <c r="N84" s="239">
        <v>0</v>
      </c>
      <c r="O84" s="239">
        <f>ROUND(E84*N84,2)</f>
        <v>0</v>
      </c>
      <c r="P84" s="239">
        <v>0</v>
      </c>
      <c r="Q84" s="239">
        <f>ROUND(E84*P84,2)</f>
        <v>0</v>
      </c>
      <c r="R84" s="241"/>
      <c r="S84" s="241" t="s">
        <v>238</v>
      </c>
      <c r="T84" s="242" t="s">
        <v>216</v>
      </c>
      <c r="U84" s="221">
        <v>0</v>
      </c>
      <c r="V84" s="221">
        <f>ROUND(E84*U84,2)</f>
        <v>0</v>
      </c>
      <c r="W84" s="221"/>
      <c r="X84" s="221" t="s">
        <v>217</v>
      </c>
      <c r="Y84" s="221" t="s">
        <v>218</v>
      </c>
      <c r="Z84" s="210"/>
      <c r="AA84" s="210"/>
      <c r="AB84" s="210"/>
      <c r="AC84" s="210"/>
      <c r="AD84" s="210"/>
      <c r="AE84" s="210"/>
      <c r="AF84" s="210"/>
      <c r="AG84" s="210" t="s">
        <v>385</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2" x14ac:dyDescent="0.2">
      <c r="A85" s="217"/>
      <c r="B85" s="218"/>
      <c r="C85" s="248" t="s">
        <v>1485</v>
      </c>
      <c r="D85" s="243"/>
      <c r="E85" s="243"/>
      <c r="F85" s="243"/>
      <c r="G85" s="243"/>
      <c r="H85" s="221"/>
      <c r="I85" s="221"/>
      <c r="J85" s="221"/>
      <c r="K85" s="221"/>
      <c r="L85" s="221"/>
      <c r="M85" s="221"/>
      <c r="N85" s="220"/>
      <c r="O85" s="220"/>
      <c r="P85" s="220"/>
      <c r="Q85" s="220"/>
      <c r="R85" s="221"/>
      <c r="S85" s="221"/>
      <c r="T85" s="221"/>
      <c r="U85" s="221"/>
      <c r="V85" s="221"/>
      <c r="W85" s="221"/>
      <c r="X85" s="221"/>
      <c r="Y85" s="221"/>
      <c r="Z85" s="210"/>
      <c r="AA85" s="210"/>
      <c r="AB85" s="210"/>
      <c r="AC85" s="210"/>
      <c r="AD85" s="210"/>
      <c r="AE85" s="210"/>
      <c r="AF85" s="210"/>
      <c r="AG85" s="210" t="s">
        <v>221</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3" x14ac:dyDescent="0.2">
      <c r="A86" s="217"/>
      <c r="B86" s="218"/>
      <c r="C86" s="250" t="s">
        <v>1486</v>
      </c>
      <c r="D86" s="244"/>
      <c r="E86" s="244"/>
      <c r="F86" s="244"/>
      <c r="G86" s="244"/>
      <c r="H86" s="221"/>
      <c r="I86" s="221"/>
      <c r="J86" s="221"/>
      <c r="K86" s="221"/>
      <c r="L86" s="221"/>
      <c r="M86" s="221"/>
      <c r="N86" s="220"/>
      <c r="O86" s="220"/>
      <c r="P86" s="220"/>
      <c r="Q86" s="220"/>
      <c r="R86" s="221"/>
      <c r="S86" s="221"/>
      <c r="T86" s="221"/>
      <c r="U86" s="221"/>
      <c r="V86" s="221"/>
      <c r="W86" s="221"/>
      <c r="X86" s="221"/>
      <c r="Y86" s="221"/>
      <c r="Z86" s="210"/>
      <c r="AA86" s="210"/>
      <c r="AB86" s="210"/>
      <c r="AC86" s="210"/>
      <c r="AD86" s="210"/>
      <c r="AE86" s="210"/>
      <c r="AF86" s="210"/>
      <c r="AG86" s="210" t="s">
        <v>221</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3" x14ac:dyDescent="0.2">
      <c r="A87" s="217"/>
      <c r="B87" s="218"/>
      <c r="C87" s="250" t="s">
        <v>1487</v>
      </c>
      <c r="D87" s="244"/>
      <c r="E87" s="244"/>
      <c r="F87" s="244"/>
      <c r="G87" s="244"/>
      <c r="H87" s="221"/>
      <c r="I87" s="221"/>
      <c r="J87" s="221"/>
      <c r="K87" s="221"/>
      <c r="L87" s="221"/>
      <c r="M87" s="221"/>
      <c r="N87" s="220"/>
      <c r="O87" s="220"/>
      <c r="P87" s="220"/>
      <c r="Q87" s="220"/>
      <c r="R87" s="221"/>
      <c r="S87" s="221"/>
      <c r="T87" s="221"/>
      <c r="U87" s="221"/>
      <c r="V87" s="221"/>
      <c r="W87" s="221"/>
      <c r="X87" s="221"/>
      <c r="Y87" s="221"/>
      <c r="Z87" s="210"/>
      <c r="AA87" s="210"/>
      <c r="AB87" s="210"/>
      <c r="AC87" s="210"/>
      <c r="AD87" s="210"/>
      <c r="AE87" s="210"/>
      <c r="AF87" s="210"/>
      <c r="AG87" s="210" t="s">
        <v>221</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3" x14ac:dyDescent="0.2">
      <c r="A88" s="217"/>
      <c r="B88" s="218"/>
      <c r="C88" s="250" t="s">
        <v>1488</v>
      </c>
      <c r="D88" s="244"/>
      <c r="E88" s="244"/>
      <c r="F88" s="244"/>
      <c r="G88" s="244"/>
      <c r="H88" s="221"/>
      <c r="I88" s="221"/>
      <c r="J88" s="221"/>
      <c r="K88" s="221"/>
      <c r="L88" s="221"/>
      <c r="M88" s="221"/>
      <c r="N88" s="220"/>
      <c r="O88" s="220"/>
      <c r="P88" s="220"/>
      <c r="Q88" s="220"/>
      <c r="R88" s="221"/>
      <c r="S88" s="221"/>
      <c r="T88" s="221"/>
      <c r="U88" s="221"/>
      <c r="V88" s="221"/>
      <c r="W88" s="221"/>
      <c r="X88" s="221"/>
      <c r="Y88" s="221"/>
      <c r="Z88" s="210"/>
      <c r="AA88" s="210"/>
      <c r="AB88" s="210"/>
      <c r="AC88" s="210"/>
      <c r="AD88" s="210"/>
      <c r="AE88" s="210"/>
      <c r="AF88" s="210"/>
      <c r="AG88" s="210" t="s">
        <v>221</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2" x14ac:dyDescent="0.2">
      <c r="A89" s="217"/>
      <c r="B89" s="218"/>
      <c r="C89" s="249" t="s">
        <v>1489</v>
      </c>
      <c r="D89" s="226"/>
      <c r="E89" s="227">
        <v>12.5</v>
      </c>
      <c r="F89" s="221"/>
      <c r="G89" s="221"/>
      <c r="H89" s="221"/>
      <c r="I89" s="221"/>
      <c r="J89" s="221"/>
      <c r="K89" s="221"/>
      <c r="L89" s="221"/>
      <c r="M89" s="221"/>
      <c r="N89" s="220"/>
      <c r="O89" s="220"/>
      <c r="P89" s="220"/>
      <c r="Q89" s="220"/>
      <c r="R89" s="221"/>
      <c r="S89" s="221"/>
      <c r="T89" s="221"/>
      <c r="U89" s="221"/>
      <c r="V89" s="221"/>
      <c r="W89" s="221"/>
      <c r="X89" s="221"/>
      <c r="Y89" s="221"/>
      <c r="Z89" s="210"/>
      <c r="AA89" s="210"/>
      <c r="AB89" s="210"/>
      <c r="AC89" s="210"/>
      <c r="AD89" s="210"/>
      <c r="AE89" s="210"/>
      <c r="AF89" s="210"/>
      <c r="AG89" s="210" t="s">
        <v>222</v>
      </c>
      <c r="AH89" s="210">
        <v>0</v>
      </c>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1" x14ac:dyDescent="0.2">
      <c r="A90" s="236">
        <v>32</v>
      </c>
      <c r="B90" s="237" t="s">
        <v>1490</v>
      </c>
      <c r="C90" s="247" t="s">
        <v>1491</v>
      </c>
      <c r="D90" s="238" t="s">
        <v>297</v>
      </c>
      <c r="E90" s="239">
        <v>12.5</v>
      </c>
      <c r="F90" s="240"/>
      <c r="G90" s="241">
        <f>ROUND(E90*F90,2)</f>
        <v>0</v>
      </c>
      <c r="H90" s="240"/>
      <c r="I90" s="241">
        <f>ROUND(E90*H90,2)</f>
        <v>0</v>
      </c>
      <c r="J90" s="240"/>
      <c r="K90" s="241">
        <f>ROUND(E90*J90,2)</f>
        <v>0</v>
      </c>
      <c r="L90" s="241">
        <v>21</v>
      </c>
      <c r="M90" s="241">
        <f>G90*(1+L90/100)</f>
        <v>0</v>
      </c>
      <c r="N90" s="239">
        <v>1.0710000000000001E-2</v>
      </c>
      <c r="O90" s="239">
        <f>ROUND(E90*N90,2)</f>
        <v>0.13</v>
      </c>
      <c r="P90" s="239">
        <v>0</v>
      </c>
      <c r="Q90" s="239">
        <f>ROUND(E90*P90,2)</f>
        <v>0</v>
      </c>
      <c r="R90" s="241"/>
      <c r="S90" s="241" t="s">
        <v>238</v>
      </c>
      <c r="T90" s="242" t="s">
        <v>216</v>
      </c>
      <c r="U90" s="221">
        <v>0</v>
      </c>
      <c r="V90" s="221">
        <f>ROUND(E90*U90,2)</f>
        <v>0</v>
      </c>
      <c r="W90" s="221"/>
      <c r="X90" s="221" t="s">
        <v>217</v>
      </c>
      <c r="Y90" s="221" t="s">
        <v>218</v>
      </c>
      <c r="Z90" s="210"/>
      <c r="AA90" s="210"/>
      <c r="AB90" s="210"/>
      <c r="AC90" s="210"/>
      <c r="AD90" s="210"/>
      <c r="AE90" s="210"/>
      <c r="AF90" s="210"/>
      <c r="AG90" s="210" t="s">
        <v>385</v>
      </c>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2" x14ac:dyDescent="0.2">
      <c r="A91" s="217"/>
      <c r="B91" s="218"/>
      <c r="C91" s="248" t="s">
        <v>1492</v>
      </c>
      <c r="D91" s="243"/>
      <c r="E91" s="243"/>
      <c r="F91" s="243"/>
      <c r="G91" s="243"/>
      <c r="H91" s="221"/>
      <c r="I91" s="221"/>
      <c r="J91" s="221"/>
      <c r="K91" s="221"/>
      <c r="L91" s="221"/>
      <c r="M91" s="221"/>
      <c r="N91" s="220"/>
      <c r="O91" s="220"/>
      <c r="P91" s="220"/>
      <c r="Q91" s="220"/>
      <c r="R91" s="221"/>
      <c r="S91" s="221"/>
      <c r="T91" s="221"/>
      <c r="U91" s="221"/>
      <c r="V91" s="221"/>
      <c r="W91" s="221"/>
      <c r="X91" s="221"/>
      <c r="Y91" s="221"/>
      <c r="Z91" s="210"/>
      <c r="AA91" s="210"/>
      <c r="AB91" s="210"/>
      <c r="AC91" s="210"/>
      <c r="AD91" s="210"/>
      <c r="AE91" s="210"/>
      <c r="AF91" s="210"/>
      <c r="AG91" s="210" t="s">
        <v>221</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3" x14ac:dyDescent="0.2">
      <c r="A92" s="217"/>
      <c r="B92" s="218"/>
      <c r="C92" s="250" t="s">
        <v>1493</v>
      </c>
      <c r="D92" s="244"/>
      <c r="E92" s="244"/>
      <c r="F92" s="244"/>
      <c r="G92" s="244"/>
      <c r="H92" s="221"/>
      <c r="I92" s="221"/>
      <c r="J92" s="221"/>
      <c r="K92" s="221"/>
      <c r="L92" s="221"/>
      <c r="M92" s="221"/>
      <c r="N92" s="220"/>
      <c r="O92" s="220"/>
      <c r="P92" s="220"/>
      <c r="Q92" s="220"/>
      <c r="R92" s="221"/>
      <c r="S92" s="221"/>
      <c r="T92" s="221"/>
      <c r="U92" s="221"/>
      <c r="V92" s="221"/>
      <c r="W92" s="221"/>
      <c r="X92" s="221"/>
      <c r="Y92" s="221"/>
      <c r="Z92" s="210"/>
      <c r="AA92" s="210"/>
      <c r="AB92" s="210"/>
      <c r="AC92" s="210"/>
      <c r="AD92" s="210"/>
      <c r="AE92" s="210"/>
      <c r="AF92" s="210"/>
      <c r="AG92" s="210" t="s">
        <v>221</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3" x14ac:dyDescent="0.2">
      <c r="A93" s="217"/>
      <c r="B93" s="218"/>
      <c r="C93" s="250" t="s">
        <v>1494</v>
      </c>
      <c r="D93" s="244"/>
      <c r="E93" s="244"/>
      <c r="F93" s="244"/>
      <c r="G93" s="244"/>
      <c r="H93" s="221"/>
      <c r="I93" s="221"/>
      <c r="J93" s="221"/>
      <c r="K93" s="221"/>
      <c r="L93" s="221"/>
      <c r="M93" s="221"/>
      <c r="N93" s="220"/>
      <c r="O93" s="220"/>
      <c r="P93" s="220"/>
      <c r="Q93" s="220"/>
      <c r="R93" s="221"/>
      <c r="S93" s="221"/>
      <c r="T93" s="221"/>
      <c r="U93" s="221"/>
      <c r="V93" s="221"/>
      <c r="W93" s="221"/>
      <c r="X93" s="221"/>
      <c r="Y93" s="221"/>
      <c r="Z93" s="210"/>
      <c r="AA93" s="210"/>
      <c r="AB93" s="210"/>
      <c r="AC93" s="210"/>
      <c r="AD93" s="210"/>
      <c r="AE93" s="210"/>
      <c r="AF93" s="210"/>
      <c r="AG93" s="210" t="s">
        <v>221</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3" x14ac:dyDescent="0.2">
      <c r="A94" s="217"/>
      <c r="B94" s="218"/>
      <c r="C94" s="250" t="s">
        <v>1495</v>
      </c>
      <c r="D94" s="244"/>
      <c r="E94" s="244"/>
      <c r="F94" s="244"/>
      <c r="G94" s="244"/>
      <c r="H94" s="221"/>
      <c r="I94" s="221"/>
      <c r="J94" s="221"/>
      <c r="K94" s="221"/>
      <c r="L94" s="221"/>
      <c r="M94" s="221"/>
      <c r="N94" s="220"/>
      <c r="O94" s="220"/>
      <c r="P94" s="220"/>
      <c r="Q94" s="220"/>
      <c r="R94" s="221"/>
      <c r="S94" s="221"/>
      <c r="T94" s="221"/>
      <c r="U94" s="221"/>
      <c r="V94" s="221"/>
      <c r="W94" s="221"/>
      <c r="X94" s="221"/>
      <c r="Y94" s="221"/>
      <c r="Z94" s="210"/>
      <c r="AA94" s="210"/>
      <c r="AB94" s="210"/>
      <c r="AC94" s="210"/>
      <c r="AD94" s="210"/>
      <c r="AE94" s="210"/>
      <c r="AF94" s="210"/>
      <c r="AG94" s="210" t="s">
        <v>221</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3" x14ac:dyDescent="0.2">
      <c r="A95" s="217"/>
      <c r="B95" s="218"/>
      <c r="C95" s="250" t="s">
        <v>1496</v>
      </c>
      <c r="D95" s="244"/>
      <c r="E95" s="244"/>
      <c r="F95" s="244"/>
      <c r="G95" s="244"/>
      <c r="H95" s="221"/>
      <c r="I95" s="221"/>
      <c r="J95" s="221"/>
      <c r="K95" s="221"/>
      <c r="L95" s="221"/>
      <c r="M95" s="221"/>
      <c r="N95" s="220"/>
      <c r="O95" s="220"/>
      <c r="P95" s="220"/>
      <c r="Q95" s="220"/>
      <c r="R95" s="221"/>
      <c r="S95" s="221"/>
      <c r="T95" s="221"/>
      <c r="U95" s="221"/>
      <c r="V95" s="221"/>
      <c r="W95" s="221"/>
      <c r="X95" s="221"/>
      <c r="Y95" s="221"/>
      <c r="Z95" s="210"/>
      <c r="AA95" s="210"/>
      <c r="AB95" s="210"/>
      <c r="AC95" s="210"/>
      <c r="AD95" s="210"/>
      <c r="AE95" s="210"/>
      <c r="AF95" s="210"/>
      <c r="AG95" s="210" t="s">
        <v>221</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3" x14ac:dyDescent="0.2">
      <c r="A96" s="217"/>
      <c r="B96" s="218"/>
      <c r="C96" s="250" t="s">
        <v>1497</v>
      </c>
      <c r="D96" s="244"/>
      <c r="E96" s="244"/>
      <c r="F96" s="244"/>
      <c r="G96" s="244"/>
      <c r="H96" s="221"/>
      <c r="I96" s="221"/>
      <c r="J96" s="221"/>
      <c r="K96" s="221"/>
      <c r="L96" s="221"/>
      <c r="M96" s="221"/>
      <c r="N96" s="220"/>
      <c r="O96" s="220"/>
      <c r="P96" s="220"/>
      <c r="Q96" s="220"/>
      <c r="R96" s="221"/>
      <c r="S96" s="221"/>
      <c r="T96" s="221"/>
      <c r="U96" s="221"/>
      <c r="V96" s="221"/>
      <c r="W96" s="221"/>
      <c r="X96" s="221"/>
      <c r="Y96" s="221"/>
      <c r="Z96" s="210"/>
      <c r="AA96" s="210"/>
      <c r="AB96" s="210"/>
      <c r="AC96" s="210"/>
      <c r="AD96" s="210"/>
      <c r="AE96" s="210"/>
      <c r="AF96" s="210"/>
      <c r="AG96" s="210" t="s">
        <v>221</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3" x14ac:dyDescent="0.2">
      <c r="A97" s="217"/>
      <c r="B97" s="218"/>
      <c r="C97" s="264" t="s">
        <v>587</v>
      </c>
      <c r="D97" s="223"/>
      <c r="E97" s="224"/>
      <c r="F97" s="225"/>
      <c r="G97" s="225"/>
      <c r="H97" s="221"/>
      <c r="I97" s="221"/>
      <c r="J97" s="221"/>
      <c r="K97" s="221"/>
      <c r="L97" s="221"/>
      <c r="M97" s="221"/>
      <c r="N97" s="220"/>
      <c r="O97" s="220"/>
      <c r="P97" s="220"/>
      <c r="Q97" s="220"/>
      <c r="R97" s="221"/>
      <c r="S97" s="221"/>
      <c r="T97" s="221"/>
      <c r="U97" s="221"/>
      <c r="V97" s="221"/>
      <c r="W97" s="221"/>
      <c r="X97" s="221"/>
      <c r="Y97" s="221"/>
      <c r="Z97" s="210"/>
      <c r="AA97" s="210"/>
      <c r="AB97" s="210"/>
      <c r="AC97" s="210"/>
      <c r="AD97" s="210"/>
      <c r="AE97" s="210"/>
      <c r="AF97" s="210"/>
      <c r="AG97" s="210" t="s">
        <v>221</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3" x14ac:dyDescent="0.2">
      <c r="A98" s="217"/>
      <c r="B98" s="218"/>
      <c r="C98" s="264" t="s">
        <v>587</v>
      </c>
      <c r="D98" s="223"/>
      <c r="E98" s="224"/>
      <c r="F98" s="225"/>
      <c r="G98" s="225"/>
      <c r="H98" s="221"/>
      <c r="I98" s="221"/>
      <c r="J98" s="221"/>
      <c r="K98" s="221"/>
      <c r="L98" s="221"/>
      <c r="M98" s="221"/>
      <c r="N98" s="220"/>
      <c r="O98" s="220"/>
      <c r="P98" s="220"/>
      <c r="Q98" s="220"/>
      <c r="R98" s="221"/>
      <c r="S98" s="221"/>
      <c r="T98" s="221"/>
      <c r="U98" s="221"/>
      <c r="V98" s="221"/>
      <c r="W98" s="221"/>
      <c r="X98" s="221"/>
      <c r="Y98" s="221"/>
      <c r="Z98" s="210"/>
      <c r="AA98" s="210"/>
      <c r="AB98" s="210"/>
      <c r="AC98" s="210"/>
      <c r="AD98" s="210"/>
      <c r="AE98" s="210"/>
      <c r="AF98" s="210"/>
      <c r="AG98" s="210" t="s">
        <v>221</v>
      </c>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ht="22.5" outlineLevel="3" x14ac:dyDescent="0.2">
      <c r="A99" s="217"/>
      <c r="B99" s="218"/>
      <c r="C99" s="250" t="s">
        <v>1498</v>
      </c>
      <c r="D99" s="244"/>
      <c r="E99" s="244"/>
      <c r="F99" s="244"/>
      <c r="G99" s="244"/>
      <c r="H99" s="221"/>
      <c r="I99" s="221"/>
      <c r="J99" s="221"/>
      <c r="K99" s="221"/>
      <c r="L99" s="221"/>
      <c r="M99" s="221"/>
      <c r="N99" s="220"/>
      <c r="O99" s="220"/>
      <c r="P99" s="220"/>
      <c r="Q99" s="220"/>
      <c r="R99" s="221"/>
      <c r="S99" s="221"/>
      <c r="T99" s="221"/>
      <c r="U99" s="221"/>
      <c r="V99" s="221"/>
      <c r="W99" s="221"/>
      <c r="X99" s="221"/>
      <c r="Y99" s="221"/>
      <c r="Z99" s="210"/>
      <c r="AA99" s="210"/>
      <c r="AB99" s="210"/>
      <c r="AC99" s="210"/>
      <c r="AD99" s="210"/>
      <c r="AE99" s="210"/>
      <c r="AF99" s="210"/>
      <c r="AG99" s="210" t="s">
        <v>221</v>
      </c>
      <c r="AH99" s="210"/>
      <c r="AI99" s="210"/>
      <c r="AJ99" s="210"/>
      <c r="AK99" s="210"/>
      <c r="AL99" s="210"/>
      <c r="AM99" s="210"/>
      <c r="AN99" s="210"/>
      <c r="AO99" s="210"/>
      <c r="AP99" s="210"/>
      <c r="AQ99" s="210"/>
      <c r="AR99" s="210"/>
      <c r="AS99" s="210"/>
      <c r="AT99" s="210"/>
      <c r="AU99" s="210"/>
      <c r="AV99" s="210"/>
      <c r="AW99" s="210"/>
      <c r="AX99" s="210"/>
      <c r="AY99" s="210"/>
      <c r="AZ99" s="210"/>
      <c r="BA99" s="245" t="str">
        <f>C99</f>
        <v>Podlahová stěrka obsahuje systémovou penetraci, třísložková skladba z epoxidové pryskyřice, jemného křemičitého písku, uzavírací nátěr.</v>
      </c>
      <c r="BB99" s="210"/>
      <c r="BC99" s="210"/>
      <c r="BD99" s="210"/>
      <c r="BE99" s="210"/>
      <c r="BF99" s="210"/>
      <c r="BG99" s="210"/>
      <c r="BH99" s="210"/>
    </row>
    <row r="100" spans="1:60" outlineLevel="3" x14ac:dyDescent="0.2">
      <c r="A100" s="217"/>
      <c r="B100" s="218"/>
      <c r="C100" s="264" t="s">
        <v>587</v>
      </c>
      <c r="D100" s="223"/>
      <c r="E100" s="224"/>
      <c r="F100" s="225"/>
      <c r="G100" s="225"/>
      <c r="H100" s="221"/>
      <c r="I100" s="221"/>
      <c r="J100" s="221"/>
      <c r="K100" s="221"/>
      <c r="L100" s="221"/>
      <c r="M100" s="221"/>
      <c r="N100" s="220"/>
      <c r="O100" s="220"/>
      <c r="P100" s="220"/>
      <c r="Q100" s="220"/>
      <c r="R100" s="221"/>
      <c r="S100" s="221"/>
      <c r="T100" s="221"/>
      <c r="U100" s="221"/>
      <c r="V100" s="221"/>
      <c r="W100" s="221"/>
      <c r="X100" s="221"/>
      <c r="Y100" s="221"/>
      <c r="Z100" s="210"/>
      <c r="AA100" s="210"/>
      <c r="AB100" s="210"/>
      <c r="AC100" s="210"/>
      <c r="AD100" s="210"/>
      <c r="AE100" s="210"/>
      <c r="AF100" s="210"/>
      <c r="AG100" s="210" t="s">
        <v>221</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3" x14ac:dyDescent="0.2">
      <c r="A101" s="217"/>
      <c r="B101" s="218"/>
      <c r="C101" s="250" t="s">
        <v>1499</v>
      </c>
      <c r="D101" s="244"/>
      <c r="E101" s="244"/>
      <c r="F101" s="244"/>
      <c r="G101" s="244"/>
      <c r="H101" s="221"/>
      <c r="I101" s="221"/>
      <c r="J101" s="221"/>
      <c r="K101" s="221"/>
      <c r="L101" s="221"/>
      <c r="M101" s="221"/>
      <c r="N101" s="220"/>
      <c r="O101" s="220"/>
      <c r="P101" s="220"/>
      <c r="Q101" s="220"/>
      <c r="R101" s="221"/>
      <c r="S101" s="221"/>
      <c r="T101" s="221"/>
      <c r="U101" s="221"/>
      <c r="V101" s="221"/>
      <c r="W101" s="221"/>
      <c r="X101" s="221"/>
      <c r="Y101" s="221"/>
      <c r="Z101" s="210"/>
      <c r="AA101" s="210"/>
      <c r="AB101" s="210"/>
      <c r="AC101" s="210"/>
      <c r="AD101" s="210"/>
      <c r="AE101" s="210"/>
      <c r="AF101" s="210"/>
      <c r="AG101" s="210" t="s">
        <v>221</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2" x14ac:dyDescent="0.2">
      <c r="A102" s="217"/>
      <c r="B102" s="218"/>
      <c r="C102" s="249" t="s">
        <v>1489</v>
      </c>
      <c r="D102" s="226"/>
      <c r="E102" s="227">
        <v>12.5</v>
      </c>
      <c r="F102" s="221"/>
      <c r="G102" s="221"/>
      <c r="H102" s="221"/>
      <c r="I102" s="221"/>
      <c r="J102" s="221"/>
      <c r="K102" s="221"/>
      <c r="L102" s="221"/>
      <c r="M102" s="221"/>
      <c r="N102" s="220"/>
      <c r="O102" s="220"/>
      <c r="P102" s="220"/>
      <c r="Q102" s="220"/>
      <c r="R102" s="221"/>
      <c r="S102" s="221"/>
      <c r="T102" s="221"/>
      <c r="U102" s="221"/>
      <c r="V102" s="221"/>
      <c r="W102" s="221"/>
      <c r="X102" s="221"/>
      <c r="Y102" s="221"/>
      <c r="Z102" s="210"/>
      <c r="AA102" s="210"/>
      <c r="AB102" s="210"/>
      <c r="AC102" s="210"/>
      <c r="AD102" s="210"/>
      <c r="AE102" s="210"/>
      <c r="AF102" s="210"/>
      <c r="AG102" s="210" t="s">
        <v>222</v>
      </c>
      <c r="AH102" s="210">
        <v>0</v>
      </c>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1" x14ac:dyDescent="0.2">
      <c r="A103" s="236">
        <v>33</v>
      </c>
      <c r="B103" s="237" t="s">
        <v>1500</v>
      </c>
      <c r="C103" s="247" t="s">
        <v>1501</v>
      </c>
      <c r="D103" s="238" t="s">
        <v>297</v>
      </c>
      <c r="E103" s="239">
        <v>12.5</v>
      </c>
      <c r="F103" s="240"/>
      <c r="G103" s="241">
        <f>ROUND(E103*F103,2)</f>
        <v>0</v>
      </c>
      <c r="H103" s="240"/>
      <c r="I103" s="241">
        <f>ROUND(E103*H103,2)</f>
        <v>0</v>
      </c>
      <c r="J103" s="240"/>
      <c r="K103" s="241">
        <f>ROUND(E103*J103,2)</f>
        <v>0</v>
      </c>
      <c r="L103" s="241">
        <v>21</v>
      </c>
      <c r="M103" s="241">
        <f>G103*(1+L103/100)</f>
        <v>0</v>
      </c>
      <c r="N103" s="239">
        <v>5.0000000000000002E-5</v>
      </c>
      <c r="O103" s="239">
        <f>ROUND(E103*N103,2)</f>
        <v>0</v>
      </c>
      <c r="P103" s="239">
        <v>0</v>
      </c>
      <c r="Q103" s="239">
        <f>ROUND(E103*P103,2)</f>
        <v>0</v>
      </c>
      <c r="R103" s="241"/>
      <c r="S103" s="241" t="s">
        <v>238</v>
      </c>
      <c r="T103" s="242" t="s">
        <v>216</v>
      </c>
      <c r="U103" s="221">
        <v>0</v>
      </c>
      <c r="V103" s="221">
        <f>ROUND(E103*U103,2)</f>
        <v>0</v>
      </c>
      <c r="W103" s="221"/>
      <c r="X103" s="221" t="s">
        <v>217</v>
      </c>
      <c r="Y103" s="221" t="s">
        <v>218</v>
      </c>
      <c r="Z103" s="210"/>
      <c r="AA103" s="210"/>
      <c r="AB103" s="210"/>
      <c r="AC103" s="210"/>
      <c r="AD103" s="210"/>
      <c r="AE103" s="210"/>
      <c r="AF103" s="210"/>
      <c r="AG103" s="210" t="s">
        <v>385</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2" x14ac:dyDescent="0.2">
      <c r="A104" s="217"/>
      <c r="B104" s="218"/>
      <c r="C104" s="249" t="s">
        <v>1489</v>
      </c>
      <c r="D104" s="226"/>
      <c r="E104" s="227">
        <v>12.5</v>
      </c>
      <c r="F104" s="221"/>
      <c r="G104" s="221"/>
      <c r="H104" s="221"/>
      <c r="I104" s="221"/>
      <c r="J104" s="221"/>
      <c r="K104" s="221"/>
      <c r="L104" s="221"/>
      <c r="M104" s="221"/>
      <c r="N104" s="220"/>
      <c r="O104" s="220"/>
      <c r="P104" s="220"/>
      <c r="Q104" s="220"/>
      <c r="R104" s="221"/>
      <c r="S104" s="221"/>
      <c r="T104" s="221"/>
      <c r="U104" s="221"/>
      <c r="V104" s="221"/>
      <c r="W104" s="221"/>
      <c r="X104" s="221"/>
      <c r="Y104" s="221"/>
      <c r="Z104" s="210"/>
      <c r="AA104" s="210"/>
      <c r="AB104" s="210"/>
      <c r="AC104" s="210"/>
      <c r="AD104" s="210"/>
      <c r="AE104" s="210"/>
      <c r="AF104" s="210"/>
      <c r="AG104" s="210" t="s">
        <v>222</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1" x14ac:dyDescent="0.2">
      <c r="A105" s="236">
        <v>34</v>
      </c>
      <c r="B105" s="237" t="s">
        <v>1372</v>
      </c>
      <c r="C105" s="247" t="s">
        <v>1373</v>
      </c>
      <c r="D105" s="238" t="s">
        <v>297</v>
      </c>
      <c r="E105" s="239">
        <v>12.5</v>
      </c>
      <c r="F105" s="240"/>
      <c r="G105" s="241">
        <f>ROUND(E105*F105,2)</f>
        <v>0</v>
      </c>
      <c r="H105" s="240"/>
      <c r="I105" s="241">
        <f>ROUND(E105*H105,2)</f>
        <v>0</v>
      </c>
      <c r="J105" s="240"/>
      <c r="K105" s="241">
        <f>ROUND(E105*J105,2)</f>
        <v>0</v>
      </c>
      <c r="L105" s="241">
        <v>21</v>
      </c>
      <c r="M105" s="241">
        <f>G105*(1+L105/100)</f>
        <v>0</v>
      </c>
      <c r="N105" s="239">
        <v>3.0000000000000001E-3</v>
      </c>
      <c r="O105" s="239">
        <f>ROUND(E105*N105,2)</f>
        <v>0.04</v>
      </c>
      <c r="P105" s="239">
        <v>0</v>
      </c>
      <c r="Q105" s="239">
        <f>ROUND(E105*P105,2)</f>
        <v>0</v>
      </c>
      <c r="R105" s="241"/>
      <c r="S105" s="241" t="s">
        <v>238</v>
      </c>
      <c r="T105" s="242" t="s">
        <v>216</v>
      </c>
      <c r="U105" s="221">
        <v>0</v>
      </c>
      <c r="V105" s="221">
        <f>ROUND(E105*U105,2)</f>
        <v>0</v>
      </c>
      <c r="W105" s="221"/>
      <c r="X105" s="221" t="s">
        <v>217</v>
      </c>
      <c r="Y105" s="221" t="s">
        <v>218</v>
      </c>
      <c r="Z105" s="210"/>
      <c r="AA105" s="210"/>
      <c r="AB105" s="210"/>
      <c r="AC105" s="210"/>
      <c r="AD105" s="210"/>
      <c r="AE105" s="210"/>
      <c r="AF105" s="210"/>
      <c r="AG105" s="210" t="s">
        <v>385</v>
      </c>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outlineLevel="2" x14ac:dyDescent="0.2">
      <c r="A106" s="217"/>
      <c r="B106" s="218"/>
      <c r="C106" s="249" t="s">
        <v>1489</v>
      </c>
      <c r="D106" s="226"/>
      <c r="E106" s="227">
        <v>12.5</v>
      </c>
      <c r="F106" s="221"/>
      <c r="G106" s="221"/>
      <c r="H106" s="221"/>
      <c r="I106" s="221"/>
      <c r="J106" s="221"/>
      <c r="K106" s="221"/>
      <c r="L106" s="221"/>
      <c r="M106" s="221"/>
      <c r="N106" s="220"/>
      <c r="O106" s="220"/>
      <c r="P106" s="220"/>
      <c r="Q106" s="220"/>
      <c r="R106" s="221"/>
      <c r="S106" s="221"/>
      <c r="T106" s="221"/>
      <c r="U106" s="221"/>
      <c r="V106" s="221"/>
      <c r="W106" s="221"/>
      <c r="X106" s="221"/>
      <c r="Y106" s="221"/>
      <c r="Z106" s="210"/>
      <c r="AA106" s="210"/>
      <c r="AB106" s="210"/>
      <c r="AC106" s="210"/>
      <c r="AD106" s="210"/>
      <c r="AE106" s="210"/>
      <c r="AF106" s="210"/>
      <c r="AG106" s="210" t="s">
        <v>222</v>
      </c>
      <c r="AH106" s="210">
        <v>0</v>
      </c>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outlineLevel="1" x14ac:dyDescent="0.2">
      <c r="A107" s="236">
        <v>35</v>
      </c>
      <c r="B107" s="237" t="s">
        <v>1374</v>
      </c>
      <c r="C107" s="247" t="s">
        <v>1375</v>
      </c>
      <c r="D107" s="238" t="s">
        <v>297</v>
      </c>
      <c r="E107" s="239">
        <v>25</v>
      </c>
      <c r="F107" s="240"/>
      <c r="G107" s="241">
        <f>ROUND(E107*F107,2)</f>
        <v>0</v>
      </c>
      <c r="H107" s="240"/>
      <c r="I107" s="241">
        <f>ROUND(E107*H107,2)</f>
        <v>0</v>
      </c>
      <c r="J107" s="240"/>
      <c r="K107" s="241">
        <f>ROUND(E107*J107,2)</f>
        <v>0</v>
      </c>
      <c r="L107" s="241">
        <v>21</v>
      </c>
      <c r="M107" s="241">
        <f>G107*(1+L107/100)</f>
        <v>0</v>
      </c>
      <c r="N107" s="239">
        <v>3.0000000000000001E-3</v>
      </c>
      <c r="O107" s="239">
        <f>ROUND(E107*N107,2)</f>
        <v>0.08</v>
      </c>
      <c r="P107" s="239">
        <v>0</v>
      </c>
      <c r="Q107" s="239">
        <f>ROUND(E107*P107,2)</f>
        <v>0</v>
      </c>
      <c r="R107" s="241"/>
      <c r="S107" s="241" t="s">
        <v>238</v>
      </c>
      <c r="T107" s="242" t="s">
        <v>216</v>
      </c>
      <c r="U107" s="221">
        <v>0</v>
      </c>
      <c r="V107" s="221">
        <f>ROUND(E107*U107,2)</f>
        <v>0</v>
      </c>
      <c r="W107" s="221"/>
      <c r="X107" s="221" t="s">
        <v>217</v>
      </c>
      <c r="Y107" s="221" t="s">
        <v>218</v>
      </c>
      <c r="Z107" s="210"/>
      <c r="AA107" s="210"/>
      <c r="AB107" s="210"/>
      <c r="AC107" s="210"/>
      <c r="AD107" s="210"/>
      <c r="AE107" s="210"/>
      <c r="AF107" s="210"/>
      <c r="AG107" s="210" t="s">
        <v>385</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2" x14ac:dyDescent="0.2">
      <c r="A108" s="217"/>
      <c r="B108" s="218"/>
      <c r="C108" s="249" t="s">
        <v>1502</v>
      </c>
      <c r="D108" s="226"/>
      <c r="E108" s="227">
        <v>25</v>
      </c>
      <c r="F108" s="221"/>
      <c r="G108" s="221"/>
      <c r="H108" s="221"/>
      <c r="I108" s="221"/>
      <c r="J108" s="221"/>
      <c r="K108" s="221"/>
      <c r="L108" s="221"/>
      <c r="M108" s="221"/>
      <c r="N108" s="220"/>
      <c r="O108" s="220"/>
      <c r="P108" s="220"/>
      <c r="Q108" s="220"/>
      <c r="R108" s="221"/>
      <c r="S108" s="221"/>
      <c r="T108" s="221"/>
      <c r="U108" s="221"/>
      <c r="V108" s="221"/>
      <c r="W108" s="221"/>
      <c r="X108" s="221"/>
      <c r="Y108" s="221"/>
      <c r="Z108" s="210"/>
      <c r="AA108" s="210"/>
      <c r="AB108" s="210"/>
      <c r="AC108" s="210"/>
      <c r="AD108" s="210"/>
      <c r="AE108" s="210"/>
      <c r="AF108" s="210"/>
      <c r="AG108" s="210" t="s">
        <v>222</v>
      </c>
      <c r="AH108" s="210">
        <v>0</v>
      </c>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ht="22.5" outlineLevel="1" x14ac:dyDescent="0.2">
      <c r="A109" s="236">
        <v>36</v>
      </c>
      <c r="B109" s="237" t="s">
        <v>1503</v>
      </c>
      <c r="C109" s="247" t="s">
        <v>1504</v>
      </c>
      <c r="D109" s="238" t="s">
        <v>297</v>
      </c>
      <c r="E109" s="239">
        <v>12.5</v>
      </c>
      <c r="F109" s="240"/>
      <c r="G109" s="241">
        <f>ROUND(E109*F109,2)</f>
        <v>0</v>
      </c>
      <c r="H109" s="240"/>
      <c r="I109" s="241">
        <f>ROUND(E109*H109,2)</f>
        <v>0</v>
      </c>
      <c r="J109" s="240"/>
      <c r="K109" s="241">
        <f>ROUND(E109*J109,2)</f>
        <v>0</v>
      </c>
      <c r="L109" s="241">
        <v>21</v>
      </c>
      <c r="M109" s="241">
        <f>G109*(1+L109/100)</f>
        <v>0</v>
      </c>
      <c r="N109" s="239">
        <v>5.0000000000000002E-5</v>
      </c>
      <c r="O109" s="239">
        <f>ROUND(E109*N109,2)</f>
        <v>0</v>
      </c>
      <c r="P109" s="239">
        <v>0</v>
      </c>
      <c r="Q109" s="239">
        <f>ROUND(E109*P109,2)</f>
        <v>0</v>
      </c>
      <c r="R109" s="241"/>
      <c r="S109" s="241" t="s">
        <v>215</v>
      </c>
      <c r="T109" s="242" t="s">
        <v>216</v>
      </c>
      <c r="U109" s="221">
        <v>0</v>
      </c>
      <c r="V109" s="221">
        <f>ROUND(E109*U109,2)</f>
        <v>0</v>
      </c>
      <c r="W109" s="221"/>
      <c r="X109" s="221" t="s">
        <v>217</v>
      </c>
      <c r="Y109" s="221" t="s">
        <v>218</v>
      </c>
      <c r="Z109" s="210"/>
      <c r="AA109" s="210"/>
      <c r="AB109" s="210"/>
      <c r="AC109" s="210"/>
      <c r="AD109" s="210"/>
      <c r="AE109" s="210"/>
      <c r="AF109" s="210"/>
      <c r="AG109" s="210" t="s">
        <v>219</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ht="33.75" outlineLevel="2" x14ac:dyDescent="0.2">
      <c r="A110" s="217"/>
      <c r="B110" s="218"/>
      <c r="C110" s="248" t="s">
        <v>1505</v>
      </c>
      <c r="D110" s="243"/>
      <c r="E110" s="243"/>
      <c r="F110" s="243"/>
      <c r="G110" s="243"/>
      <c r="H110" s="221"/>
      <c r="I110" s="221"/>
      <c r="J110" s="221"/>
      <c r="K110" s="221"/>
      <c r="L110" s="221"/>
      <c r="M110" s="221"/>
      <c r="N110" s="220"/>
      <c r="O110" s="220"/>
      <c r="P110" s="220"/>
      <c r="Q110" s="220"/>
      <c r="R110" s="221"/>
      <c r="S110" s="221"/>
      <c r="T110" s="221"/>
      <c r="U110" s="221"/>
      <c r="V110" s="221"/>
      <c r="W110" s="221"/>
      <c r="X110" s="221"/>
      <c r="Y110" s="221"/>
      <c r="Z110" s="210"/>
      <c r="AA110" s="210"/>
      <c r="AB110" s="210"/>
      <c r="AC110" s="210"/>
      <c r="AD110" s="210"/>
      <c r="AE110" s="210"/>
      <c r="AF110" s="210"/>
      <c r="AG110" s="210" t="s">
        <v>221</v>
      </c>
      <c r="AH110" s="210"/>
      <c r="AI110" s="210"/>
      <c r="AJ110" s="210"/>
      <c r="AK110" s="210"/>
      <c r="AL110" s="210"/>
      <c r="AM110" s="210"/>
      <c r="AN110" s="210"/>
      <c r="AO110" s="210"/>
      <c r="AP110" s="210"/>
      <c r="AQ110" s="210"/>
      <c r="AR110" s="210"/>
      <c r="AS110" s="210"/>
      <c r="AT110" s="210"/>
      <c r="AU110" s="210"/>
      <c r="AV110" s="210"/>
      <c r="AW110" s="210"/>
      <c r="AX110" s="210"/>
      <c r="AY110" s="210"/>
      <c r="AZ110" s="210"/>
      <c r="BA110" s="245" t="str">
        <f>C110</f>
        <v>Po provedení opravy podkladní mazaniny bude provedena epoxidová utěsňovací dvouvrstvová penetrace proti vlhkosti.  Bude použita epoxidová pryskyřice s velmi malým pachem, která se používá k uzavření vlhkosti do 5 CM-% na cementových potěrech nebo betonu - např. UZIN PE 460 + křemičitý písek UZIN</v>
      </c>
      <c r="BB110" s="210"/>
      <c r="BC110" s="210"/>
      <c r="BD110" s="210"/>
      <c r="BE110" s="210"/>
      <c r="BF110" s="210"/>
      <c r="BG110" s="210"/>
      <c r="BH110" s="210"/>
    </row>
    <row r="111" spans="1:60" outlineLevel="3" x14ac:dyDescent="0.2">
      <c r="A111" s="217"/>
      <c r="B111" s="218"/>
      <c r="C111" s="264" t="s">
        <v>587</v>
      </c>
      <c r="D111" s="223"/>
      <c r="E111" s="224"/>
      <c r="F111" s="225"/>
      <c r="G111" s="225"/>
      <c r="H111" s="221"/>
      <c r="I111" s="221"/>
      <c r="J111" s="221"/>
      <c r="K111" s="221"/>
      <c r="L111" s="221"/>
      <c r="M111" s="221"/>
      <c r="N111" s="220"/>
      <c r="O111" s="220"/>
      <c r="P111" s="220"/>
      <c r="Q111" s="220"/>
      <c r="R111" s="221"/>
      <c r="S111" s="221"/>
      <c r="T111" s="221"/>
      <c r="U111" s="221"/>
      <c r="V111" s="221"/>
      <c r="W111" s="221"/>
      <c r="X111" s="221"/>
      <c r="Y111" s="221"/>
      <c r="Z111" s="210"/>
      <c r="AA111" s="210"/>
      <c r="AB111" s="210"/>
      <c r="AC111" s="210"/>
      <c r="AD111" s="210"/>
      <c r="AE111" s="210"/>
      <c r="AF111" s="210"/>
      <c r="AG111" s="210" t="s">
        <v>221</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ht="33.75" outlineLevel="3" x14ac:dyDescent="0.2">
      <c r="A112" s="217"/>
      <c r="B112" s="218"/>
      <c r="C112" s="250" t="s">
        <v>1506</v>
      </c>
      <c r="D112" s="244"/>
      <c r="E112" s="244"/>
      <c r="F112" s="244"/>
      <c r="G112" s="244"/>
      <c r="H112" s="221"/>
      <c r="I112" s="221"/>
      <c r="J112" s="221"/>
      <c r="K112" s="221"/>
      <c r="L112" s="221"/>
      <c r="M112" s="221"/>
      <c r="N112" s="220"/>
      <c r="O112" s="220"/>
      <c r="P112" s="220"/>
      <c r="Q112" s="220"/>
      <c r="R112" s="221"/>
      <c r="S112" s="221"/>
      <c r="T112" s="221"/>
      <c r="U112" s="221"/>
      <c r="V112" s="221"/>
      <c r="W112" s="221"/>
      <c r="X112" s="221"/>
      <c r="Y112" s="221"/>
      <c r="Z112" s="210"/>
      <c r="AA112" s="210"/>
      <c r="AB112" s="210"/>
      <c r="AC112" s="210"/>
      <c r="AD112" s="210"/>
      <c r="AE112" s="210"/>
      <c r="AF112" s="210"/>
      <c r="AG112" s="210" t="s">
        <v>221</v>
      </c>
      <c r="AH112" s="210"/>
      <c r="AI112" s="210"/>
      <c r="AJ112" s="210"/>
      <c r="AK112" s="210"/>
      <c r="AL112" s="210"/>
      <c r="AM112" s="210"/>
      <c r="AN112" s="210"/>
      <c r="AO112" s="210"/>
      <c r="AP112" s="210"/>
      <c r="AQ112" s="210"/>
      <c r="AR112" s="210"/>
      <c r="AS112" s="210"/>
      <c r="AT112" s="210"/>
      <c r="AU112" s="210"/>
      <c r="AV112" s="210"/>
      <c r="AW112" s="210"/>
      <c r="AX112" s="210"/>
      <c r="AY112" s="210"/>
      <c r="AZ112" s="210"/>
      <c r="BA112" s="245" t="str">
        <f>C112</f>
        <v>Podklad musí být nosný, pevný v tahu a tlaku, čistý a zbavený látek, které omezují přilnavost (nečistoty, olej, mastnota). Nepřidržné nebo labilní vrstvy, např. separační prostředky, volné zbytky lepidel, stěrkovacích hmot, krytiny nebo nátěrů aj. musí být odstraněny např. odkartáčováním, odbroušením, odfrézováním nebo otryskáním. Volné části a prach musí být důkladně vysáty.</v>
      </c>
      <c r="BB112" s="210"/>
      <c r="BC112" s="210"/>
      <c r="BD112" s="210"/>
      <c r="BE112" s="210"/>
      <c r="BF112" s="210"/>
      <c r="BG112" s="210"/>
      <c r="BH112" s="210"/>
    </row>
    <row r="113" spans="1:60" outlineLevel="3" x14ac:dyDescent="0.2">
      <c r="A113" s="217"/>
      <c r="B113" s="218"/>
      <c r="C113" s="264" t="s">
        <v>587</v>
      </c>
      <c r="D113" s="223"/>
      <c r="E113" s="224"/>
      <c r="F113" s="225"/>
      <c r="G113" s="225"/>
      <c r="H113" s="221"/>
      <c r="I113" s="221"/>
      <c r="J113" s="221"/>
      <c r="K113" s="221"/>
      <c r="L113" s="221"/>
      <c r="M113" s="221"/>
      <c r="N113" s="220"/>
      <c r="O113" s="220"/>
      <c r="P113" s="220"/>
      <c r="Q113" s="220"/>
      <c r="R113" s="221"/>
      <c r="S113" s="221"/>
      <c r="T113" s="221"/>
      <c r="U113" s="221"/>
      <c r="V113" s="221"/>
      <c r="W113" s="221"/>
      <c r="X113" s="221"/>
      <c r="Y113" s="221"/>
      <c r="Z113" s="210"/>
      <c r="AA113" s="210"/>
      <c r="AB113" s="210"/>
      <c r="AC113" s="210"/>
      <c r="AD113" s="210"/>
      <c r="AE113" s="210"/>
      <c r="AF113" s="210"/>
      <c r="AG113" s="210" t="s">
        <v>221</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ht="45" outlineLevel="3" x14ac:dyDescent="0.2">
      <c r="A114" s="217"/>
      <c r="B114" s="218"/>
      <c r="C114" s="250" t="s">
        <v>1510</v>
      </c>
      <c r="D114" s="244"/>
      <c r="E114" s="244"/>
      <c r="F114" s="244"/>
      <c r="G114" s="244"/>
      <c r="H114" s="221"/>
      <c r="I114" s="221"/>
      <c r="J114" s="221"/>
      <c r="K114" s="221"/>
      <c r="L114" s="221"/>
      <c r="M114" s="221"/>
      <c r="N114" s="220"/>
      <c r="O114" s="220"/>
      <c r="P114" s="220"/>
      <c r="Q114" s="220"/>
      <c r="R114" s="221"/>
      <c r="S114" s="221"/>
      <c r="T114" s="221"/>
      <c r="U114" s="221"/>
      <c r="V114" s="221"/>
      <c r="W114" s="221"/>
      <c r="X114" s="221"/>
      <c r="Y114" s="221"/>
      <c r="Z114" s="210"/>
      <c r="AA114" s="210"/>
      <c r="AB114" s="210"/>
      <c r="AC114" s="210"/>
      <c r="AD114" s="210"/>
      <c r="AE114" s="210"/>
      <c r="AF114" s="210"/>
      <c r="AG114" s="210" t="s">
        <v>221</v>
      </c>
      <c r="AH114" s="210"/>
      <c r="AI114" s="210"/>
      <c r="AJ114" s="210"/>
      <c r="AK114" s="210"/>
      <c r="AL114" s="210"/>
      <c r="AM114" s="210"/>
      <c r="AN114" s="210"/>
      <c r="AO114" s="210"/>
      <c r="AP114" s="210"/>
      <c r="AQ114" s="210"/>
      <c r="AR114" s="210"/>
      <c r="AS114" s="210"/>
      <c r="AT114" s="210"/>
      <c r="AU114" s="210"/>
      <c r="AV114" s="210"/>
      <c r="AW114" s="210"/>
      <c r="AX114" s="210"/>
      <c r="AY114" s="210"/>
      <c r="AZ114" s="210"/>
      <c r="BA114" s="245" t="str">
        <f>C114</f>
        <v>Jako uzavírací vrstva je dle pravidel nutná dvojnásobná vrstva. Druhá vrstva se aplikuje po dosáhnutí pochůznosti první vrstvy, nejpozději po 48 hodinách. Pro optické rozlišení přimíchat do druhé vrstvy cca 1 % barevného tónovače. Při následné pokládce cementové stěrky nebo lepicí malty je nutné do ještě čerstvé poslední vrstvy ihned celoplošně a s přebytkem vsypat křemičitý písek. Před realizací samonivelační stěrky se musí podklad s křemičitým pískem důsledně vysát.</v>
      </c>
      <c r="BB114" s="210"/>
      <c r="BC114" s="210"/>
      <c r="BD114" s="210"/>
      <c r="BE114" s="210"/>
      <c r="BF114" s="210"/>
      <c r="BG114" s="210"/>
      <c r="BH114" s="210"/>
    </row>
    <row r="115" spans="1:60" outlineLevel="3" x14ac:dyDescent="0.2">
      <c r="A115" s="217"/>
      <c r="B115" s="218"/>
      <c r="C115" s="264" t="s">
        <v>587</v>
      </c>
      <c r="D115" s="223"/>
      <c r="E115" s="224"/>
      <c r="F115" s="225"/>
      <c r="G115" s="225"/>
      <c r="H115" s="221"/>
      <c r="I115" s="221"/>
      <c r="J115" s="221"/>
      <c r="K115" s="221"/>
      <c r="L115" s="221"/>
      <c r="M115" s="221"/>
      <c r="N115" s="220"/>
      <c r="O115" s="220"/>
      <c r="P115" s="220"/>
      <c r="Q115" s="220"/>
      <c r="R115" s="221"/>
      <c r="S115" s="221"/>
      <c r="T115" s="221"/>
      <c r="U115" s="221"/>
      <c r="V115" s="221"/>
      <c r="W115" s="221"/>
      <c r="X115" s="221"/>
      <c r="Y115" s="221"/>
      <c r="Z115" s="210"/>
      <c r="AA115" s="210"/>
      <c r="AB115" s="210"/>
      <c r="AC115" s="210"/>
      <c r="AD115" s="210"/>
      <c r="AE115" s="210"/>
      <c r="AF115" s="210"/>
      <c r="AG115" s="210" t="s">
        <v>221</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3" x14ac:dyDescent="0.2">
      <c r="A116" s="217"/>
      <c r="B116" s="218"/>
      <c r="C116" s="250" t="s">
        <v>1507</v>
      </c>
      <c r="D116" s="244"/>
      <c r="E116" s="244"/>
      <c r="F116" s="244"/>
      <c r="G116" s="244"/>
      <c r="H116" s="221"/>
      <c r="I116" s="221"/>
      <c r="J116" s="221"/>
      <c r="K116" s="221"/>
      <c r="L116" s="221"/>
      <c r="M116" s="221"/>
      <c r="N116" s="220"/>
      <c r="O116" s="220"/>
      <c r="P116" s="220"/>
      <c r="Q116" s="220"/>
      <c r="R116" s="221"/>
      <c r="S116" s="221"/>
      <c r="T116" s="221"/>
      <c r="U116" s="221"/>
      <c r="V116" s="221"/>
      <c r="W116" s="221"/>
      <c r="X116" s="221"/>
      <c r="Y116" s="221"/>
      <c r="Z116" s="210"/>
      <c r="AA116" s="210"/>
      <c r="AB116" s="210"/>
      <c r="AC116" s="210"/>
      <c r="AD116" s="210"/>
      <c r="AE116" s="210"/>
      <c r="AF116" s="210"/>
      <c r="AG116" s="210" t="s">
        <v>221</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2" x14ac:dyDescent="0.2">
      <c r="A117" s="217"/>
      <c r="B117" s="218"/>
      <c r="C117" s="249" t="s">
        <v>1489</v>
      </c>
      <c r="D117" s="226"/>
      <c r="E117" s="227">
        <v>12.5</v>
      </c>
      <c r="F117" s="221"/>
      <c r="G117" s="221"/>
      <c r="H117" s="221"/>
      <c r="I117" s="221"/>
      <c r="J117" s="221"/>
      <c r="K117" s="221"/>
      <c r="L117" s="221"/>
      <c r="M117" s="221"/>
      <c r="N117" s="220"/>
      <c r="O117" s="220"/>
      <c r="P117" s="220"/>
      <c r="Q117" s="220"/>
      <c r="R117" s="221"/>
      <c r="S117" s="221"/>
      <c r="T117" s="221"/>
      <c r="U117" s="221"/>
      <c r="V117" s="221"/>
      <c r="W117" s="221"/>
      <c r="X117" s="221"/>
      <c r="Y117" s="221"/>
      <c r="Z117" s="210"/>
      <c r="AA117" s="210"/>
      <c r="AB117" s="210"/>
      <c r="AC117" s="210"/>
      <c r="AD117" s="210"/>
      <c r="AE117" s="210"/>
      <c r="AF117" s="210"/>
      <c r="AG117" s="210" t="s">
        <v>222</v>
      </c>
      <c r="AH117" s="210">
        <v>0</v>
      </c>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1" x14ac:dyDescent="0.2">
      <c r="A118" s="217">
        <v>37</v>
      </c>
      <c r="B118" s="218" t="s">
        <v>1376</v>
      </c>
      <c r="C118" s="263" t="s">
        <v>1377</v>
      </c>
      <c r="D118" s="219" t="s">
        <v>0</v>
      </c>
      <c r="E118" s="261"/>
      <c r="F118" s="222"/>
      <c r="G118" s="221">
        <f>ROUND(E118*F118,2)</f>
        <v>0</v>
      </c>
      <c r="H118" s="222"/>
      <c r="I118" s="221">
        <f>ROUND(E118*H118,2)</f>
        <v>0</v>
      </c>
      <c r="J118" s="222"/>
      <c r="K118" s="221">
        <f>ROUND(E118*J118,2)</f>
        <v>0</v>
      </c>
      <c r="L118" s="221">
        <v>21</v>
      </c>
      <c r="M118" s="221">
        <f>G118*(1+L118/100)</f>
        <v>0</v>
      </c>
      <c r="N118" s="220">
        <v>0</v>
      </c>
      <c r="O118" s="220">
        <f>ROUND(E118*N118,2)</f>
        <v>0</v>
      </c>
      <c r="P118" s="220">
        <v>0</v>
      </c>
      <c r="Q118" s="220">
        <f>ROUND(E118*P118,2)</f>
        <v>0</v>
      </c>
      <c r="R118" s="221"/>
      <c r="S118" s="221" t="s">
        <v>238</v>
      </c>
      <c r="T118" s="221" t="s">
        <v>216</v>
      </c>
      <c r="U118" s="221">
        <v>0</v>
      </c>
      <c r="V118" s="221">
        <f>ROUND(E118*U118,2)</f>
        <v>0</v>
      </c>
      <c r="W118" s="221"/>
      <c r="X118" s="221" t="s">
        <v>381</v>
      </c>
      <c r="Y118" s="221" t="s">
        <v>218</v>
      </c>
      <c r="Z118" s="210"/>
      <c r="AA118" s="210"/>
      <c r="AB118" s="210"/>
      <c r="AC118" s="210"/>
      <c r="AD118" s="210"/>
      <c r="AE118" s="210"/>
      <c r="AF118" s="210"/>
      <c r="AG118" s="210" t="s">
        <v>382</v>
      </c>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x14ac:dyDescent="0.2">
      <c r="A119" s="229" t="s">
        <v>210</v>
      </c>
      <c r="B119" s="230" t="s">
        <v>168</v>
      </c>
      <c r="C119" s="246" t="s">
        <v>169</v>
      </c>
      <c r="D119" s="231"/>
      <c r="E119" s="232"/>
      <c r="F119" s="233"/>
      <c r="G119" s="233">
        <f>SUMIF(AG120:AG121,"&lt;&gt;NOR",G120:G121)</f>
        <v>0</v>
      </c>
      <c r="H119" s="233"/>
      <c r="I119" s="233">
        <f>SUM(I120:I121)</f>
        <v>0</v>
      </c>
      <c r="J119" s="233"/>
      <c r="K119" s="233">
        <f>SUM(K120:K121)</f>
        <v>0</v>
      </c>
      <c r="L119" s="233"/>
      <c r="M119" s="233">
        <f>SUM(M120:M121)</f>
        <v>0</v>
      </c>
      <c r="N119" s="232"/>
      <c r="O119" s="232">
        <f>SUM(O120:O121)</f>
        <v>0.01</v>
      </c>
      <c r="P119" s="232"/>
      <c r="Q119" s="232">
        <f>SUM(Q120:Q121)</f>
        <v>0</v>
      </c>
      <c r="R119" s="233"/>
      <c r="S119" s="233"/>
      <c r="T119" s="234"/>
      <c r="U119" s="228"/>
      <c r="V119" s="228">
        <f>SUM(V120:V121)</f>
        <v>0</v>
      </c>
      <c r="W119" s="228"/>
      <c r="X119" s="228"/>
      <c r="Y119" s="228"/>
      <c r="AG119" t="s">
        <v>211</v>
      </c>
    </row>
    <row r="120" spans="1:60" outlineLevel="1" x14ac:dyDescent="0.2">
      <c r="A120" s="236">
        <v>38</v>
      </c>
      <c r="B120" s="237" t="s">
        <v>1508</v>
      </c>
      <c r="C120" s="247" t="s">
        <v>1509</v>
      </c>
      <c r="D120" s="238" t="s">
        <v>297</v>
      </c>
      <c r="E120" s="239">
        <v>50</v>
      </c>
      <c r="F120" s="240"/>
      <c r="G120" s="241">
        <f>ROUND(E120*F120,2)</f>
        <v>0</v>
      </c>
      <c r="H120" s="240"/>
      <c r="I120" s="241">
        <f>ROUND(E120*H120,2)</f>
        <v>0</v>
      </c>
      <c r="J120" s="240"/>
      <c r="K120" s="241">
        <f>ROUND(E120*J120,2)</f>
        <v>0</v>
      </c>
      <c r="L120" s="241">
        <v>21</v>
      </c>
      <c r="M120" s="241">
        <f>G120*(1+L120/100)</f>
        <v>0</v>
      </c>
      <c r="N120" s="239">
        <v>2.5000000000000001E-4</v>
      </c>
      <c r="O120" s="239">
        <f>ROUND(E120*N120,2)</f>
        <v>0.01</v>
      </c>
      <c r="P120" s="239">
        <v>0</v>
      </c>
      <c r="Q120" s="239">
        <f>ROUND(E120*P120,2)</f>
        <v>0</v>
      </c>
      <c r="R120" s="241"/>
      <c r="S120" s="241" t="s">
        <v>238</v>
      </c>
      <c r="T120" s="242" t="s">
        <v>216</v>
      </c>
      <c r="U120" s="221">
        <v>0</v>
      </c>
      <c r="V120" s="221">
        <f>ROUND(E120*U120,2)</f>
        <v>0</v>
      </c>
      <c r="W120" s="221"/>
      <c r="X120" s="221" t="s">
        <v>217</v>
      </c>
      <c r="Y120" s="221" t="s">
        <v>218</v>
      </c>
      <c r="Z120" s="210"/>
      <c r="AA120" s="210"/>
      <c r="AB120" s="210"/>
      <c r="AC120" s="210"/>
      <c r="AD120" s="210"/>
      <c r="AE120" s="210"/>
      <c r="AF120" s="210"/>
      <c r="AG120" s="210" t="s">
        <v>385</v>
      </c>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2" x14ac:dyDescent="0.2">
      <c r="A121" s="217"/>
      <c r="B121" s="218"/>
      <c r="C121" s="249" t="s">
        <v>1276</v>
      </c>
      <c r="D121" s="226"/>
      <c r="E121" s="227">
        <v>50</v>
      </c>
      <c r="F121" s="221"/>
      <c r="G121" s="221"/>
      <c r="H121" s="221"/>
      <c r="I121" s="221"/>
      <c r="J121" s="221"/>
      <c r="K121" s="221"/>
      <c r="L121" s="221"/>
      <c r="M121" s="221"/>
      <c r="N121" s="220"/>
      <c r="O121" s="220"/>
      <c r="P121" s="220"/>
      <c r="Q121" s="220"/>
      <c r="R121" s="221"/>
      <c r="S121" s="221"/>
      <c r="T121" s="221"/>
      <c r="U121" s="221"/>
      <c r="V121" s="221"/>
      <c r="W121" s="221"/>
      <c r="X121" s="221"/>
      <c r="Y121" s="221"/>
      <c r="Z121" s="210"/>
      <c r="AA121" s="210"/>
      <c r="AB121" s="210"/>
      <c r="AC121" s="210"/>
      <c r="AD121" s="210"/>
      <c r="AE121" s="210"/>
      <c r="AF121" s="210"/>
      <c r="AG121" s="210" t="s">
        <v>222</v>
      </c>
      <c r="AH121" s="210">
        <v>0</v>
      </c>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x14ac:dyDescent="0.2">
      <c r="A122" s="229" t="s">
        <v>210</v>
      </c>
      <c r="B122" s="230" t="s">
        <v>178</v>
      </c>
      <c r="C122" s="246" t="s">
        <v>179</v>
      </c>
      <c r="D122" s="231"/>
      <c r="E122" s="232"/>
      <c r="F122" s="233"/>
      <c r="G122" s="233">
        <f>SUMIF(AG123:AG130,"&lt;&gt;NOR",G123:G130)</f>
        <v>0</v>
      </c>
      <c r="H122" s="233"/>
      <c r="I122" s="233">
        <f>SUM(I123:I130)</f>
        <v>0</v>
      </c>
      <c r="J122" s="233"/>
      <c r="K122" s="233">
        <f>SUM(K123:K130)</f>
        <v>0</v>
      </c>
      <c r="L122" s="233"/>
      <c r="M122" s="233">
        <f>SUM(M123:M130)</f>
        <v>0</v>
      </c>
      <c r="N122" s="232"/>
      <c r="O122" s="232">
        <f>SUM(O123:O130)</f>
        <v>0</v>
      </c>
      <c r="P122" s="232"/>
      <c r="Q122" s="232">
        <f>SUM(Q123:Q130)</f>
        <v>0</v>
      </c>
      <c r="R122" s="233"/>
      <c r="S122" s="233"/>
      <c r="T122" s="234"/>
      <c r="U122" s="228"/>
      <c r="V122" s="228">
        <f>SUM(V123:V130)</f>
        <v>0</v>
      </c>
      <c r="W122" s="228"/>
      <c r="X122" s="228"/>
      <c r="Y122" s="228"/>
      <c r="AG122" t="s">
        <v>211</v>
      </c>
    </row>
    <row r="123" spans="1:60" outlineLevel="1" x14ac:dyDescent="0.2">
      <c r="A123" s="236">
        <v>39</v>
      </c>
      <c r="B123" s="237" t="s">
        <v>457</v>
      </c>
      <c r="C123" s="247" t="s">
        <v>458</v>
      </c>
      <c r="D123" s="238" t="s">
        <v>380</v>
      </c>
      <c r="E123" s="239">
        <v>3.2397</v>
      </c>
      <c r="F123" s="240"/>
      <c r="G123" s="241">
        <f>ROUND(E123*F123,2)</f>
        <v>0</v>
      </c>
      <c r="H123" s="240"/>
      <c r="I123" s="241">
        <f>ROUND(E123*H123,2)</f>
        <v>0</v>
      </c>
      <c r="J123" s="240"/>
      <c r="K123" s="241">
        <f>ROUND(E123*J123,2)</f>
        <v>0</v>
      </c>
      <c r="L123" s="241">
        <v>21</v>
      </c>
      <c r="M123" s="241">
        <f>G123*(1+L123/100)</f>
        <v>0</v>
      </c>
      <c r="N123" s="239">
        <v>0</v>
      </c>
      <c r="O123" s="239">
        <f>ROUND(E123*N123,2)</f>
        <v>0</v>
      </c>
      <c r="P123" s="239">
        <v>0</v>
      </c>
      <c r="Q123" s="239">
        <f>ROUND(E123*P123,2)</f>
        <v>0</v>
      </c>
      <c r="R123" s="241"/>
      <c r="S123" s="241" t="s">
        <v>238</v>
      </c>
      <c r="T123" s="242" t="s">
        <v>216</v>
      </c>
      <c r="U123" s="221">
        <v>0</v>
      </c>
      <c r="V123" s="221">
        <f>ROUND(E123*U123,2)</f>
        <v>0</v>
      </c>
      <c r="W123" s="221"/>
      <c r="X123" s="221" t="s">
        <v>459</v>
      </c>
      <c r="Y123" s="221" t="s">
        <v>218</v>
      </c>
      <c r="Z123" s="210"/>
      <c r="AA123" s="210"/>
      <c r="AB123" s="210"/>
      <c r="AC123" s="210"/>
      <c r="AD123" s="210"/>
      <c r="AE123" s="210"/>
      <c r="AF123" s="210"/>
      <c r="AG123" s="210" t="s">
        <v>460</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2" x14ac:dyDescent="0.2">
      <c r="A124" s="217"/>
      <c r="B124" s="218"/>
      <c r="C124" s="248" t="s">
        <v>461</v>
      </c>
      <c r="D124" s="243"/>
      <c r="E124" s="243"/>
      <c r="F124" s="243"/>
      <c r="G124" s="243"/>
      <c r="H124" s="221"/>
      <c r="I124" s="221"/>
      <c r="J124" s="221"/>
      <c r="K124" s="221"/>
      <c r="L124" s="221"/>
      <c r="M124" s="221"/>
      <c r="N124" s="220"/>
      <c r="O124" s="220"/>
      <c r="P124" s="220"/>
      <c r="Q124" s="220"/>
      <c r="R124" s="221"/>
      <c r="S124" s="221"/>
      <c r="T124" s="221"/>
      <c r="U124" s="221"/>
      <c r="V124" s="221"/>
      <c r="W124" s="221"/>
      <c r="X124" s="221"/>
      <c r="Y124" s="221"/>
      <c r="Z124" s="210"/>
      <c r="AA124" s="210"/>
      <c r="AB124" s="210"/>
      <c r="AC124" s="210"/>
      <c r="AD124" s="210"/>
      <c r="AE124" s="210"/>
      <c r="AF124" s="210"/>
      <c r="AG124" s="210" t="s">
        <v>221</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1" x14ac:dyDescent="0.2">
      <c r="A125" s="254">
        <v>40</v>
      </c>
      <c r="B125" s="255" t="s">
        <v>462</v>
      </c>
      <c r="C125" s="262" t="s">
        <v>1429</v>
      </c>
      <c r="D125" s="256" t="s">
        <v>380</v>
      </c>
      <c r="E125" s="257">
        <v>3.2397</v>
      </c>
      <c r="F125" s="258"/>
      <c r="G125" s="259">
        <f>ROUND(E125*F125,2)</f>
        <v>0</v>
      </c>
      <c r="H125" s="258"/>
      <c r="I125" s="259">
        <f>ROUND(E125*H125,2)</f>
        <v>0</v>
      </c>
      <c r="J125" s="258"/>
      <c r="K125" s="259">
        <f>ROUND(E125*J125,2)</f>
        <v>0</v>
      </c>
      <c r="L125" s="259">
        <v>21</v>
      </c>
      <c r="M125" s="259">
        <f>G125*(1+L125/100)</f>
        <v>0</v>
      </c>
      <c r="N125" s="257">
        <v>0</v>
      </c>
      <c r="O125" s="257">
        <f>ROUND(E125*N125,2)</f>
        <v>0</v>
      </c>
      <c r="P125" s="257">
        <v>0</v>
      </c>
      <c r="Q125" s="257">
        <f>ROUND(E125*P125,2)</f>
        <v>0</v>
      </c>
      <c r="R125" s="259"/>
      <c r="S125" s="259" t="s">
        <v>238</v>
      </c>
      <c r="T125" s="260" t="s">
        <v>216</v>
      </c>
      <c r="U125" s="221">
        <v>0</v>
      </c>
      <c r="V125" s="221">
        <f>ROUND(E125*U125,2)</f>
        <v>0</v>
      </c>
      <c r="W125" s="221"/>
      <c r="X125" s="221" t="s">
        <v>459</v>
      </c>
      <c r="Y125" s="221" t="s">
        <v>218</v>
      </c>
      <c r="Z125" s="210"/>
      <c r="AA125" s="210"/>
      <c r="AB125" s="210"/>
      <c r="AC125" s="210"/>
      <c r="AD125" s="210"/>
      <c r="AE125" s="210"/>
      <c r="AF125" s="210"/>
      <c r="AG125" s="210" t="s">
        <v>460</v>
      </c>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1" x14ac:dyDescent="0.2">
      <c r="A126" s="254">
        <v>41</v>
      </c>
      <c r="B126" s="255" t="s">
        <v>467</v>
      </c>
      <c r="C126" s="262" t="s">
        <v>468</v>
      </c>
      <c r="D126" s="256" t="s">
        <v>380</v>
      </c>
      <c r="E126" s="257">
        <v>3.2397</v>
      </c>
      <c r="F126" s="258"/>
      <c r="G126" s="259">
        <f>ROUND(E126*F126,2)</f>
        <v>0</v>
      </c>
      <c r="H126" s="258"/>
      <c r="I126" s="259">
        <f>ROUND(E126*H126,2)</f>
        <v>0</v>
      </c>
      <c r="J126" s="258"/>
      <c r="K126" s="259">
        <f>ROUND(E126*J126,2)</f>
        <v>0</v>
      </c>
      <c r="L126" s="259">
        <v>21</v>
      </c>
      <c r="M126" s="259">
        <f>G126*(1+L126/100)</f>
        <v>0</v>
      </c>
      <c r="N126" s="257">
        <v>0</v>
      </c>
      <c r="O126" s="257">
        <f>ROUND(E126*N126,2)</f>
        <v>0</v>
      </c>
      <c r="P126" s="257">
        <v>0</v>
      </c>
      <c r="Q126" s="257">
        <f>ROUND(E126*P126,2)</f>
        <v>0</v>
      </c>
      <c r="R126" s="259"/>
      <c r="S126" s="259" t="s">
        <v>238</v>
      </c>
      <c r="T126" s="260" t="s">
        <v>216</v>
      </c>
      <c r="U126" s="221">
        <v>0</v>
      </c>
      <c r="V126" s="221">
        <f>ROUND(E126*U126,2)</f>
        <v>0</v>
      </c>
      <c r="W126" s="221"/>
      <c r="X126" s="221" t="s">
        <v>459</v>
      </c>
      <c r="Y126" s="221" t="s">
        <v>218</v>
      </c>
      <c r="Z126" s="210"/>
      <c r="AA126" s="210"/>
      <c r="AB126" s="210"/>
      <c r="AC126" s="210"/>
      <c r="AD126" s="210"/>
      <c r="AE126" s="210"/>
      <c r="AF126" s="210"/>
      <c r="AG126" s="210" t="s">
        <v>460</v>
      </c>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1" x14ac:dyDescent="0.2">
      <c r="A127" s="254">
        <v>42</v>
      </c>
      <c r="B127" s="255" t="s">
        <v>469</v>
      </c>
      <c r="C127" s="262" t="s">
        <v>470</v>
      </c>
      <c r="D127" s="256" t="s">
        <v>380</v>
      </c>
      <c r="E127" s="257">
        <v>61.554380000000002</v>
      </c>
      <c r="F127" s="258"/>
      <c r="G127" s="259">
        <f>ROUND(E127*F127,2)</f>
        <v>0</v>
      </c>
      <c r="H127" s="258"/>
      <c r="I127" s="259">
        <f>ROUND(E127*H127,2)</f>
        <v>0</v>
      </c>
      <c r="J127" s="258"/>
      <c r="K127" s="259">
        <f>ROUND(E127*J127,2)</f>
        <v>0</v>
      </c>
      <c r="L127" s="259">
        <v>21</v>
      </c>
      <c r="M127" s="259">
        <f>G127*(1+L127/100)</f>
        <v>0</v>
      </c>
      <c r="N127" s="257">
        <v>0</v>
      </c>
      <c r="O127" s="257">
        <f>ROUND(E127*N127,2)</f>
        <v>0</v>
      </c>
      <c r="P127" s="257">
        <v>0</v>
      </c>
      <c r="Q127" s="257">
        <f>ROUND(E127*P127,2)</f>
        <v>0</v>
      </c>
      <c r="R127" s="259"/>
      <c r="S127" s="259" t="s">
        <v>238</v>
      </c>
      <c r="T127" s="260" t="s">
        <v>216</v>
      </c>
      <c r="U127" s="221">
        <v>0</v>
      </c>
      <c r="V127" s="221">
        <f>ROUND(E127*U127,2)</f>
        <v>0</v>
      </c>
      <c r="W127" s="221"/>
      <c r="X127" s="221" t="s">
        <v>459</v>
      </c>
      <c r="Y127" s="221" t="s">
        <v>218</v>
      </c>
      <c r="Z127" s="210"/>
      <c r="AA127" s="210"/>
      <c r="AB127" s="210"/>
      <c r="AC127" s="210"/>
      <c r="AD127" s="210"/>
      <c r="AE127" s="210"/>
      <c r="AF127" s="210"/>
      <c r="AG127" s="210" t="s">
        <v>460</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1" x14ac:dyDescent="0.2">
      <c r="A128" s="254">
        <v>43</v>
      </c>
      <c r="B128" s="255" t="s">
        <v>472</v>
      </c>
      <c r="C128" s="262" t="s">
        <v>473</v>
      </c>
      <c r="D128" s="256" t="s">
        <v>380</v>
      </c>
      <c r="E128" s="257">
        <v>3.2397</v>
      </c>
      <c r="F128" s="258"/>
      <c r="G128" s="259">
        <f>ROUND(E128*F128,2)</f>
        <v>0</v>
      </c>
      <c r="H128" s="258"/>
      <c r="I128" s="259">
        <f>ROUND(E128*H128,2)</f>
        <v>0</v>
      </c>
      <c r="J128" s="258"/>
      <c r="K128" s="259">
        <f>ROUND(E128*J128,2)</f>
        <v>0</v>
      </c>
      <c r="L128" s="259">
        <v>21</v>
      </c>
      <c r="M128" s="259">
        <f>G128*(1+L128/100)</f>
        <v>0</v>
      </c>
      <c r="N128" s="257">
        <v>0</v>
      </c>
      <c r="O128" s="257">
        <f>ROUND(E128*N128,2)</f>
        <v>0</v>
      </c>
      <c r="P128" s="257">
        <v>0</v>
      </c>
      <c r="Q128" s="257">
        <f>ROUND(E128*P128,2)</f>
        <v>0</v>
      </c>
      <c r="R128" s="259"/>
      <c r="S128" s="259" t="s">
        <v>238</v>
      </c>
      <c r="T128" s="260" t="s">
        <v>216</v>
      </c>
      <c r="U128" s="221">
        <v>0</v>
      </c>
      <c r="V128" s="221">
        <f>ROUND(E128*U128,2)</f>
        <v>0</v>
      </c>
      <c r="W128" s="221"/>
      <c r="X128" s="221" t="s">
        <v>459</v>
      </c>
      <c r="Y128" s="221" t="s">
        <v>218</v>
      </c>
      <c r="Z128" s="210"/>
      <c r="AA128" s="210"/>
      <c r="AB128" s="210"/>
      <c r="AC128" s="210"/>
      <c r="AD128" s="210"/>
      <c r="AE128" s="210"/>
      <c r="AF128" s="210"/>
      <c r="AG128" s="210" t="s">
        <v>460</v>
      </c>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outlineLevel="1" x14ac:dyDescent="0.2">
      <c r="A129" s="254">
        <v>44</v>
      </c>
      <c r="B129" s="255" t="s">
        <v>474</v>
      </c>
      <c r="C129" s="262" t="s">
        <v>475</v>
      </c>
      <c r="D129" s="256" t="s">
        <v>380</v>
      </c>
      <c r="E129" s="257">
        <v>19.438220000000001</v>
      </c>
      <c r="F129" s="258"/>
      <c r="G129" s="259">
        <f>ROUND(E129*F129,2)</f>
        <v>0</v>
      </c>
      <c r="H129" s="258"/>
      <c r="I129" s="259">
        <f>ROUND(E129*H129,2)</f>
        <v>0</v>
      </c>
      <c r="J129" s="258"/>
      <c r="K129" s="259">
        <f>ROUND(E129*J129,2)</f>
        <v>0</v>
      </c>
      <c r="L129" s="259">
        <v>21</v>
      </c>
      <c r="M129" s="259">
        <f>G129*(1+L129/100)</f>
        <v>0</v>
      </c>
      <c r="N129" s="257">
        <v>0</v>
      </c>
      <c r="O129" s="257">
        <f>ROUND(E129*N129,2)</f>
        <v>0</v>
      </c>
      <c r="P129" s="257">
        <v>0</v>
      </c>
      <c r="Q129" s="257">
        <f>ROUND(E129*P129,2)</f>
        <v>0</v>
      </c>
      <c r="R129" s="259"/>
      <c r="S129" s="259" t="s">
        <v>238</v>
      </c>
      <c r="T129" s="260" t="s">
        <v>216</v>
      </c>
      <c r="U129" s="221">
        <v>0</v>
      </c>
      <c r="V129" s="221">
        <f>ROUND(E129*U129,2)</f>
        <v>0</v>
      </c>
      <c r="W129" s="221"/>
      <c r="X129" s="221" t="s">
        <v>459</v>
      </c>
      <c r="Y129" s="221" t="s">
        <v>218</v>
      </c>
      <c r="Z129" s="210"/>
      <c r="AA129" s="210"/>
      <c r="AB129" s="210"/>
      <c r="AC129" s="210"/>
      <c r="AD129" s="210"/>
      <c r="AE129" s="210"/>
      <c r="AF129" s="210"/>
      <c r="AG129" s="210" t="s">
        <v>460</v>
      </c>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outlineLevel="1" x14ac:dyDescent="0.2">
      <c r="A130" s="236">
        <v>45</v>
      </c>
      <c r="B130" s="237" t="s">
        <v>476</v>
      </c>
      <c r="C130" s="247" t="s">
        <v>477</v>
      </c>
      <c r="D130" s="238" t="s">
        <v>380</v>
      </c>
      <c r="E130" s="239">
        <v>3.2397</v>
      </c>
      <c r="F130" s="240"/>
      <c r="G130" s="241">
        <f>ROUND(E130*F130,2)</f>
        <v>0</v>
      </c>
      <c r="H130" s="240"/>
      <c r="I130" s="241">
        <f>ROUND(E130*H130,2)</f>
        <v>0</v>
      </c>
      <c r="J130" s="240"/>
      <c r="K130" s="241">
        <f>ROUND(E130*J130,2)</f>
        <v>0</v>
      </c>
      <c r="L130" s="241">
        <v>21</v>
      </c>
      <c r="M130" s="241">
        <f>G130*(1+L130/100)</f>
        <v>0</v>
      </c>
      <c r="N130" s="239">
        <v>0</v>
      </c>
      <c r="O130" s="239">
        <f>ROUND(E130*N130,2)</f>
        <v>0</v>
      </c>
      <c r="P130" s="239">
        <v>0</v>
      </c>
      <c r="Q130" s="239">
        <f>ROUND(E130*P130,2)</f>
        <v>0</v>
      </c>
      <c r="R130" s="241"/>
      <c r="S130" s="241" t="s">
        <v>238</v>
      </c>
      <c r="T130" s="242" t="s">
        <v>216</v>
      </c>
      <c r="U130" s="221">
        <v>0</v>
      </c>
      <c r="V130" s="221">
        <f>ROUND(E130*U130,2)</f>
        <v>0</v>
      </c>
      <c r="W130" s="221"/>
      <c r="X130" s="221" t="s">
        <v>459</v>
      </c>
      <c r="Y130" s="221" t="s">
        <v>218</v>
      </c>
      <c r="Z130" s="210"/>
      <c r="AA130" s="210"/>
      <c r="AB130" s="210"/>
      <c r="AC130" s="210"/>
      <c r="AD130" s="210"/>
      <c r="AE130" s="210"/>
      <c r="AF130" s="210"/>
      <c r="AG130" s="210" t="s">
        <v>460</v>
      </c>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row>
    <row r="131" spans="1:60" x14ac:dyDescent="0.2">
      <c r="A131" s="3"/>
      <c r="B131" s="4"/>
      <c r="C131" s="251"/>
      <c r="D131" s="6"/>
      <c r="E131" s="3"/>
      <c r="F131" s="3"/>
      <c r="G131" s="3"/>
      <c r="H131" s="3"/>
      <c r="I131" s="3"/>
      <c r="J131" s="3"/>
      <c r="K131" s="3"/>
      <c r="L131" s="3"/>
      <c r="M131" s="3"/>
      <c r="N131" s="3"/>
      <c r="O131" s="3"/>
      <c r="P131" s="3"/>
      <c r="Q131" s="3"/>
      <c r="R131" s="3"/>
      <c r="S131" s="3"/>
      <c r="T131" s="3"/>
      <c r="U131" s="3"/>
      <c r="V131" s="3"/>
      <c r="W131" s="3"/>
      <c r="X131" s="3"/>
      <c r="Y131" s="3"/>
      <c r="AE131">
        <v>12</v>
      </c>
      <c r="AF131">
        <v>21</v>
      </c>
      <c r="AG131" t="s">
        <v>196</v>
      </c>
    </row>
    <row r="132" spans="1:60" x14ac:dyDescent="0.2">
      <c r="A132" s="213"/>
      <c r="B132" s="214" t="s">
        <v>29</v>
      </c>
      <c r="C132" s="252"/>
      <c r="D132" s="215"/>
      <c r="E132" s="216"/>
      <c r="F132" s="216"/>
      <c r="G132" s="235">
        <f>G8+G25+G30+G34+G37+G45+G47+G56+G60+G72+G83+G119+G122</f>
        <v>0</v>
      </c>
      <c r="H132" s="3"/>
      <c r="I132" s="3"/>
      <c r="J132" s="3"/>
      <c r="K132" s="3"/>
      <c r="L132" s="3"/>
      <c r="M132" s="3"/>
      <c r="N132" s="3"/>
      <c r="O132" s="3"/>
      <c r="P132" s="3"/>
      <c r="Q132" s="3"/>
      <c r="R132" s="3"/>
      <c r="S132" s="3"/>
      <c r="T132" s="3"/>
      <c r="U132" s="3"/>
      <c r="V132" s="3"/>
      <c r="W132" s="3"/>
      <c r="X132" s="3"/>
      <c r="Y132" s="3"/>
      <c r="AE132">
        <f>SUMIF(L7:L130,AE131,G7:G130)</f>
        <v>0</v>
      </c>
      <c r="AF132">
        <f>SUMIF(L7:L130,AF131,G7:G130)</f>
        <v>0</v>
      </c>
      <c r="AG132" t="s">
        <v>255</v>
      </c>
    </row>
    <row r="133" spans="1:60" x14ac:dyDescent="0.2">
      <c r="C133" s="253"/>
      <c r="D133" s="10"/>
      <c r="AG133" t="s">
        <v>257</v>
      </c>
    </row>
    <row r="134" spans="1:60" x14ac:dyDescent="0.2">
      <c r="D134" s="10"/>
    </row>
    <row r="135" spans="1:60" x14ac:dyDescent="0.2">
      <c r="D135" s="10"/>
    </row>
    <row r="136" spans="1:60" x14ac:dyDescent="0.2">
      <c r="D136" s="10"/>
    </row>
    <row r="137" spans="1:60" x14ac:dyDescent="0.2">
      <c r="D137" s="10"/>
    </row>
    <row r="138" spans="1:60" x14ac:dyDescent="0.2">
      <c r="D138" s="10"/>
    </row>
    <row r="139" spans="1:60" x14ac:dyDescent="0.2">
      <c r="D139" s="10"/>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XL2moXH7RKRDfiXhRJRcKRNOuc6m+2hbzwB3O8fILNAjfZTnLx/ZlBy6rRobUYo+Lk2lEdUUGC6bVjfX8Q7T1A==" saltValue="SsaUXos5zCEPxDrkZO+RRQ==" spinCount="100000" sheet="1" formatRows="0"/>
  <mergeCells count="30">
    <mergeCell ref="C101:G101"/>
    <mergeCell ref="C110:G110"/>
    <mergeCell ref="C112:G112"/>
    <mergeCell ref="C114:G114"/>
    <mergeCell ref="C116:G116"/>
    <mergeCell ref="C124:G124"/>
    <mergeCell ref="C92:G92"/>
    <mergeCell ref="C93:G93"/>
    <mergeCell ref="C94:G94"/>
    <mergeCell ref="C95:G95"/>
    <mergeCell ref="C96:G96"/>
    <mergeCell ref="C99:G99"/>
    <mergeCell ref="C81:G81"/>
    <mergeCell ref="C85:G85"/>
    <mergeCell ref="C86:G86"/>
    <mergeCell ref="C87:G87"/>
    <mergeCell ref="C88:G88"/>
    <mergeCell ref="C91:G91"/>
    <mergeCell ref="C27:G27"/>
    <mergeCell ref="C32:G32"/>
    <mergeCell ref="C39:G39"/>
    <mergeCell ref="C53:G53"/>
    <mergeCell ref="C64:G64"/>
    <mergeCell ref="C69:G69"/>
    <mergeCell ref="A1:G1"/>
    <mergeCell ref="C2:G2"/>
    <mergeCell ref="C3:G3"/>
    <mergeCell ref="C4:G4"/>
    <mergeCell ref="C10:G10"/>
    <mergeCell ref="C19:G19"/>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449CE-5836-4769-9D93-03B0A9BB5FCE}">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60</v>
      </c>
      <c r="C4" s="202" t="s">
        <v>61</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158</v>
      </c>
      <c r="C8" s="246" t="s">
        <v>159</v>
      </c>
      <c r="D8" s="231"/>
      <c r="E8" s="232"/>
      <c r="F8" s="233"/>
      <c r="G8" s="233">
        <f>SUMIF(AG9:AG104,"&lt;&gt;NOR",G9:G104)</f>
        <v>0</v>
      </c>
      <c r="H8" s="233"/>
      <c r="I8" s="233">
        <f>SUM(I9:I104)</f>
        <v>0</v>
      </c>
      <c r="J8" s="233"/>
      <c r="K8" s="233">
        <f>SUM(K9:K104)</f>
        <v>0</v>
      </c>
      <c r="L8" s="233"/>
      <c r="M8" s="233">
        <f>SUM(M9:M104)</f>
        <v>0</v>
      </c>
      <c r="N8" s="232"/>
      <c r="O8" s="232">
        <f>SUM(O9:O104)</f>
        <v>0.25</v>
      </c>
      <c r="P8" s="232"/>
      <c r="Q8" s="232">
        <f>SUM(Q9:Q104)</f>
        <v>1.2</v>
      </c>
      <c r="R8" s="233"/>
      <c r="S8" s="233"/>
      <c r="T8" s="234"/>
      <c r="U8" s="228"/>
      <c r="V8" s="228">
        <f>SUM(V9:V104)</f>
        <v>0</v>
      </c>
      <c r="W8" s="228"/>
      <c r="X8" s="228"/>
      <c r="Y8" s="228"/>
      <c r="AG8" t="s">
        <v>211</v>
      </c>
    </row>
    <row r="9" spans="1:60" outlineLevel="1" x14ac:dyDescent="0.2">
      <c r="A9" s="236">
        <v>1</v>
      </c>
      <c r="B9" s="237" t="s">
        <v>1511</v>
      </c>
      <c r="C9" s="247" t="s">
        <v>1512</v>
      </c>
      <c r="D9" s="238" t="s">
        <v>214</v>
      </c>
      <c r="E9" s="239">
        <v>1</v>
      </c>
      <c r="F9" s="240"/>
      <c r="G9" s="241">
        <f>ROUND(E9*F9,2)</f>
        <v>0</v>
      </c>
      <c r="H9" s="240"/>
      <c r="I9" s="241">
        <f>ROUND(E9*H9,2)</f>
        <v>0</v>
      </c>
      <c r="J9" s="240"/>
      <c r="K9" s="241">
        <f>ROUND(E9*J9,2)</f>
        <v>0</v>
      </c>
      <c r="L9" s="241">
        <v>21</v>
      </c>
      <c r="M9" s="241">
        <f>G9*(1+L9/100)</f>
        <v>0</v>
      </c>
      <c r="N9" s="239">
        <v>0.25</v>
      </c>
      <c r="O9" s="239">
        <f>ROUND(E9*N9,2)</f>
        <v>0.25</v>
      </c>
      <c r="P9" s="239">
        <v>0</v>
      </c>
      <c r="Q9" s="239">
        <f>ROUND(E9*P9,2)</f>
        <v>0</v>
      </c>
      <c r="R9" s="241"/>
      <c r="S9" s="241" t="s">
        <v>215</v>
      </c>
      <c r="T9" s="242" t="s">
        <v>216</v>
      </c>
      <c r="U9" s="221">
        <v>0</v>
      </c>
      <c r="V9" s="221">
        <f>ROUND(E9*U9,2)</f>
        <v>0</v>
      </c>
      <c r="W9" s="221"/>
      <c r="X9" s="221" t="s">
        <v>217</v>
      </c>
      <c r="Y9" s="221" t="s">
        <v>218</v>
      </c>
      <c r="Z9" s="210"/>
      <c r="AA9" s="210"/>
      <c r="AB9" s="210"/>
      <c r="AC9" s="210"/>
      <c r="AD9" s="210"/>
      <c r="AE9" s="210"/>
      <c r="AF9" s="210"/>
      <c r="AG9" s="210" t="s">
        <v>385</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1513</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3" x14ac:dyDescent="0.2">
      <c r="A11" s="217"/>
      <c r="B11" s="218"/>
      <c r="C11" s="264" t="s">
        <v>587</v>
      </c>
      <c r="D11" s="223"/>
      <c r="E11" s="224"/>
      <c r="F11" s="225"/>
      <c r="G11" s="225"/>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221</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3" x14ac:dyDescent="0.2">
      <c r="A12" s="217"/>
      <c r="B12" s="218"/>
      <c r="C12" s="250" t="s">
        <v>1514</v>
      </c>
      <c r="D12" s="244"/>
      <c r="E12" s="244"/>
      <c r="F12" s="244"/>
      <c r="G12" s="244"/>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221</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3" x14ac:dyDescent="0.2">
      <c r="A13" s="217"/>
      <c r="B13" s="218"/>
      <c r="C13" s="264" t="s">
        <v>1515</v>
      </c>
      <c r="D13" s="223"/>
      <c r="E13" s="224"/>
      <c r="F13" s="225"/>
      <c r="G13" s="225"/>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221</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3" x14ac:dyDescent="0.2">
      <c r="A14" s="217"/>
      <c r="B14" s="218"/>
      <c r="C14" s="250" t="s">
        <v>1516</v>
      </c>
      <c r="D14" s="244"/>
      <c r="E14" s="244"/>
      <c r="F14" s="244"/>
      <c r="G14" s="244"/>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221</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3" x14ac:dyDescent="0.2">
      <c r="A15" s="217"/>
      <c r="B15" s="218"/>
      <c r="C15" s="250" t="s">
        <v>1517</v>
      </c>
      <c r="D15" s="244"/>
      <c r="E15" s="244"/>
      <c r="F15" s="244"/>
      <c r="G15" s="244"/>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221</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3" x14ac:dyDescent="0.2">
      <c r="A16" s="217"/>
      <c r="B16" s="218"/>
      <c r="C16" s="250" t="s">
        <v>1578</v>
      </c>
      <c r="D16" s="244"/>
      <c r="E16" s="244"/>
      <c r="F16" s="244"/>
      <c r="G16" s="244"/>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221</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3" x14ac:dyDescent="0.2">
      <c r="A17" s="217"/>
      <c r="B17" s="218"/>
      <c r="C17" s="250" t="s">
        <v>1518</v>
      </c>
      <c r="D17" s="244"/>
      <c r="E17" s="244"/>
      <c r="F17" s="244"/>
      <c r="G17" s="244"/>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221</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3" x14ac:dyDescent="0.2">
      <c r="A18" s="217"/>
      <c r="B18" s="218"/>
      <c r="C18" s="250" t="s">
        <v>1519</v>
      </c>
      <c r="D18" s="244"/>
      <c r="E18" s="244"/>
      <c r="F18" s="244"/>
      <c r="G18" s="244"/>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221</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3" x14ac:dyDescent="0.2">
      <c r="A19" s="217"/>
      <c r="B19" s="218"/>
      <c r="C19" s="250" t="s">
        <v>1520</v>
      </c>
      <c r="D19" s="244"/>
      <c r="E19" s="244"/>
      <c r="F19" s="244"/>
      <c r="G19" s="244"/>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221</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3" x14ac:dyDescent="0.2">
      <c r="A20" s="217"/>
      <c r="B20" s="218"/>
      <c r="C20" s="250" t="s">
        <v>1579</v>
      </c>
      <c r="D20" s="244"/>
      <c r="E20" s="244"/>
      <c r="F20" s="244"/>
      <c r="G20" s="244"/>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221</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3" x14ac:dyDescent="0.2">
      <c r="A21" s="217"/>
      <c r="B21" s="218"/>
      <c r="C21" s="250" t="s">
        <v>1521</v>
      </c>
      <c r="D21" s="244"/>
      <c r="E21" s="244"/>
      <c r="F21" s="244"/>
      <c r="G21" s="244"/>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221</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3" x14ac:dyDescent="0.2">
      <c r="A22" s="217"/>
      <c r="B22" s="218"/>
      <c r="C22" s="250" t="s">
        <v>1522</v>
      </c>
      <c r="D22" s="244"/>
      <c r="E22" s="244"/>
      <c r="F22" s="244"/>
      <c r="G22" s="244"/>
      <c r="H22" s="221"/>
      <c r="I22" s="221"/>
      <c r="J22" s="221"/>
      <c r="K22" s="221"/>
      <c r="L22" s="221"/>
      <c r="M22" s="221"/>
      <c r="N22" s="220"/>
      <c r="O22" s="220"/>
      <c r="P22" s="220"/>
      <c r="Q22" s="220"/>
      <c r="R22" s="221"/>
      <c r="S22" s="221"/>
      <c r="T22" s="221"/>
      <c r="U22" s="221"/>
      <c r="V22" s="221"/>
      <c r="W22" s="221"/>
      <c r="X22" s="221"/>
      <c r="Y22" s="221"/>
      <c r="Z22" s="210"/>
      <c r="AA22" s="210"/>
      <c r="AB22" s="210"/>
      <c r="AC22" s="210"/>
      <c r="AD22" s="210"/>
      <c r="AE22" s="210"/>
      <c r="AF22" s="210"/>
      <c r="AG22" s="210" t="s">
        <v>221</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3" x14ac:dyDescent="0.2">
      <c r="A23" s="217"/>
      <c r="B23" s="218"/>
      <c r="C23" s="250" t="s">
        <v>1523</v>
      </c>
      <c r="D23" s="244"/>
      <c r="E23" s="244"/>
      <c r="F23" s="244"/>
      <c r="G23" s="244"/>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221</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3" x14ac:dyDescent="0.2">
      <c r="A24" s="217"/>
      <c r="B24" s="218"/>
      <c r="C24" s="250" t="s">
        <v>1524</v>
      </c>
      <c r="D24" s="244"/>
      <c r="E24" s="244"/>
      <c r="F24" s="244"/>
      <c r="G24" s="244"/>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221</v>
      </c>
      <c r="AH24" s="210"/>
      <c r="AI24" s="210"/>
      <c r="AJ24" s="210"/>
      <c r="AK24" s="210"/>
      <c r="AL24" s="210"/>
      <c r="AM24" s="210"/>
      <c r="AN24" s="210"/>
      <c r="AO24" s="210"/>
      <c r="AP24" s="210"/>
      <c r="AQ24" s="210"/>
      <c r="AR24" s="210"/>
      <c r="AS24" s="210"/>
      <c r="AT24" s="210"/>
      <c r="AU24" s="210"/>
      <c r="AV24" s="210"/>
      <c r="AW24" s="210"/>
      <c r="AX24" s="210"/>
      <c r="AY24" s="210"/>
      <c r="AZ24" s="210"/>
      <c r="BA24" s="245" t="str">
        <f>C24</f>
        <v>•    výtah musí být vybaven stand-by režimem a veškeré osvětlení (kabina / šachta) musí být provedeno</v>
      </c>
      <c r="BB24" s="210"/>
      <c r="BC24" s="210"/>
      <c r="BD24" s="210"/>
      <c r="BE24" s="210"/>
      <c r="BF24" s="210"/>
      <c r="BG24" s="210"/>
      <c r="BH24" s="210"/>
    </row>
    <row r="25" spans="1:60" outlineLevel="3" x14ac:dyDescent="0.2">
      <c r="A25" s="217"/>
      <c r="B25" s="218"/>
      <c r="C25" s="250" t="s">
        <v>1525</v>
      </c>
      <c r="D25" s="244"/>
      <c r="E25" s="244"/>
      <c r="F25" s="244"/>
      <c r="G25" s="244"/>
      <c r="H25" s="221"/>
      <c r="I25" s="221"/>
      <c r="J25" s="221"/>
      <c r="K25" s="221"/>
      <c r="L25" s="221"/>
      <c r="M25" s="221"/>
      <c r="N25" s="220"/>
      <c r="O25" s="220"/>
      <c r="P25" s="220"/>
      <c r="Q25" s="220"/>
      <c r="R25" s="221"/>
      <c r="S25" s="221"/>
      <c r="T25" s="221"/>
      <c r="U25" s="221"/>
      <c r="V25" s="221"/>
      <c r="W25" s="221"/>
      <c r="X25" s="221"/>
      <c r="Y25" s="221"/>
      <c r="Z25" s="210"/>
      <c r="AA25" s="210"/>
      <c r="AB25" s="210"/>
      <c r="AC25" s="210"/>
      <c r="AD25" s="210"/>
      <c r="AE25" s="210"/>
      <c r="AF25" s="210"/>
      <c r="AG25" s="210" t="s">
        <v>221</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3" x14ac:dyDescent="0.2">
      <c r="A26" s="217"/>
      <c r="B26" s="218"/>
      <c r="C26" s="250" t="s">
        <v>1526</v>
      </c>
      <c r="D26" s="244"/>
      <c r="E26" s="244"/>
      <c r="F26" s="244"/>
      <c r="G26" s="244"/>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221</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3" x14ac:dyDescent="0.2">
      <c r="A27" s="217"/>
      <c r="B27" s="218"/>
      <c r="C27" s="250" t="s">
        <v>1527</v>
      </c>
      <c r="D27" s="244"/>
      <c r="E27" s="244"/>
      <c r="F27" s="244"/>
      <c r="G27" s="244"/>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221</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3" x14ac:dyDescent="0.2">
      <c r="A28" s="217"/>
      <c r="B28" s="218"/>
      <c r="C28" s="250" t="s">
        <v>1528</v>
      </c>
      <c r="D28" s="244"/>
      <c r="E28" s="244"/>
      <c r="F28" s="244"/>
      <c r="G28" s="244"/>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221</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50" t="s">
        <v>1529</v>
      </c>
      <c r="D29" s="244"/>
      <c r="E29" s="244"/>
      <c r="F29" s="244"/>
      <c r="G29" s="244"/>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221</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3" x14ac:dyDescent="0.2">
      <c r="A30" s="217"/>
      <c r="B30" s="218"/>
      <c r="C30" s="264" t="s">
        <v>1515</v>
      </c>
      <c r="D30" s="223"/>
      <c r="E30" s="224"/>
      <c r="F30" s="225"/>
      <c r="G30" s="225"/>
      <c r="H30" s="221"/>
      <c r="I30" s="221"/>
      <c r="J30" s="221"/>
      <c r="K30" s="221"/>
      <c r="L30" s="221"/>
      <c r="M30" s="221"/>
      <c r="N30" s="220"/>
      <c r="O30" s="220"/>
      <c r="P30" s="220"/>
      <c r="Q30" s="220"/>
      <c r="R30" s="221"/>
      <c r="S30" s="221"/>
      <c r="T30" s="221"/>
      <c r="U30" s="221"/>
      <c r="V30" s="221"/>
      <c r="W30" s="221"/>
      <c r="X30" s="221"/>
      <c r="Y30" s="221"/>
      <c r="Z30" s="210"/>
      <c r="AA30" s="210"/>
      <c r="AB30" s="210"/>
      <c r="AC30" s="210"/>
      <c r="AD30" s="210"/>
      <c r="AE30" s="210"/>
      <c r="AF30" s="210"/>
      <c r="AG30" s="210" t="s">
        <v>221</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3" x14ac:dyDescent="0.2">
      <c r="A31" s="217"/>
      <c r="B31" s="218"/>
      <c r="C31" s="250" t="s">
        <v>1530</v>
      </c>
      <c r="D31" s="244"/>
      <c r="E31" s="244"/>
      <c r="F31" s="244"/>
      <c r="G31" s="244"/>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221</v>
      </c>
      <c r="AH31" s="210"/>
      <c r="AI31" s="210"/>
      <c r="AJ31" s="210"/>
      <c r="AK31" s="210"/>
      <c r="AL31" s="210"/>
      <c r="AM31" s="210"/>
      <c r="AN31" s="210"/>
      <c r="AO31" s="210"/>
      <c r="AP31" s="210"/>
      <c r="AQ31" s="210"/>
      <c r="AR31" s="210"/>
      <c r="AS31" s="210"/>
      <c r="AT31" s="210"/>
      <c r="AU31" s="210"/>
      <c r="AV31" s="210"/>
      <c r="AW31" s="210"/>
      <c r="AX31" s="210"/>
      <c r="AY31" s="210"/>
      <c r="AZ31" s="210"/>
      <c r="BA31" s="245" t="str">
        <f>C31</f>
        <v>o    NV 122/2016 Sb. v platném znění, o posuzování shody výtahů a jejich bezpečnostních komponent (odpovídá Směrnici 2014/33/EU)</v>
      </c>
      <c r="BB31" s="210"/>
      <c r="BC31" s="210"/>
      <c r="BD31" s="210"/>
      <c r="BE31" s="210"/>
      <c r="BF31" s="210"/>
      <c r="BG31" s="210"/>
      <c r="BH31" s="210"/>
    </row>
    <row r="32" spans="1:60" ht="22.5" outlineLevel="3" x14ac:dyDescent="0.2">
      <c r="A32" s="217"/>
      <c r="B32" s="218"/>
      <c r="C32" s="250" t="s">
        <v>1531</v>
      </c>
      <c r="D32" s="244"/>
      <c r="E32" s="244"/>
      <c r="F32" s="244"/>
      <c r="G32" s="244"/>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221</v>
      </c>
      <c r="AH32" s="210"/>
      <c r="AI32" s="210"/>
      <c r="AJ32" s="210"/>
      <c r="AK32" s="210"/>
      <c r="AL32" s="210"/>
      <c r="AM32" s="210"/>
      <c r="AN32" s="210"/>
      <c r="AO32" s="210"/>
      <c r="AP32" s="210"/>
      <c r="AQ32" s="210"/>
      <c r="AR32" s="210"/>
      <c r="AS32" s="210"/>
      <c r="AT32" s="210"/>
      <c r="AU32" s="210"/>
      <c r="AV32" s="210"/>
      <c r="AW32" s="210"/>
      <c r="AX32" s="210"/>
      <c r="AY32" s="210"/>
      <c r="AZ32" s="210"/>
      <c r="BA32" s="245" t="str">
        <f>C32</f>
        <v>o    NV 117/2016 Sb. v platném znění, o technických požadavcích na výrobky z hlediska elektromagnetické kompatibility (odpovídá Směrnici 2004/108/ES)</v>
      </c>
      <c r="BB32" s="210"/>
      <c r="BC32" s="210"/>
      <c r="BD32" s="210"/>
      <c r="BE32" s="210"/>
      <c r="BF32" s="210"/>
      <c r="BG32" s="210"/>
      <c r="BH32" s="210"/>
    </row>
    <row r="33" spans="1:60" outlineLevel="3" x14ac:dyDescent="0.2">
      <c r="A33" s="217"/>
      <c r="B33" s="218"/>
      <c r="C33" s="250" t="s">
        <v>1532</v>
      </c>
      <c r="D33" s="244"/>
      <c r="E33" s="244"/>
      <c r="F33" s="244"/>
      <c r="G33" s="244"/>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221</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3" x14ac:dyDescent="0.2">
      <c r="A34" s="217"/>
      <c r="B34" s="218"/>
      <c r="C34" s="250" t="s">
        <v>1533</v>
      </c>
      <c r="D34" s="244"/>
      <c r="E34" s="244"/>
      <c r="F34" s="244"/>
      <c r="G34" s="244"/>
      <c r="H34" s="221"/>
      <c r="I34" s="221"/>
      <c r="J34" s="221"/>
      <c r="K34" s="221"/>
      <c r="L34" s="221"/>
      <c r="M34" s="221"/>
      <c r="N34" s="220"/>
      <c r="O34" s="220"/>
      <c r="P34" s="220"/>
      <c r="Q34" s="220"/>
      <c r="R34" s="221"/>
      <c r="S34" s="221"/>
      <c r="T34" s="221"/>
      <c r="U34" s="221"/>
      <c r="V34" s="221"/>
      <c r="W34" s="221"/>
      <c r="X34" s="221"/>
      <c r="Y34" s="221"/>
      <c r="Z34" s="210"/>
      <c r="AA34" s="210"/>
      <c r="AB34" s="210"/>
      <c r="AC34" s="210"/>
      <c r="AD34" s="210"/>
      <c r="AE34" s="210"/>
      <c r="AF34" s="210"/>
      <c r="AG34" s="210" t="s">
        <v>221</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ht="22.5" outlineLevel="3" x14ac:dyDescent="0.2">
      <c r="A35" s="217"/>
      <c r="B35" s="218"/>
      <c r="C35" s="250" t="s">
        <v>1534</v>
      </c>
      <c r="D35" s="244"/>
      <c r="E35" s="244"/>
      <c r="F35" s="244"/>
      <c r="G35" s="244"/>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221</v>
      </c>
      <c r="AH35" s="210"/>
      <c r="AI35" s="210"/>
      <c r="AJ35" s="210"/>
      <c r="AK35" s="210"/>
      <c r="AL35" s="210"/>
      <c r="AM35" s="210"/>
      <c r="AN35" s="210"/>
      <c r="AO35" s="210"/>
      <c r="AP35" s="210"/>
      <c r="AQ35" s="210"/>
      <c r="AR35" s="210"/>
      <c r="AS35" s="210"/>
      <c r="AT35" s="210"/>
      <c r="AU35" s="210"/>
      <c r="AV35" s="210"/>
      <c r="AW35" s="210"/>
      <c r="AX35" s="210"/>
      <c r="AY35" s="210"/>
      <c r="AZ35" s="210"/>
      <c r="BA35" s="245" t="str">
        <f>C35</f>
        <v>o    ČSN EN 81- 28 v platném znění, Bezpečnostní předpisy pro konstrukci a montáž výtahů  Část 28 : Dálková nouzová signalizace u výtahu určených pro dopravu osob a nákladů</v>
      </c>
      <c r="BB35" s="210"/>
      <c r="BC35" s="210"/>
      <c r="BD35" s="210"/>
      <c r="BE35" s="210"/>
      <c r="BF35" s="210"/>
      <c r="BG35" s="210"/>
      <c r="BH35" s="210"/>
    </row>
    <row r="36" spans="1:60" ht="22.5" outlineLevel="3" x14ac:dyDescent="0.2">
      <c r="A36" s="217"/>
      <c r="B36" s="218"/>
      <c r="C36" s="250" t="s">
        <v>1535</v>
      </c>
      <c r="D36" s="244"/>
      <c r="E36" s="244"/>
      <c r="F36" s="244"/>
      <c r="G36" s="244"/>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221</v>
      </c>
      <c r="AH36" s="210"/>
      <c r="AI36" s="210"/>
      <c r="AJ36" s="210"/>
      <c r="AK36" s="210"/>
      <c r="AL36" s="210"/>
      <c r="AM36" s="210"/>
      <c r="AN36" s="210"/>
      <c r="AO36" s="210"/>
      <c r="AP36" s="210"/>
      <c r="AQ36" s="210"/>
      <c r="AR36" s="210"/>
      <c r="AS36" s="210"/>
      <c r="AT36" s="210"/>
      <c r="AU36" s="210"/>
      <c r="AV36" s="210"/>
      <c r="AW36" s="210"/>
      <c r="AX36" s="210"/>
      <c r="AY36" s="210"/>
      <c r="AZ36" s="210"/>
      <c r="BA36" s="245" t="str">
        <f>C36</f>
        <v>o    ČSN 27 4210 v platném znění, Bezpečnostní předpisy pro konstrukci a montáž výtahů – Nejvyšší povolené hodnoty hladin emisního akustického tlaku výtahů a stavební řešení zaměřená proti šíření hluku výtahů v nových stavbách</v>
      </c>
      <c r="BB36" s="210"/>
      <c r="BC36" s="210"/>
      <c r="BD36" s="210"/>
      <c r="BE36" s="210"/>
      <c r="BF36" s="210"/>
      <c r="BG36" s="210"/>
      <c r="BH36" s="210"/>
    </row>
    <row r="37" spans="1:60" outlineLevel="3" x14ac:dyDescent="0.2">
      <c r="A37" s="217"/>
      <c r="B37" s="218"/>
      <c r="C37" s="264" t="s">
        <v>1515</v>
      </c>
      <c r="D37" s="223"/>
      <c r="E37" s="224"/>
      <c r="F37" s="225"/>
      <c r="G37" s="225"/>
      <c r="H37" s="221"/>
      <c r="I37" s="221"/>
      <c r="J37" s="221"/>
      <c r="K37" s="221"/>
      <c r="L37" s="221"/>
      <c r="M37" s="221"/>
      <c r="N37" s="220"/>
      <c r="O37" s="220"/>
      <c r="P37" s="220"/>
      <c r="Q37" s="220"/>
      <c r="R37" s="221"/>
      <c r="S37" s="221"/>
      <c r="T37" s="221"/>
      <c r="U37" s="221"/>
      <c r="V37" s="221"/>
      <c r="W37" s="221"/>
      <c r="X37" s="221"/>
      <c r="Y37" s="221"/>
      <c r="Z37" s="210"/>
      <c r="AA37" s="210"/>
      <c r="AB37" s="210"/>
      <c r="AC37" s="210"/>
      <c r="AD37" s="210"/>
      <c r="AE37" s="210"/>
      <c r="AF37" s="210"/>
      <c r="AG37" s="210" t="s">
        <v>221</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3" x14ac:dyDescent="0.2">
      <c r="A38" s="217"/>
      <c r="B38" s="218"/>
      <c r="C38" s="264" t="s">
        <v>587</v>
      </c>
      <c r="D38" s="223"/>
      <c r="E38" s="224"/>
      <c r="F38" s="225"/>
      <c r="G38" s="225"/>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221</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3" x14ac:dyDescent="0.2">
      <c r="A39" s="217"/>
      <c r="B39" s="218"/>
      <c r="C39" s="250" t="s">
        <v>1536</v>
      </c>
      <c r="D39" s="244"/>
      <c r="E39" s="244"/>
      <c r="F39" s="244"/>
      <c r="G39" s="244"/>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221</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3" x14ac:dyDescent="0.2">
      <c r="A40" s="217"/>
      <c r="B40" s="218"/>
      <c r="C40" s="264" t="s">
        <v>587</v>
      </c>
      <c r="D40" s="223"/>
      <c r="E40" s="224"/>
      <c r="F40" s="225"/>
      <c r="G40" s="225"/>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221</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3" x14ac:dyDescent="0.2">
      <c r="A41" s="217"/>
      <c r="B41" s="218"/>
      <c r="C41" s="250" t="s">
        <v>1537</v>
      </c>
      <c r="D41" s="244"/>
      <c r="E41" s="244"/>
      <c r="F41" s="244"/>
      <c r="G41" s="244"/>
      <c r="H41" s="221"/>
      <c r="I41" s="221"/>
      <c r="J41" s="221"/>
      <c r="K41" s="221"/>
      <c r="L41" s="221"/>
      <c r="M41" s="221"/>
      <c r="N41" s="220"/>
      <c r="O41" s="220"/>
      <c r="P41" s="220"/>
      <c r="Q41" s="220"/>
      <c r="R41" s="221"/>
      <c r="S41" s="221"/>
      <c r="T41" s="221"/>
      <c r="U41" s="221"/>
      <c r="V41" s="221"/>
      <c r="W41" s="221"/>
      <c r="X41" s="221"/>
      <c r="Y41" s="221"/>
      <c r="Z41" s="210"/>
      <c r="AA41" s="210"/>
      <c r="AB41" s="210"/>
      <c r="AC41" s="210"/>
      <c r="AD41" s="210"/>
      <c r="AE41" s="210"/>
      <c r="AF41" s="210"/>
      <c r="AG41" s="210" t="s">
        <v>221</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3" x14ac:dyDescent="0.2">
      <c r="A42" s="217"/>
      <c r="B42" s="218"/>
      <c r="C42" s="250" t="s">
        <v>1580</v>
      </c>
      <c r="D42" s="244"/>
      <c r="E42" s="244"/>
      <c r="F42" s="244"/>
      <c r="G42" s="244"/>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221</v>
      </c>
      <c r="AH42" s="210"/>
      <c r="AI42" s="210"/>
      <c r="AJ42" s="210"/>
      <c r="AK42" s="210"/>
      <c r="AL42" s="210"/>
      <c r="AM42" s="210"/>
      <c r="AN42" s="210"/>
      <c r="AO42" s="210"/>
      <c r="AP42" s="210"/>
      <c r="AQ42" s="210"/>
      <c r="AR42" s="210"/>
      <c r="AS42" s="210"/>
      <c r="AT42" s="210"/>
      <c r="AU42" s="210"/>
      <c r="AV42" s="210"/>
      <c r="AW42" s="210"/>
      <c r="AX42" s="210"/>
      <c r="AY42" s="210"/>
      <c r="AZ42" s="210"/>
      <c r="BA42" s="245" t="str">
        <f>C42</f>
        <v>•    v šachtě nesmí být žádné zařízení ani elektrické vedení, které přímo nesouvisí s provozem výtahu</v>
      </c>
      <c r="BB42" s="210"/>
      <c r="BC42" s="210"/>
      <c r="BD42" s="210"/>
      <c r="BE42" s="210"/>
      <c r="BF42" s="210"/>
      <c r="BG42" s="210"/>
      <c r="BH42" s="210"/>
    </row>
    <row r="43" spans="1:60" outlineLevel="3" x14ac:dyDescent="0.2">
      <c r="A43" s="217"/>
      <c r="B43" s="218"/>
      <c r="C43" s="250" t="s">
        <v>1538</v>
      </c>
      <c r="D43" s="244"/>
      <c r="E43" s="244"/>
      <c r="F43" s="244"/>
      <c r="G43" s="244"/>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221</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3" x14ac:dyDescent="0.2">
      <c r="A44" s="217"/>
      <c r="B44" s="218"/>
      <c r="C44" s="250" t="s">
        <v>1539</v>
      </c>
      <c r="D44" s="244"/>
      <c r="E44" s="244"/>
      <c r="F44" s="244"/>
      <c r="G44" s="244"/>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221</v>
      </c>
      <c r="AH44" s="210"/>
      <c r="AI44" s="210"/>
      <c r="AJ44" s="210"/>
      <c r="AK44" s="210"/>
      <c r="AL44" s="210"/>
      <c r="AM44" s="210"/>
      <c r="AN44" s="210"/>
      <c r="AO44" s="210"/>
      <c r="AP44" s="210"/>
      <c r="AQ44" s="210"/>
      <c r="AR44" s="210"/>
      <c r="AS44" s="210"/>
      <c r="AT44" s="210"/>
      <c r="AU44" s="210"/>
      <c r="AV44" s="210"/>
      <c r="AW44" s="210"/>
      <c r="AX44" s="210"/>
      <c r="AY44" s="210"/>
      <c r="AZ44" s="210"/>
      <c r="BA44" s="245" t="str">
        <f>C44</f>
        <v>•    prostředí v šachtě normální, dle ČSN 33 2000-5-51, tabulka 51A, požadovaná teplota + 5o až + 40o</v>
      </c>
      <c r="BB44" s="210"/>
      <c r="BC44" s="210"/>
      <c r="BD44" s="210"/>
      <c r="BE44" s="210"/>
      <c r="BF44" s="210"/>
      <c r="BG44" s="210"/>
      <c r="BH44" s="210"/>
    </row>
    <row r="45" spans="1:60" ht="22.5" outlineLevel="3" x14ac:dyDescent="0.2">
      <c r="A45" s="217"/>
      <c r="B45" s="218"/>
      <c r="C45" s="250" t="s">
        <v>1540</v>
      </c>
      <c r="D45" s="244"/>
      <c r="E45" s="244"/>
      <c r="F45" s="244"/>
      <c r="G45" s="244"/>
      <c r="H45" s="221"/>
      <c r="I45" s="221"/>
      <c r="J45" s="221"/>
      <c r="K45" s="221"/>
      <c r="L45" s="221"/>
      <c r="M45" s="221"/>
      <c r="N45" s="220"/>
      <c r="O45" s="220"/>
      <c r="P45" s="220"/>
      <c r="Q45" s="220"/>
      <c r="R45" s="221"/>
      <c r="S45" s="221"/>
      <c r="T45" s="221"/>
      <c r="U45" s="221"/>
      <c r="V45" s="221"/>
      <c r="W45" s="221"/>
      <c r="X45" s="221"/>
      <c r="Y45" s="221"/>
      <c r="Z45" s="210"/>
      <c r="AA45" s="210"/>
      <c r="AB45" s="210"/>
      <c r="AC45" s="210"/>
      <c r="AD45" s="210"/>
      <c r="AE45" s="210"/>
      <c r="AF45" s="210"/>
      <c r="AG45" s="210" t="s">
        <v>221</v>
      </c>
      <c r="AH45" s="210"/>
      <c r="AI45" s="210"/>
      <c r="AJ45" s="210"/>
      <c r="AK45" s="210"/>
      <c r="AL45" s="210"/>
      <c r="AM45" s="210"/>
      <c r="AN45" s="210"/>
      <c r="AO45" s="210"/>
      <c r="AP45" s="210"/>
      <c r="AQ45" s="210"/>
      <c r="AR45" s="210"/>
      <c r="AS45" s="210"/>
      <c r="AT45" s="210"/>
      <c r="AU45" s="210"/>
      <c r="AV45" s="210"/>
      <c r="AW45" s="210"/>
      <c r="AX45" s="210"/>
      <c r="AY45" s="210"/>
      <c r="AZ45" s="210"/>
      <c r="BA45" s="245" t="str">
        <f>C45</f>
        <v>•    ve stropě šachty umístěny montážní háky s danou certifikovanou únosností a min. vnitřním průměrem 50 mm (není dodávkou dodavatele výtahu)</v>
      </c>
      <c r="BB45" s="210"/>
      <c r="BC45" s="210"/>
      <c r="BD45" s="210"/>
      <c r="BE45" s="210"/>
      <c r="BF45" s="210"/>
      <c r="BG45" s="210"/>
      <c r="BH45" s="210"/>
    </row>
    <row r="46" spans="1:60" outlineLevel="3" x14ac:dyDescent="0.2">
      <c r="A46" s="217"/>
      <c r="B46" s="218"/>
      <c r="C46" s="264" t="s">
        <v>587</v>
      </c>
      <c r="D46" s="223"/>
      <c r="E46" s="224"/>
      <c r="F46" s="225"/>
      <c r="G46" s="225"/>
      <c r="H46" s="221"/>
      <c r="I46" s="221"/>
      <c r="J46" s="221"/>
      <c r="K46" s="221"/>
      <c r="L46" s="221"/>
      <c r="M46" s="221"/>
      <c r="N46" s="220"/>
      <c r="O46" s="220"/>
      <c r="P46" s="220"/>
      <c r="Q46" s="220"/>
      <c r="R46" s="221"/>
      <c r="S46" s="221"/>
      <c r="T46" s="221"/>
      <c r="U46" s="221"/>
      <c r="V46" s="221"/>
      <c r="W46" s="221"/>
      <c r="X46" s="221"/>
      <c r="Y46" s="221"/>
      <c r="Z46" s="210"/>
      <c r="AA46" s="210"/>
      <c r="AB46" s="210"/>
      <c r="AC46" s="210"/>
      <c r="AD46" s="210"/>
      <c r="AE46" s="210"/>
      <c r="AF46" s="210"/>
      <c r="AG46" s="210" t="s">
        <v>221</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3" x14ac:dyDescent="0.2">
      <c r="A47" s="217"/>
      <c r="B47" s="218"/>
      <c r="C47" s="250" t="s">
        <v>1541</v>
      </c>
      <c r="D47" s="244"/>
      <c r="E47" s="244"/>
      <c r="F47" s="244"/>
      <c r="G47" s="244"/>
      <c r="H47" s="221"/>
      <c r="I47" s="221"/>
      <c r="J47" s="221"/>
      <c r="K47" s="221"/>
      <c r="L47" s="221"/>
      <c r="M47" s="221"/>
      <c r="N47" s="220"/>
      <c r="O47" s="220"/>
      <c r="P47" s="220"/>
      <c r="Q47" s="220"/>
      <c r="R47" s="221"/>
      <c r="S47" s="221"/>
      <c r="T47" s="221"/>
      <c r="U47" s="221"/>
      <c r="V47" s="221"/>
      <c r="W47" s="221"/>
      <c r="X47" s="221"/>
      <c r="Y47" s="221"/>
      <c r="Z47" s="210"/>
      <c r="AA47" s="210"/>
      <c r="AB47" s="210"/>
      <c r="AC47" s="210"/>
      <c r="AD47" s="210"/>
      <c r="AE47" s="210"/>
      <c r="AF47" s="210"/>
      <c r="AG47" s="210" t="s">
        <v>221</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3" x14ac:dyDescent="0.2">
      <c r="A48" s="217"/>
      <c r="B48" s="218"/>
      <c r="C48" s="250" t="s">
        <v>1542</v>
      </c>
      <c r="D48" s="244"/>
      <c r="E48" s="244"/>
      <c r="F48" s="244"/>
      <c r="G48" s="244"/>
      <c r="H48" s="221"/>
      <c r="I48" s="221"/>
      <c r="J48" s="221"/>
      <c r="K48" s="221"/>
      <c r="L48" s="221"/>
      <c r="M48" s="221"/>
      <c r="N48" s="220"/>
      <c r="O48" s="220"/>
      <c r="P48" s="220"/>
      <c r="Q48" s="220"/>
      <c r="R48" s="221"/>
      <c r="S48" s="221"/>
      <c r="T48" s="221"/>
      <c r="U48" s="221"/>
      <c r="V48" s="221"/>
      <c r="W48" s="221"/>
      <c r="X48" s="221"/>
      <c r="Y48" s="221"/>
      <c r="Z48" s="210"/>
      <c r="AA48" s="210"/>
      <c r="AB48" s="210"/>
      <c r="AC48" s="210"/>
      <c r="AD48" s="210"/>
      <c r="AE48" s="210"/>
      <c r="AF48" s="210"/>
      <c r="AG48" s="210" t="s">
        <v>221</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3" x14ac:dyDescent="0.2">
      <c r="A49" s="217"/>
      <c r="B49" s="218"/>
      <c r="C49" s="250" t="s">
        <v>1543</v>
      </c>
      <c r="D49" s="244"/>
      <c r="E49" s="244"/>
      <c r="F49" s="244"/>
      <c r="G49" s="244"/>
      <c r="H49" s="221"/>
      <c r="I49" s="221"/>
      <c r="J49" s="221"/>
      <c r="K49" s="221"/>
      <c r="L49" s="221"/>
      <c r="M49" s="221"/>
      <c r="N49" s="220"/>
      <c r="O49" s="220"/>
      <c r="P49" s="220"/>
      <c r="Q49" s="220"/>
      <c r="R49" s="221"/>
      <c r="S49" s="221"/>
      <c r="T49" s="221"/>
      <c r="U49" s="221"/>
      <c r="V49" s="221"/>
      <c r="W49" s="221"/>
      <c r="X49" s="221"/>
      <c r="Y49" s="221"/>
      <c r="Z49" s="210"/>
      <c r="AA49" s="210"/>
      <c r="AB49" s="210"/>
      <c r="AC49" s="210"/>
      <c r="AD49" s="210"/>
      <c r="AE49" s="210"/>
      <c r="AF49" s="210"/>
      <c r="AG49" s="210" t="s">
        <v>221</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3" x14ac:dyDescent="0.2">
      <c r="A50" s="217"/>
      <c r="B50" s="218"/>
      <c r="C50" s="250" t="s">
        <v>1544</v>
      </c>
      <c r="D50" s="244"/>
      <c r="E50" s="244"/>
      <c r="F50" s="244"/>
      <c r="G50" s="244"/>
      <c r="H50" s="221"/>
      <c r="I50" s="221"/>
      <c r="J50" s="221"/>
      <c r="K50" s="221"/>
      <c r="L50" s="221"/>
      <c r="M50" s="221"/>
      <c r="N50" s="220"/>
      <c r="O50" s="220"/>
      <c r="P50" s="220"/>
      <c r="Q50" s="220"/>
      <c r="R50" s="221"/>
      <c r="S50" s="221"/>
      <c r="T50" s="221"/>
      <c r="U50" s="221"/>
      <c r="V50" s="221"/>
      <c r="W50" s="221"/>
      <c r="X50" s="221"/>
      <c r="Y50" s="221"/>
      <c r="Z50" s="210"/>
      <c r="AA50" s="210"/>
      <c r="AB50" s="210"/>
      <c r="AC50" s="210"/>
      <c r="AD50" s="210"/>
      <c r="AE50" s="210"/>
      <c r="AF50" s="210"/>
      <c r="AG50" s="210" t="s">
        <v>221</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3" x14ac:dyDescent="0.2">
      <c r="A51" s="217"/>
      <c r="B51" s="218"/>
      <c r="C51" s="250" t="s">
        <v>1545</v>
      </c>
      <c r="D51" s="244"/>
      <c r="E51" s="244"/>
      <c r="F51" s="244"/>
      <c r="G51" s="244"/>
      <c r="H51" s="221"/>
      <c r="I51" s="221"/>
      <c r="J51" s="221"/>
      <c r="K51" s="221"/>
      <c r="L51" s="221"/>
      <c r="M51" s="221"/>
      <c r="N51" s="220"/>
      <c r="O51" s="220"/>
      <c r="P51" s="220"/>
      <c r="Q51" s="220"/>
      <c r="R51" s="221"/>
      <c r="S51" s="221"/>
      <c r="T51" s="221"/>
      <c r="U51" s="221"/>
      <c r="V51" s="221"/>
      <c r="W51" s="221"/>
      <c r="X51" s="221"/>
      <c r="Y51" s="221"/>
      <c r="Z51" s="210"/>
      <c r="AA51" s="210"/>
      <c r="AB51" s="210"/>
      <c r="AC51" s="210"/>
      <c r="AD51" s="210"/>
      <c r="AE51" s="210"/>
      <c r="AF51" s="210"/>
      <c r="AG51" s="210" t="s">
        <v>221</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ht="22.5" outlineLevel="3" x14ac:dyDescent="0.2">
      <c r="A52" s="217"/>
      <c r="B52" s="218"/>
      <c r="C52" s="250" t="s">
        <v>1546</v>
      </c>
      <c r="D52" s="244"/>
      <c r="E52" s="244"/>
      <c r="F52" s="244"/>
      <c r="G52" s="244"/>
      <c r="H52" s="221"/>
      <c r="I52" s="221"/>
      <c r="J52" s="221"/>
      <c r="K52" s="221"/>
      <c r="L52" s="221"/>
      <c r="M52" s="221"/>
      <c r="N52" s="220"/>
      <c r="O52" s="220"/>
      <c r="P52" s="220"/>
      <c r="Q52" s="220"/>
      <c r="R52" s="221"/>
      <c r="S52" s="221"/>
      <c r="T52" s="221"/>
      <c r="U52" s="221"/>
      <c r="V52" s="221"/>
      <c r="W52" s="221"/>
      <c r="X52" s="221"/>
      <c r="Y52" s="221"/>
      <c r="Z52" s="210"/>
      <c r="AA52" s="210"/>
      <c r="AB52" s="210"/>
      <c r="AC52" s="210"/>
      <c r="AD52" s="210"/>
      <c r="AE52" s="210"/>
      <c r="AF52" s="210"/>
      <c r="AG52" s="210" t="s">
        <v>221</v>
      </c>
      <c r="AH52" s="210"/>
      <c r="AI52" s="210"/>
      <c r="AJ52" s="210"/>
      <c r="AK52" s="210"/>
      <c r="AL52" s="210"/>
      <c r="AM52" s="210"/>
      <c r="AN52" s="210"/>
      <c r="AO52" s="210"/>
      <c r="AP52" s="210"/>
      <c r="AQ52" s="210"/>
      <c r="AR52" s="210"/>
      <c r="AS52" s="210"/>
      <c r="AT52" s="210"/>
      <c r="AU52" s="210"/>
      <c r="AV52" s="210"/>
      <c r="AW52" s="210"/>
      <c r="AX52" s="210"/>
      <c r="AY52" s="210"/>
      <c r="AZ52" s="210"/>
      <c r="BA52" s="245" t="str">
        <f>C52</f>
        <v>Nosné prostředky	Nosná ocelová lana kabiny a vyvažovacího závaží v odpovídající kvalitě a ve shodě s příslušnými bezpečnostními normami.</v>
      </c>
      <c r="BB52" s="210"/>
      <c r="BC52" s="210"/>
      <c r="BD52" s="210"/>
      <c r="BE52" s="210"/>
      <c r="BF52" s="210"/>
      <c r="BG52" s="210"/>
      <c r="BH52" s="210"/>
    </row>
    <row r="53" spans="1:60" outlineLevel="3" x14ac:dyDescent="0.2">
      <c r="A53" s="217"/>
      <c r="B53" s="218"/>
      <c r="C53" s="250" t="s">
        <v>1547</v>
      </c>
      <c r="D53" s="244"/>
      <c r="E53" s="244"/>
      <c r="F53" s="244"/>
      <c r="G53" s="244"/>
      <c r="H53" s="221"/>
      <c r="I53" s="221"/>
      <c r="J53" s="221"/>
      <c r="K53" s="221"/>
      <c r="L53" s="221"/>
      <c r="M53" s="221"/>
      <c r="N53" s="220"/>
      <c r="O53" s="220"/>
      <c r="P53" s="220"/>
      <c r="Q53" s="220"/>
      <c r="R53" s="221"/>
      <c r="S53" s="221"/>
      <c r="T53" s="221"/>
      <c r="U53" s="221"/>
      <c r="V53" s="221"/>
      <c r="W53" s="221"/>
      <c r="X53" s="221"/>
      <c r="Y53" s="221"/>
      <c r="Z53" s="210"/>
      <c r="AA53" s="210"/>
      <c r="AB53" s="210"/>
      <c r="AC53" s="210"/>
      <c r="AD53" s="210"/>
      <c r="AE53" s="210"/>
      <c r="AF53" s="210"/>
      <c r="AG53" s="210" t="s">
        <v>221</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3" x14ac:dyDescent="0.2">
      <c r="A54" s="217"/>
      <c r="B54" s="218"/>
      <c r="C54" s="250" t="s">
        <v>1548</v>
      </c>
      <c r="D54" s="244"/>
      <c r="E54" s="244"/>
      <c r="F54" s="244"/>
      <c r="G54" s="244"/>
      <c r="H54" s="221"/>
      <c r="I54" s="221"/>
      <c r="J54" s="221"/>
      <c r="K54" s="221"/>
      <c r="L54" s="221"/>
      <c r="M54" s="221"/>
      <c r="N54" s="220"/>
      <c r="O54" s="220"/>
      <c r="P54" s="220"/>
      <c r="Q54" s="220"/>
      <c r="R54" s="221"/>
      <c r="S54" s="221"/>
      <c r="T54" s="221"/>
      <c r="U54" s="221"/>
      <c r="V54" s="221"/>
      <c r="W54" s="221"/>
      <c r="X54" s="221"/>
      <c r="Y54" s="221"/>
      <c r="Z54" s="210"/>
      <c r="AA54" s="210"/>
      <c r="AB54" s="210"/>
      <c r="AC54" s="210"/>
      <c r="AD54" s="210"/>
      <c r="AE54" s="210"/>
      <c r="AF54" s="210"/>
      <c r="AG54" s="210" t="s">
        <v>221</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3" x14ac:dyDescent="0.2">
      <c r="A55" s="217"/>
      <c r="B55" s="218"/>
      <c r="C55" s="264" t="s">
        <v>587</v>
      </c>
      <c r="D55" s="223"/>
      <c r="E55" s="224"/>
      <c r="F55" s="225"/>
      <c r="G55" s="225"/>
      <c r="H55" s="221"/>
      <c r="I55" s="221"/>
      <c r="J55" s="221"/>
      <c r="K55" s="221"/>
      <c r="L55" s="221"/>
      <c r="M55" s="221"/>
      <c r="N55" s="220"/>
      <c r="O55" s="220"/>
      <c r="P55" s="220"/>
      <c r="Q55" s="220"/>
      <c r="R55" s="221"/>
      <c r="S55" s="221"/>
      <c r="T55" s="221"/>
      <c r="U55" s="221"/>
      <c r="V55" s="221"/>
      <c r="W55" s="221"/>
      <c r="X55" s="221"/>
      <c r="Y55" s="221"/>
      <c r="Z55" s="210"/>
      <c r="AA55" s="210"/>
      <c r="AB55" s="210"/>
      <c r="AC55" s="210"/>
      <c r="AD55" s="210"/>
      <c r="AE55" s="210"/>
      <c r="AF55" s="210"/>
      <c r="AG55" s="210" t="s">
        <v>221</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ht="33.75" outlineLevel="3" x14ac:dyDescent="0.2">
      <c r="A56" s="217"/>
      <c r="B56" s="218"/>
      <c r="C56" s="250" t="s">
        <v>1549</v>
      </c>
      <c r="D56" s="244"/>
      <c r="E56" s="244"/>
      <c r="F56" s="244"/>
      <c r="G56" s="244"/>
      <c r="H56" s="221"/>
      <c r="I56" s="221"/>
      <c r="J56" s="221"/>
      <c r="K56" s="221"/>
      <c r="L56" s="221"/>
      <c r="M56" s="221"/>
      <c r="N56" s="220"/>
      <c r="O56" s="220"/>
      <c r="P56" s="220"/>
      <c r="Q56" s="220"/>
      <c r="R56" s="221"/>
      <c r="S56" s="221"/>
      <c r="T56" s="221"/>
      <c r="U56" s="221"/>
      <c r="V56" s="221"/>
      <c r="W56" s="221"/>
      <c r="X56" s="221"/>
      <c r="Y56" s="221"/>
      <c r="Z56" s="210"/>
      <c r="AA56" s="210"/>
      <c r="AB56" s="210"/>
      <c r="AC56" s="210"/>
      <c r="AD56" s="210"/>
      <c r="AE56" s="210"/>
      <c r="AF56" s="210"/>
      <c r="AG56" s="210" t="s">
        <v>221</v>
      </c>
      <c r="AH56" s="210"/>
      <c r="AI56" s="210"/>
      <c r="AJ56" s="210"/>
      <c r="AK56" s="210"/>
      <c r="AL56" s="210"/>
      <c r="AM56" s="210"/>
      <c r="AN56" s="210"/>
      <c r="AO56" s="210"/>
      <c r="AP56" s="210"/>
      <c r="AQ56" s="210"/>
      <c r="AR56" s="210"/>
      <c r="AS56" s="210"/>
      <c r="AT56" s="210"/>
      <c r="AU56" s="210"/>
      <c r="AV56" s="210"/>
      <c r="AW56" s="210"/>
      <c r="AX56" s="210"/>
      <c r="AY56" s="210"/>
      <c r="AZ56" s="210"/>
      <c r="BA56" s="245" t="str">
        <f>C56</f>
        <v>Služba   API (  Flow Connectivity) umožňuje interakci mezi softwarovými aplikacemi a výtahy   prostřednictvím   Digital Platform (Cloud). Spojení lze použít k umožnění interakce mezi aktuálně dostupnými digitálními službami (např.   Residential Flow) a všemi budoucími službami s výtahy  , které mají aktivovanou službu API.</v>
      </c>
      <c r="BB56" s="210"/>
      <c r="BC56" s="210"/>
      <c r="BD56" s="210"/>
      <c r="BE56" s="210"/>
      <c r="BF56" s="210"/>
      <c r="BG56" s="210"/>
      <c r="BH56" s="210"/>
    </row>
    <row r="57" spans="1:60" outlineLevel="3" x14ac:dyDescent="0.2">
      <c r="A57" s="217"/>
      <c r="B57" s="218"/>
      <c r="C57" s="250" t="s">
        <v>1550</v>
      </c>
      <c r="D57" s="244"/>
      <c r="E57" s="244"/>
      <c r="F57" s="244"/>
      <c r="G57" s="244"/>
      <c r="H57" s="221"/>
      <c r="I57" s="221"/>
      <c r="J57" s="221"/>
      <c r="K57" s="221"/>
      <c r="L57" s="221"/>
      <c r="M57" s="221"/>
      <c r="N57" s="220"/>
      <c r="O57" s="220"/>
      <c r="P57" s="220"/>
      <c r="Q57" s="220"/>
      <c r="R57" s="221"/>
      <c r="S57" s="221"/>
      <c r="T57" s="221"/>
      <c r="U57" s="221"/>
      <c r="V57" s="221"/>
      <c r="W57" s="221"/>
      <c r="X57" s="221"/>
      <c r="Y57" s="221"/>
      <c r="Z57" s="210"/>
      <c r="AA57" s="210"/>
      <c r="AB57" s="210"/>
      <c r="AC57" s="210"/>
      <c r="AD57" s="210"/>
      <c r="AE57" s="210"/>
      <c r="AF57" s="210"/>
      <c r="AG57" s="210" t="s">
        <v>221</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3" x14ac:dyDescent="0.2">
      <c r="A58" s="217"/>
      <c r="B58" s="218"/>
      <c r="C58" s="250" t="s">
        <v>1581</v>
      </c>
      <c r="D58" s="244"/>
      <c r="E58" s="244"/>
      <c r="F58" s="244"/>
      <c r="G58" s="244"/>
      <c r="H58" s="221"/>
      <c r="I58" s="221"/>
      <c r="J58" s="221"/>
      <c r="K58" s="221"/>
      <c r="L58" s="221"/>
      <c r="M58" s="221"/>
      <c r="N58" s="220"/>
      <c r="O58" s="220"/>
      <c r="P58" s="220"/>
      <c r="Q58" s="220"/>
      <c r="R58" s="221"/>
      <c r="S58" s="221"/>
      <c r="T58" s="221"/>
      <c r="U58" s="221"/>
      <c r="V58" s="221"/>
      <c r="W58" s="221"/>
      <c r="X58" s="221"/>
      <c r="Y58" s="221"/>
      <c r="Z58" s="210"/>
      <c r="AA58" s="210"/>
      <c r="AB58" s="210"/>
      <c r="AC58" s="210"/>
      <c r="AD58" s="210"/>
      <c r="AE58" s="210"/>
      <c r="AF58" s="210"/>
      <c r="AG58" s="210" t="s">
        <v>221</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3" x14ac:dyDescent="0.2">
      <c r="A59" s="217"/>
      <c r="B59" s="218"/>
      <c r="C59" s="250" t="s">
        <v>1582</v>
      </c>
      <c r="D59" s="244"/>
      <c r="E59" s="244"/>
      <c r="F59" s="244"/>
      <c r="G59" s="244"/>
      <c r="H59" s="221"/>
      <c r="I59" s="221"/>
      <c r="J59" s="221"/>
      <c r="K59" s="221"/>
      <c r="L59" s="221"/>
      <c r="M59" s="221"/>
      <c r="N59" s="220"/>
      <c r="O59" s="220"/>
      <c r="P59" s="220"/>
      <c r="Q59" s="220"/>
      <c r="R59" s="221"/>
      <c r="S59" s="221"/>
      <c r="T59" s="221"/>
      <c r="U59" s="221"/>
      <c r="V59" s="221"/>
      <c r="W59" s="221"/>
      <c r="X59" s="221"/>
      <c r="Y59" s="221"/>
      <c r="Z59" s="210"/>
      <c r="AA59" s="210"/>
      <c r="AB59" s="210"/>
      <c r="AC59" s="210"/>
      <c r="AD59" s="210"/>
      <c r="AE59" s="210"/>
      <c r="AF59" s="210"/>
      <c r="AG59" s="210" t="s">
        <v>221</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3" x14ac:dyDescent="0.2">
      <c r="A60" s="217"/>
      <c r="B60" s="218"/>
      <c r="C60" s="250" t="s">
        <v>1583</v>
      </c>
      <c r="D60" s="244"/>
      <c r="E60" s="244"/>
      <c r="F60" s="244"/>
      <c r="G60" s="244"/>
      <c r="H60" s="221"/>
      <c r="I60" s="221"/>
      <c r="J60" s="221"/>
      <c r="K60" s="221"/>
      <c r="L60" s="221"/>
      <c r="M60" s="221"/>
      <c r="N60" s="220"/>
      <c r="O60" s="220"/>
      <c r="P60" s="220"/>
      <c r="Q60" s="220"/>
      <c r="R60" s="221"/>
      <c r="S60" s="221"/>
      <c r="T60" s="221"/>
      <c r="U60" s="221"/>
      <c r="V60" s="221"/>
      <c r="W60" s="221"/>
      <c r="X60" s="221"/>
      <c r="Y60" s="221"/>
      <c r="Z60" s="210"/>
      <c r="AA60" s="210"/>
      <c r="AB60" s="210"/>
      <c r="AC60" s="210"/>
      <c r="AD60" s="210"/>
      <c r="AE60" s="210"/>
      <c r="AF60" s="210"/>
      <c r="AG60" s="210" t="s">
        <v>221</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3" x14ac:dyDescent="0.2">
      <c r="A61" s="217"/>
      <c r="B61" s="218"/>
      <c r="C61" s="250" t="s">
        <v>1551</v>
      </c>
      <c r="D61" s="244"/>
      <c r="E61" s="244"/>
      <c r="F61" s="244"/>
      <c r="G61" s="244"/>
      <c r="H61" s="221"/>
      <c r="I61" s="221"/>
      <c r="J61" s="221"/>
      <c r="K61" s="221"/>
      <c r="L61" s="221"/>
      <c r="M61" s="221"/>
      <c r="N61" s="220"/>
      <c r="O61" s="220"/>
      <c r="P61" s="220"/>
      <c r="Q61" s="220"/>
      <c r="R61" s="221"/>
      <c r="S61" s="221"/>
      <c r="T61" s="221"/>
      <c r="U61" s="221"/>
      <c r="V61" s="221"/>
      <c r="W61" s="221"/>
      <c r="X61" s="221"/>
      <c r="Y61" s="221"/>
      <c r="Z61" s="210"/>
      <c r="AA61" s="210"/>
      <c r="AB61" s="210"/>
      <c r="AC61" s="210"/>
      <c r="AD61" s="210"/>
      <c r="AE61" s="210"/>
      <c r="AF61" s="210"/>
      <c r="AG61" s="210" t="s">
        <v>221</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3" x14ac:dyDescent="0.2">
      <c r="A62" s="217"/>
      <c r="B62" s="218"/>
      <c r="C62" s="250" t="s">
        <v>1552</v>
      </c>
      <c r="D62" s="244"/>
      <c r="E62" s="244"/>
      <c r="F62" s="244"/>
      <c r="G62" s="244"/>
      <c r="H62" s="221"/>
      <c r="I62" s="221"/>
      <c r="J62" s="221"/>
      <c r="K62" s="221"/>
      <c r="L62" s="221"/>
      <c r="M62" s="221"/>
      <c r="N62" s="220"/>
      <c r="O62" s="220"/>
      <c r="P62" s="220"/>
      <c r="Q62" s="220"/>
      <c r="R62" s="221"/>
      <c r="S62" s="221"/>
      <c r="T62" s="221"/>
      <c r="U62" s="221"/>
      <c r="V62" s="221"/>
      <c r="W62" s="221"/>
      <c r="X62" s="221"/>
      <c r="Y62" s="221"/>
      <c r="Z62" s="210"/>
      <c r="AA62" s="210"/>
      <c r="AB62" s="210"/>
      <c r="AC62" s="210"/>
      <c r="AD62" s="210"/>
      <c r="AE62" s="210"/>
      <c r="AF62" s="210"/>
      <c r="AG62" s="210" t="s">
        <v>221</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3" x14ac:dyDescent="0.2">
      <c r="A63" s="217"/>
      <c r="B63" s="218"/>
      <c r="C63" s="250" t="s">
        <v>1553</v>
      </c>
      <c r="D63" s="244"/>
      <c r="E63" s="244"/>
      <c r="F63" s="244"/>
      <c r="G63" s="244"/>
      <c r="H63" s="221"/>
      <c r="I63" s="221"/>
      <c r="J63" s="221"/>
      <c r="K63" s="221"/>
      <c r="L63" s="221"/>
      <c r="M63" s="221"/>
      <c r="N63" s="220"/>
      <c r="O63" s="220"/>
      <c r="P63" s="220"/>
      <c r="Q63" s="220"/>
      <c r="R63" s="221"/>
      <c r="S63" s="221"/>
      <c r="T63" s="221"/>
      <c r="U63" s="221"/>
      <c r="V63" s="221"/>
      <c r="W63" s="221"/>
      <c r="X63" s="221"/>
      <c r="Y63" s="221"/>
      <c r="Z63" s="210"/>
      <c r="AA63" s="210"/>
      <c r="AB63" s="210"/>
      <c r="AC63" s="210"/>
      <c r="AD63" s="210"/>
      <c r="AE63" s="210"/>
      <c r="AF63" s="210"/>
      <c r="AG63" s="210" t="s">
        <v>221</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3" x14ac:dyDescent="0.2">
      <c r="A64" s="217"/>
      <c r="B64" s="218"/>
      <c r="C64" s="250" t="s">
        <v>1554</v>
      </c>
      <c r="D64" s="244"/>
      <c r="E64" s="244"/>
      <c r="F64" s="244"/>
      <c r="G64" s="244"/>
      <c r="H64" s="221"/>
      <c r="I64" s="221"/>
      <c r="J64" s="221"/>
      <c r="K64" s="221"/>
      <c r="L64" s="221"/>
      <c r="M64" s="221"/>
      <c r="N64" s="220"/>
      <c r="O64" s="220"/>
      <c r="P64" s="220"/>
      <c r="Q64" s="220"/>
      <c r="R64" s="221"/>
      <c r="S64" s="221"/>
      <c r="T64" s="221"/>
      <c r="U64" s="221"/>
      <c r="V64" s="221"/>
      <c r="W64" s="221"/>
      <c r="X64" s="221"/>
      <c r="Y64" s="221"/>
      <c r="Z64" s="210"/>
      <c r="AA64" s="210"/>
      <c r="AB64" s="210"/>
      <c r="AC64" s="210"/>
      <c r="AD64" s="210"/>
      <c r="AE64" s="210"/>
      <c r="AF64" s="210"/>
      <c r="AG64" s="210" t="s">
        <v>221</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3" x14ac:dyDescent="0.2">
      <c r="A65" s="217"/>
      <c r="B65" s="218"/>
      <c r="C65" s="250" t="s">
        <v>1555</v>
      </c>
      <c r="D65" s="244"/>
      <c r="E65" s="244"/>
      <c r="F65" s="244"/>
      <c r="G65" s="244"/>
      <c r="H65" s="221"/>
      <c r="I65" s="221"/>
      <c r="J65" s="221"/>
      <c r="K65" s="221"/>
      <c r="L65" s="221"/>
      <c r="M65" s="221"/>
      <c r="N65" s="220"/>
      <c r="O65" s="220"/>
      <c r="P65" s="220"/>
      <c r="Q65" s="220"/>
      <c r="R65" s="221"/>
      <c r="S65" s="221"/>
      <c r="T65" s="221"/>
      <c r="U65" s="221"/>
      <c r="V65" s="221"/>
      <c r="W65" s="221"/>
      <c r="X65" s="221"/>
      <c r="Y65" s="221"/>
      <c r="Z65" s="210"/>
      <c r="AA65" s="210"/>
      <c r="AB65" s="210"/>
      <c r="AC65" s="210"/>
      <c r="AD65" s="210"/>
      <c r="AE65" s="210"/>
      <c r="AF65" s="210"/>
      <c r="AG65" s="210" t="s">
        <v>221</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3" x14ac:dyDescent="0.2">
      <c r="A66" s="217"/>
      <c r="B66" s="218"/>
      <c r="C66" s="250" t="s">
        <v>1556</v>
      </c>
      <c r="D66" s="244"/>
      <c r="E66" s="244"/>
      <c r="F66" s="244"/>
      <c r="G66" s="244"/>
      <c r="H66" s="221"/>
      <c r="I66" s="221"/>
      <c r="J66" s="221"/>
      <c r="K66" s="221"/>
      <c r="L66" s="221"/>
      <c r="M66" s="221"/>
      <c r="N66" s="220"/>
      <c r="O66" s="220"/>
      <c r="P66" s="220"/>
      <c r="Q66" s="220"/>
      <c r="R66" s="221"/>
      <c r="S66" s="221"/>
      <c r="T66" s="221"/>
      <c r="U66" s="221"/>
      <c r="V66" s="221"/>
      <c r="W66" s="221"/>
      <c r="X66" s="221"/>
      <c r="Y66" s="221"/>
      <c r="Z66" s="210"/>
      <c r="AA66" s="210"/>
      <c r="AB66" s="210"/>
      <c r="AC66" s="210"/>
      <c r="AD66" s="210"/>
      <c r="AE66" s="210"/>
      <c r="AF66" s="210"/>
      <c r="AG66" s="210" t="s">
        <v>221</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3" x14ac:dyDescent="0.2">
      <c r="A67" s="217"/>
      <c r="B67" s="218"/>
      <c r="C67" s="250" t="s">
        <v>1584</v>
      </c>
      <c r="D67" s="244"/>
      <c r="E67" s="244"/>
      <c r="F67" s="244"/>
      <c r="G67" s="244"/>
      <c r="H67" s="221"/>
      <c r="I67" s="221"/>
      <c r="J67" s="221"/>
      <c r="K67" s="221"/>
      <c r="L67" s="221"/>
      <c r="M67" s="221"/>
      <c r="N67" s="220"/>
      <c r="O67" s="220"/>
      <c r="P67" s="220"/>
      <c r="Q67" s="220"/>
      <c r="R67" s="221"/>
      <c r="S67" s="221"/>
      <c r="T67" s="221"/>
      <c r="U67" s="221"/>
      <c r="V67" s="221"/>
      <c r="W67" s="221"/>
      <c r="X67" s="221"/>
      <c r="Y67" s="221"/>
      <c r="Z67" s="210"/>
      <c r="AA67" s="210"/>
      <c r="AB67" s="210"/>
      <c r="AC67" s="210"/>
      <c r="AD67" s="210"/>
      <c r="AE67" s="210"/>
      <c r="AF67" s="210"/>
      <c r="AG67" s="210" t="s">
        <v>221</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3" x14ac:dyDescent="0.2">
      <c r="A68" s="217"/>
      <c r="B68" s="218"/>
      <c r="C68" s="264" t="s">
        <v>587</v>
      </c>
      <c r="D68" s="223"/>
      <c r="E68" s="224"/>
      <c r="F68" s="225"/>
      <c r="G68" s="225"/>
      <c r="H68" s="221"/>
      <c r="I68" s="221"/>
      <c r="J68" s="221"/>
      <c r="K68" s="221"/>
      <c r="L68" s="221"/>
      <c r="M68" s="221"/>
      <c r="N68" s="220"/>
      <c r="O68" s="220"/>
      <c r="P68" s="220"/>
      <c r="Q68" s="220"/>
      <c r="R68" s="221"/>
      <c r="S68" s="221"/>
      <c r="T68" s="221"/>
      <c r="U68" s="221"/>
      <c r="V68" s="221"/>
      <c r="W68" s="221"/>
      <c r="X68" s="221"/>
      <c r="Y68" s="221"/>
      <c r="Z68" s="210"/>
      <c r="AA68" s="210"/>
      <c r="AB68" s="210"/>
      <c r="AC68" s="210"/>
      <c r="AD68" s="210"/>
      <c r="AE68" s="210"/>
      <c r="AF68" s="210"/>
      <c r="AG68" s="210" t="s">
        <v>221</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3" x14ac:dyDescent="0.2">
      <c r="A69" s="217"/>
      <c r="B69" s="218"/>
      <c r="C69" s="250" t="s">
        <v>1557</v>
      </c>
      <c r="D69" s="244"/>
      <c r="E69" s="244"/>
      <c r="F69" s="244"/>
      <c r="G69" s="244"/>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221</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3" x14ac:dyDescent="0.2">
      <c r="A70" s="217"/>
      <c r="B70" s="218"/>
      <c r="C70" s="250" t="s">
        <v>1585</v>
      </c>
      <c r="D70" s="244"/>
      <c r="E70" s="244"/>
      <c r="F70" s="244"/>
      <c r="G70" s="244"/>
      <c r="H70" s="221"/>
      <c r="I70" s="221"/>
      <c r="J70" s="221"/>
      <c r="K70" s="221"/>
      <c r="L70" s="221"/>
      <c r="M70" s="221"/>
      <c r="N70" s="220"/>
      <c r="O70" s="220"/>
      <c r="P70" s="220"/>
      <c r="Q70" s="220"/>
      <c r="R70" s="221"/>
      <c r="S70" s="221"/>
      <c r="T70" s="221"/>
      <c r="U70" s="221"/>
      <c r="V70" s="221"/>
      <c r="W70" s="221"/>
      <c r="X70" s="221"/>
      <c r="Y70" s="221"/>
      <c r="Z70" s="210"/>
      <c r="AA70" s="210"/>
      <c r="AB70" s="210"/>
      <c r="AC70" s="210"/>
      <c r="AD70" s="210"/>
      <c r="AE70" s="210"/>
      <c r="AF70" s="210"/>
      <c r="AG70" s="210" t="s">
        <v>221</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3" x14ac:dyDescent="0.2">
      <c r="A71" s="217"/>
      <c r="B71" s="218"/>
      <c r="C71" s="250" t="s">
        <v>1586</v>
      </c>
      <c r="D71" s="244"/>
      <c r="E71" s="244"/>
      <c r="F71" s="244"/>
      <c r="G71" s="244"/>
      <c r="H71" s="221"/>
      <c r="I71" s="221"/>
      <c r="J71" s="221"/>
      <c r="K71" s="221"/>
      <c r="L71" s="221"/>
      <c r="M71" s="221"/>
      <c r="N71" s="220"/>
      <c r="O71" s="220"/>
      <c r="P71" s="220"/>
      <c r="Q71" s="220"/>
      <c r="R71" s="221"/>
      <c r="S71" s="221"/>
      <c r="T71" s="221"/>
      <c r="U71" s="221"/>
      <c r="V71" s="221"/>
      <c r="W71" s="221"/>
      <c r="X71" s="221"/>
      <c r="Y71" s="221"/>
      <c r="Z71" s="210"/>
      <c r="AA71" s="210"/>
      <c r="AB71" s="210"/>
      <c r="AC71" s="210"/>
      <c r="AD71" s="210"/>
      <c r="AE71" s="210"/>
      <c r="AF71" s="210"/>
      <c r="AG71" s="210" t="s">
        <v>221</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3" x14ac:dyDescent="0.2">
      <c r="A72" s="217"/>
      <c r="B72" s="218"/>
      <c r="C72" s="250" t="s">
        <v>1587</v>
      </c>
      <c r="D72" s="244"/>
      <c r="E72" s="244"/>
      <c r="F72" s="244"/>
      <c r="G72" s="244"/>
      <c r="H72" s="221"/>
      <c r="I72" s="221"/>
      <c r="J72" s="221"/>
      <c r="K72" s="221"/>
      <c r="L72" s="221"/>
      <c r="M72" s="221"/>
      <c r="N72" s="220"/>
      <c r="O72" s="220"/>
      <c r="P72" s="220"/>
      <c r="Q72" s="220"/>
      <c r="R72" s="221"/>
      <c r="S72" s="221"/>
      <c r="T72" s="221"/>
      <c r="U72" s="221"/>
      <c r="V72" s="221"/>
      <c r="W72" s="221"/>
      <c r="X72" s="221"/>
      <c r="Y72" s="221"/>
      <c r="Z72" s="210"/>
      <c r="AA72" s="210"/>
      <c r="AB72" s="210"/>
      <c r="AC72" s="210"/>
      <c r="AD72" s="210"/>
      <c r="AE72" s="210"/>
      <c r="AF72" s="210"/>
      <c r="AG72" s="210" t="s">
        <v>221</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3" x14ac:dyDescent="0.2">
      <c r="A73" s="217"/>
      <c r="B73" s="218"/>
      <c r="C73" s="250" t="s">
        <v>1558</v>
      </c>
      <c r="D73" s="244"/>
      <c r="E73" s="244"/>
      <c r="F73" s="244"/>
      <c r="G73" s="244"/>
      <c r="H73" s="221"/>
      <c r="I73" s="221"/>
      <c r="J73" s="221"/>
      <c r="K73" s="221"/>
      <c r="L73" s="221"/>
      <c r="M73" s="221"/>
      <c r="N73" s="220"/>
      <c r="O73" s="220"/>
      <c r="P73" s="220"/>
      <c r="Q73" s="220"/>
      <c r="R73" s="221"/>
      <c r="S73" s="221"/>
      <c r="T73" s="221"/>
      <c r="U73" s="221"/>
      <c r="V73" s="221"/>
      <c r="W73" s="221"/>
      <c r="X73" s="221"/>
      <c r="Y73" s="221"/>
      <c r="Z73" s="210"/>
      <c r="AA73" s="210"/>
      <c r="AB73" s="210"/>
      <c r="AC73" s="210"/>
      <c r="AD73" s="210"/>
      <c r="AE73" s="210"/>
      <c r="AF73" s="210"/>
      <c r="AG73" s="210" t="s">
        <v>221</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3" x14ac:dyDescent="0.2">
      <c r="A74" s="217"/>
      <c r="B74" s="218"/>
      <c r="C74" s="250" t="s">
        <v>1559</v>
      </c>
      <c r="D74" s="244"/>
      <c r="E74" s="244"/>
      <c r="F74" s="244"/>
      <c r="G74" s="244"/>
      <c r="H74" s="221"/>
      <c r="I74" s="221"/>
      <c r="J74" s="221"/>
      <c r="K74" s="221"/>
      <c r="L74" s="221"/>
      <c r="M74" s="221"/>
      <c r="N74" s="220"/>
      <c r="O74" s="220"/>
      <c r="P74" s="220"/>
      <c r="Q74" s="220"/>
      <c r="R74" s="221"/>
      <c r="S74" s="221"/>
      <c r="T74" s="221"/>
      <c r="U74" s="221"/>
      <c r="V74" s="221"/>
      <c r="W74" s="221"/>
      <c r="X74" s="221"/>
      <c r="Y74" s="221"/>
      <c r="Z74" s="210"/>
      <c r="AA74" s="210"/>
      <c r="AB74" s="210"/>
      <c r="AC74" s="210"/>
      <c r="AD74" s="210"/>
      <c r="AE74" s="210"/>
      <c r="AF74" s="210"/>
      <c r="AG74" s="210" t="s">
        <v>221</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3" x14ac:dyDescent="0.2">
      <c r="A75" s="217"/>
      <c r="B75" s="218"/>
      <c r="C75" s="250" t="s">
        <v>1560</v>
      </c>
      <c r="D75" s="244"/>
      <c r="E75" s="244"/>
      <c r="F75" s="244"/>
      <c r="G75" s="244"/>
      <c r="H75" s="221"/>
      <c r="I75" s="221"/>
      <c r="J75" s="221"/>
      <c r="K75" s="221"/>
      <c r="L75" s="221"/>
      <c r="M75" s="221"/>
      <c r="N75" s="220"/>
      <c r="O75" s="220"/>
      <c r="P75" s="220"/>
      <c r="Q75" s="220"/>
      <c r="R75" s="221"/>
      <c r="S75" s="221"/>
      <c r="T75" s="221"/>
      <c r="U75" s="221"/>
      <c r="V75" s="221"/>
      <c r="W75" s="221"/>
      <c r="X75" s="221"/>
      <c r="Y75" s="221"/>
      <c r="Z75" s="210"/>
      <c r="AA75" s="210"/>
      <c r="AB75" s="210"/>
      <c r="AC75" s="210"/>
      <c r="AD75" s="210"/>
      <c r="AE75" s="210"/>
      <c r="AF75" s="210"/>
      <c r="AG75" s="210" t="s">
        <v>221</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3" x14ac:dyDescent="0.2">
      <c r="A76" s="217"/>
      <c r="B76" s="218"/>
      <c r="C76" s="264" t="s">
        <v>587</v>
      </c>
      <c r="D76" s="223"/>
      <c r="E76" s="224"/>
      <c r="F76" s="225"/>
      <c r="G76" s="225"/>
      <c r="H76" s="221"/>
      <c r="I76" s="221"/>
      <c r="J76" s="221"/>
      <c r="K76" s="221"/>
      <c r="L76" s="221"/>
      <c r="M76" s="221"/>
      <c r="N76" s="220"/>
      <c r="O76" s="220"/>
      <c r="P76" s="220"/>
      <c r="Q76" s="220"/>
      <c r="R76" s="221"/>
      <c r="S76" s="221"/>
      <c r="T76" s="221"/>
      <c r="U76" s="221"/>
      <c r="V76" s="221"/>
      <c r="W76" s="221"/>
      <c r="X76" s="221"/>
      <c r="Y76" s="221"/>
      <c r="Z76" s="210"/>
      <c r="AA76" s="210"/>
      <c r="AB76" s="210"/>
      <c r="AC76" s="210"/>
      <c r="AD76" s="210"/>
      <c r="AE76" s="210"/>
      <c r="AF76" s="210"/>
      <c r="AG76" s="210" t="s">
        <v>221</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3" x14ac:dyDescent="0.2">
      <c r="A77" s="217"/>
      <c r="B77" s="218"/>
      <c r="C77" s="250" t="s">
        <v>1561</v>
      </c>
      <c r="D77" s="244"/>
      <c r="E77" s="244"/>
      <c r="F77" s="244"/>
      <c r="G77" s="244"/>
      <c r="H77" s="221"/>
      <c r="I77" s="221"/>
      <c r="J77" s="221"/>
      <c r="K77" s="221"/>
      <c r="L77" s="221"/>
      <c r="M77" s="221"/>
      <c r="N77" s="220"/>
      <c r="O77" s="220"/>
      <c r="P77" s="220"/>
      <c r="Q77" s="220"/>
      <c r="R77" s="221"/>
      <c r="S77" s="221"/>
      <c r="T77" s="221"/>
      <c r="U77" s="221"/>
      <c r="V77" s="221"/>
      <c r="W77" s="221"/>
      <c r="X77" s="221"/>
      <c r="Y77" s="221"/>
      <c r="Z77" s="210"/>
      <c r="AA77" s="210"/>
      <c r="AB77" s="210"/>
      <c r="AC77" s="210"/>
      <c r="AD77" s="210"/>
      <c r="AE77" s="210"/>
      <c r="AF77" s="210"/>
      <c r="AG77" s="210" t="s">
        <v>221</v>
      </c>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3" x14ac:dyDescent="0.2">
      <c r="A78" s="217"/>
      <c r="B78" s="218"/>
      <c r="C78" s="250" t="s">
        <v>1562</v>
      </c>
      <c r="D78" s="244"/>
      <c r="E78" s="244"/>
      <c r="F78" s="244"/>
      <c r="G78" s="244"/>
      <c r="H78" s="221"/>
      <c r="I78" s="221"/>
      <c r="J78" s="221"/>
      <c r="K78" s="221"/>
      <c r="L78" s="221"/>
      <c r="M78" s="221"/>
      <c r="N78" s="220"/>
      <c r="O78" s="220"/>
      <c r="P78" s="220"/>
      <c r="Q78" s="220"/>
      <c r="R78" s="221"/>
      <c r="S78" s="221"/>
      <c r="T78" s="221"/>
      <c r="U78" s="221"/>
      <c r="V78" s="221"/>
      <c r="W78" s="221"/>
      <c r="X78" s="221"/>
      <c r="Y78" s="221"/>
      <c r="Z78" s="210"/>
      <c r="AA78" s="210"/>
      <c r="AB78" s="210"/>
      <c r="AC78" s="210"/>
      <c r="AD78" s="210"/>
      <c r="AE78" s="210"/>
      <c r="AF78" s="210"/>
      <c r="AG78" s="210" t="s">
        <v>221</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3" x14ac:dyDescent="0.2">
      <c r="A79" s="217"/>
      <c r="B79" s="218"/>
      <c r="C79" s="250" t="s">
        <v>1588</v>
      </c>
      <c r="D79" s="244"/>
      <c r="E79" s="244"/>
      <c r="F79" s="244"/>
      <c r="G79" s="244"/>
      <c r="H79" s="221"/>
      <c r="I79" s="221"/>
      <c r="J79" s="221"/>
      <c r="K79" s="221"/>
      <c r="L79" s="221"/>
      <c r="M79" s="221"/>
      <c r="N79" s="220"/>
      <c r="O79" s="220"/>
      <c r="P79" s="220"/>
      <c r="Q79" s="220"/>
      <c r="R79" s="221"/>
      <c r="S79" s="221"/>
      <c r="T79" s="221"/>
      <c r="U79" s="221"/>
      <c r="V79" s="221"/>
      <c r="W79" s="221"/>
      <c r="X79" s="221"/>
      <c r="Y79" s="221"/>
      <c r="Z79" s="210"/>
      <c r="AA79" s="210"/>
      <c r="AB79" s="210"/>
      <c r="AC79" s="210"/>
      <c r="AD79" s="210"/>
      <c r="AE79" s="210"/>
      <c r="AF79" s="210"/>
      <c r="AG79" s="210" t="s">
        <v>221</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3" x14ac:dyDescent="0.2">
      <c r="A80" s="217"/>
      <c r="B80" s="218"/>
      <c r="C80" s="250" t="s">
        <v>1589</v>
      </c>
      <c r="D80" s="244"/>
      <c r="E80" s="244"/>
      <c r="F80" s="244"/>
      <c r="G80" s="244"/>
      <c r="H80" s="221"/>
      <c r="I80" s="221"/>
      <c r="J80" s="221"/>
      <c r="K80" s="221"/>
      <c r="L80" s="221"/>
      <c r="M80" s="221"/>
      <c r="N80" s="220"/>
      <c r="O80" s="220"/>
      <c r="P80" s="220"/>
      <c r="Q80" s="220"/>
      <c r="R80" s="221"/>
      <c r="S80" s="221"/>
      <c r="T80" s="221"/>
      <c r="U80" s="221"/>
      <c r="V80" s="221"/>
      <c r="W80" s="221"/>
      <c r="X80" s="221"/>
      <c r="Y80" s="221"/>
      <c r="Z80" s="210"/>
      <c r="AA80" s="210"/>
      <c r="AB80" s="210"/>
      <c r="AC80" s="210"/>
      <c r="AD80" s="210"/>
      <c r="AE80" s="210"/>
      <c r="AF80" s="210"/>
      <c r="AG80" s="210" t="s">
        <v>221</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3" x14ac:dyDescent="0.2">
      <c r="A81" s="217"/>
      <c r="B81" s="218"/>
      <c r="C81" s="250" t="s">
        <v>1590</v>
      </c>
      <c r="D81" s="244"/>
      <c r="E81" s="244"/>
      <c r="F81" s="244"/>
      <c r="G81" s="244"/>
      <c r="H81" s="221"/>
      <c r="I81" s="221"/>
      <c r="J81" s="221"/>
      <c r="K81" s="221"/>
      <c r="L81" s="221"/>
      <c r="M81" s="221"/>
      <c r="N81" s="220"/>
      <c r="O81" s="220"/>
      <c r="P81" s="220"/>
      <c r="Q81" s="220"/>
      <c r="R81" s="221"/>
      <c r="S81" s="221"/>
      <c r="T81" s="221"/>
      <c r="U81" s="221"/>
      <c r="V81" s="221"/>
      <c r="W81" s="221"/>
      <c r="X81" s="221"/>
      <c r="Y81" s="221"/>
      <c r="Z81" s="210"/>
      <c r="AA81" s="210"/>
      <c r="AB81" s="210"/>
      <c r="AC81" s="210"/>
      <c r="AD81" s="210"/>
      <c r="AE81" s="210"/>
      <c r="AF81" s="210"/>
      <c r="AG81" s="210" t="s">
        <v>221</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3" x14ac:dyDescent="0.2">
      <c r="A82" s="217"/>
      <c r="B82" s="218"/>
      <c r="C82" s="250" t="s">
        <v>1563</v>
      </c>
      <c r="D82" s="244"/>
      <c r="E82" s="244"/>
      <c r="F82" s="244"/>
      <c r="G82" s="244"/>
      <c r="H82" s="221"/>
      <c r="I82" s="221"/>
      <c r="J82" s="221"/>
      <c r="K82" s="221"/>
      <c r="L82" s="221"/>
      <c r="M82" s="221"/>
      <c r="N82" s="220"/>
      <c r="O82" s="220"/>
      <c r="P82" s="220"/>
      <c r="Q82" s="220"/>
      <c r="R82" s="221"/>
      <c r="S82" s="221"/>
      <c r="T82" s="221"/>
      <c r="U82" s="221"/>
      <c r="V82" s="221"/>
      <c r="W82" s="221"/>
      <c r="X82" s="221"/>
      <c r="Y82" s="221"/>
      <c r="Z82" s="210"/>
      <c r="AA82" s="210"/>
      <c r="AB82" s="210"/>
      <c r="AC82" s="210"/>
      <c r="AD82" s="210"/>
      <c r="AE82" s="210"/>
      <c r="AF82" s="210"/>
      <c r="AG82" s="210" t="s">
        <v>221</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3" x14ac:dyDescent="0.2">
      <c r="A83" s="217"/>
      <c r="B83" s="218"/>
      <c r="C83" s="250" t="s">
        <v>1591</v>
      </c>
      <c r="D83" s="244"/>
      <c r="E83" s="244"/>
      <c r="F83" s="244"/>
      <c r="G83" s="244"/>
      <c r="H83" s="221"/>
      <c r="I83" s="221"/>
      <c r="J83" s="221"/>
      <c r="K83" s="221"/>
      <c r="L83" s="221"/>
      <c r="M83" s="221"/>
      <c r="N83" s="220"/>
      <c r="O83" s="220"/>
      <c r="P83" s="220"/>
      <c r="Q83" s="220"/>
      <c r="R83" s="221"/>
      <c r="S83" s="221"/>
      <c r="T83" s="221"/>
      <c r="U83" s="221"/>
      <c r="V83" s="221"/>
      <c r="W83" s="221"/>
      <c r="X83" s="221"/>
      <c r="Y83" s="221"/>
      <c r="Z83" s="210"/>
      <c r="AA83" s="210"/>
      <c r="AB83" s="210"/>
      <c r="AC83" s="210"/>
      <c r="AD83" s="210"/>
      <c r="AE83" s="210"/>
      <c r="AF83" s="210"/>
      <c r="AG83" s="210" t="s">
        <v>221</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3" x14ac:dyDescent="0.2">
      <c r="A84" s="217"/>
      <c r="B84" s="218"/>
      <c r="C84" s="250" t="s">
        <v>1592</v>
      </c>
      <c r="D84" s="244"/>
      <c r="E84" s="244"/>
      <c r="F84" s="244"/>
      <c r="G84" s="244"/>
      <c r="H84" s="221"/>
      <c r="I84" s="221"/>
      <c r="J84" s="221"/>
      <c r="K84" s="221"/>
      <c r="L84" s="221"/>
      <c r="M84" s="221"/>
      <c r="N84" s="220"/>
      <c r="O84" s="220"/>
      <c r="P84" s="220"/>
      <c r="Q84" s="220"/>
      <c r="R84" s="221"/>
      <c r="S84" s="221"/>
      <c r="T84" s="221"/>
      <c r="U84" s="221"/>
      <c r="V84" s="221"/>
      <c r="W84" s="221"/>
      <c r="X84" s="221"/>
      <c r="Y84" s="221"/>
      <c r="Z84" s="210"/>
      <c r="AA84" s="210"/>
      <c r="AB84" s="210"/>
      <c r="AC84" s="210"/>
      <c r="AD84" s="210"/>
      <c r="AE84" s="210"/>
      <c r="AF84" s="210"/>
      <c r="AG84" s="210" t="s">
        <v>221</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3" x14ac:dyDescent="0.2">
      <c r="A85" s="217"/>
      <c r="B85" s="218"/>
      <c r="C85" s="250" t="s">
        <v>1564</v>
      </c>
      <c r="D85" s="244"/>
      <c r="E85" s="244"/>
      <c r="F85" s="244"/>
      <c r="G85" s="244"/>
      <c r="H85" s="221"/>
      <c r="I85" s="221"/>
      <c r="J85" s="221"/>
      <c r="K85" s="221"/>
      <c r="L85" s="221"/>
      <c r="M85" s="221"/>
      <c r="N85" s="220"/>
      <c r="O85" s="220"/>
      <c r="P85" s="220"/>
      <c r="Q85" s="220"/>
      <c r="R85" s="221"/>
      <c r="S85" s="221"/>
      <c r="T85" s="221"/>
      <c r="U85" s="221"/>
      <c r="V85" s="221"/>
      <c r="W85" s="221"/>
      <c r="X85" s="221"/>
      <c r="Y85" s="221"/>
      <c r="Z85" s="210"/>
      <c r="AA85" s="210"/>
      <c r="AB85" s="210"/>
      <c r="AC85" s="210"/>
      <c r="AD85" s="210"/>
      <c r="AE85" s="210"/>
      <c r="AF85" s="210"/>
      <c r="AG85" s="210" t="s">
        <v>221</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3" x14ac:dyDescent="0.2">
      <c r="A86" s="217"/>
      <c r="B86" s="218"/>
      <c r="C86" s="250" t="s">
        <v>1565</v>
      </c>
      <c r="D86" s="244"/>
      <c r="E86" s="244"/>
      <c r="F86" s="244"/>
      <c r="G86" s="244"/>
      <c r="H86" s="221"/>
      <c r="I86" s="221"/>
      <c r="J86" s="221"/>
      <c r="K86" s="221"/>
      <c r="L86" s="221"/>
      <c r="M86" s="221"/>
      <c r="N86" s="220"/>
      <c r="O86" s="220"/>
      <c r="P86" s="220"/>
      <c r="Q86" s="220"/>
      <c r="R86" s="221"/>
      <c r="S86" s="221"/>
      <c r="T86" s="221"/>
      <c r="U86" s="221"/>
      <c r="V86" s="221"/>
      <c r="W86" s="221"/>
      <c r="X86" s="221"/>
      <c r="Y86" s="221"/>
      <c r="Z86" s="210"/>
      <c r="AA86" s="210"/>
      <c r="AB86" s="210"/>
      <c r="AC86" s="210"/>
      <c r="AD86" s="210"/>
      <c r="AE86" s="210"/>
      <c r="AF86" s="210"/>
      <c r="AG86" s="210" t="s">
        <v>221</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3" x14ac:dyDescent="0.2">
      <c r="A87" s="217"/>
      <c r="B87" s="218"/>
      <c r="C87" s="250" t="s">
        <v>1566</v>
      </c>
      <c r="D87" s="244"/>
      <c r="E87" s="244"/>
      <c r="F87" s="244"/>
      <c r="G87" s="244"/>
      <c r="H87" s="221"/>
      <c r="I87" s="221"/>
      <c r="J87" s="221"/>
      <c r="K87" s="221"/>
      <c r="L87" s="221"/>
      <c r="M87" s="221"/>
      <c r="N87" s="220"/>
      <c r="O87" s="220"/>
      <c r="P87" s="220"/>
      <c r="Q87" s="220"/>
      <c r="R87" s="221"/>
      <c r="S87" s="221"/>
      <c r="T87" s="221"/>
      <c r="U87" s="221"/>
      <c r="V87" s="221"/>
      <c r="W87" s="221"/>
      <c r="X87" s="221"/>
      <c r="Y87" s="221"/>
      <c r="Z87" s="210"/>
      <c r="AA87" s="210"/>
      <c r="AB87" s="210"/>
      <c r="AC87" s="210"/>
      <c r="AD87" s="210"/>
      <c r="AE87" s="210"/>
      <c r="AF87" s="210"/>
      <c r="AG87" s="210" t="s">
        <v>221</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3" x14ac:dyDescent="0.2">
      <c r="A88" s="217"/>
      <c r="B88" s="218"/>
      <c r="C88" s="250" t="s">
        <v>1567</v>
      </c>
      <c r="D88" s="244"/>
      <c r="E88" s="244"/>
      <c r="F88" s="244"/>
      <c r="G88" s="244"/>
      <c r="H88" s="221"/>
      <c r="I88" s="221"/>
      <c r="J88" s="221"/>
      <c r="K88" s="221"/>
      <c r="L88" s="221"/>
      <c r="M88" s="221"/>
      <c r="N88" s="220"/>
      <c r="O88" s="220"/>
      <c r="P88" s="220"/>
      <c r="Q88" s="220"/>
      <c r="R88" s="221"/>
      <c r="S88" s="221"/>
      <c r="T88" s="221"/>
      <c r="U88" s="221"/>
      <c r="V88" s="221"/>
      <c r="W88" s="221"/>
      <c r="X88" s="221"/>
      <c r="Y88" s="221"/>
      <c r="Z88" s="210"/>
      <c r="AA88" s="210"/>
      <c r="AB88" s="210"/>
      <c r="AC88" s="210"/>
      <c r="AD88" s="210"/>
      <c r="AE88" s="210"/>
      <c r="AF88" s="210"/>
      <c r="AG88" s="210" t="s">
        <v>221</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3" x14ac:dyDescent="0.2">
      <c r="A89" s="217"/>
      <c r="B89" s="218"/>
      <c r="C89" s="250" t="s">
        <v>1568</v>
      </c>
      <c r="D89" s="244"/>
      <c r="E89" s="244"/>
      <c r="F89" s="244"/>
      <c r="G89" s="244"/>
      <c r="H89" s="221"/>
      <c r="I89" s="221"/>
      <c r="J89" s="221"/>
      <c r="K89" s="221"/>
      <c r="L89" s="221"/>
      <c r="M89" s="221"/>
      <c r="N89" s="220"/>
      <c r="O89" s="220"/>
      <c r="P89" s="220"/>
      <c r="Q89" s="220"/>
      <c r="R89" s="221"/>
      <c r="S89" s="221"/>
      <c r="T89" s="221"/>
      <c r="U89" s="221"/>
      <c r="V89" s="221"/>
      <c r="W89" s="221"/>
      <c r="X89" s="221"/>
      <c r="Y89" s="221"/>
      <c r="Z89" s="210"/>
      <c r="AA89" s="210"/>
      <c r="AB89" s="210"/>
      <c r="AC89" s="210"/>
      <c r="AD89" s="210"/>
      <c r="AE89" s="210"/>
      <c r="AF89" s="210"/>
      <c r="AG89" s="210" t="s">
        <v>221</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3" x14ac:dyDescent="0.2">
      <c r="A90" s="217"/>
      <c r="B90" s="218"/>
      <c r="C90" s="264" t="s">
        <v>587</v>
      </c>
      <c r="D90" s="223"/>
      <c r="E90" s="224"/>
      <c r="F90" s="225"/>
      <c r="G90" s="225"/>
      <c r="H90" s="221"/>
      <c r="I90" s="221"/>
      <c r="J90" s="221"/>
      <c r="K90" s="221"/>
      <c r="L90" s="221"/>
      <c r="M90" s="221"/>
      <c r="N90" s="220"/>
      <c r="O90" s="220"/>
      <c r="P90" s="220"/>
      <c r="Q90" s="220"/>
      <c r="R90" s="221"/>
      <c r="S90" s="221"/>
      <c r="T90" s="221"/>
      <c r="U90" s="221"/>
      <c r="V90" s="221"/>
      <c r="W90" s="221"/>
      <c r="X90" s="221"/>
      <c r="Y90" s="221"/>
      <c r="Z90" s="210"/>
      <c r="AA90" s="210"/>
      <c r="AB90" s="210"/>
      <c r="AC90" s="210"/>
      <c r="AD90" s="210"/>
      <c r="AE90" s="210"/>
      <c r="AF90" s="210"/>
      <c r="AG90" s="210" t="s">
        <v>221</v>
      </c>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3" x14ac:dyDescent="0.2">
      <c r="A91" s="217"/>
      <c r="B91" s="218"/>
      <c r="C91" s="250" t="s">
        <v>1569</v>
      </c>
      <c r="D91" s="244"/>
      <c r="E91" s="244"/>
      <c r="F91" s="244"/>
      <c r="G91" s="244"/>
      <c r="H91" s="221"/>
      <c r="I91" s="221"/>
      <c r="J91" s="221"/>
      <c r="K91" s="221"/>
      <c r="L91" s="221"/>
      <c r="M91" s="221"/>
      <c r="N91" s="220"/>
      <c r="O91" s="220"/>
      <c r="P91" s="220"/>
      <c r="Q91" s="220"/>
      <c r="R91" s="221"/>
      <c r="S91" s="221"/>
      <c r="T91" s="221"/>
      <c r="U91" s="221"/>
      <c r="V91" s="221"/>
      <c r="W91" s="221"/>
      <c r="X91" s="221"/>
      <c r="Y91" s="221"/>
      <c r="Z91" s="210"/>
      <c r="AA91" s="210"/>
      <c r="AB91" s="210"/>
      <c r="AC91" s="210"/>
      <c r="AD91" s="210"/>
      <c r="AE91" s="210"/>
      <c r="AF91" s="210"/>
      <c r="AG91" s="210" t="s">
        <v>221</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3" x14ac:dyDescent="0.2">
      <c r="A92" s="217"/>
      <c r="B92" s="218"/>
      <c r="C92" s="250" t="s">
        <v>1593</v>
      </c>
      <c r="D92" s="244"/>
      <c r="E92" s="244"/>
      <c r="F92" s="244"/>
      <c r="G92" s="244"/>
      <c r="H92" s="221"/>
      <c r="I92" s="221"/>
      <c r="J92" s="221"/>
      <c r="K92" s="221"/>
      <c r="L92" s="221"/>
      <c r="M92" s="221"/>
      <c r="N92" s="220"/>
      <c r="O92" s="220"/>
      <c r="P92" s="220"/>
      <c r="Q92" s="220"/>
      <c r="R92" s="221"/>
      <c r="S92" s="221"/>
      <c r="T92" s="221"/>
      <c r="U92" s="221"/>
      <c r="V92" s="221"/>
      <c r="W92" s="221"/>
      <c r="X92" s="221"/>
      <c r="Y92" s="221"/>
      <c r="Z92" s="210"/>
      <c r="AA92" s="210"/>
      <c r="AB92" s="210"/>
      <c r="AC92" s="210"/>
      <c r="AD92" s="210"/>
      <c r="AE92" s="210"/>
      <c r="AF92" s="210"/>
      <c r="AG92" s="210" t="s">
        <v>221</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3" x14ac:dyDescent="0.2">
      <c r="A93" s="217"/>
      <c r="B93" s="218"/>
      <c r="C93" s="250" t="s">
        <v>1570</v>
      </c>
      <c r="D93" s="244"/>
      <c r="E93" s="244"/>
      <c r="F93" s="244"/>
      <c r="G93" s="244"/>
      <c r="H93" s="221"/>
      <c r="I93" s="221"/>
      <c r="J93" s="221"/>
      <c r="K93" s="221"/>
      <c r="L93" s="221"/>
      <c r="M93" s="221"/>
      <c r="N93" s="220"/>
      <c r="O93" s="220"/>
      <c r="P93" s="220"/>
      <c r="Q93" s="220"/>
      <c r="R93" s="221"/>
      <c r="S93" s="221"/>
      <c r="T93" s="221"/>
      <c r="U93" s="221"/>
      <c r="V93" s="221"/>
      <c r="W93" s="221"/>
      <c r="X93" s="221"/>
      <c r="Y93" s="221"/>
      <c r="Z93" s="210"/>
      <c r="AA93" s="210"/>
      <c r="AB93" s="210"/>
      <c r="AC93" s="210"/>
      <c r="AD93" s="210"/>
      <c r="AE93" s="210"/>
      <c r="AF93" s="210"/>
      <c r="AG93" s="210" t="s">
        <v>221</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3" x14ac:dyDescent="0.2">
      <c r="A94" s="217"/>
      <c r="B94" s="218"/>
      <c r="C94" s="250" t="s">
        <v>1594</v>
      </c>
      <c r="D94" s="244"/>
      <c r="E94" s="244"/>
      <c r="F94" s="244"/>
      <c r="G94" s="244"/>
      <c r="H94" s="221"/>
      <c r="I94" s="221"/>
      <c r="J94" s="221"/>
      <c r="K94" s="221"/>
      <c r="L94" s="221"/>
      <c r="M94" s="221"/>
      <c r="N94" s="220"/>
      <c r="O94" s="220"/>
      <c r="P94" s="220"/>
      <c r="Q94" s="220"/>
      <c r="R94" s="221"/>
      <c r="S94" s="221"/>
      <c r="T94" s="221"/>
      <c r="U94" s="221"/>
      <c r="V94" s="221"/>
      <c r="W94" s="221"/>
      <c r="X94" s="221"/>
      <c r="Y94" s="221"/>
      <c r="Z94" s="210"/>
      <c r="AA94" s="210"/>
      <c r="AB94" s="210"/>
      <c r="AC94" s="210"/>
      <c r="AD94" s="210"/>
      <c r="AE94" s="210"/>
      <c r="AF94" s="210"/>
      <c r="AG94" s="210" t="s">
        <v>221</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3" x14ac:dyDescent="0.2">
      <c r="A95" s="217"/>
      <c r="B95" s="218"/>
      <c r="C95" s="250" t="s">
        <v>1571</v>
      </c>
      <c r="D95" s="244"/>
      <c r="E95" s="244"/>
      <c r="F95" s="244"/>
      <c r="G95" s="244"/>
      <c r="H95" s="221"/>
      <c r="I95" s="221"/>
      <c r="J95" s="221"/>
      <c r="K95" s="221"/>
      <c r="L95" s="221"/>
      <c r="M95" s="221"/>
      <c r="N95" s="220"/>
      <c r="O95" s="220"/>
      <c r="P95" s="220"/>
      <c r="Q95" s="220"/>
      <c r="R95" s="221"/>
      <c r="S95" s="221"/>
      <c r="T95" s="221"/>
      <c r="U95" s="221"/>
      <c r="V95" s="221"/>
      <c r="W95" s="221"/>
      <c r="X95" s="221"/>
      <c r="Y95" s="221"/>
      <c r="Z95" s="210"/>
      <c r="AA95" s="210"/>
      <c r="AB95" s="210"/>
      <c r="AC95" s="210"/>
      <c r="AD95" s="210"/>
      <c r="AE95" s="210"/>
      <c r="AF95" s="210"/>
      <c r="AG95" s="210" t="s">
        <v>221</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3" x14ac:dyDescent="0.2">
      <c r="A96" s="217"/>
      <c r="B96" s="218"/>
      <c r="C96" s="250" t="s">
        <v>1595</v>
      </c>
      <c r="D96" s="244"/>
      <c r="E96" s="244"/>
      <c r="F96" s="244"/>
      <c r="G96" s="244"/>
      <c r="H96" s="221"/>
      <c r="I96" s="221"/>
      <c r="J96" s="221"/>
      <c r="K96" s="221"/>
      <c r="L96" s="221"/>
      <c r="M96" s="221"/>
      <c r="N96" s="220"/>
      <c r="O96" s="220"/>
      <c r="P96" s="220"/>
      <c r="Q96" s="220"/>
      <c r="R96" s="221"/>
      <c r="S96" s="221"/>
      <c r="T96" s="221"/>
      <c r="U96" s="221"/>
      <c r="V96" s="221"/>
      <c r="W96" s="221"/>
      <c r="X96" s="221"/>
      <c r="Y96" s="221"/>
      <c r="Z96" s="210"/>
      <c r="AA96" s="210"/>
      <c r="AB96" s="210"/>
      <c r="AC96" s="210"/>
      <c r="AD96" s="210"/>
      <c r="AE96" s="210"/>
      <c r="AF96" s="210"/>
      <c r="AG96" s="210" t="s">
        <v>221</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3" x14ac:dyDescent="0.2">
      <c r="A97" s="217"/>
      <c r="B97" s="218"/>
      <c r="C97" s="250" t="s">
        <v>1572</v>
      </c>
      <c r="D97" s="244"/>
      <c r="E97" s="244"/>
      <c r="F97" s="244"/>
      <c r="G97" s="244"/>
      <c r="H97" s="221"/>
      <c r="I97" s="221"/>
      <c r="J97" s="221"/>
      <c r="K97" s="221"/>
      <c r="L97" s="221"/>
      <c r="M97" s="221"/>
      <c r="N97" s="220"/>
      <c r="O97" s="220"/>
      <c r="P97" s="220"/>
      <c r="Q97" s="220"/>
      <c r="R97" s="221"/>
      <c r="S97" s="221"/>
      <c r="T97" s="221"/>
      <c r="U97" s="221"/>
      <c r="V97" s="221"/>
      <c r="W97" s="221"/>
      <c r="X97" s="221"/>
      <c r="Y97" s="221"/>
      <c r="Z97" s="210"/>
      <c r="AA97" s="210"/>
      <c r="AB97" s="210"/>
      <c r="AC97" s="210"/>
      <c r="AD97" s="210"/>
      <c r="AE97" s="210"/>
      <c r="AF97" s="210"/>
      <c r="AG97" s="210" t="s">
        <v>221</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3" x14ac:dyDescent="0.2">
      <c r="A98" s="217"/>
      <c r="B98" s="218"/>
      <c r="C98" s="250" t="s">
        <v>1573</v>
      </c>
      <c r="D98" s="244"/>
      <c r="E98" s="244"/>
      <c r="F98" s="244"/>
      <c r="G98" s="244"/>
      <c r="H98" s="221"/>
      <c r="I98" s="221"/>
      <c r="J98" s="221"/>
      <c r="K98" s="221"/>
      <c r="L98" s="221"/>
      <c r="M98" s="221"/>
      <c r="N98" s="220"/>
      <c r="O98" s="220"/>
      <c r="P98" s="220"/>
      <c r="Q98" s="220"/>
      <c r="R98" s="221"/>
      <c r="S98" s="221"/>
      <c r="T98" s="221"/>
      <c r="U98" s="221"/>
      <c r="V98" s="221"/>
      <c r="W98" s="221"/>
      <c r="X98" s="221"/>
      <c r="Y98" s="221"/>
      <c r="Z98" s="210"/>
      <c r="AA98" s="210"/>
      <c r="AB98" s="210"/>
      <c r="AC98" s="210"/>
      <c r="AD98" s="210"/>
      <c r="AE98" s="210"/>
      <c r="AF98" s="210"/>
      <c r="AG98" s="210" t="s">
        <v>221</v>
      </c>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outlineLevel="3" x14ac:dyDescent="0.2">
      <c r="A99" s="217"/>
      <c r="B99" s="218"/>
      <c r="C99" s="250" t="s">
        <v>1574</v>
      </c>
      <c r="D99" s="244"/>
      <c r="E99" s="244"/>
      <c r="F99" s="244"/>
      <c r="G99" s="244"/>
      <c r="H99" s="221"/>
      <c r="I99" s="221"/>
      <c r="J99" s="221"/>
      <c r="K99" s="221"/>
      <c r="L99" s="221"/>
      <c r="M99" s="221"/>
      <c r="N99" s="220"/>
      <c r="O99" s="220"/>
      <c r="P99" s="220"/>
      <c r="Q99" s="220"/>
      <c r="R99" s="221"/>
      <c r="S99" s="221"/>
      <c r="T99" s="221"/>
      <c r="U99" s="221"/>
      <c r="V99" s="221"/>
      <c r="W99" s="221"/>
      <c r="X99" s="221"/>
      <c r="Y99" s="221"/>
      <c r="Z99" s="210"/>
      <c r="AA99" s="210"/>
      <c r="AB99" s="210"/>
      <c r="AC99" s="210"/>
      <c r="AD99" s="210"/>
      <c r="AE99" s="210"/>
      <c r="AF99" s="210"/>
      <c r="AG99" s="210" t="s">
        <v>221</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2" x14ac:dyDescent="0.2">
      <c r="A100" s="217"/>
      <c r="B100" s="218"/>
      <c r="C100" s="249" t="s">
        <v>97</v>
      </c>
      <c r="D100" s="226"/>
      <c r="E100" s="227">
        <v>1</v>
      </c>
      <c r="F100" s="221"/>
      <c r="G100" s="221"/>
      <c r="H100" s="221"/>
      <c r="I100" s="221"/>
      <c r="J100" s="221"/>
      <c r="K100" s="221"/>
      <c r="L100" s="221"/>
      <c r="M100" s="221"/>
      <c r="N100" s="220"/>
      <c r="O100" s="220"/>
      <c r="P100" s="220"/>
      <c r="Q100" s="220"/>
      <c r="R100" s="221"/>
      <c r="S100" s="221"/>
      <c r="T100" s="221"/>
      <c r="U100" s="221"/>
      <c r="V100" s="221"/>
      <c r="W100" s="221"/>
      <c r="X100" s="221"/>
      <c r="Y100" s="221"/>
      <c r="Z100" s="210"/>
      <c r="AA100" s="210"/>
      <c r="AB100" s="210"/>
      <c r="AC100" s="210"/>
      <c r="AD100" s="210"/>
      <c r="AE100" s="210"/>
      <c r="AF100" s="210"/>
      <c r="AG100" s="210" t="s">
        <v>222</v>
      </c>
      <c r="AH100" s="210">
        <v>0</v>
      </c>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1" x14ac:dyDescent="0.2">
      <c r="A101" s="236">
        <v>2</v>
      </c>
      <c r="B101" s="237" t="s">
        <v>1575</v>
      </c>
      <c r="C101" s="247" t="s">
        <v>1576</v>
      </c>
      <c r="D101" s="238" t="s">
        <v>214</v>
      </c>
      <c r="E101" s="239">
        <v>1</v>
      </c>
      <c r="F101" s="240"/>
      <c r="G101" s="241">
        <f>ROUND(E101*F101,2)</f>
        <v>0</v>
      </c>
      <c r="H101" s="240"/>
      <c r="I101" s="241">
        <f>ROUND(E101*H101,2)</f>
        <v>0</v>
      </c>
      <c r="J101" s="240"/>
      <c r="K101" s="241">
        <f>ROUND(E101*J101,2)</f>
        <v>0</v>
      </c>
      <c r="L101" s="241">
        <v>21</v>
      </c>
      <c r="M101" s="241">
        <f>G101*(1+L101/100)</f>
        <v>0</v>
      </c>
      <c r="N101" s="239">
        <v>0</v>
      </c>
      <c r="O101" s="239">
        <f>ROUND(E101*N101,2)</f>
        <v>0</v>
      </c>
      <c r="P101" s="239">
        <v>1.2</v>
      </c>
      <c r="Q101" s="239">
        <f>ROUND(E101*P101,2)</f>
        <v>1.2</v>
      </c>
      <c r="R101" s="241"/>
      <c r="S101" s="241" t="s">
        <v>215</v>
      </c>
      <c r="T101" s="242" t="s">
        <v>216</v>
      </c>
      <c r="U101" s="221">
        <v>0</v>
      </c>
      <c r="V101" s="221">
        <f>ROUND(E101*U101,2)</f>
        <v>0</v>
      </c>
      <c r="W101" s="221"/>
      <c r="X101" s="221" t="s">
        <v>217</v>
      </c>
      <c r="Y101" s="221" t="s">
        <v>218</v>
      </c>
      <c r="Z101" s="210"/>
      <c r="AA101" s="210"/>
      <c r="AB101" s="210"/>
      <c r="AC101" s="210"/>
      <c r="AD101" s="210"/>
      <c r="AE101" s="210"/>
      <c r="AF101" s="210"/>
      <c r="AG101" s="210" t="s">
        <v>385</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ht="22.5" outlineLevel="2" x14ac:dyDescent="0.2">
      <c r="A102" s="217"/>
      <c r="B102" s="218"/>
      <c r="C102" s="248" t="s">
        <v>1577</v>
      </c>
      <c r="D102" s="243"/>
      <c r="E102" s="243"/>
      <c r="F102" s="243"/>
      <c r="G102" s="243"/>
      <c r="H102" s="221"/>
      <c r="I102" s="221"/>
      <c r="J102" s="221"/>
      <c r="K102" s="221"/>
      <c r="L102" s="221"/>
      <c r="M102" s="221"/>
      <c r="N102" s="220"/>
      <c r="O102" s="220"/>
      <c r="P102" s="220"/>
      <c r="Q102" s="220"/>
      <c r="R102" s="221"/>
      <c r="S102" s="221"/>
      <c r="T102" s="221"/>
      <c r="U102" s="221"/>
      <c r="V102" s="221"/>
      <c r="W102" s="221"/>
      <c r="X102" s="221"/>
      <c r="Y102" s="221"/>
      <c r="Z102" s="210"/>
      <c r="AA102" s="210"/>
      <c r="AB102" s="210"/>
      <c r="AC102" s="210"/>
      <c r="AD102" s="210"/>
      <c r="AE102" s="210"/>
      <c r="AF102" s="210"/>
      <c r="AG102" s="210" t="s">
        <v>221</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45" t="str">
        <f>C102</f>
        <v>kompletní demontáž stávajícího výtahu, včetně elektroinstalace, hydrauliky, dveří a souvisejícího vybavení, vodících nosníků ve výtahové šachtě a ve strojovně výtahu, nakládka, odvoz a ekologická likvidace</v>
      </c>
      <c r="BB102" s="210"/>
      <c r="BC102" s="210"/>
      <c r="BD102" s="210"/>
      <c r="BE102" s="210"/>
      <c r="BF102" s="210"/>
      <c r="BG102" s="210"/>
      <c r="BH102" s="210"/>
    </row>
    <row r="103" spans="1:60" outlineLevel="2" x14ac:dyDescent="0.2">
      <c r="A103" s="217"/>
      <c r="B103" s="218"/>
      <c r="C103" s="249" t="s">
        <v>97</v>
      </c>
      <c r="D103" s="226"/>
      <c r="E103" s="227">
        <v>1</v>
      </c>
      <c r="F103" s="221"/>
      <c r="G103" s="221"/>
      <c r="H103" s="221"/>
      <c r="I103" s="221"/>
      <c r="J103" s="221"/>
      <c r="K103" s="221"/>
      <c r="L103" s="221"/>
      <c r="M103" s="221"/>
      <c r="N103" s="220"/>
      <c r="O103" s="220"/>
      <c r="P103" s="220"/>
      <c r="Q103" s="220"/>
      <c r="R103" s="221"/>
      <c r="S103" s="221"/>
      <c r="T103" s="221"/>
      <c r="U103" s="221"/>
      <c r="V103" s="221"/>
      <c r="W103" s="221"/>
      <c r="X103" s="221"/>
      <c r="Y103" s="221"/>
      <c r="Z103" s="210"/>
      <c r="AA103" s="210"/>
      <c r="AB103" s="210"/>
      <c r="AC103" s="210"/>
      <c r="AD103" s="210"/>
      <c r="AE103" s="210"/>
      <c r="AF103" s="210"/>
      <c r="AG103" s="210" t="s">
        <v>222</v>
      </c>
      <c r="AH103" s="210">
        <v>0</v>
      </c>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1" x14ac:dyDescent="0.2">
      <c r="A104" s="217">
        <v>3</v>
      </c>
      <c r="B104" s="218" t="s">
        <v>934</v>
      </c>
      <c r="C104" s="263" t="s">
        <v>935</v>
      </c>
      <c r="D104" s="219" t="s">
        <v>0</v>
      </c>
      <c r="E104" s="261"/>
      <c r="F104" s="222"/>
      <c r="G104" s="221">
        <f>ROUND(E104*F104,2)</f>
        <v>0</v>
      </c>
      <c r="H104" s="222"/>
      <c r="I104" s="221">
        <f>ROUND(E104*H104,2)</f>
        <v>0</v>
      </c>
      <c r="J104" s="222"/>
      <c r="K104" s="221">
        <f>ROUND(E104*J104,2)</f>
        <v>0</v>
      </c>
      <c r="L104" s="221">
        <v>21</v>
      </c>
      <c r="M104" s="221">
        <f>G104*(1+L104/100)</f>
        <v>0</v>
      </c>
      <c r="N104" s="220">
        <v>0</v>
      </c>
      <c r="O104" s="220">
        <f>ROUND(E104*N104,2)</f>
        <v>0</v>
      </c>
      <c r="P104" s="220">
        <v>0</v>
      </c>
      <c r="Q104" s="220">
        <f>ROUND(E104*P104,2)</f>
        <v>0</v>
      </c>
      <c r="R104" s="221"/>
      <c r="S104" s="221" t="s">
        <v>238</v>
      </c>
      <c r="T104" s="221" t="s">
        <v>216</v>
      </c>
      <c r="U104" s="221">
        <v>0</v>
      </c>
      <c r="V104" s="221">
        <f>ROUND(E104*U104,2)</f>
        <v>0</v>
      </c>
      <c r="W104" s="221"/>
      <c r="X104" s="221" t="s">
        <v>381</v>
      </c>
      <c r="Y104" s="221" t="s">
        <v>218</v>
      </c>
      <c r="Z104" s="210"/>
      <c r="AA104" s="210"/>
      <c r="AB104" s="210"/>
      <c r="AC104" s="210"/>
      <c r="AD104" s="210"/>
      <c r="AE104" s="210"/>
      <c r="AF104" s="210"/>
      <c r="AG104" s="210" t="s">
        <v>382</v>
      </c>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x14ac:dyDescent="0.2">
      <c r="A105" s="3"/>
      <c r="B105" s="4"/>
      <c r="C105" s="251"/>
      <c r="D105" s="6"/>
      <c r="E105" s="3"/>
      <c r="F105" s="3"/>
      <c r="G105" s="3"/>
      <c r="H105" s="3"/>
      <c r="I105" s="3"/>
      <c r="J105" s="3"/>
      <c r="K105" s="3"/>
      <c r="L105" s="3"/>
      <c r="M105" s="3"/>
      <c r="N105" s="3"/>
      <c r="O105" s="3"/>
      <c r="P105" s="3"/>
      <c r="Q105" s="3"/>
      <c r="R105" s="3"/>
      <c r="S105" s="3"/>
      <c r="T105" s="3"/>
      <c r="U105" s="3"/>
      <c r="V105" s="3"/>
      <c r="W105" s="3"/>
      <c r="X105" s="3"/>
      <c r="Y105" s="3"/>
      <c r="AE105">
        <v>12</v>
      </c>
      <c r="AF105">
        <v>21</v>
      </c>
      <c r="AG105" t="s">
        <v>196</v>
      </c>
    </row>
    <row r="106" spans="1:60" x14ac:dyDescent="0.2">
      <c r="A106" s="213"/>
      <c r="B106" s="214" t="s">
        <v>29</v>
      </c>
      <c r="C106" s="252"/>
      <c r="D106" s="215"/>
      <c r="E106" s="216"/>
      <c r="F106" s="216"/>
      <c r="G106" s="235">
        <f>G8</f>
        <v>0</v>
      </c>
      <c r="H106" s="3"/>
      <c r="I106" s="3"/>
      <c r="J106" s="3"/>
      <c r="K106" s="3"/>
      <c r="L106" s="3"/>
      <c r="M106" s="3"/>
      <c r="N106" s="3"/>
      <c r="O106" s="3"/>
      <c r="P106" s="3"/>
      <c r="Q106" s="3"/>
      <c r="R106" s="3"/>
      <c r="S106" s="3"/>
      <c r="T106" s="3"/>
      <c r="U106" s="3"/>
      <c r="V106" s="3"/>
      <c r="W106" s="3"/>
      <c r="X106" s="3"/>
      <c r="Y106" s="3"/>
      <c r="AE106">
        <f>SUMIF(L7:L104,AE105,G7:G104)</f>
        <v>0</v>
      </c>
      <c r="AF106">
        <f>SUMIF(L7:L104,AF105,G7:G104)</f>
        <v>0</v>
      </c>
      <c r="AG106" t="s">
        <v>255</v>
      </c>
    </row>
    <row r="107" spans="1:60" x14ac:dyDescent="0.2">
      <c r="C107" s="253"/>
      <c r="D107" s="10"/>
      <c r="AG107" t="s">
        <v>257</v>
      </c>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iiUJT7YM+bN/5nNzHRzyLciM9MGdBIfQs5LWgcuAhU6hQXi9VxmveEuFxZHXYwWvsH4F7VI1YM0re02S0NBog==" saltValue="qWXAWQ7+PMXefdiXZRFJGA==" spinCount="100000" sheet="1" formatRows="0"/>
  <mergeCells count="84">
    <mergeCell ref="C95:G95"/>
    <mergeCell ref="C96:G96"/>
    <mergeCell ref="C97:G97"/>
    <mergeCell ref="C98:G98"/>
    <mergeCell ref="C99:G99"/>
    <mergeCell ref="C102:G102"/>
    <mergeCell ref="C88:G88"/>
    <mergeCell ref="C89:G89"/>
    <mergeCell ref="C91:G91"/>
    <mergeCell ref="C92:G92"/>
    <mergeCell ref="C93:G93"/>
    <mergeCell ref="C94:G94"/>
    <mergeCell ref="C82:G82"/>
    <mergeCell ref="C83:G83"/>
    <mergeCell ref="C84:G84"/>
    <mergeCell ref="C85:G85"/>
    <mergeCell ref="C86:G86"/>
    <mergeCell ref="C87:G87"/>
    <mergeCell ref="C75:G75"/>
    <mergeCell ref="C77:G77"/>
    <mergeCell ref="C78:G78"/>
    <mergeCell ref="C79:G79"/>
    <mergeCell ref="C80:G80"/>
    <mergeCell ref="C81:G81"/>
    <mergeCell ref="C69:G69"/>
    <mergeCell ref="C70:G70"/>
    <mergeCell ref="C71:G71"/>
    <mergeCell ref="C72:G72"/>
    <mergeCell ref="C73:G73"/>
    <mergeCell ref="C74:G74"/>
    <mergeCell ref="C62:G62"/>
    <mergeCell ref="C63:G63"/>
    <mergeCell ref="C64:G64"/>
    <mergeCell ref="C65:G65"/>
    <mergeCell ref="C66:G66"/>
    <mergeCell ref="C67:G67"/>
    <mergeCell ref="C56:G56"/>
    <mergeCell ref="C57:G57"/>
    <mergeCell ref="C58:G58"/>
    <mergeCell ref="C59:G59"/>
    <mergeCell ref="C60:G60"/>
    <mergeCell ref="C61:G61"/>
    <mergeCell ref="C49:G49"/>
    <mergeCell ref="C50:G50"/>
    <mergeCell ref="C51:G51"/>
    <mergeCell ref="C52:G52"/>
    <mergeCell ref="C53:G53"/>
    <mergeCell ref="C54:G54"/>
    <mergeCell ref="C42:G42"/>
    <mergeCell ref="C43:G43"/>
    <mergeCell ref="C44:G44"/>
    <mergeCell ref="C45:G45"/>
    <mergeCell ref="C47:G47"/>
    <mergeCell ref="C48:G48"/>
    <mergeCell ref="C33:G33"/>
    <mergeCell ref="C34:G34"/>
    <mergeCell ref="C35:G35"/>
    <mergeCell ref="C36:G36"/>
    <mergeCell ref="C39:G39"/>
    <mergeCell ref="C41:G41"/>
    <mergeCell ref="C26:G26"/>
    <mergeCell ref="C27:G27"/>
    <mergeCell ref="C28:G28"/>
    <mergeCell ref="C29:G29"/>
    <mergeCell ref="C31:G31"/>
    <mergeCell ref="C32:G32"/>
    <mergeCell ref="C20:G20"/>
    <mergeCell ref="C21:G21"/>
    <mergeCell ref="C22:G22"/>
    <mergeCell ref="C23:G23"/>
    <mergeCell ref="C24:G24"/>
    <mergeCell ref="C25:G25"/>
    <mergeCell ref="C14:G14"/>
    <mergeCell ref="C15:G15"/>
    <mergeCell ref="C16:G16"/>
    <mergeCell ref="C17:G17"/>
    <mergeCell ref="C18:G18"/>
    <mergeCell ref="C19:G19"/>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68E01-AC33-4152-9331-8BF30FAF8820}">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62</v>
      </c>
      <c r="C4" s="202" t="s">
        <v>63</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97</v>
      </c>
      <c r="C8" s="246" t="s">
        <v>98</v>
      </c>
      <c r="D8" s="231"/>
      <c r="E8" s="232"/>
      <c r="F8" s="233"/>
      <c r="G8" s="233">
        <f>SUMIF(AG9:AG53,"&lt;&gt;NOR",G9:G53)</f>
        <v>0</v>
      </c>
      <c r="H8" s="233"/>
      <c r="I8" s="233">
        <f>SUM(I9:I53)</f>
        <v>0</v>
      </c>
      <c r="J8" s="233"/>
      <c r="K8" s="233">
        <f>SUM(K9:K53)</f>
        <v>0</v>
      </c>
      <c r="L8" s="233"/>
      <c r="M8" s="233">
        <f>SUM(M9:M53)</f>
        <v>0</v>
      </c>
      <c r="N8" s="232"/>
      <c r="O8" s="232">
        <f>SUM(O9:O53)</f>
        <v>21.63</v>
      </c>
      <c r="P8" s="232"/>
      <c r="Q8" s="232">
        <f>SUM(Q9:Q53)</f>
        <v>3.4299999999999997</v>
      </c>
      <c r="R8" s="233"/>
      <c r="S8" s="233"/>
      <c r="T8" s="234"/>
      <c r="U8" s="228"/>
      <c r="V8" s="228">
        <f>SUM(V9:V53)</f>
        <v>0</v>
      </c>
      <c r="W8" s="228"/>
      <c r="X8" s="228"/>
      <c r="Y8" s="228"/>
      <c r="AG8" t="s">
        <v>211</v>
      </c>
    </row>
    <row r="9" spans="1:60" outlineLevel="1" x14ac:dyDescent="0.2">
      <c r="A9" s="236">
        <v>1</v>
      </c>
      <c r="B9" s="237" t="s">
        <v>1596</v>
      </c>
      <c r="C9" s="247" t="s">
        <v>1597</v>
      </c>
      <c r="D9" s="238" t="s">
        <v>297</v>
      </c>
      <c r="E9" s="239">
        <v>4.5</v>
      </c>
      <c r="F9" s="240"/>
      <c r="G9" s="241">
        <f>ROUND(E9*F9,2)</f>
        <v>0</v>
      </c>
      <c r="H9" s="240"/>
      <c r="I9" s="241">
        <f>ROUND(E9*H9,2)</f>
        <v>0</v>
      </c>
      <c r="J9" s="240"/>
      <c r="K9" s="241">
        <f>ROUND(E9*J9,2)</f>
        <v>0</v>
      </c>
      <c r="L9" s="241">
        <v>21</v>
      </c>
      <c r="M9" s="241">
        <f>G9*(1+L9/100)</f>
        <v>0</v>
      </c>
      <c r="N9" s="239">
        <v>0</v>
      </c>
      <c r="O9" s="239">
        <f>ROUND(E9*N9,2)</f>
        <v>0</v>
      </c>
      <c r="P9" s="239">
        <v>0.22500000000000001</v>
      </c>
      <c r="Q9" s="239">
        <f>ROUND(E9*P9,2)</f>
        <v>1.01</v>
      </c>
      <c r="R9" s="241"/>
      <c r="S9" s="241" t="s">
        <v>238</v>
      </c>
      <c r="T9" s="242" t="s">
        <v>216</v>
      </c>
      <c r="U9" s="221">
        <v>0</v>
      </c>
      <c r="V9" s="221">
        <f>ROUND(E9*U9,2)</f>
        <v>0</v>
      </c>
      <c r="W9" s="221"/>
      <c r="X9" s="221" t="s">
        <v>217</v>
      </c>
      <c r="Y9" s="221" t="s">
        <v>218</v>
      </c>
      <c r="Z9" s="210"/>
      <c r="AA9" s="210"/>
      <c r="AB9" s="210"/>
      <c r="AC9" s="210"/>
      <c r="AD9" s="210"/>
      <c r="AE9" s="210"/>
      <c r="AF9" s="210"/>
      <c r="AG9" s="210" t="s">
        <v>234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1598</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3" x14ac:dyDescent="0.2">
      <c r="A11" s="217"/>
      <c r="B11" s="218"/>
      <c r="C11" s="264" t="s">
        <v>587</v>
      </c>
      <c r="D11" s="223"/>
      <c r="E11" s="224"/>
      <c r="F11" s="225"/>
      <c r="G11" s="225"/>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221</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3" x14ac:dyDescent="0.2">
      <c r="A12" s="217"/>
      <c r="B12" s="218"/>
      <c r="C12" s="250" t="s">
        <v>1599</v>
      </c>
      <c r="D12" s="244"/>
      <c r="E12" s="244"/>
      <c r="F12" s="244"/>
      <c r="G12" s="244"/>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221</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9" t="s">
        <v>1600</v>
      </c>
      <c r="D13" s="226"/>
      <c r="E13" s="227">
        <v>4.5</v>
      </c>
      <c r="F13" s="221"/>
      <c r="G13" s="221"/>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222</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36">
        <v>2</v>
      </c>
      <c r="B14" s="237" t="s">
        <v>1601</v>
      </c>
      <c r="C14" s="247" t="s">
        <v>1602</v>
      </c>
      <c r="D14" s="238" t="s">
        <v>351</v>
      </c>
      <c r="E14" s="239">
        <v>11</v>
      </c>
      <c r="F14" s="240"/>
      <c r="G14" s="241">
        <f>ROUND(E14*F14,2)</f>
        <v>0</v>
      </c>
      <c r="H14" s="240"/>
      <c r="I14" s="241">
        <f>ROUND(E14*H14,2)</f>
        <v>0</v>
      </c>
      <c r="J14" s="240"/>
      <c r="K14" s="241">
        <f>ROUND(E14*J14,2)</f>
        <v>0</v>
      </c>
      <c r="L14" s="241">
        <v>21</v>
      </c>
      <c r="M14" s="241">
        <f>G14*(1+L14/100)</f>
        <v>0</v>
      </c>
      <c r="N14" s="239">
        <v>0</v>
      </c>
      <c r="O14" s="239">
        <f>ROUND(E14*N14,2)</f>
        <v>0</v>
      </c>
      <c r="P14" s="239">
        <v>0.22</v>
      </c>
      <c r="Q14" s="239">
        <f>ROUND(E14*P14,2)</f>
        <v>2.42</v>
      </c>
      <c r="R14" s="241"/>
      <c r="S14" s="241" t="s">
        <v>238</v>
      </c>
      <c r="T14" s="242" t="s">
        <v>216</v>
      </c>
      <c r="U14" s="221">
        <v>0</v>
      </c>
      <c r="V14" s="221">
        <f>ROUND(E14*U14,2)</f>
        <v>0</v>
      </c>
      <c r="W14" s="221"/>
      <c r="X14" s="221" t="s">
        <v>217</v>
      </c>
      <c r="Y14" s="221" t="s">
        <v>218</v>
      </c>
      <c r="Z14" s="210"/>
      <c r="AA14" s="210"/>
      <c r="AB14" s="210"/>
      <c r="AC14" s="210"/>
      <c r="AD14" s="210"/>
      <c r="AE14" s="210"/>
      <c r="AF14" s="210"/>
      <c r="AG14" s="210" t="s">
        <v>234</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2" x14ac:dyDescent="0.2">
      <c r="A15" s="217"/>
      <c r="B15" s="218"/>
      <c r="C15" s="249" t="s">
        <v>70</v>
      </c>
      <c r="D15" s="226"/>
      <c r="E15" s="227">
        <v>11</v>
      </c>
      <c r="F15" s="221"/>
      <c r="G15" s="221"/>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222</v>
      </c>
      <c r="AH15" s="210">
        <v>0</v>
      </c>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36">
        <v>3</v>
      </c>
      <c r="B16" s="237" t="s">
        <v>1603</v>
      </c>
      <c r="C16" s="247" t="s">
        <v>1604</v>
      </c>
      <c r="D16" s="238" t="s">
        <v>310</v>
      </c>
      <c r="E16" s="239">
        <v>2</v>
      </c>
      <c r="F16" s="240"/>
      <c r="G16" s="241">
        <f>ROUND(E16*F16,2)</f>
        <v>0</v>
      </c>
      <c r="H16" s="240"/>
      <c r="I16" s="241">
        <f>ROUND(E16*H16,2)</f>
        <v>0</v>
      </c>
      <c r="J16" s="240"/>
      <c r="K16" s="241">
        <f>ROUND(E16*J16,2)</f>
        <v>0</v>
      </c>
      <c r="L16" s="241">
        <v>21</v>
      </c>
      <c r="M16" s="241">
        <f>G16*(1+L16/100)</f>
        <v>0</v>
      </c>
      <c r="N16" s="239">
        <v>0</v>
      </c>
      <c r="O16" s="239">
        <f>ROUND(E16*N16,2)</f>
        <v>0</v>
      </c>
      <c r="P16" s="239">
        <v>0</v>
      </c>
      <c r="Q16" s="239">
        <f>ROUND(E16*P16,2)</f>
        <v>0</v>
      </c>
      <c r="R16" s="241"/>
      <c r="S16" s="241" t="s">
        <v>238</v>
      </c>
      <c r="T16" s="242" t="s">
        <v>216</v>
      </c>
      <c r="U16" s="221">
        <v>0</v>
      </c>
      <c r="V16" s="221">
        <f>ROUND(E16*U16,2)</f>
        <v>0</v>
      </c>
      <c r="W16" s="221"/>
      <c r="X16" s="221" t="s">
        <v>217</v>
      </c>
      <c r="Y16" s="221" t="s">
        <v>218</v>
      </c>
      <c r="Z16" s="210"/>
      <c r="AA16" s="210"/>
      <c r="AB16" s="210"/>
      <c r="AC16" s="210"/>
      <c r="AD16" s="210"/>
      <c r="AE16" s="210"/>
      <c r="AF16" s="210"/>
      <c r="AG16" s="210" t="s">
        <v>234</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49" t="s">
        <v>1605</v>
      </c>
      <c r="D17" s="226"/>
      <c r="E17" s="227">
        <v>2</v>
      </c>
      <c r="F17" s="221"/>
      <c r="G17" s="221"/>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6">
        <v>4</v>
      </c>
      <c r="B18" s="237" t="s">
        <v>953</v>
      </c>
      <c r="C18" s="247" t="s">
        <v>954</v>
      </c>
      <c r="D18" s="238" t="s">
        <v>310</v>
      </c>
      <c r="E18" s="239">
        <v>67.5</v>
      </c>
      <c r="F18" s="240"/>
      <c r="G18" s="241">
        <f>ROUND(E18*F18,2)</f>
        <v>0</v>
      </c>
      <c r="H18" s="240"/>
      <c r="I18" s="241">
        <f>ROUND(E18*H18,2)</f>
        <v>0</v>
      </c>
      <c r="J18" s="240"/>
      <c r="K18" s="241">
        <f>ROUND(E18*J18,2)</f>
        <v>0</v>
      </c>
      <c r="L18" s="241">
        <v>21</v>
      </c>
      <c r="M18" s="241">
        <f>G18*(1+L18/100)</f>
        <v>0</v>
      </c>
      <c r="N18" s="239">
        <v>0</v>
      </c>
      <c r="O18" s="239">
        <f>ROUND(E18*N18,2)</f>
        <v>0</v>
      </c>
      <c r="P18" s="239">
        <v>0</v>
      </c>
      <c r="Q18" s="239">
        <f>ROUND(E18*P18,2)</f>
        <v>0</v>
      </c>
      <c r="R18" s="241"/>
      <c r="S18" s="241" t="s">
        <v>238</v>
      </c>
      <c r="T18" s="242" t="s">
        <v>216</v>
      </c>
      <c r="U18" s="221">
        <v>0</v>
      </c>
      <c r="V18" s="221">
        <f>ROUND(E18*U18,2)</f>
        <v>0</v>
      </c>
      <c r="W18" s="221"/>
      <c r="X18" s="221" t="s">
        <v>217</v>
      </c>
      <c r="Y18" s="221" t="s">
        <v>218</v>
      </c>
      <c r="Z18" s="210"/>
      <c r="AA18" s="210"/>
      <c r="AB18" s="210"/>
      <c r="AC18" s="210"/>
      <c r="AD18" s="210"/>
      <c r="AE18" s="210"/>
      <c r="AF18" s="210"/>
      <c r="AG18" s="210" t="s">
        <v>219</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9" t="s">
        <v>1606</v>
      </c>
      <c r="D19" s="226"/>
      <c r="E19" s="227">
        <v>67.5</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6">
        <v>5</v>
      </c>
      <c r="B20" s="237" t="s">
        <v>529</v>
      </c>
      <c r="C20" s="247" t="s">
        <v>530</v>
      </c>
      <c r="D20" s="238" t="s">
        <v>310</v>
      </c>
      <c r="E20" s="239">
        <v>6.75</v>
      </c>
      <c r="F20" s="240"/>
      <c r="G20" s="241">
        <f>ROUND(E20*F20,2)</f>
        <v>0</v>
      </c>
      <c r="H20" s="240"/>
      <c r="I20" s="241">
        <f>ROUND(E20*H20,2)</f>
        <v>0</v>
      </c>
      <c r="J20" s="240"/>
      <c r="K20" s="241">
        <f>ROUND(E20*J20,2)</f>
        <v>0</v>
      </c>
      <c r="L20" s="241">
        <v>21</v>
      </c>
      <c r="M20" s="241">
        <f>G20*(1+L20/100)</f>
        <v>0</v>
      </c>
      <c r="N20" s="239">
        <v>0</v>
      </c>
      <c r="O20" s="239">
        <f>ROUND(E20*N20,2)</f>
        <v>0</v>
      </c>
      <c r="P20" s="239">
        <v>0</v>
      </c>
      <c r="Q20" s="239">
        <f>ROUND(E20*P20,2)</f>
        <v>0</v>
      </c>
      <c r="R20" s="241"/>
      <c r="S20" s="241" t="s">
        <v>238</v>
      </c>
      <c r="T20" s="242" t="s">
        <v>216</v>
      </c>
      <c r="U20" s="221">
        <v>0</v>
      </c>
      <c r="V20" s="221">
        <f>ROUND(E20*U20,2)</f>
        <v>0</v>
      </c>
      <c r="W20" s="221"/>
      <c r="X20" s="221" t="s">
        <v>217</v>
      </c>
      <c r="Y20" s="221" t="s">
        <v>218</v>
      </c>
      <c r="Z20" s="210"/>
      <c r="AA20" s="210"/>
      <c r="AB20" s="210"/>
      <c r="AC20" s="210"/>
      <c r="AD20" s="210"/>
      <c r="AE20" s="210"/>
      <c r="AF20" s="210"/>
      <c r="AG20" s="210" t="s">
        <v>234</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9" t="s">
        <v>1607</v>
      </c>
      <c r="D21" s="226"/>
      <c r="E21" s="227">
        <v>6.75</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6</v>
      </c>
      <c r="B22" s="237" t="s">
        <v>538</v>
      </c>
      <c r="C22" s="247" t="s">
        <v>539</v>
      </c>
      <c r="D22" s="238" t="s">
        <v>310</v>
      </c>
      <c r="E22" s="239">
        <v>67.5</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238</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9" t="s">
        <v>1606</v>
      </c>
      <c r="D23" s="226"/>
      <c r="E23" s="227">
        <v>67.5</v>
      </c>
      <c r="F23" s="221"/>
      <c r="G23" s="221"/>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222</v>
      </c>
      <c r="AH23" s="210">
        <v>0</v>
      </c>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1" x14ac:dyDescent="0.2">
      <c r="A24" s="236">
        <v>7</v>
      </c>
      <c r="B24" s="237" t="s">
        <v>1608</v>
      </c>
      <c r="C24" s="247" t="s">
        <v>1609</v>
      </c>
      <c r="D24" s="238" t="s">
        <v>297</v>
      </c>
      <c r="E24" s="239">
        <v>90</v>
      </c>
      <c r="F24" s="240"/>
      <c r="G24" s="241">
        <f>ROUND(E24*F24,2)</f>
        <v>0</v>
      </c>
      <c r="H24" s="240"/>
      <c r="I24" s="241">
        <f>ROUND(E24*H24,2)</f>
        <v>0</v>
      </c>
      <c r="J24" s="240"/>
      <c r="K24" s="241">
        <f>ROUND(E24*J24,2)</f>
        <v>0</v>
      </c>
      <c r="L24" s="241">
        <v>21</v>
      </c>
      <c r="M24" s="241">
        <f>G24*(1+L24/100)</f>
        <v>0</v>
      </c>
      <c r="N24" s="239">
        <v>1.1900000000000001E-3</v>
      </c>
      <c r="O24" s="239">
        <f>ROUND(E24*N24,2)</f>
        <v>0.11</v>
      </c>
      <c r="P24" s="239">
        <v>0</v>
      </c>
      <c r="Q24" s="239">
        <f>ROUND(E24*P24,2)</f>
        <v>0</v>
      </c>
      <c r="R24" s="241"/>
      <c r="S24" s="241" t="s">
        <v>238</v>
      </c>
      <c r="T24" s="242" t="s">
        <v>216</v>
      </c>
      <c r="U24" s="221">
        <v>0</v>
      </c>
      <c r="V24" s="221">
        <f>ROUND(E24*U24,2)</f>
        <v>0</v>
      </c>
      <c r="W24" s="221"/>
      <c r="X24" s="221" t="s">
        <v>217</v>
      </c>
      <c r="Y24" s="221" t="s">
        <v>218</v>
      </c>
      <c r="Z24" s="210"/>
      <c r="AA24" s="210"/>
      <c r="AB24" s="210"/>
      <c r="AC24" s="210"/>
      <c r="AD24" s="210"/>
      <c r="AE24" s="210"/>
      <c r="AF24" s="210"/>
      <c r="AG24" s="210" t="s">
        <v>234</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2" x14ac:dyDescent="0.2">
      <c r="A25" s="217"/>
      <c r="B25" s="218"/>
      <c r="C25" s="249" t="s">
        <v>1610</v>
      </c>
      <c r="D25" s="226"/>
      <c r="E25" s="227">
        <v>90</v>
      </c>
      <c r="F25" s="221"/>
      <c r="G25" s="221"/>
      <c r="H25" s="221"/>
      <c r="I25" s="221"/>
      <c r="J25" s="221"/>
      <c r="K25" s="221"/>
      <c r="L25" s="221"/>
      <c r="M25" s="221"/>
      <c r="N25" s="220"/>
      <c r="O25" s="220"/>
      <c r="P25" s="220"/>
      <c r="Q25" s="220"/>
      <c r="R25" s="221"/>
      <c r="S25" s="221"/>
      <c r="T25" s="221"/>
      <c r="U25" s="221"/>
      <c r="V25" s="221"/>
      <c r="W25" s="221"/>
      <c r="X25" s="221"/>
      <c r="Y25" s="221"/>
      <c r="Z25" s="210"/>
      <c r="AA25" s="210"/>
      <c r="AB25" s="210"/>
      <c r="AC25" s="210"/>
      <c r="AD25" s="210"/>
      <c r="AE25" s="210"/>
      <c r="AF25" s="210"/>
      <c r="AG25" s="210" t="s">
        <v>222</v>
      </c>
      <c r="AH25" s="210">
        <v>0</v>
      </c>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36">
        <v>8</v>
      </c>
      <c r="B26" s="237" t="s">
        <v>1611</v>
      </c>
      <c r="C26" s="247" t="s">
        <v>1612</v>
      </c>
      <c r="D26" s="238" t="s">
        <v>297</v>
      </c>
      <c r="E26" s="239">
        <v>90</v>
      </c>
      <c r="F26" s="240"/>
      <c r="G26" s="241">
        <f>ROUND(E26*F26,2)</f>
        <v>0</v>
      </c>
      <c r="H26" s="240"/>
      <c r="I26" s="241">
        <f>ROUND(E26*H26,2)</f>
        <v>0</v>
      </c>
      <c r="J26" s="240"/>
      <c r="K26" s="241">
        <f>ROUND(E26*J26,2)</f>
        <v>0</v>
      </c>
      <c r="L26" s="241">
        <v>21</v>
      </c>
      <c r="M26" s="241">
        <f>G26*(1+L26/100)</f>
        <v>0</v>
      </c>
      <c r="N26" s="239">
        <v>0</v>
      </c>
      <c r="O26" s="239">
        <f>ROUND(E26*N26,2)</f>
        <v>0</v>
      </c>
      <c r="P26" s="239">
        <v>0</v>
      </c>
      <c r="Q26" s="239">
        <f>ROUND(E26*P26,2)</f>
        <v>0</v>
      </c>
      <c r="R26" s="241"/>
      <c r="S26" s="241" t="s">
        <v>238</v>
      </c>
      <c r="T26" s="242" t="s">
        <v>216</v>
      </c>
      <c r="U26" s="221">
        <v>0</v>
      </c>
      <c r="V26" s="221">
        <f>ROUND(E26*U26,2)</f>
        <v>0</v>
      </c>
      <c r="W26" s="221"/>
      <c r="X26" s="221" t="s">
        <v>217</v>
      </c>
      <c r="Y26" s="221" t="s">
        <v>218</v>
      </c>
      <c r="Z26" s="210"/>
      <c r="AA26" s="210"/>
      <c r="AB26" s="210"/>
      <c r="AC26" s="210"/>
      <c r="AD26" s="210"/>
      <c r="AE26" s="210"/>
      <c r="AF26" s="210"/>
      <c r="AG26" s="210" t="s">
        <v>234</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9" t="s">
        <v>1610</v>
      </c>
      <c r="D27" s="226"/>
      <c r="E27" s="227">
        <v>90</v>
      </c>
      <c r="F27" s="221"/>
      <c r="G27" s="221"/>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222</v>
      </c>
      <c r="AH27" s="210">
        <v>0</v>
      </c>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6">
        <v>9</v>
      </c>
      <c r="B28" s="237" t="s">
        <v>547</v>
      </c>
      <c r="C28" s="247" t="s">
        <v>548</v>
      </c>
      <c r="D28" s="238" t="s">
        <v>310</v>
      </c>
      <c r="E28" s="239">
        <v>67.5</v>
      </c>
      <c r="F28" s="240"/>
      <c r="G28" s="241">
        <f>ROUND(E28*F28,2)</f>
        <v>0</v>
      </c>
      <c r="H28" s="240"/>
      <c r="I28" s="241">
        <f>ROUND(E28*H28,2)</f>
        <v>0</v>
      </c>
      <c r="J28" s="240"/>
      <c r="K28" s="241">
        <f>ROUND(E28*J28,2)</f>
        <v>0</v>
      </c>
      <c r="L28" s="241">
        <v>21</v>
      </c>
      <c r="M28" s="241">
        <f>G28*(1+L28/100)</f>
        <v>0</v>
      </c>
      <c r="N28" s="239">
        <v>0</v>
      </c>
      <c r="O28" s="239">
        <f>ROUND(E28*N28,2)</f>
        <v>0</v>
      </c>
      <c r="P28" s="239">
        <v>0</v>
      </c>
      <c r="Q28" s="239">
        <f>ROUND(E28*P28,2)</f>
        <v>0</v>
      </c>
      <c r="R28" s="241"/>
      <c r="S28" s="241" t="s">
        <v>238</v>
      </c>
      <c r="T28" s="242" t="s">
        <v>216</v>
      </c>
      <c r="U28" s="221">
        <v>0</v>
      </c>
      <c r="V28" s="221">
        <f>ROUND(E28*U28,2)</f>
        <v>0</v>
      </c>
      <c r="W28" s="221"/>
      <c r="X28" s="221" t="s">
        <v>217</v>
      </c>
      <c r="Y28" s="221" t="s">
        <v>218</v>
      </c>
      <c r="Z28" s="210"/>
      <c r="AA28" s="210"/>
      <c r="AB28" s="210"/>
      <c r="AC28" s="210"/>
      <c r="AD28" s="210"/>
      <c r="AE28" s="210"/>
      <c r="AF28" s="210"/>
      <c r="AG28" s="210" t="s">
        <v>234</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2" x14ac:dyDescent="0.2">
      <c r="A29" s="217"/>
      <c r="B29" s="218"/>
      <c r="C29" s="249" t="s">
        <v>1606</v>
      </c>
      <c r="D29" s="226"/>
      <c r="E29" s="227">
        <v>67.5</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6">
        <v>10</v>
      </c>
      <c r="B30" s="237" t="s">
        <v>554</v>
      </c>
      <c r="C30" s="247" t="s">
        <v>555</v>
      </c>
      <c r="D30" s="238" t="s">
        <v>310</v>
      </c>
      <c r="E30" s="239">
        <v>67.5</v>
      </c>
      <c r="F30" s="240"/>
      <c r="G30" s="241">
        <f>ROUND(E30*F30,2)</f>
        <v>0</v>
      </c>
      <c r="H30" s="240"/>
      <c r="I30" s="241">
        <f>ROUND(E30*H30,2)</f>
        <v>0</v>
      </c>
      <c r="J30" s="240"/>
      <c r="K30" s="241">
        <f>ROUND(E30*J30,2)</f>
        <v>0</v>
      </c>
      <c r="L30" s="241">
        <v>21</v>
      </c>
      <c r="M30" s="241">
        <f>G30*(1+L30/100)</f>
        <v>0</v>
      </c>
      <c r="N30" s="239">
        <v>0</v>
      </c>
      <c r="O30" s="239">
        <f>ROUND(E30*N30,2)</f>
        <v>0</v>
      </c>
      <c r="P30" s="239">
        <v>0</v>
      </c>
      <c r="Q30" s="239">
        <f>ROUND(E30*P30,2)</f>
        <v>0</v>
      </c>
      <c r="R30" s="241"/>
      <c r="S30" s="241" t="s">
        <v>238</v>
      </c>
      <c r="T30" s="242" t="s">
        <v>216</v>
      </c>
      <c r="U30" s="221">
        <v>0</v>
      </c>
      <c r="V30" s="221">
        <f>ROUND(E30*U30,2)</f>
        <v>0</v>
      </c>
      <c r="W30" s="221"/>
      <c r="X30" s="221" t="s">
        <v>217</v>
      </c>
      <c r="Y30" s="221" t="s">
        <v>218</v>
      </c>
      <c r="Z30" s="210"/>
      <c r="AA30" s="210"/>
      <c r="AB30" s="210"/>
      <c r="AC30" s="210"/>
      <c r="AD30" s="210"/>
      <c r="AE30" s="210"/>
      <c r="AF30" s="210"/>
      <c r="AG30" s="210" t="s">
        <v>219</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2" x14ac:dyDescent="0.2">
      <c r="A31" s="217"/>
      <c r="B31" s="218"/>
      <c r="C31" s="249" t="s">
        <v>1606</v>
      </c>
      <c r="D31" s="226"/>
      <c r="E31" s="227">
        <v>67.5</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6">
        <v>11</v>
      </c>
      <c r="B32" s="237" t="s">
        <v>559</v>
      </c>
      <c r="C32" s="247" t="s">
        <v>560</v>
      </c>
      <c r="D32" s="238" t="s">
        <v>310</v>
      </c>
      <c r="E32" s="239">
        <v>67.5</v>
      </c>
      <c r="F32" s="240"/>
      <c r="G32" s="241">
        <f>ROUND(E32*F32,2)</f>
        <v>0</v>
      </c>
      <c r="H32" s="240"/>
      <c r="I32" s="241">
        <f>ROUND(E32*H32,2)</f>
        <v>0</v>
      </c>
      <c r="J32" s="240"/>
      <c r="K32" s="241">
        <f>ROUND(E32*J32,2)</f>
        <v>0</v>
      </c>
      <c r="L32" s="241">
        <v>21</v>
      </c>
      <c r="M32" s="241">
        <f>G32*(1+L32/100)</f>
        <v>0</v>
      </c>
      <c r="N32" s="239">
        <v>0</v>
      </c>
      <c r="O32" s="239">
        <f>ROUND(E32*N32,2)</f>
        <v>0</v>
      </c>
      <c r="P32" s="239">
        <v>0</v>
      </c>
      <c r="Q32" s="239">
        <f>ROUND(E32*P32,2)</f>
        <v>0</v>
      </c>
      <c r="R32" s="241"/>
      <c r="S32" s="241" t="s">
        <v>238</v>
      </c>
      <c r="T32" s="242" t="s">
        <v>216</v>
      </c>
      <c r="U32" s="221">
        <v>0</v>
      </c>
      <c r="V32" s="221">
        <f>ROUND(E32*U32,2)</f>
        <v>0</v>
      </c>
      <c r="W32" s="221"/>
      <c r="X32" s="221" t="s">
        <v>217</v>
      </c>
      <c r="Y32" s="221" t="s">
        <v>218</v>
      </c>
      <c r="Z32" s="210"/>
      <c r="AA32" s="210"/>
      <c r="AB32" s="210"/>
      <c r="AC32" s="210"/>
      <c r="AD32" s="210"/>
      <c r="AE32" s="210"/>
      <c r="AF32" s="210"/>
      <c r="AG32" s="210" t="s">
        <v>234</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9" t="s">
        <v>1613</v>
      </c>
      <c r="D33" s="226"/>
      <c r="E33" s="227">
        <v>67.5</v>
      </c>
      <c r="F33" s="221"/>
      <c r="G33" s="221"/>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222</v>
      </c>
      <c r="AH33" s="210">
        <v>0</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6">
        <v>12</v>
      </c>
      <c r="B34" s="237" t="s">
        <v>960</v>
      </c>
      <c r="C34" s="247" t="s">
        <v>961</v>
      </c>
      <c r="D34" s="238" t="s">
        <v>310</v>
      </c>
      <c r="E34" s="239">
        <v>210</v>
      </c>
      <c r="F34" s="240"/>
      <c r="G34" s="241">
        <f>ROUND(E34*F34,2)</f>
        <v>0</v>
      </c>
      <c r="H34" s="240"/>
      <c r="I34" s="241">
        <f>ROUND(E34*H34,2)</f>
        <v>0</v>
      </c>
      <c r="J34" s="240"/>
      <c r="K34" s="241">
        <f>ROUND(E34*J34,2)</f>
        <v>0</v>
      </c>
      <c r="L34" s="241">
        <v>21</v>
      </c>
      <c r="M34" s="241">
        <f>G34*(1+L34/100)</f>
        <v>0</v>
      </c>
      <c r="N34" s="239">
        <v>0</v>
      </c>
      <c r="O34" s="239">
        <f>ROUND(E34*N34,2)</f>
        <v>0</v>
      </c>
      <c r="P34" s="239">
        <v>0</v>
      </c>
      <c r="Q34" s="239">
        <f>ROUND(E34*P34,2)</f>
        <v>0</v>
      </c>
      <c r="R34" s="241"/>
      <c r="S34" s="241" t="s">
        <v>238</v>
      </c>
      <c r="T34" s="242" t="s">
        <v>216</v>
      </c>
      <c r="U34" s="221">
        <v>0</v>
      </c>
      <c r="V34" s="221">
        <f>ROUND(E34*U34,2)</f>
        <v>0</v>
      </c>
      <c r="W34" s="221"/>
      <c r="X34" s="221" t="s">
        <v>217</v>
      </c>
      <c r="Y34" s="221" t="s">
        <v>218</v>
      </c>
      <c r="Z34" s="210"/>
      <c r="AA34" s="210"/>
      <c r="AB34" s="210"/>
      <c r="AC34" s="210"/>
      <c r="AD34" s="210"/>
      <c r="AE34" s="210"/>
      <c r="AF34" s="210"/>
      <c r="AG34" s="210" t="s">
        <v>234</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2" x14ac:dyDescent="0.2">
      <c r="A35" s="217"/>
      <c r="B35" s="218"/>
      <c r="C35" s="248" t="s">
        <v>471</v>
      </c>
      <c r="D35" s="243"/>
      <c r="E35" s="243"/>
      <c r="F35" s="243"/>
      <c r="G35" s="243"/>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221</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9" t="s">
        <v>1614</v>
      </c>
      <c r="D36" s="226"/>
      <c r="E36" s="227">
        <v>210</v>
      </c>
      <c r="F36" s="221"/>
      <c r="G36" s="221"/>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222</v>
      </c>
      <c r="AH36" s="210">
        <v>0</v>
      </c>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6">
        <v>13</v>
      </c>
      <c r="B37" s="237" t="s">
        <v>964</v>
      </c>
      <c r="C37" s="247" t="s">
        <v>965</v>
      </c>
      <c r="D37" s="238" t="s">
        <v>310</v>
      </c>
      <c r="E37" s="239">
        <v>124.5</v>
      </c>
      <c r="F37" s="240"/>
      <c r="G37" s="241">
        <f>ROUND(E37*F37,2)</f>
        <v>0</v>
      </c>
      <c r="H37" s="240"/>
      <c r="I37" s="241">
        <f>ROUND(E37*H37,2)</f>
        <v>0</v>
      </c>
      <c r="J37" s="240"/>
      <c r="K37" s="241">
        <f>ROUND(E37*J37,2)</f>
        <v>0</v>
      </c>
      <c r="L37" s="241">
        <v>21</v>
      </c>
      <c r="M37" s="241">
        <f>G37*(1+L37/100)</f>
        <v>0</v>
      </c>
      <c r="N37" s="239">
        <v>0</v>
      </c>
      <c r="O37" s="239">
        <f>ROUND(E37*N37,2)</f>
        <v>0</v>
      </c>
      <c r="P37" s="239">
        <v>0</v>
      </c>
      <c r="Q37" s="239">
        <f>ROUND(E37*P37,2)</f>
        <v>0</v>
      </c>
      <c r="R37" s="241"/>
      <c r="S37" s="241" t="s">
        <v>238</v>
      </c>
      <c r="T37" s="242" t="s">
        <v>216</v>
      </c>
      <c r="U37" s="221">
        <v>0</v>
      </c>
      <c r="V37" s="221">
        <f>ROUND(E37*U37,2)</f>
        <v>0</v>
      </c>
      <c r="W37" s="221"/>
      <c r="X37" s="221" t="s">
        <v>217</v>
      </c>
      <c r="Y37" s="221" t="s">
        <v>218</v>
      </c>
      <c r="Z37" s="210"/>
      <c r="AA37" s="210"/>
      <c r="AB37" s="210"/>
      <c r="AC37" s="210"/>
      <c r="AD37" s="210"/>
      <c r="AE37" s="210"/>
      <c r="AF37" s="210"/>
      <c r="AG37" s="210" t="s">
        <v>234</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9" t="s">
        <v>1615</v>
      </c>
      <c r="D38" s="226"/>
      <c r="E38" s="227">
        <v>67.5</v>
      </c>
      <c r="F38" s="221"/>
      <c r="G38" s="221"/>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222</v>
      </c>
      <c r="AH38" s="210">
        <v>0</v>
      </c>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3" x14ac:dyDescent="0.2">
      <c r="A39" s="217"/>
      <c r="B39" s="218"/>
      <c r="C39" s="249" t="s">
        <v>1616</v>
      </c>
      <c r="D39" s="226"/>
      <c r="E39" s="227">
        <v>57</v>
      </c>
      <c r="F39" s="221"/>
      <c r="G39" s="221"/>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222</v>
      </c>
      <c r="AH39" s="210">
        <v>0</v>
      </c>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6">
        <v>14</v>
      </c>
      <c r="B40" s="237" t="s">
        <v>1617</v>
      </c>
      <c r="C40" s="247" t="s">
        <v>1618</v>
      </c>
      <c r="D40" s="238" t="s">
        <v>310</v>
      </c>
      <c r="E40" s="239">
        <v>57</v>
      </c>
      <c r="F40" s="240"/>
      <c r="G40" s="241">
        <f>ROUND(E40*F40,2)</f>
        <v>0</v>
      </c>
      <c r="H40" s="240"/>
      <c r="I40" s="241">
        <f>ROUND(E40*H40,2)</f>
        <v>0</v>
      </c>
      <c r="J40" s="240"/>
      <c r="K40" s="241">
        <f>ROUND(E40*J40,2)</f>
        <v>0</v>
      </c>
      <c r="L40" s="241">
        <v>21</v>
      </c>
      <c r="M40" s="241">
        <f>G40*(1+L40/100)</f>
        <v>0</v>
      </c>
      <c r="N40" s="239">
        <v>0</v>
      </c>
      <c r="O40" s="239">
        <f>ROUND(E40*N40,2)</f>
        <v>0</v>
      </c>
      <c r="P40" s="239">
        <v>0</v>
      </c>
      <c r="Q40" s="239">
        <f>ROUND(E40*P40,2)</f>
        <v>0</v>
      </c>
      <c r="R40" s="241"/>
      <c r="S40" s="241" t="s">
        <v>238</v>
      </c>
      <c r="T40" s="242" t="s">
        <v>216</v>
      </c>
      <c r="U40" s="221">
        <v>0</v>
      </c>
      <c r="V40" s="221">
        <f>ROUND(E40*U40,2)</f>
        <v>0</v>
      </c>
      <c r="W40" s="221"/>
      <c r="X40" s="221" t="s">
        <v>217</v>
      </c>
      <c r="Y40" s="221" t="s">
        <v>218</v>
      </c>
      <c r="Z40" s="210"/>
      <c r="AA40" s="210"/>
      <c r="AB40" s="210"/>
      <c r="AC40" s="210"/>
      <c r="AD40" s="210"/>
      <c r="AE40" s="210"/>
      <c r="AF40" s="210"/>
      <c r="AG40" s="210" t="s">
        <v>234</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2" x14ac:dyDescent="0.2">
      <c r="A41" s="217"/>
      <c r="B41" s="218"/>
      <c r="C41" s="249" t="s">
        <v>1619</v>
      </c>
      <c r="D41" s="226"/>
      <c r="E41" s="227">
        <v>57</v>
      </c>
      <c r="F41" s="221"/>
      <c r="G41" s="221"/>
      <c r="H41" s="221"/>
      <c r="I41" s="221"/>
      <c r="J41" s="221"/>
      <c r="K41" s="221"/>
      <c r="L41" s="221"/>
      <c r="M41" s="221"/>
      <c r="N41" s="220"/>
      <c r="O41" s="220"/>
      <c r="P41" s="220"/>
      <c r="Q41" s="220"/>
      <c r="R41" s="221"/>
      <c r="S41" s="221"/>
      <c r="T41" s="221"/>
      <c r="U41" s="221"/>
      <c r="V41" s="221"/>
      <c r="W41" s="221"/>
      <c r="X41" s="221"/>
      <c r="Y41" s="221"/>
      <c r="Z41" s="210"/>
      <c r="AA41" s="210"/>
      <c r="AB41" s="210"/>
      <c r="AC41" s="210"/>
      <c r="AD41" s="210"/>
      <c r="AE41" s="210"/>
      <c r="AF41" s="210"/>
      <c r="AG41" s="210" t="s">
        <v>222</v>
      </c>
      <c r="AH41" s="210">
        <v>0</v>
      </c>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6">
        <v>15</v>
      </c>
      <c r="B42" s="237" t="s">
        <v>1620</v>
      </c>
      <c r="C42" s="247" t="s">
        <v>1621</v>
      </c>
      <c r="D42" s="238" t="s">
        <v>310</v>
      </c>
      <c r="E42" s="239">
        <v>12.660500000000001</v>
      </c>
      <c r="F42" s="240"/>
      <c r="G42" s="241">
        <f>ROUND(E42*F42,2)</f>
        <v>0</v>
      </c>
      <c r="H42" s="240"/>
      <c r="I42" s="241">
        <f>ROUND(E42*H42,2)</f>
        <v>0</v>
      </c>
      <c r="J42" s="240"/>
      <c r="K42" s="241">
        <f>ROUND(E42*J42,2)</f>
        <v>0</v>
      </c>
      <c r="L42" s="241">
        <v>21</v>
      </c>
      <c r="M42" s="241">
        <f>G42*(1+L42/100)</f>
        <v>0</v>
      </c>
      <c r="N42" s="239">
        <v>1.7</v>
      </c>
      <c r="O42" s="239">
        <f>ROUND(E42*N42,2)</f>
        <v>21.52</v>
      </c>
      <c r="P42" s="239">
        <v>0</v>
      </c>
      <c r="Q42" s="239">
        <f>ROUND(E42*P42,2)</f>
        <v>0</v>
      </c>
      <c r="R42" s="241"/>
      <c r="S42" s="241" t="s">
        <v>238</v>
      </c>
      <c r="T42" s="242" t="s">
        <v>216</v>
      </c>
      <c r="U42" s="221">
        <v>0</v>
      </c>
      <c r="V42" s="221">
        <f>ROUND(E42*U42,2)</f>
        <v>0</v>
      </c>
      <c r="W42" s="221"/>
      <c r="X42" s="221" t="s">
        <v>217</v>
      </c>
      <c r="Y42" s="221" t="s">
        <v>218</v>
      </c>
      <c r="Z42" s="210"/>
      <c r="AA42" s="210"/>
      <c r="AB42" s="210"/>
      <c r="AC42" s="210"/>
      <c r="AD42" s="210"/>
      <c r="AE42" s="210"/>
      <c r="AF42" s="210"/>
      <c r="AG42" s="210" t="s">
        <v>234</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2" x14ac:dyDescent="0.2">
      <c r="A43" s="217"/>
      <c r="B43" s="218"/>
      <c r="C43" s="248" t="s">
        <v>461</v>
      </c>
      <c r="D43" s="243"/>
      <c r="E43" s="243"/>
      <c r="F43" s="243"/>
      <c r="G43" s="243"/>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221</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9" t="s">
        <v>1622</v>
      </c>
      <c r="D44" s="226"/>
      <c r="E44" s="227">
        <v>10.5</v>
      </c>
      <c r="F44" s="221"/>
      <c r="G44" s="221"/>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222</v>
      </c>
      <c r="AH44" s="210">
        <v>0</v>
      </c>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3" x14ac:dyDescent="0.2">
      <c r="A45" s="217"/>
      <c r="B45" s="218"/>
      <c r="C45" s="249" t="s">
        <v>1623</v>
      </c>
      <c r="D45" s="226"/>
      <c r="E45" s="227">
        <v>2.1</v>
      </c>
      <c r="F45" s="221"/>
      <c r="G45" s="221"/>
      <c r="H45" s="221"/>
      <c r="I45" s="221"/>
      <c r="J45" s="221"/>
      <c r="K45" s="221"/>
      <c r="L45" s="221"/>
      <c r="M45" s="221"/>
      <c r="N45" s="220"/>
      <c r="O45" s="220"/>
      <c r="P45" s="220"/>
      <c r="Q45" s="220"/>
      <c r="R45" s="221"/>
      <c r="S45" s="221"/>
      <c r="T45" s="221"/>
      <c r="U45" s="221"/>
      <c r="V45" s="221"/>
      <c r="W45" s="221"/>
      <c r="X45" s="221"/>
      <c r="Y45" s="221"/>
      <c r="Z45" s="210"/>
      <c r="AA45" s="210"/>
      <c r="AB45" s="210"/>
      <c r="AC45" s="210"/>
      <c r="AD45" s="210"/>
      <c r="AE45" s="210"/>
      <c r="AF45" s="210"/>
      <c r="AG45" s="210" t="s">
        <v>222</v>
      </c>
      <c r="AH45" s="210">
        <v>0</v>
      </c>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3" x14ac:dyDescent="0.2">
      <c r="A46" s="217"/>
      <c r="B46" s="218"/>
      <c r="C46" s="249" t="s">
        <v>1624</v>
      </c>
      <c r="D46" s="226"/>
      <c r="E46" s="227">
        <v>0.06</v>
      </c>
      <c r="F46" s="221"/>
      <c r="G46" s="221"/>
      <c r="H46" s="221"/>
      <c r="I46" s="221"/>
      <c r="J46" s="221"/>
      <c r="K46" s="221"/>
      <c r="L46" s="221"/>
      <c r="M46" s="221"/>
      <c r="N46" s="220"/>
      <c r="O46" s="220"/>
      <c r="P46" s="220"/>
      <c r="Q46" s="220"/>
      <c r="R46" s="221"/>
      <c r="S46" s="221"/>
      <c r="T46" s="221"/>
      <c r="U46" s="221"/>
      <c r="V46" s="221"/>
      <c r="W46" s="221"/>
      <c r="X46" s="221"/>
      <c r="Y46" s="221"/>
      <c r="Z46" s="210"/>
      <c r="AA46" s="210"/>
      <c r="AB46" s="210"/>
      <c r="AC46" s="210"/>
      <c r="AD46" s="210"/>
      <c r="AE46" s="210"/>
      <c r="AF46" s="210"/>
      <c r="AG46" s="210" t="s">
        <v>222</v>
      </c>
      <c r="AH46" s="210">
        <v>0</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36">
        <v>16</v>
      </c>
      <c r="B47" s="237" t="s">
        <v>1625</v>
      </c>
      <c r="C47" s="247" t="s">
        <v>1626</v>
      </c>
      <c r="D47" s="238" t="s">
        <v>297</v>
      </c>
      <c r="E47" s="239">
        <v>10</v>
      </c>
      <c r="F47" s="240"/>
      <c r="G47" s="241">
        <f>ROUND(E47*F47,2)</f>
        <v>0</v>
      </c>
      <c r="H47" s="240"/>
      <c r="I47" s="241">
        <f>ROUND(E47*H47,2)</f>
        <v>0</v>
      </c>
      <c r="J47" s="240"/>
      <c r="K47" s="241">
        <f>ROUND(E47*J47,2)</f>
        <v>0</v>
      </c>
      <c r="L47" s="241">
        <v>21</v>
      </c>
      <c r="M47" s="241">
        <f>G47*(1+L47/100)</f>
        <v>0</v>
      </c>
      <c r="N47" s="239">
        <v>0</v>
      </c>
      <c r="O47" s="239">
        <f>ROUND(E47*N47,2)</f>
        <v>0</v>
      </c>
      <c r="P47" s="239">
        <v>0</v>
      </c>
      <c r="Q47" s="239">
        <f>ROUND(E47*P47,2)</f>
        <v>0</v>
      </c>
      <c r="R47" s="241"/>
      <c r="S47" s="241" t="s">
        <v>238</v>
      </c>
      <c r="T47" s="242" t="s">
        <v>216</v>
      </c>
      <c r="U47" s="221">
        <v>0</v>
      </c>
      <c r="V47" s="221">
        <f>ROUND(E47*U47,2)</f>
        <v>0</v>
      </c>
      <c r="W47" s="221"/>
      <c r="X47" s="221" t="s">
        <v>217</v>
      </c>
      <c r="Y47" s="221" t="s">
        <v>218</v>
      </c>
      <c r="Z47" s="210"/>
      <c r="AA47" s="210"/>
      <c r="AB47" s="210"/>
      <c r="AC47" s="210"/>
      <c r="AD47" s="210"/>
      <c r="AE47" s="210"/>
      <c r="AF47" s="210"/>
      <c r="AG47" s="210" t="s">
        <v>234</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2" x14ac:dyDescent="0.2">
      <c r="A48" s="217"/>
      <c r="B48" s="218"/>
      <c r="C48" s="249" t="s">
        <v>68</v>
      </c>
      <c r="D48" s="226"/>
      <c r="E48" s="227">
        <v>10</v>
      </c>
      <c r="F48" s="221"/>
      <c r="G48" s="221"/>
      <c r="H48" s="221"/>
      <c r="I48" s="221"/>
      <c r="J48" s="221"/>
      <c r="K48" s="221"/>
      <c r="L48" s="221"/>
      <c r="M48" s="221"/>
      <c r="N48" s="220"/>
      <c r="O48" s="220"/>
      <c r="P48" s="220"/>
      <c r="Q48" s="220"/>
      <c r="R48" s="221"/>
      <c r="S48" s="221"/>
      <c r="T48" s="221"/>
      <c r="U48" s="221"/>
      <c r="V48" s="221"/>
      <c r="W48" s="221"/>
      <c r="X48" s="221"/>
      <c r="Y48" s="221"/>
      <c r="Z48" s="210"/>
      <c r="AA48" s="210"/>
      <c r="AB48" s="210"/>
      <c r="AC48" s="210"/>
      <c r="AD48" s="210"/>
      <c r="AE48" s="210"/>
      <c r="AF48" s="210"/>
      <c r="AG48" s="210" t="s">
        <v>222</v>
      </c>
      <c r="AH48" s="210">
        <v>0</v>
      </c>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36">
        <v>17</v>
      </c>
      <c r="B49" s="237" t="s">
        <v>1627</v>
      </c>
      <c r="C49" s="247" t="s">
        <v>1628</v>
      </c>
      <c r="D49" s="238" t="s">
        <v>297</v>
      </c>
      <c r="E49" s="239">
        <v>10</v>
      </c>
      <c r="F49" s="240"/>
      <c r="G49" s="241">
        <f>ROUND(E49*F49,2)</f>
        <v>0</v>
      </c>
      <c r="H49" s="240"/>
      <c r="I49" s="241">
        <f>ROUND(E49*H49,2)</f>
        <v>0</v>
      </c>
      <c r="J49" s="240"/>
      <c r="K49" s="241">
        <f>ROUND(E49*J49,2)</f>
        <v>0</v>
      </c>
      <c r="L49" s="241">
        <v>21</v>
      </c>
      <c r="M49" s="241">
        <f>G49*(1+L49/100)</f>
        <v>0</v>
      </c>
      <c r="N49" s="239">
        <v>0</v>
      </c>
      <c r="O49" s="239">
        <f>ROUND(E49*N49,2)</f>
        <v>0</v>
      </c>
      <c r="P49" s="239">
        <v>0</v>
      </c>
      <c r="Q49" s="239">
        <f>ROUND(E49*P49,2)</f>
        <v>0</v>
      </c>
      <c r="R49" s="241"/>
      <c r="S49" s="241" t="s">
        <v>238</v>
      </c>
      <c r="T49" s="242" t="s">
        <v>216</v>
      </c>
      <c r="U49" s="221">
        <v>0</v>
      </c>
      <c r="V49" s="221">
        <f>ROUND(E49*U49,2)</f>
        <v>0</v>
      </c>
      <c r="W49" s="221"/>
      <c r="X49" s="221" t="s">
        <v>217</v>
      </c>
      <c r="Y49" s="221" t="s">
        <v>218</v>
      </c>
      <c r="Z49" s="210"/>
      <c r="AA49" s="210"/>
      <c r="AB49" s="210"/>
      <c r="AC49" s="210"/>
      <c r="AD49" s="210"/>
      <c r="AE49" s="210"/>
      <c r="AF49" s="210"/>
      <c r="AG49" s="210" t="s">
        <v>234</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2" x14ac:dyDescent="0.2">
      <c r="A50" s="217"/>
      <c r="B50" s="218"/>
      <c r="C50" s="249" t="s">
        <v>68</v>
      </c>
      <c r="D50" s="226"/>
      <c r="E50" s="227">
        <v>10</v>
      </c>
      <c r="F50" s="221"/>
      <c r="G50" s="221"/>
      <c r="H50" s="221"/>
      <c r="I50" s="221"/>
      <c r="J50" s="221"/>
      <c r="K50" s="221"/>
      <c r="L50" s="221"/>
      <c r="M50" s="221"/>
      <c r="N50" s="220"/>
      <c r="O50" s="220"/>
      <c r="P50" s="220"/>
      <c r="Q50" s="220"/>
      <c r="R50" s="221"/>
      <c r="S50" s="221"/>
      <c r="T50" s="221"/>
      <c r="U50" s="221"/>
      <c r="V50" s="221"/>
      <c r="W50" s="221"/>
      <c r="X50" s="221"/>
      <c r="Y50" s="221"/>
      <c r="Z50" s="210"/>
      <c r="AA50" s="210"/>
      <c r="AB50" s="210"/>
      <c r="AC50" s="210"/>
      <c r="AD50" s="210"/>
      <c r="AE50" s="210"/>
      <c r="AF50" s="210"/>
      <c r="AG50" s="210" t="s">
        <v>222</v>
      </c>
      <c r="AH50" s="210">
        <v>0</v>
      </c>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36">
        <v>18</v>
      </c>
      <c r="B51" s="237" t="s">
        <v>571</v>
      </c>
      <c r="C51" s="247" t="s">
        <v>572</v>
      </c>
      <c r="D51" s="238" t="s">
        <v>310</v>
      </c>
      <c r="E51" s="239">
        <v>10.5</v>
      </c>
      <c r="F51" s="240"/>
      <c r="G51" s="241">
        <f>ROUND(E51*F51,2)</f>
        <v>0</v>
      </c>
      <c r="H51" s="240"/>
      <c r="I51" s="241">
        <f>ROUND(E51*H51,2)</f>
        <v>0</v>
      </c>
      <c r="J51" s="240"/>
      <c r="K51" s="241">
        <f>ROUND(E51*J51,2)</f>
        <v>0</v>
      </c>
      <c r="L51" s="241">
        <v>21</v>
      </c>
      <c r="M51" s="241">
        <f>G51*(1+L51/100)</f>
        <v>0</v>
      </c>
      <c r="N51" s="239">
        <v>0</v>
      </c>
      <c r="O51" s="239">
        <f>ROUND(E51*N51,2)</f>
        <v>0</v>
      </c>
      <c r="P51" s="239">
        <v>0</v>
      </c>
      <c r="Q51" s="239">
        <f>ROUND(E51*P51,2)</f>
        <v>0</v>
      </c>
      <c r="R51" s="241"/>
      <c r="S51" s="241" t="s">
        <v>238</v>
      </c>
      <c r="T51" s="242" t="s">
        <v>216</v>
      </c>
      <c r="U51" s="221">
        <v>0</v>
      </c>
      <c r="V51" s="221">
        <f>ROUND(E51*U51,2)</f>
        <v>0</v>
      </c>
      <c r="W51" s="221"/>
      <c r="X51" s="221" t="s">
        <v>217</v>
      </c>
      <c r="Y51" s="221" t="s">
        <v>218</v>
      </c>
      <c r="Z51" s="210"/>
      <c r="AA51" s="210"/>
      <c r="AB51" s="210"/>
      <c r="AC51" s="210"/>
      <c r="AD51" s="210"/>
      <c r="AE51" s="210"/>
      <c r="AF51" s="210"/>
      <c r="AG51" s="210" t="s">
        <v>234</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2" x14ac:dyDescent="0.2">
      <c r="A52" s="217"/>
      <c r="B52" s="218"/>
      <c r="C52" s="248" t="s">
        <v>966</v>
      </c>
      <c r="D52" s="243"/>
      <c r="E52" s="243"/>
      <c r="F52" s="243"/>
      <c r="G52" s="243"/>
      <c r="H52" s="221"/>
      <c r="I52" s="221"/>
      <c r="J52" s="221"/>
      <c r="K52" s="221"/>
      <c r="L52" s="221"/>
      <c r="M52" s="221"/>
      <c r="N52" s="220"/>
      <c r="O52" s="220"/>
      <c r="P52" s="220"/>
      <c r="Q52" s="220"/>
      <c r="R52" s="221"/>
      <c r="S52" s="221"/>
      <c r="T52" s="221"/>
      <c r="U52" s="221"/>
      <c r="V52" s="221"/>
      <c r="W52" s="221"/>
      <c r="X52" s="221"/>
      <c r="Y52" s="221"/>
      <c r="Z52" s="210"/>
      <c r="AA52" s="210"/>
      <c r="AB52" s="210"/>
      <c r="AC52" s="210"/>
      <c r="AD52" s="210"/>
      <c r="AE52" s="210"/>
      <c r="AF52" s="210"/>
      <c r="AG52" s="210" t="s">
        <v>221</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2" x14ac:dyDescent="0.2">
      <c r="A53" s="217"/>
      <c r="B53" s="218"/>
      <c r="C53" s="249" t="s">
        <v>1629</v>
      </c>
      <c r="D53" s="226"/>
      <c r="E53" s="227">
        <v>10.5</v>
      </c>
      <c r="F53" s="221"/>
      <c r="G53" s="221"/>
      <c r="H53" s="221"/>
      <c r="I53" s="221"/>
      <c r="J53" s="221"/>
      <c r="K53" s="221"/>
      <c r="L53" s="221"/>
      <c r="M53" s="221"/>
      <c r="N53" s="220"/>
      <c r="O53" s="220"/>
      <c r="P53" s="220"/>
      <c r="Q53" s="220"/>
      <c r="R53" s="221"/>
      <c r="S53" s="221"/>
      <c r="T53" s="221"/>
      <c r="U53" s="221"/>
      <c r="V53" s="221"/>
      <c r="W53" s="221"/>
      <c r="X53" s="221"/>
      <c r="Y53" s="221"/>
      <c r="Z53" s="210"/>
      <c r="AA53" s="210"/>
      <c r="AB53" s="210"/>
      <c r="AC53" s="210"/>
      <c r="AD53" s="210"/>
      <c r="AE53" s="210"/>
      <c r="AF53" s="210"/>
      <c r="AG53" s="210" t="s">
        <v>222</v>
      </c>
      <c r="AH53" s="210">
        <v>0</v>
      </c>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x14ac:dyDescent="0.2">
      <c r="A54" s="229" t="s">
        <v>210</v>
      </c>
      <c r="B54" s="230" t="s">
        <v>103</v>
      </c>
      <c r="C54" s="246" t="s">
        <v>104</v>
      </c>
      <c r="D54" s="231"/>
      <c r="E54" s="232"/>
      <c r="F54" s="233"/>
      <c r="G54" s="233">
        <f>SUMIF(AG55:AG57,"&lt;&gt;NOR",G55:G57)</f>
        <v>0</v>
      </c>
      <c r="H54" s="233"/>
      <c r="I54" s="233">
        <f>SUM(I55:I57)</f>
        <v>0</v>
      </c>
      <c r="J54" s="233"/>
      <c r="K54" s="233">
        <f>SUM(K55:K57)</f>
        <v>0</v>
      </c>
      <c r="L54" s="233"/>
      <c r="M54" s="233">
        <f>SUM(M55:M57)</f>
        <v>0</v>
      </c>
      <c r="N54" s="232"/>
      <c r="O54" s="232">
        <f>SUM(O55:O57)</f>
        <v>1.53</v>
      </c>
      <c r="P54" s="232"/>
      <c r="Q54" s="232">
        <f>SUM(Q55:Q57)</f>
        <v>0</v>
      </c>
      <c r="R54" s="233"/>
      <c r="S54" s="233"/>
      <c r="T54" s="234"/>
      <c r="U54" s="228"/>
      <c r="V54" s="228">
        <f>SUM(V55:V57)</f>
        <v>0</v>
      </c>
      <c r="W54" s="228"/>
      <c r="X54" s="228"/>
      <c r="Y54" s="228"/>
      <c r="AG54" t="s">
        <v>211</v>
      </c>
    </row>
    <row r="55" spans="1:60" outlineLevel="1" x14ac:dyDescent="0.2">
      <c r="A55" s="236">
        <v>19</v>
      </c>
      <c r="B55" s="237" t="s">
        <v>1630</v>
      </c>
      <c r="C55" s="247" t="s">
        <v>1631</v>
      </c>
      <c r="D55" s="238" t="s">
        <v>310</v>
      </c>
      <c r="E55" s="239">
        <v>1.35</v>
      </c>
      <c r="F55" s="240"/>
      <c r="G55" s="241">
        <f>ROUND(E55*F55,2)</f>
        <v>0</v>
      </c>
      <c r="H55" s="240"/>
      <c r="I55" s="241">
        <f>ROUND(E55*H55,2)</f>
        <v>0</v>
      </c>
      <c r="J55" s="240"/>
      <c r="K55" s="241">
        <f>ROUND(E55*J55,2)</f>
        <v>0</v>
      </c>
      <c r="L55" s="241">
        <v>21</v>
      </c>
      <c r="M55" s="241">
        <f>G55*(1+L55/100)</f>
        <v>0</v>
      </c>
      <c r="N55" s="239">
        <v>1.1322000000000001</v>
      </c>
      <c r="O55" s="239">
        <f>ROUND(E55*N55,2)</f>
        <v>1.53</v>
      </c>
      <c r="P55" s="239">
        <v>0</v>
      </c>
      <c r="Q55" s="239">
        <f>ROUND(E55*P55,2)</f>
        <v>0</v>
      </c>
      <c r="R55" s="241"/>
      <c r="S55" s="241" t="s">
        <v>238</v>
      </c>
      <c r="T55" s="242" t="s">
        <v>216</v>
      </c>
      <c r="U55" s="221">
        <v>0</v>
      </c>
      <c r="V55" s="221">
        <f>ROUND(E55*U55,2)</f>
        <v>0</v>
      </c>
      <c r="W55" s="221"/>
      <c r="X55" s="221" t="s">
        <v>217</v>
      </c>
      <c r="Y55" s="221" t="s">
        <v>218</v>
      </c>
      <c r="Z55" s="210"/>
      <c r="AA55" s="210"/>
      <c r="AB55" s="210"/>
      <c r="AC55" s="210"/>
      <c r="AD55" s="210"/>
      <c r="AE55" s="210"/>
      <c r="AF55" s="210"/>
      <c r="AG55" s="210" t="s">
        <v>234</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2" x14ac:dyDescent="0.2">
      <c r="A56" s="217"/>
      <c r="B56" s="218"/>
      <c r="C56" s="249" t="s">
        <v>1632</v>
      </c>
      <c r="D56" s="226"/>
      <c r="E56" s="227">
        <v>1.1299999999999999</v>
      </c>
      <c r="F56" s="221"/>
      <c r="G56" s="221"/>
      <c r="H56" s="221"/>
      <c r="I56" s="221"/>
      <c r="J56" s="221"/>
      <c r="K56" s="221"/>
      <c r="L56" s="221"/>
      <c r="M56" s="221"/>
      <c r="N56" s="220"/>
      <c r="O56" s="220"/>
      <c r="P56" s="220"/>
      <c r="Q56" s="220"/>
      <c r="R56" s="221"/>
      <c r="S56" s="221"/>
      <c r="T56" s="221"/>
      <c r="U56" s="221"/>
      <c r="V56" s="221"/>
      <c r="W56" s="221"/>
      <c r="X56" s="221"/>
      <c r="Y56" s="221"/>
      <c r="Z56" s="210"/>
      <c r="AA56" s="210"/>
      <c r="AB56" s="210"/>
      <c r="AC56" s="210"/>
      <c r="AD56" s="210"/>
      <c r="AE56" s="210"/>
      <c r="AF56" s="210"/>
      <c r="AG56" s="210" t="s">
        <v>222</v>
      </c>
      <c r="AH56" s="210">
        <v>0</v>
      </c>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3" x14ac:dyDescent="0.2">
      <c r="A57" s="217"/>
      <c r="B57" s="218"/>
      <c r="C57" s="249" t="s">
        <v>1633</v>
      </c>
      <c r="D57" s="226"/>
      <c r="E57" s="227">
        <v>0.23</v>
      </c>
      <c r="F57" s="221"/>
      <c r="G57" s="221"/>
      <c r="H57" s="221"/>
      <c r="I57" s="221"/>
      <c r="J57" s="221"/>
      <c r="K57" s="221"/>
      <c r="L57" s="221"/>
      <c r="M57" s="221"/>
      <c r="N57" s="220"/>
      <c r="O57" s="220"/>
      <c r="P57" s="220"/>
      <c r="Q57" s="220"/>
      <c r="R57" s="221"/>
      <c r="S57" s="221"/>
      <c r="T57" s="221"/>
      <c r="U57" s="221"/>
      <c r="V57" s="221"/>
      <c r="W57" s="221"/>
      <c r="X57" s="221"/>
      <c r="Y57" s="221"/>
      <c r="Z57" s="210"/>
      <c r="AA57" s="210"/>
      <c r="AB57" s="210"/>
      <c r="AC57" s="210"/>
      <c r="AD57" s="210"/>
      <c r="AE57" s="210"/>
      <c r="AF57" s="210"/>
      <c r="AG57" s="210" t="s">
        <v>222</v>
      </c>
      <c r="AH57" s="210">
        <v>0</v>
      </c>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x14ac:dyDescent="0.2">
      <c r="A58" s="229" t="s">
        <v>210</v>
      </c>
      <c r="B58" s="230" t="s">
        <v>105</v>
      </c>
      <c r="C58" s="246" t="s">
        <v>106</v>
      </c>
      <c r="D58" s="231"/>
      <c r="E58" s="232"/>
      <c r="F58" s="233"/>
      <c r="G58" s="233">
        <f>SUMIF(AG59:AG69,"&lt;&gt;NOR",G59:G69)</f>
        <v>0</v>
      </c>
      <c r="H58" s="233"/>
      <c r="I58" s="233">
        <f>SUM(I59:I69)</f>
        <v>0</v>
      </c>
      <c r="J58" s="233"/>
      <c r="K58" s="233">
        <f>SUM(K59:K69)</f>
        <v>0</v>
      </c>
      <c r="L58" s="233"/>
      <c r="M58" s="233">
        <f>SUM(M59:M69)</f>
        <v>0</v>
      </c>
      <c r="N58" s="232"/>
      <c r="O58" s="232">
        <f>SUM(O59:O69)</f>
        <v>3.0900000000000003</v>
      </c>
      <c r="P58" s="232"/>
      <c r="Q58" s="232">
        <f>SUM(Q59:Q69)</f>
        <v>0</v>
      </c>
      <c r="R58" s="233"/>
      <c r="S58" s="233"/>
      <c r="T58" s="234"/>
      <c r="U58" s="228"/>
      <c r="V58" s="228">
        <f>SUM(V59:V69)</f>
        <v>0</v>
      </c>
      <c r="W58" s="228"/>
      <c r="X58" s="228"/>
      <c r="Y58" s="228"/>
      <c r="AG58" t="s">
        <v>211</v>
      </c>
    </row>
    <row r="59" spans="1:60" outlineLevel="1" x14ac:dyDescent="0.2">
      <c r="A59" s="236">
        <v>20</v>
      </c>
      <c r="B59" s="237" t="s">
        <v>1634</v>
      </c>
      <c r="C59" s="247" t="s">
        <v>1635</v>
      </c>
      <c r="D59" s="238" t="s">
        <v>297</v>
      </c>
      <c r="E59" s="239">
        <v>4.5</v>
      </c>
      <c r="F59" s="240"/>
      <c r="G59" s="241">
        <f>ROUND(E59*F59,2)</f>
        <v>0</v>
      </c>
      <c r="H59" s="240"/>
      <c r="I59" s="241">
        <f>ROUND(E59*H59,2)</f>
        <v>0</v>
      </c>
      <c r="J59" s="240"/>
      <c r="K59" s="241">
        <f>ROUND(E59*J59,2)</f>
        <v>0</v>
      </c>
      <c r="L59" s="241">
        <v>21</v>
      </c>
      <c r="M59" s="241">
        <f>G59*(1+L59/100)</f>
        <v>0</v>
      </c>
      <c r="N59" s="239">
        <v>0.55125000000000002</v>
      </c>
      <c r="O59" s="239">
        <f>ROUND(E59*N59,2)</f>
        <v>2.48</v>
      </c>
      <c r="P59" s="239">
        <v>0</v>
      </c>
      <c r="Q59" s="239">
        <f>ROUND(E59*P59,2)</f>
        <v>0</v>
      </c>
      <c r="R59" s="241"/>
      <c r="S59" s="241" t="s">
        <v>238</v>
      </c>
      <c r="T59" s="242" t="s">
        <v>216</v>
      </c>
      <c r="U59" s="221">
        <v>0</v>
      </c>
      <c r="V59" s="221">
        <f>ROUND(E59*U59,2)</f>
        <v>0</v>
      </c>
      <c r="W59" s="221"/>
      <c r="X59" s="221" t="s">
        <v>217</v>
      </c>
      <c r="Y59" s="221" t="s">
        <v>218</v>
      </c>
      <c r="Z59" s="210"/>
      <c r="AA59" s="210"/>
      <c r="AB59" s="210"/>
      <c r="AC59" s="210"/>
      <c r="AD59" s="210"/>
      <c r="AE59" s="210"/>
      <c r="AF59" s="210"/>
      <c r="AG59" s="210" t="s">
        <v>234</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2" x14ac:dyDescent="0.2">
      <c r="A60" s="217"/>
      <c r="B60" s="218"/>
      <c r="C60" s="249" t="s">
        <v>915</v>
      </c>
      <c r="D60" s="226"/>
      <c r="E60" s="227">
        <v>4.5</v>
      </c>
      <c r="F60" s="221"/>
      <c r="G60" s="221"/>
      <c r="H60" s="221"/>
      <c r="I60" s="221"/>
      <c r="J60" s="221"/>
      <c r="K60" s="221"/>
      <c r="L60" s="221"/>
      <c r="M60" s="221"/>
      <c r="N60" s="220"/>
      <c r="O60" s="220"/>
      <c r="P60" s="220"/>
      <c r="Q60" s="220"/>
      <c r="R60" s="221"/>
      <c r="S60" s="221"/>
      <c r="T60" s="221"/>
      <c r="U60" s="221"/>
      <c r="V60" s="221"/>
      <c r="W60" s="221"/>
      <c r="X60" s="221"/>
      <c r="Y60" s="221"/>
      <c r="Z60" s="210"/>
      <c r="AA60" s="210"/>
      <c r="AB60" s="210"/>
      <c r="AC60" s="210"/>
      <c r="AD60" s="210"/>
      <c r="AE60" s="210"/>
      <c r="AF60" s="210"/>
      <c r="AG60" s="210" t="s">
        <v>222</v>
      </c>
      <c r="AH60" s="210">
        <v>0</v>
      </c>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36">
        <v>21</v>
      </c>
      <c r="B61" s="237" t="s">
        <v>1636</v>
      </c>
      <c r="C61" s="247" t="s">
        <v>1637</v>
      </c>
      <c r="D61" s="238" t="s">
        <v>297</v>
      </c>
      <c r="E61" s="239">
        <v>4.5</v>
      </c>
      <c r="F61" s="240"/>
      <c r="G61" s="241">
        <f>ROUND(E61*F61,2)</f>
        <v>0</v>
      </c>
      <c r="H61" s="240"/>
      <c r="I61" s="241">
        <f>ROUND(E61*H61,2)</f>
        <v>0</v>
      </c>
      <c r="J61" s="240"/>
      <c r="K61" s="241">
        <f>ROUND(E61*J61,2)</f>
        <v>0</v>
      </c>
      <c r="L61" s="241">
        <v>21</v>
      </c>
      <c r="M61" s="241">
        <f>G61*(1+L61/100)</f>
        <v>0</v>
      </c>
      <c r="N61" s="239">
        <v>7.3899999999999993E-2</v>
      </c>
      <c r="O61" s="239">
        <f>ROUND(E61*N61,2)</f>
        <v>0.33</v>
      </c>
      <c r="P61" s="239">
        <v>0</v>
      </c>
      <c r="Q61" s="239">
        <f>ROUND(E61*P61,2)</f>
        <v>0</v>
      </c>
      <c r="R61" s="241"/>
      <c r="S61" s="241" t="s">
        <v>238</v>
      </c>
      <c r="T61" s="242" t="s">
        <v>216</v>
      </c>
      <c r="U61" s="221">
        <v>0</v>
      </c>
      <c r="V61" s="221">
        <f>ROUND(E61*U61,2)</f>
        <v>0</v>
      </c>
      <c r="W61" s="221"/>
      <c r="X61" s="221" t="s">
        <v>217</v>
      </c>
      <c r="Y61" s="221" t="s">
        <v>218</v>
      </c>
      <c r="Z61" s="210"/>
      <c r="AA61" s="210"/>
      <c r="AB61" s="210"/>
      <c r="AC61" s="210"/>
      <c r="AD61" s="210"/>
      <c r="AE61" s="210"/>
      <c r="AF61" s="210"/>
      <c r="AG61" s="210" t="s">
        <v>234</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2" x14ac:dyDescent="0.2">
      <c r="A62" s="217"/>
      <c r="B62" s="218"/>
      <c r="C62" s="248" t="s">
        <v>1638</v>
      </c>
      <c r="D62" s="243"/>
      <c r="E62" s="243"/>
      <c r="F62" s="243"/>
      <c r="G62" s="243"/>
      <c r="H62" s="221"/>
      <c r="I62" s="221"/>
      <c r="J62" s="221"/>
      <c r="K62" s="221"/>
      <c r="L62" s="221"/>
      <c r="M62" s="221"/>
      <c r="N62" s="220"/>
      <c r="O62" s="220"/>
      <c r="P62" s="220"/>
      <c r="Q62" s="220"/>
      <c r="R62" s="221"/>
      <c r="S62" s="221"/>
      <c r="T62" s="221"/>
      <c r="U62" s="221"/>
      <c r="V62" s="221"/>
      <c r="W62" s="221"/>
      <c r="X62" s="221"/>
      <c r="Y62" s="221"/>
      <c r="Z62" s="210"/>
      <c r="AA62" s="210"/>
      <c r="AB62" s="210"/>
      <c r="AC62" s="210"/>
      <c r="AD62" s="210"/>
      <c r="AE62" s="210"/>
      <c r="AF62" s="210"/>
      <c r="AG62" s="210" t="s">
        <v>221</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2" x14ac:dyDescent="0.2">
      <c r="A63" s="217"/>
      <c r="B63" s="218"/>
      <c r="C63" s="249" t="s">
        <v>915</v>
      </c>
      <c r="D63" s="226"/>
      <c r="E63" s="227">
        <v>4.5</v>
      </c>
      <c r="F63" s="221"/>
      <c r="G63" s="221"/>
      <c r="H63" s="221"/>
      <c r="I63" s="221"/>
      <c r="J63" s="221"/>
      <c r="K63" s="221"/>
      <c r="L63" s="221"/>
      <c r="M63" s="221"/>
      <c r="N63" s="220"/>
      <c r="O63" s="220"/>
      <c r="P63" s="220"/>
      <c r="Q63" s="220"/>
      <c r="R63" s="221"/>
      <c r="S63" s="221"/>
      <c r="T63" s="221"/>
      <c r="U63" s="221"/>
      <c r="V63" s="221"/>
      <c r="W63" s="221"/>
      <c r="X63" s="221"/>
      <c r="Y63" s="221"/>
      <c r="Z63" s="210"/>
      <c r="AA63" s="210"/>
      <c r="AB63" s="210"/>
      <c r="AC63" s="210"/>
      <c r="AD63" s="210"/>
      <c r="AE63" s="210"/>
      <c r="AF63" s="210"/>
      <c r="AG63" s="210" t="s">
        <v>222</v>
      </c>
      <c r="AH63" s="210">
        <v>0</v>
      </c>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ht="22.5" outlineLevel="1" x14ac:dyDescent="0.2">
      <c r="A64" s="236">
        <v>22</v>
      </c>
      <c r="B64" s="237" t="s">
        <v>1639</v>
      </c>
      <c r="C64" s="247" t="s">
        <v>1640</v>
      </c>
      <c r="D64" s="238" t="s">
        <v>325</v>
      </c>
      <c r="E64" s="239">
        <v>5</v>
      </c>
      <c r="F64" s="240"/>
      <c r="G64" s="241">
        <f>ROUND(E64*F64,2)</f>
        <v>0</v>
      </c>
      <c r="H64" s="240"/>
      <c r="I64" s="241">
        <f>ROUND(E64*H64,2)</f>
        <v>0</v>
      </c>
      <c r="J64" s="240"/>
      <c r="K64" s="241">
        <f>ROUND(E64*J64,2)</f>
        <v>0</v>
      </c>
      <c r="L64" s="241">
        <v>21</v>
      </c>
      <c r="M64" s="241">
        <f>G64*(1+L64/100)</f>
        <v>0</v>
      </c>
      <c r="N64" s="239">
        <v>4.4139999999999999E-2</v>
      </c>
      <c r="O64" s="239">
        <f>ROUND(E64*N64,2)</f>
        <v>0.22</v>
      </c>
      <c r="P64" s="239">
        <v>0</v>
      </c>
      <c r="Q64" s="239">
        <f>ROUND(E64*P64,2)</f>
        <v>0</v>
      </c>
      <c r="R64" s="241"/>
      <c r="S64" s="241" t="s">
        <v>238</v>
      </c>
      <c r="T64" s="242" t="s">
        <v>216</v>
      </c>
      <c r="U64" s="221">
        <v>0</v>
      </c>
      <c r="V64" s="221">
        <f>ROUND(E64*U64,2)</f>
        <v>0</v>
      </c>
      <c r="W64" s="221"/>
      <c r="X64" s="221" t="s">
        <v>217</v>
      </c>
      <c r="Y64" s="221" t="s">
        <v>218</v>
      </c>
      <c r="Z64" s="210"/>
      <c r="AA64" s="210"/>
      <c r="AB64" s="210"/>
      <c r="AC64" s="210"/>
      <c r="AD64" s="210"/>
      <c r="AE64" s="210"/>
      <c r="AF64" s="210"/>
      <c r="AG64" s="210" t="s">
        <v>234</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2" x14ac:dyDescent="0.2">
      <c r="A65" s="217"/>
      <c r="B65" s="218"/>
      <c r="C65" s="249" t="s">
        <v>105</v>
      </c>
      <c r="D65" s="226"/>
      <c r="E65" s="227">
        <v>5</v>
      </c>
      <c r="F65" s="221"/>
      <c r="G65" s="221"/>
      <c r="H65" s="221"/>
      <c r="I65" s="221"/>
      <c r="J65" s="221"/>
      <c r="K65" s="221"/>
      <c r="L65" s="221"/>
      <c r="M65" s="221"/>
      <c r="N65" s="220"/>
      <c r="O65" s="220"/>
      <c r="P65" s="220"/>
      <c r="Q65" s="220"/>
      <c r="R65" s="221"/>
      <c r="S65" s="221"/>
      <c r="T65" s="221"/>
      <c r="U65" s="221"/>
      <c r="V65" s="221"/>
      <c r="W65" s="221"/>
      <c r="X65" s="221"/>
      <c r="Y65" s="221"/>
      <c r="Z65" s="210"/>
      <c r="AA65" s="210"/>
      <c r="AB65" s="210"/>
      <c r="AC65" s="210"/>
      <c r="AD65" s="210"/>
      <c r="AE65" s="210"/>
      <c r="AF65" s="210"/>
      <c r="AG65" s="210" t="s">
        <v>222</v>
      </c>
      <c r="AH65" s="210">
        <v>0</v>
      </c>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ht="22.5" outlineLevel="1" x14ac:dyDescent="0.2">
      <c r="A66" s="236">
        <v>23</v>
      </c>
      <c r="B66" s="237" t="s">
        <v>1641</v>
      </c>
      <c r="C66" s="247" t="s">
        <v>1642</v>
      </c>
      <c r="D66" s="238" t="s">
        <v>325</v>
      </c>
      <c r="E66" s="239">
        <v>1</v>
      </c>
      <c r="F66" s="240"/>
      <c r="G66" s="241">
        <f>ROUND(E66*F66,2)</f>
        <v>0</v>
      </c>
      <c r="H66" s="240"/>
      <c r="I66" s="241">
        <f>ROUND(E66*H66,2)</f>
        <v>0</v>
      </c>
      <c r="J66" s="240"/>
      <c r="K66" s="241">
        <f>ROUND(E66*J66,2)</f>
        <v>0</v>
      </c>
      <c r="L66" s="241">
        <v>21</v>
      </c>
      <c r="M66" s="241">
        <f>G66*(1+L66/100)</f>
        <v>0</v>
      </c>
      <c r="N66" s="239">
        <v>5.9270000000000003E-2</v>
      </c>
      <c r="O66" s="239">
        <f>ROUND(E66*N66,2)</f>
        <v>0.06</v>
      </c>
      <c r="P66" s="239">
        <v>0</v>
      </c>
      <c r="Q66" s="239">
        <f>ROUND(E66*P66,2)</f>
        <v>0</v>
      </c>
      <c r="R66" s="241"/>
      <c r="S66" s="241" t="s">
        <v>238</v>
      </c>
      <c r="T66" s="242" t="s">
        <v>216</v>
      </c>
      <c r="U66" s="221">
        <v>0</v>
      </c>
      <c r="V66" s="221">
        <f>ROUND(E66*U66,2)</f>
        <v>0</v>
      </c>
      <c r="W66" s="221"/>
      <c r="X66" s="221" t="s">
        <v>217</v>
      </c>
      <c r="Y66" s="221" t="s">
        <v>218</v>
      </c>
      <c r="Z66" s="210"/>
      <c r="AA66" s="210"/>
      <c r="AB66" s="210"/>
      <c r="AC66" s="210"/>
      <c r="AD66" s="210"/>
      <c r="AE66" s="210"/>
      <c r="AF66" s="210"/>
      <c r="AG66" s="210" t="s">
        <v>234</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2" x14ac:dyDescent="0.2">
      <c r="A67" s="217"/>
      <c r="B67" s="218"/>
      <c r="C67" s="249" t="s">
        <v>97</v>
      </c>
      <c r="D67" s="226"/>
      <c r="E67" s="227">
        <v>1</v>
      </c>
      <c r="F67" s="221"/>
      <c r="G67" s="221"/>
      <c r="H67" s="221"/>
      <c r="I67" s="221"/>
      <c r="J67" s="221"/>
      <c r="K67" s="221"/>
      <c r="L67" s="221"/>
      <c r="M67" s="221"/>
      <c r="N67" s="220"/>
      <c r="O67" s="220"/>
      <c r="P67" s="220"/>
      <c r="Q67" s="220"/>
      <c r="R67" s="221"/>
      <c r="S67" s="221"/>
      <c r="T67" s="221"/>
      <c r="U67" s="221"/>
      <c r="V67" s="221"/>
      <c r="W67" s="221"/>
      <c r="X67" s="221"/>
      <c r="Y67" s="221"/>
      <c r="Z67" s="210"/>
      <c r="AA67" s="210"/>
      <c r="AB67" s="210"/>
      <c r="AC67" s="210"/>
      <c r="AD67" s="210"/>
      <c r="AE67" s="210"/>
      <c r="AF67" s="210"/>
      <c r="AG67" s="210" t="s">
        <v>222</v>
      </c>
      <c r="AH67" s="210">
        <v>0</v>
      </c>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1" x14ac:dyDescent="0.2">
      <c r="A68" s="236">
        <v>24</v>
      </c>
      <c r="B68" s="237" t="s">
        <v>1643</v>
      </c>
      <c r="C68" s="247" t="s">
        <v>1644</v>
      </c>
      <c r="D68" s="238" t="s">
        <v>325</v>
      </c>
      <c r="E68" s="239">
        <v>1</v>
      </c>
      <c r="F68" s="240"/>
      <c r="G68" s="241">
        <f>ROUND(E68*F68,2)</f>
        <v>0</v>
      </c>
      <c r="H68" s="240"/>
      <c r="I68" s="241">
        <f>ROUND(E68*H68,2)</f>
        <v>0</v>
      </c>
      <c r="J68" s="240"/>
      <c r="K68" s="241">
        <f>ROUND(E68*J68,2)</f>
        <v>0</v>
      </c>
      <c r="L68" s="241">
        <v>21</v>
      </c>
      <c r="M68" s="241">
        <f>G68*(1+L68/100)</f>
        <v>0</v>
      </c>
      <c r="N68" s="239">
        <v>1.1E-4</v>
      </c>
      <c r="O68" s="239">
        <f>ROUND(E68*N68,2)</f>
        <v>0</v>
      </c>
      <c r="P68" s="239">
        <v>0</v>
      </c>
      <c r="Q68" s="239">
        <f>ROUND(E68*P68,2)</f>
        <v>0</v>
      </c>
      <c r="R68" s="241"/>
      <c r="S68" s="241" t="s">
        <v>238</v>
      </c>
      <c r="T68" s="242" t="s">
        <v>216</v>
      </c>
      <c r="U68" s="221">
        <v>0</v>
      </c>
      <c r="V68" s="221">
        <f>ROUND(E68*U68,2)</f>
        <v>0</v>
      </c>
      <c r="W68" s="221"/>
      <c r="X68" s="221" t="s">
        <v>217</v>
      </c>
      <c r="Y68" s="221" t="s">
        <v>218</v>
      </c>
      <c r="Z68" s="210"/>
      <c r="AA68" s="210"/>
      <c r="AB68" s="210"/>
      <c r="AC68" s="210"/>
      <c r="AD68" s="210"/>
      <c r="AE68" s="210"/>
      <c r="AF68" s="210"/>
      <c r="AG68" s="210" t="s">
        <v>234</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2" x14ac:dyDescent="0.2">
      <c r="A69" s="217"/>
      <c r="B69" s="218"/>
      <c r="C69" s="249" t="s">
        <v>97</v>
      </c>
      <c r="D69" s="226"/>
      <c r="E69" s="227">
        <v>1</v>
      </c>
      <c r="F69" s="221"/>
      <c r="G69" s="221"/>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222</v>
      </c>
      <c r="AH69" s="210">
        <v>0</v>
      </c>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x14ac:dyDescent="0.2">
      <c r="A70" s="229" t="s">
        <v>210</v>
      </c>
      <c r="B70" s="230" t="s">
        <v>112</v>
      </c>
      <c r="C70" s="246" t="s">
        <v>113</v>
      </c>
      <c r="D70" s="231"/>
      <c r="E70" s="232"/>
      <c r="F70" s="233"/>
      <c r="G70" s="233">
        <f>SUMIF(AG71:AG76,"&lt;&gt;NOR",G71:G76)</f>
        <v>0</v>
      </c>
      <c r="H70" s="233"/>
      <c r="I70" s="233">
        <f>SUM(I71:I76)</f>
        <v>0</v>
      </c>
      <c r="J70" s="233"/>
      <c r="K70" s="233">
        <f>SUM(K71:K76)</f>
        <v>0</v>
      </c>
      <c r="L70" s="233"/>
      <c r="M70" s="233">
        <f>SUM(M71:M76)</f>
        <v>0</v>
      </c>
      <c r="N70" s="232"/>
      <c r="O70" s="232">
        <f>SUM(O71:O76)</f>
        <v>0.55000000000000004</v>
      </c>
      <c r="P70" s="232"/>
      <c r="Q70" s="232">
        <f>SUM(Q71:Q76)</f>
        <v>0</v>
      </c>
      <c r="R70" s="233"/>
      <c r="S70" s="233"/>
      <c r="T70" s="234"/>
      <c r="U70" s="228"/>
      <c r="V70" s="228">
        <f>SUM(V71:V76)</f>
        <v>0</v>
      </c>
      <c r="W70" s="228"/>
      <c r="X70" s="228"/>
      <c r="Y70" s="228"/>
      <c r="AG70" t="s">
        <v>211</v>
      </c>
    </row>
    <row r="71" spans="1:60" outlineLevel="1" x14ac:dyDescent="0.2">
      <c r="A71" s="236">
        <v>25</v>
      </c>
      <c r="B71" s="237" t="s">
        <v>1645</v>
      </c>
      <c r="C71" s="247" t="s">
        <v>1646</v>
      </c>
      <c r="D71" s="238" t="s">
        <v>310</v>
      </c>
      <c r="E71" s="239">
        <v>0.14399999999999999</v>
      </c>
      <c r="F71" s="240"/>
      <c r="G71" s="241">
        <f>ROUND(E71*F71,2)</f>
        <v>0</v>
      </c>
      <c r="H71" s="240"/>
      <c r="I71" s="241">
        <f>ROUND(E71*H71,2)</f>
        <v>0</v>
      </c>
      <c r="J71" s="240"/>
      <c r="K71" s="241">
        <f>ROUND(E71*J71,2)</f>
        <v>0</v>
      </c>
      <c r="L71" s="241">
        <v>21</v>
      </c>
      <c r="M71" s="241">
        <f>G71*(1+L71/100)</f>
        <v>0</v>
      </c>
      <c r="N71" s="239">
        <v>2.5249999999999999</v>
      </c>
      <c r="O71" s="239">
        <f>ROUND(E71*N71,2)</f>
        <v>0.36</v>
      </c>
      <c r="P71" s="239">
        <v>0</v>
      </c>
      <c r="Q71" s="239">
        <f>ROUND(E71*P71,2)</f>
        <v>0</v>
      </c>
      <c r="R71" s="241"/>
      <c r="S71" s="241" t="s">
        <v>238</v>
      </c>
      <c r="T71" s="242" t="s">
        <v>216</v>
      </c>
      <c r="U71" s="221">
        <v>0</v>
      </c>
      <c r="V71" s="221">
        <f>ROUND(E71*U71,2)</f>
        <v>0</v>
      </c>
      <c r="W71" s="221"/>
      <c r="X71" s="221" t="s">
        <v>217</v>
      </c>
      <c r="Y71" s="221" t="s">
        <v>218</v>
      </c>
      <c r="Z71" s="210"/>
      <c r="AA71" s="210"/>
      <c r="AB71" s="210"/>
      <c r="AC71" s="210"/>
      <c r="AD71" s="210"/>
      <c r="AE71" s="210"/>
      <c r="AF71" s="210"/>
      <c r="AG71" s="210" t="s">
        <v>234</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2" x14ac:dyDescent="0.2">
      <c r="A72" s="217"/>
      <c r="B72" s="218"/>
      <c r="C72" s="249" t="s">
        <v>1647</v>
      </c>
      <c r="D72" s="226"/>
      <c r="E72" s="227">
        <v>0.14000000000000001</v>
      </c>
      <c r="F72" s="221"/>
      <c r="G72" s="221"/>
      <c r="H72" s="221"/>
      <c r="I72" s="221"/>
      <c r="J72" s="221"/>
      <c r="K72" s="221"/>
      <c r="L72" s="221"/>
      <c r="M72" s="221"/>
      <c r="N72" s="220"/>
      <c r="O72" s="220"/>
      <c r="P72" s="220"/>
      <c r="Q72" s="220"/>
      <c r="R72" s="221"/>
      <c r="S72" s="221"/>
      <c r="T72" s="221"/>
      <c r="U72" s="221"/>
      <c r="V72" s="221"/>
      <c r="W72" s="221"/>
      <c r="X72" s="221"/>
      <c r="Y72" s="221"/>
      <c r="Z72" s="210"/>
      <c r="AA72" s="210"/>
      <c r="AB72" s="210"/>
      <c r="AC72" s="210"/>
      <c r="AD72" s="210"/>
      <c r="AE72" s="210"/>
      <c r="AF72" s="210"/>
      <c r="AG72" s="210" t="s">
        <v>222</v>
      </c>
      <c r="AH72" s="210">
        <v>0</v>
      </c>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1" x14ac:dyDescent="0.2">
      <c r="A73" s="236">
        <v>26</v>
      </c>
      <c r="B73" s="237" t="s">
        <v>1648</v>
      </c>
      <c r="C73" s="247" t="s">
        <v>1649</v>
      </c>
      <c r="D73" s="238" t="s">
        <v>297</v>
      </c>
      <c r="E73" s="239">
        <v>0.8</v>
      </c>
      <c r="F73" s="240"/>
      <c r="G73" s="241">
        <f>ROUND(E73*F73,2)</f>
        <v>0</v>
      </c>
      <c r="H73" s="240"/>
      <c r="I73" s="241">
        <f>ROUND(E73*H73,2)</f>
        <v>0</v>
      </c>
      <c r="J73" s="240"/>
      <c r="K73" s="241">
        <f>ROUND(E73*J73,2)</f>
        <v>0</v>
      </c>
      <c r="L73" s="241">
        <v>21</v>
      </c>
      <c r="M73" s="241">
        <f>G73*(1+L73/100)</f>
        <v>0</v>
      </c>
      <c r="N73" s="239">
        <v>0.24</v>
      </c>
      <c r="O73" s="239">
        <f>ROUND(E73*N73,2)</f>
        <v>0.19</v>
      </c>
      <c r="P73" s="239">
        <v>0</v>
      </c>
      <c r="Q73" s="239">
        <f>ROUND(E73*P73,2)</f>
        <v>0</v>
      </c>
      <c r="R73" s="241"/>
      <c r="S73" s="241" t="s">
        <v>238</v>
      </c>
      <c r="T73" s="242" t="s">
        <v>216</v>
      </c>
      <c r="U73" s="221">
        <v>0</v>
      </c>
      <c r="V73" s="221">
        <f>ROUND(E73*U73,2)</f>
        <v>0</v>
      </c>
      <c r="W73" s="221"/>
      <c r="X73" s="221" t="s">
        <v>217</v>
      </c>
      <c r="Y73" s="221" t="s">
        <v>218</v>
      </c>
      <c r="Z73" s="210"/>
      <c r="AA73" s="210"/>
      <c r="AB73" s="210"/>
      <c r="AC73" s="210"/>
      <c r="AD73" s="210"/>
      <c r="AE73" s="210"/>
      <c r="AF73" s="210"/>
      <c r="AG73" s="210" t="s">
        <v>234</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2" x14ac:dyDescent="0.2">
      <c r="A74" s="217"/>
      <c r="B74" s="218"/>
      <c r="C74" s="249" t="s">
        <v>1650</v>
      </c>
      <c r="D74" s="226"/>
      <c r="E74" s="227">
        <v>0.8</v>
      </c>
      <c r="F74" s="221"/>
      <c r="G74" s="221"/>
      <c r="H74" s="221"/>
      <c r="I74" s="221"/>
      <c r="J74" s="221"/>
      <c r="K74" s="221"/>
      <c r="L74" s="221"/>
      <c r="M74" s="221"/>
      <c r="N74" s="220"/>
      <c r="O74" s="220"/>
      <c r="P74" s="220"/>
      <c r="Q74" s="220"/>
      <c r="R74" s="221"/>
      <c r="S74" s="221"/>
      <c r="T74" s="221"/>
      <c r="U74" s="221"/>
      <c r="V74" s="221"/>
      <c r="W74" s="221"/>
      <c r="X74" s="221"/>
      <c r="Y74" s="221"/>
      <c r="Z74" s="210"/>
      <c r="AA74" s="210"/>
      <c r="AB74" s="210"/>
      <c r="AC74" s="210"/>
      <c r="AD74" s="210"/>
      <c r="AE74" s="210"/>
      <c r="AF74" s="210"/>
      <c r="AG74" s="210" t="s">
        <v>222</v>
      </c>
      <c r="AH74" s="210">
        <v>0</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1" x14ac:dyDescent="0.2">
      <c r="A75" s="236">
        <v>27</v>
      </c>
      <c r="B75" s="237" t="s">
        <v>1651</v>
      </c>
      <c r="C75" s="247" t="s">
        <v>1652</v>
      </c>
      <c r="D75" s="238" t="s">
        <v>297</v>
      </c>
      <c r="E75" s="239">
        <v>1.6</v>
      </c>
      <c r="F75" s="240"/>
      <c r="G75" s="241">
        <f>ROUND(E75*F75,2)</f>
        <v>0</v>
      </c>
      <c r="H75" s="240"/>
      <c r="I75" s="241">
        <f>ROUND(E75*H75,2)</f>
        <v>0</v>
      </c>
      <c r="J75" s="240"/>
      <c r="K75" s="241">
        <f>ROUND(E75*J75,2)</f>
        <v>0</v>
      </c>
      <c r="L75" s="241">
        <v>21</v>
      </c>
      <c r="M75" s="241">
        <f>G75*(1+L75/100)</f>
        <v>0</v>
      </c>
      <c r="N75" s="239">
        <v>0</v>
      </c>
      <c r="O75" s="239">
        <f>ROUND(E75*N75,2)</f>
        <v>0</v>
      </c>
      <c r="P75" s="239">
        <v>0</v>
      </c>
      <c r="Q75" s="239">
        <f>ROUND(E75*P75,2)</f>
        <v>0</v>
      </c>
      <c r="R75" s="241"/>
      <c r="S75" s="241" t="s">
        <v>238</v>
      </c>
      <c r="T75" s="242" t="s">
        <v>216</v>
      </c>
      <c r="U75" s="221">
        <v>0</v>
      </c>
      <c r="V75" s="221">
        <f>ROUND(E75*U75,2)</f>
        <v>0</v>
      </c>
      <c r="W75" s="221"/>
      <c r="X75" s="221" t="s">
        <v>217</v>
      </c>
      <c r="Y75" s="221" t="s">
        <v>218</v>
      </c>
      <c r="Z75" s="210"/>
      <c r="AA75" s="210"/>
      <c r="AB75" s="210"/>
      <c r="AC75" s="210"/>
      <c r="AD75" s="210"/>
      <c r="AE75" s="210"/>
      <c r="AF75" s="210"/>
      <c r="AG75" s="210" t="s">
        <v>234</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2" x14ac:dyDescent="0.2">
      <c r="A76" s="217"/>
      <c r="B76" s="218"/>
      <c r="C76" s="249" t="s">
        <v>1653</v>
      </c>
      <c r="D76" s="226"/>
      <c r="E76" s="227">
        <v>1.6</v>
      </c>
      <c r="F76" s="221"/>
      <c r="G76" s="221"/>
      <c r="H76" s="221"/>
      <c r="I76" s="221"/>
      <c r="J76" s="221"/>
      <c r="K76" s="221"/>
      <c r="L76" s="221"/>
      <c r="M76" s="221"/>
      <c r="N76" s="220"/>
      <c r="O76" s="220"/>
      <c r="P76" s="220"/>
      <c r="Q76" s="220"/>
      <c r="R76" s="221"/>
      <c r="S76" s="221"/>
      <c r="T76" s="221"/>
      <c r="U76" s="221"/>
      <c r="V76" s="221"/>
      <c r="W76" s="221"/>
      <c r="X76" s="221"/>
      <c r="Y76" s="221"/>
      <c r="Z76" s="210"/>
      <c r="AA76" s="210"/>
      <c r="AB76" s="210"/>
      <c r="AC76" s="210"/>
      <c r="AD76" s="210"/>
      <c r="AE76" s="210"/>
      <c r="AF76" s="210"/>
      <c r="AG76" s="210" t="s">
        <v>222</v>
      </c>
      <c r="AH76" s="210">
        <v>0</v>
      </c>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x14ac:dyDescent="0.2">
      <c r="A77" s="229" t="s">
        <v>210</v>
      </c>
      <c r="B77" s="230" t="s">
        <v>116</v>
      </c>
      <c r="C77" s="246" t="s">
        <v>117</v>
      </c>
      <c r="D77" s="231"/>
      <c r="E77" s="232"/>
      <c r="F77" s="233"/>
      <c r="G77" s="233">
        <f>SUMIF(AG78:AG98,"&lt;&gt;NOR",G78:G98)</f>
        <v>0</v>
      </c>
      <c r="H77" s="233"/>
      <c r="I77" s="233">
        <f>SUM(I78:I98)</f>
        <v>0</v>
      </c>
      <c r="J77" s="233"/>
      <c r="K77" s="233">
        <f>SUM(K78:K98)</f>
        <v>0</v>
      </c>
      <c r="L77" s="233"/>
      <c r="M77" s="233">
        <f>SUM(M78:M98)</f>
        <v>0</v>
      </c>
      <c r="N77" s="232"/>
      <c r="O77" s="232">
        <f>SUM(O78:O98)</f>
        <v>6.9799999999999995</v>
      </c>
      <c r="P77" s="232"/>
      <c r="Q77" s="232">
        <f>SUM(Q78:Q98)</f>
        <v>0</v>
      </c>
      <c r="R77" s="233"/>
      <c r="S77" s="233"/>
      <c r="T77" s="234"/>
      <c r="U77" s="228"/>
      <c r="V77" s="228">
        <f>SUM(V78:V98)</f>
        <v>0</v>
      </c>
      <c r="W77" s="228"/>
      <c r="X77" s="228"/>
      <c r="Y77" s="228"/>
      <c r="AG77" t="s">
        <v>211</v>
      </c>
    </row>
    <row r="78" spans="1:60" outlineLevel="1" x14ac:dyDescent="0.2">
      <c r="A78" s="236">
        <v>28</v>
      </c>
      <c r="B78" s="237" t="s">
        <v>1654</v>
      </c>
      <c r="C78" s="247" t="s">
        <v>1655</v>
      </c>
      <c r="D78" s="238" t="s">
        <v>351</v>
      </c>
      <c r="E78" s="239">
        <v>20</v>
      </c>
      <c r="F78" s="240"/>
      <c r="G78" s="241">
        <f>ROUND(E78*F78,2)</f>
        <v>0</v>
      </c>
      <c r="H78" s="240"/>
      <c r="I78" s="241">
        <f>ROUND(E78*H78,2)</f>
        <v>0</v>
      </c>
      <c r="J78" s="240"/>
      <c r="K78" s="241">
        <f>ROUND(E78*J78,2)</f>
        <v>0</v>
      </c>
      <c r="L78" s="241">
        <v>21</v>
      </c>
      <c r="M78" s="241">
        <f>G78*(1+L78/100)</f>
        <v>0</v>
      </c>
      <c r="N78" s="239">
        <v>0</v>
      </c>
      <c r="O78" s="239">
        <f>ROUND(E78*N78,2)</f>
        <v>0</v>
      </c>
      <c r="P78" s="239">
        <v>0</v>
      </c>
      <c r="Q78" s="239">
        <f>ROUND(E78*P78,2)</f>
        <v>0</v>
      </c>
      <c r="R78" s="241"/>
      <c r="S78" s="241" t="s">
        <v>238</v>
      </c>
      <c r="T78" s="242" t="s">
        <v>216</v>
      </c>
      <c r="U78" s="221">
        <v>0</v>
      </c>
      <c r="V78" s="221">
        <f>ROUND(E78*U78,2)</f>
        <v>0</v>
      </c>
      <c r="W78" s="221"/>
      <c r="X78" s="221" t="s">
        <v>217</v>
      </c>
      <c r="Y78" s="221" t="s">
        <v>218</v>
      </c>
      <c r="Z78" s="210"/>
      <c r="AA78" s="210"/>
      <c r="AB78" s="210"/>
      <c r="AC78" s="210"/>
      <c r="AD78" s="210"/>
      <c r="AE78" s="210"/>
      <c r="AF78" s="210"/>
      <c r="AG78" s="210" t="s">
        <v>234</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2" x14ac:dyDescent="0.2">
      <c r="A79" s="217"/>
      <c r="B79" s="218"/>
      <c r="C79" s="249" t="s">
        <v>1433</v>
      </c>
      <c r="D79" s="226"/>
      <c r="E79" s="227">
        <v>15</v>
      </c>
      <c r="F79" s="221"/>
      <c r="G79" s="221"/>
      <c r="H79" s="221"/>
      <c r="I79" s="221"/>
      <c r="J79" s="221"/>
      <c r="K79" s="221"/>
      <c r="L79" s="221"/>
      <c r="M79" s="221"/>
      <c r="N79" s="220"/>
      <c r="O79" s="220"/>
      <c r="P79" s="220"/>
      <c r="Q79" s="220"/>
      <c r="R79" s="221"/>
      <c r="S79" s="221"/>
      <c r="T79" s="221"/>
      <c r="U79" s="221"/>
      <c r="V79" s="221"/>
      <c r="W79" s="221"/>
      <c r="X79" s="221"/>
      <c r="Y79" s="221"/>
      <c r="Z79" s="210"/>
      <c r="AA79" s="210"/>
      <c r="AB79" s="210"/>
      <c r="AC79" s="210"/>
      <c r="AD79" s="210"/>
      <c r="AE79" s="210"/>
      <c r="AF79" s="210"/>
      <c r="AG79" s="210" t="s">
        <v>222</v>
      </c>
      <c r="AH79" s="210">
        <v>0</v>
      </c>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3" x14ac:dyDescent="0.2">
      <c r="A80" s="217"/>
      <c r="B80" s="218"/>
      <c r="C80" s="249" t="s">
        <v>105</v>
      </c>
      <c r="D80" s="226"/>
      <c r="E80" s="227">
        <v>5</v>
      </c>
      <c r="F80" s="221"/>
      <c r="G80" s="221"/>
      <c r="H80" s="221"/>
      <c r="I80" s="221"/>
      <c r="J80" s="221"/>
      <c r="K80" s="221"/>
      <c r="L80" s="221"/>
      <c r="M80" s="221"/>
      <c r="N80" s="220"/>
      <c r="O80" s="220"/>
      <c r="P80" s="220"/>
      <c r="Q80" s="220"/>
      <c r="R80" s="221"/>
      <c r="S80" s="221"/>
      <c r="T80" s="221"/>
      <c r="U80" s="221"/>
      <c r="V80" s="221"/>
      <c r="W80" s="221"/>
      <c r="X80" s="221"/>
      <c r="Y80" s="221"/>
      <c r="Z80" s="210"/>
      <c r="AA80" s="210"/>
      <c r="AB80" s="210"/>
      <c r="AC80" s="210"/>
      <c r="AD80" s="210"/>
      <c r="AE80" s="210"/>
      <c r="AF80" s="210"/>
      <c r="AG80" s="210" t="s">
        <v>222</v>
      </c>
      <c r="AH80" s="210">
        <v>0</v>
      </c>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1" x14ac:dyDescent="0.2">
      <c r="A81" s="236">
        <v>29</v>
      </c>
      <c r="B81" s="237" t="s">
        <v>1656</v>
      </c>
      <c r="C81" s="247" t="s">
        <v>1657</v>
      </c>
      <c r="D81" s="238" t="s">
        <v>351</v>
      </c>
      <c r="E81" s="239">
        <v>20</v>
      </c>
      <c r="F81" s="240"/>
      <c r="G81" s="241">
        <f>ROUND(E81*F81,2)</f>
        <v>0</v>
      </c>
      <c r="H81" s="240"/>
      <c r="I81" s="241">
        <f>ROUND(E81*H81,2)</f>
        <v>0</v>
      </c>
      <c r="J81" s="240"/>
      <c r="K81" s="241">
        <f>ROUND(E81*J81,2)</f>
        <v>0</v>
      </c>
      <c r="L81" s="241">
        <v>21</v>
      </c>
      <c r="M81" s="241">
        <f>G81*(1+L81/100)</f>
        <v>0</v>
      </c>
      <c r="N81" s="239">
        <v>0</v>
      </c>
      <c r="O81" s="239">
        <f>ROUND(E81*N81,2)</f>
        <v>0</v>
      </c>
      <c r="P81" s="239">
        <v>0</v>
      </c>
      <c r="Q81" s="239">
        <f>ROUND(E81*P81,2)</f>
        <v>0</v>
      </c>
      <c r="R81" s="241"/>
      <c r="S81" s="241" t="s">
        <v>238</v>
      </c>
      <c r="T81" s="242" t="s">
        <v>216</v>
      </c>
      <c r="U81" s="221">
        <v>0</v>
      </c>
      <c r="V81" s="221">
        <f>ROUND(E81*U81,2)</f>
        <v>0</v>
      </c>
      <c r="W81" s="221"/>
      <c r="X81" s="221" t="s">
        <v>217</v>
      </c>
      <c r="Y81" s="221" t="s">
        <v>218</v>
      </c>
      <c r="Z81" s="210"/>
      <c r="AA81" s="210"/>
      <c r="AB81" s="210"/>
      <c r="AC81" s="210"/>
      <c r="AD81" s="210"/>
      <c r="AE81" s="210"/>
      <c r="AF81" s="210"/>
      <c r="AG81" s="210" t="s">
        <v>234</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2" x14ac:dyDescent="0.2">
      <c r="A82" s="217"/>
      <c r="B82" s="218"/>
      <c r="C82" s="249" t="s">
        <v>1186</v>
      </c>
      <c r="D82" s="226"/>
      <c r="E82" s="227">
        <v>20</v>
      </c>
      <c r="F82" s="221"/>
      <c r="G82" s="221"/>
      <c r="H82" s="221"/>
      <c r="I82" s="221"/>
      <c r="J82" s="221"/>
      <c r="K82" s="221"/>
      <c r="L82" s="221"/>
      <c r="M82" s="221"/>
      <c r="N82" s="220"/>
      <c r="O82" s="220"/>
      <c r="P82" s="220"/>
      <c r="Q82" s="220"/>
      <c r="R82" s="221"/>
      <c r="S82" s="221"/>
      <c r="T82" s="221"/>
      <c r="U82" s="221"/>
      <c r="V82" s="221"/>
      <c r="W82" s="221"/>
      <c r="X82" s="221"/>
      <c r="Y82" s="221"/>
      <c r="Z82" s="210"/>
      <c r="AA82" s="210"/>
      <c r="AB82" s="210"/>
      <c r="AC82" s="210"/>
      <c r="AD82" s="210"/>
      <c r="AE82" s="210"/>
      <c r="AF82" s="210"/>
      <c r="AG82" s="210" t="s">
        <v>222</v>
      </c>
      <c r="AH82" s="210">
        <v>0</v>
      </c>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1" x14ac:dyDescent="0.2">
      <c r="A83" s="236">
        <v>30</v>
      </c>
      <c r="B83" s="237" t="s">
        <v>1658</v>
      </c>
      <c r="C83" s="247" t="s">
        <v>1659</v>
      </c>
      <c r="D83" s="238" t="s">
        <v>1660</v>
      </c>
      <c r="E83" s="239">
        <v>1</v>
      </c>
      <c r="F83" s="240"/>
      <c r="G83" s="241">
        <f>ROUND(E83*F83,2)</f>
        <v>0</v>
      </c>
      <c r="H83" s="240"/>
      <c r="I83" s="241">
        <f>ROUND(E83*H83,2)</f>
        <v>0</v>
      </c>
      <c r="J83" s="240"/>
      <c r="K83" s="241">
        <f>ROUND(E83*J83,2)</f>
        <v>0</v>
      </c>
      <c r="L83" s="241">
        <v>21</v>
      </c>
      <c r="M83" s="241">
        <f>G83*(1+L83/100)</f>
        <v>0</v>
      </c>
      <c r="N83" s="239">
        <v>0</v>
      </c>
      <c r="O83" s="239">
        <f>ROUND(E83*N83,2)</f>
        <v>0</v>
      </c>
      <c r="P83" s="239">
        <v>0</v>
      </c>
      <c r="Q83" s="239">
        <f>ROUND(E83*P83,2)</f>
        <v>0</v>
      </c>
      <c r="R83" s="241"/>
      <c r="S83" s="241" t="s">
        <v>238</v>
      </c>
      <c r="T83" s="242" t="s">
        <v>216</v>
      </c>
      <c r="U83" s="221">
        <v>0</v>
      </c>
      <c r="V83" s="221">
        <f>ROUND(E83*U83,2)</f>
        <v>0</v>
      </c>
      <c r="W83" s="221"/>
      <c r="X83" s="221" t="s">
        <v>217</v>
      </c>
      <c r="Y83" s="221" t="s">
        <v>218</v>
      </c>
      <c r="Z83" s="210"/>
      <c r="AA83" s="210"/>
      <c r="AB83" s="210"/>
      <c r="AC83" s="210"/>
      <c r="AD83" s="210"/>
      <c r="AE83" s="210"/>
      <c r="AF83" s="210"/>
      <c r="AG83" s="210" t="s">
        <v>234</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2" x14ac:dyDescent="0.2">
      <c r="A84" s="217"/>
      <c r="B84" s="218"/>
      <c r="C84" s="249" t="s">
        <v>97</v>
      </c>
      <c r="D84" s="226"/>
      <c r="E84" s="227">
        <v>1</v>
      </c>
      <c r="F84" s="221"/>
      <c r="G84" s="221"/>
      <c r="H84" s="221"/>
      <c r="I84" s="221"/>
      <c r="J84" s="221"/>
      <c r="K84" s="221"/>
      <c r="L84" s="221"/>
      <c r="M84" s="221"/>
      <c r="N84" s="220"/>
      <c r="O84" s="220"/>
      <c r="P84" s="220"/>
      <c r="Q84" s="220"/>
      <c r="R84" s="221"/>
      <c r="S84" s="221"/>
      <c r="T84" s="221"/>
      <c r="U84" s="221"/>
      <c r="V84" s="221"/>
      <c r="W84" s="221"/>
      <c r="X84" s="221"/>
      <c r="Y84" s="221"/>
      <c r="Z84" s="210"/>
      <c r="AA84" s="210"/>
      <c r="AB84" s="210"/>
      <c r="AC84" s="210"/>
      <c r="AD84" s="210"/>
      <c r="AE84" s="210"/>
      <c r="AF84" s="210"/>
      <c r="AG84" s="210" t="s">
        <v>222</v>
      </c>
      <c r="AH84" s="210">
        <v>0</v>
      </c>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ht="22.5" outlineLevel="1" x14ac:dyDescent="0.2">
      <c r="A85" s="236">
        <v>31</v>
      </c>
      <c r="B85" s="237" t="s">
        <v>1661</v>
      </c>
      <c r="C85" s="247" t="s">
        <v>1662</v>
      </c>
      <c r="D85" s="238" t="s">
        <v>325</v>
      </c>
      <c r="E85" s="239">
        <v>1</v>
      </c>
      <c r="F85" s="240"/>
      <c r="G85" s="241">
        <f>ROUND(E85*F85,2)</f>
        <v>0</v>
      </c>
      <c r="H85" s="240"/>
      <c r="I85" s="241">
        <f>ROUND(E85*H85,2)</f>
        <v>0</v>
      </c>
      <c r="J85" s="240"/>
      <c r="K85" s="241">
        <f>ROUND(E85*J85,2)</f>
        <v>0</v>
      </c>
      <c r="L85" s="241">
        <v>21</v>
      </c>
      <c r="M85" s="241">
        <f>G85*(1+L85/100)</f>
        <v>0</v>
      </c>
      <c r="N85" s="239">
        <v>3.0853299999999999</v>
      </c>
      <c r="O85" s="239">
        <f>ROUND(E85*N85,2)</f>
        <v>3.09</v>
      </c>
      <c r="P85" s="239">
        <v>0</v>
      </c>
      <c r="Q85" s="239">
        <f>ROUND(E85*P85,2)</f>
        <v>0</v>
      </c>
      <c r="R85" s="241"/>
      <c r="S85" s="241" t="s">
        <v>238</v>
      </c>
      <c r="T85" s="242" t="s">
        <v>216</v>
      </c>
      <c r="U85" s="221">
        <v>0</v>
      </c>
      <c r="V85" s="221">
        <f>ROUND(E85*U85,2)</f>
        <v>0</v>
      </c>
      <c r="W85" s="221"/>
      <c r="X85" s="221" t="s">
        <v>217</v>
      </c>
      <c r="Y85" s="221" t="s">
        <v>218</v>
      </c>
      <c r="Z85" s="210"/>
      <c r="AA85" s="210"/>
      <c r="AB85" s="210"/>
      <c r="AC85" s="210"/>
      <c r="AD85" s="210"/>
      <c r="AE85" s="210"/>
      <c r="AF85" s="210"/>
      <c r="AG85" s="210" t="s">
        <v>219</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2" x14ac:dyDescent="0.2">
      <c r="A86" s="217"/>
      <c r="B86" s="218"/>
      <c r="C86" s="248" t="s">
        <v>1663</v>
      </c>
      <c r="D86" s="243"/>
      <c r="E86" s="243"/>
      <c r="F86" s="243"/>
      <c r="G86" s="243"/>
      <c r="H86" s="221"/>
      <c r="I86" s="221"/>
      <c r="J86" s="221"/>
      <c r="K86" s="221"/>
      <c r="L86" s="221"/>
      <c r="M86" s="221"/>
      <c r="N86" s="220"/>
      <c r="O86" s="220"/>
      <c r="P86" s="220"/>
      <c r="Q86" s="220"/>
      <c r="R86" s="221"/>
      <c r="S86" s="221"/>
      <c r="T86" s="221"/>
      <c r="U86" s="221"/>
      <c r="V86" s="221"/>
      <c r="W86" s="221"/>
      <c r="X86" s="221"/>
      <c r="Y86" s="221"/>
      <c r="Z86" s="210"/>
      <c r="AA86" s="210"/>
      <c r="AB86" s="210"/>
      <c r="AC86" s="210"/>
      <c r="AD86" s="210"/>
      <c r="AE86" s="210"/>
      <c r="AF86" s="210"/>
      <c r="AG86" s="210" t="s">
        <v>221</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3" x14ac:dyDescent="0.2">
      <c r="A87" s="217"/>
      <c r="B87" s="218"/>
      <c r="C87" s="250" t="s">
        <v>1664</v>
      </c>
      <c r="D87" s="244"/>
      <c r="E87" s="244"/>
      <c r="F87" s="244"/>
      <c r="G87" s="244"/>
      <c r="H87" s="221"/>
      <c r="I87" s="221"/>
      <c r="J87" s="221"/>
      <c r="K87" s="221"/>
      <c r="L87" s="221"/>
      <c r="M87" s="221"/>
      <c r="N87" s="220"/>
      <c r="O87" s="220"/>
      <c r="P87" s="220"/>
      <c r="Q87" s="220"/>
      <c r="R87" s="221"/>
      <c r="S87" s="221"/>
      <c r="T87" s="221"/>
      <c r="U87" s="221"/>
      <c r="V87" s="221"/>
      <c r="W87" s="221"/>
      <c r="X87" s="221"/>
      <c r="Y87" s="221"/>
      <c r="Z87" s="210"/>
      <c r="AA87" s="210"/>
      <c r="AB87" s="210"/>
      <c r="AC87" s="210"/>
      <c r="AD87" s="210"/>
      <c r="AE87" s="210"/>
      <c r="AF87" s="210"/>
      <c r="AG87" s="210" t="s">
        <v>221</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2" x14ac:dyDescent="0.2">
      <c r="A88" s="217"/>
      <c r="B88" s="218"/>
      <c r="C88" s="249" t="s">
        <v>97</v>
      </c>
      <c r="D88" s="226"/>
      <c r="E88" s="227">
        <v>1</v>
      </c>
      <c r="F88" s="221"/>
      <c r="G88" s="221"/>
      <c r="H88" s="221"/>
      <c r="I88" s="221"/>
      <c r="J88" s="221"/>
      <c r="K88" s="221"/>
      <c r="L88" s="221"/>
      <c r="M88" s="221"/>
      <c r="N88" s="220"/>
      <c r="O88" s="220"/>
      <c r="P88" s="220"/>
      <c r="Q88" s="220"/>
      <c r="R88" s="221"/>
      <c r="S88" s="221"/>
      <c r="T88" s="221"/>
      <c r="U88" s="221"/>
      <c r="V88" s="221"/>
      <c r="W88" s="221"/>
      <c r="X88" s="221"/>
      <c r="Y88" s="221"/>
      <c r="Z88" s="210"/>
      <c r="AA88" s="210"/>
      <c r="AB88" s="210"/>
      <c r="AC88" s="210"/>
      <c r="AD88" s="210"/>
      <c r="AE88" s="210"/>
      <c r="AF88" s="210"/>
      <c r="AG88" s="210" t="s">
        <v>222</v>
      </c>
      <c r="AH88" s="210">
        <v>0</v>
      </c>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1" x14ac:dyDescent="0.2">
      <c r="A89" s="236">
        <v>32</v>
      </c>
      <c r="B89" s="237" t="s">
        <v>1665</v>
      </c>
      <c r="C89" s="247" t="s">
        <v>1666</v>
      </c>
      <c r="D89" s="238" t="s">
        <v>325</v>
      </c>
      <c r="E89" s="239">
        <v>1</v>
      </c>
      <c r="F89" s="240"/>
      <c r="G89" s="241">
        <f>ROUND(E89*F89,2)</f>
        <v>0</v>
      </c>
      <c r="H89" s="240"/>
      <c r="I89" s="241">
        <f>ROUND(E89*H89,2)</f>
        <v>0</v>
      </c>
      <c r="J89" s="240"/>
      <c r="K89" s="241">
        <f>ROUND(E89*J89,2)</f>
        <v>0</v>
      </c>
      <c r="L89" s="241">
        <v>21</v>
      </c>
      <c r="M89" s="241">
        <f>G89*(1+L89/100)</f>
        <v>0</v>
      </c>
      <c r="N89" s="239">
        <v>4.6800000000000001E-3</v>
      </c>
      <c r="O89" s="239">
        <f>ROUND(E89*N89,2)</f>
        <v>0</v>
      </c>
      <c r="P89" s="239">
        <v>0</v>
      </c>
      <c r="Q89" s="239">
        <f>ROUND(E89*P89,2)</f>
        <v>0</v>
      </c>
      <c r="R89" s="241"/>
      <c r="S89" s="241" t="s">
        <v>238</v>
      </c>
      <c r="T89" s="242" t="s">
        <v>216</v>
      </c>
      <c r="U89" s="221">
        <v>0</v>
      </c>
      <c r="V89" s="221">
        <f>ROUND(E89*U89,2)</f>
        <v>0</v>
      </c>
      <c r="W89" s="221"/>
      <c r="X89" s="221" t="s">
        <v>217</v>
      </c>
      <c r="Y89" s="221" t="s">
        <v>218</v>
      </c>
      <c r="Z89" s="210"/>
      <c r="AA89" s="210"/>
      <c r="AB89" s="210"/>
      <c r="AC89" s="210"/>
      <c r="AD89" s="210"/>
      <c r="AE89" s="210"/>
      <c r="AF89" s="210"/>
      <c r="AG89" s="210" t="s">
        <v>234</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2" x14ac:dyDescent="0.2">
      <c r="A90" s="217"/>
      <c r="B90" s="218"/>
      <c r="C90" s="249" t="s">
        <v>97</v>
      </c>
      <c r="D90" s="226"/>
      <c r="E90" s="227">
        <v>1</v>
      </c>
      <c r="F90" s="221"/>
      <c r="G90" s="221"/>
      <c r="H90" s="221"/>
      <c r="I90" s="221"/>
      <c r="J90" s="221"/>
      <c r="K90" s="221"/>
      <c r="L90" s="221"/>
      <c r="M90" s="221"/>
      <c r="N90" s="220"/>
      <c r="O90" s="220"/>
      <c r="P90" s="220"/>
      <c r="Q90" s="220"/>
      <c r="R90" s="221"/>
      <c r="S90" s="221"/>
      <c r="T90" s="221"/>
      <c r="U90" s="221"/>
      <c r="V90" s="221"/>
      <c r="W90" s="221"/>
      <c r="X90" s="221"/>
      <c r="Y90" s="221"/>
      <c r="Z90" s="210"/>
      <c r="AA90" s="210"/>
      <c r="AB90" s="210"/>
      <c r="AC90" s="210"/>
      <c r="AD90" s="210"/>
      <c r="AE90" s="210"/>
      <c r="AF90" s="210"/>
      <c r="AG90" s="210" t="s">
        <v>222</v>
      </c>
      <c r="AH90" s="210">
        <v>0</v>
      </c>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1" x14ac:dyDescent="0.2">
      <c r="A91" s="236">
        <v>33</v>
      </c>
      <c r="B91" s="237" t="s">
        <v>1667</v>
      </c>
      <c r="C91" s="247" t="s">
        <v>1668</v>
      </c>
      <c r="D91" s="238" t="s">
        <v>310</v>
      </c>
      <c r="E91" s="239">
        <v>0.25</v>
      </c>
      <c r="F91" s="240"/>
      <c r="G91" s="241">
        <f>ROUND(E91*F91,2)</f>
        <v>0</v>
      </c>
      <c r="H91" s="240"/>
      <c r="I91" s="241">
        <f>ROUND(E91*H91,2)</f>
        <v>0</v>
      </c>
      <c r="J91" s="240"/>
      <c r="K91" s="241">
        <f>ROUND(E91*J91,2)</f>
        <v>0</v>
      </c>
      <c r="L91" s="241">
        <v>21</v>
      </c>
      <c r="M91" s="241">
        <f>G91*(1+L91/100)</f>
        <v>0</v>
      </c>
      <c r="N91" s="239">
        <v>2.5249999999999999</v>
      </c>
      <c r="O91" s="239">
        <f>ROUND(E91*N91,2)</f>
        <v>0.63</v>
      </c>
      <c r="P91" s="239">
        <v>0</v>
      </c>
      <c r="Q91" s="239">
        <f>ROUND(E91*P91,2)</f>
        <v>0</v>
      </c>
      <c r="R91" s="241"/>
      <c r="S91" s="241" t="s">
        <v>238</v>
      </c>
      <c r="T91" s="242" t="s">
        <v>216</v>
      </c>
      <c r="U91" s="221">
        <v>0</v>
      </c>
      <c r="V91" s="221">
        <f>ROUND(E91*U91,2)</f>
        <v>0</v>
      </c>
      <c r="W91" s="221"/>
      <c r="X91" s="221" t="s">
        <v>217</v>
      </c>
      <c r="Y91" s="221" t="s">
        <v>218</v>
      </c>
      <c r="Z91" s="210"/>
      <c r="AA91" s="210"/>
      <c r="AB91" s="210"/>
      <c r="AC91" s="210"/>
      <c r="AD91" s="210"/>
      <c r="AE91" s="210"/>
      <c r="AF91" s="210"/>
      <c r="AG91" s="210" t="s">
        <v>234</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2" x14ac:dyDescent="0.2">
      <c r="A92" s="217"/>
      <c r="B92" s="218"/>
      <c r="C92" s="249" t="s">
        <v>1669</v>
      </c>
      <c r="D92" s="226"/>
      <c r="E92" s="227">
        <v>0.25</v>
      </c>
      <c r="F92" s="221"/>
      <c r="G92" s="221"/>
      <c r="H92" s="221"/>
      <c r="I92" s="221"/>
      <c r="J92" s="221"/>
      <c r="K92" s="221"/>
      <c r="L92" s="221"/>
      <c r="M92" s="221"/>
      <c r="N92" s="220"/>
      <c r="O92" s="220"/>
      <c r="P92" s="220"/>
      <c r="Q92" s="220"/>
      <c r="R92" s="221"/>
      <c r="S92" s="221"/>
      <c r="T92" s="221"/>
      <c r="U92" s="221"/>
      <c r="V92" s="221"/>
      <c r="W92" s="221"/>
      <c r="X92" s="221"/>
      <c r="Y92" s="221"/>
      <c r="Z92" s="210"/>
      <c r="AA92" s="210"/>
      <c r="AB92" s="210"/>
      <c r="AC92" s="210"/>
      <c r="AD92" s="210"/>
      <c r="AE92" s="210"/>
      <c r="AF92" s="210"/>
      <c r="AG92" s="210" t="s">
        <v>222</v>
      </c>
      <c r="AH92" s="210">
        <v>0</v>
      </c>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1" x14ac:dyDescent="0.2">
      <c r="A93" s="236">
        <v>34</v>
      </c>
      <c r="B93" s="237" t="s">
        <v>1670</v>
      </c>
      <c r="C93" s="247" t="s">
        <v>1671</v>
      </c>
      <c r="D93" s="238" t="s">
        <v>351</v>
      </c>
      <c r="E93" s="239">
        <v>20</v>
      </c>
      <c r="F93" s="240"/>
      <c r="G93" s="241">
        <f>ROUND(E93*F93,2)</f>
        <v>0</v>
      </c>
      <c r="H93" s="240"/>
      <c r="I93" s="241">
        <f>ROUND(E93*H93,2)</f>
        <v>0</v>
      </c>
      <c r="J93" s="240"/>
      <c r="K93" s="241">
        <f>ROUND(E93*J93,2)</f>
        <v>0</v>
      </c>
      <c r="L93" s="241">
        <v>21</v>
      </c>
      <c r="M93" s="241">
        <f>G93*(1+L93/100)</f>
        <v>0</v>
      </c>
      <c r="N93" s="239">
        <v>0</v>
      </c>
      <c r="O93" s="239">
        <f>ROUND(E93*N93,2)</f>
        <v>0</v>
      </c>
      <c r="P93" s="239">
        <v>0</v>
      </c>
      <c r="Q93" s="239">
        <f>ROUND(E93*P93,2)</f>
        <v>0</v>
      </c>
      <c r="R93" s="241"/>
      <c r="S93" s="241" t="s">
        <v>238</v>
      </c>
      <c r="T93" s="242" t="s">
        <v>216</v>
      </c>
      <c r="U93" s="221">
        <v>0</v>
      </c>
      <c r="V93" s="221">
        <f>ROUND(E93*U93,2)</f>
        <v>0</v>
      </c>
      <c r="W93" s="221"/>
      <c r="X93" s="221" t="s">
        <v>217</v>
      </c>
      <c r="Y93" s="221" t="s">
        <v>218</v>
      </c>
      <c r="Z93" s="210"/>
      <c r="AA93" s="210"/>
      <c r="AB93" s="210"/>
      <c r="AC93" s="210"/>
      <c r="AD93" s="210"/>
      <c r="AE93" s="210"/>
      <c r="AF93" s="210"/>
      <c r="AG93" s="210" t="s">
        <v>234</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2" x14ac:dyDescent="0.2">
      <c r="A94" s="217"/>
      <c r="B94" s="218"/>
      <c r="C94" s="249" t="s">
        <v>1186</v>
      </c>
      <c r="D94" s="226"/>
      <c r="E94" s="227">
        <v>20</v>
      </c>
      <c r="F94" s="221"/>
      <c r="G94" s="221"/>
      <c r="H94" s="221"/>
      <c r="I94" s="221"/>
      <c r="J94" s="221"/>
      <c r="K94" s="221"/>
      <c r="L94" s="221"/>
      <c r="M94" s="221"/>
      <c r="N94" s="220"/>
      <c r="O94" s="220"/>
      <c r="P94" s="220"/>
      <c r="Q94" s="220"/>
      <c r="R94" s="221"/>
      <c r="S94" s="221"/>
      <c r="T94" s="221"/>
      <c r="U94" s="221"/>
      <c r="V94" s="221"/>
      <c r="W94" s="221"/>
      <c r="X94" s="221"/>
      <c r="Y94" s="221"/>
      <c r="Z94" s="210"/>
      <c r="AA94" s="210"/>
      <c r="AB94" s="210"/>
      <c r="AC94" s="210"/>
      <c r="AD94" s="210"/>
      <c r="AE94" s="210"/>
      <c r="AF94" s="210"/>
      <c r="AG94" s="210" t="s">
        <v>222</v>
      </c>
      <c r="AH94" s="210">
        <v>0</v>
      </c>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1" x14ac:dyDescent="0.2">
      <c r="A95" s="236">
        <v>35</v>
      </c>
      <c r="B95" s="237" t="s">
        <v>1672</v>
      </c>
      <c r="C95" s="247" t="s">
        <v>1673</v>
      </c>
      <c r="D95" s="238" t="s">
        <v>325</v>
      </c>
      <c r="E95" s="239">
        <v>1</v>
      </c>
      <c r="F95" s="240"/>
      <c r="G95" s="241">
        <f>ROUND(E95*F95,2)</f>
        <v>0</v>
      </c>
      <c r="H95" s="240"/>
      <c r="I95" s="241">
        <f>ROUND(E95*H95,2)</f>
        <v>0</v>
      </c>
      <c r="J95" s="240"/>
      <c r="K95" s="241">
        <f>ROUND(E95*J95,2)</f>
        <v>0</v>
      </c>
      <c r="L95" s="241">
        <v>21</v>
      </c>
      <c r="M95" s="241">
        <f>G95*(1+L95/100)</f>
        <v>0</v>
      </c>
      <c r="N95" s="239">
        <v>3.0853299999999999</v>
      </c>
      <c r="O95" s="239">
        <f>ROUND(E95*N95,2)</f>
        <v>3.09</v>
      </c>
      <c r="P95" s="239">
        <v>0</v>
      </c>
      <c r="Q95" s="239">
        <f>ROUND(E95*P95,2)</f>
        <v>0</v>
      </c>
      <c r="R95" s="241"/>
      <c r="S95" s="241" t="s">
        <v>215</v>
      </c>
      <c r="T95" s="242" t="s">
        <v>216</v>
      </c>
      <c r="U95" s="221">
        <v>0</v>
      </c>
      <c r="V95" s="221">
        <f>ROUND(E95*U95,2)</f>
        <v>0</v>
      </c>
      <c r="W95" s="221"/>
      <c r="X95" s="221" t="s">
        <v>217</v>
      </c>
      <c r="Y95" s="221" t="s">
        <v>218</v>
      </c>
      <c r="Z95" s="210"/>
      <c r="AA95" s="210"/>
      <c r="AB95" s="210"/>
      <c r="AC95" s="210"/>
      <c r="AD95" s="210"/>
      <c r="AE95" s="210"/>
      <c r="AF95" s="210"/>
      <c r="AG95" s="210" t="s">
        <v>219</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2" x14ac:dyDescent="0.2">
      <c r="A96" s="217"/>
      <c r="B96" s="218"/>
      <c r="C96" s="249" t="s">
        <v>97</v>
      </c>
      <c r="D96" s="226"/>
      <c r="E96" s="227">
        <v>1</v>
      </c>
      <c r="F96" s="221"/>
      <c r="G96" s="221"/>
      <c r="H96" s="221"/>
      <c r="I96" s="221"/>
      <c r="J96" s="221"/>
      <c r="K96" s="221"/>
      <c r="L96" s="221"/>
      <c r="M96" s="221"/>
      <c r="N96" s="220"/>
      <c r="O96" s="220"/>
      <c r="P96" s="220"/>
      <c r="Q96" s="220"/>
      <c r="R96" s="221"/>
      <c r="S96" s="221"/>
      <c r="T96" s="221"/>
      <c r="U96" s="221"/>
      <c r="V96" s="221"/>
      <c r="W96" s="221"/>
      <c r="X96" s="221"/>
      <c r="Y96" s="221"/>
      <c r="Z96" s="210"/>
      <c r="AA96" s="210"/>
      <c r="AB96" s="210"/>
      <c r="AC96" s="210"/>
      <c r="AD96" s="210"/>
      <c r="AE96" s="210"/>
      <c r="AF96" s="210"/>
      <c r="AG96" s="210" t="s">
        <v>222</v>
      </c>
      <c r="AH96" s="210">
        <v>0</v>
      </c>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ht="22.5" outlineLevel="1" x14ac:dyDescent="0.2">
      <c r="A97" s="236">
        <v>36</v>
      </c>
      <c r="B97" s="237" t="s">
        <v>1674</v>
      </c>
      <c r="C97" s="247" t="s">
        <v>1675</v>
      </c>
      <c r="D97" s="238" t="s">
        <v>325</v>
      </c>
      <c r="E97" s="239">
        <v>1</v>
      </c>
      <c r="F97" s="240"/>
      <c r="G97" s="241">
        <f>ROUND(E97*F97,2)</f>
        <v>0</v>
      </c>
      <c r="H97" s="240"/>
      <c r="I97" s="241">
        <f>ROUND(E97*H97,2)</f>
        <v>0</v>
      </c>
      <c r="J97" s="240"/>
      <c r="K97" s="241">
        <f>ROUND(E97*J97,2)</f>
        <v>0</v>
      </c>
      <c r="L97" s="241">
        <v>21</v>
      </c>
      <c r="M97" s="241">
        <f>G97*(1+L97/100)</f>
        <v>0</v>
      </c>
      <c r="N97" s="239">
        <v>0.16900000000000001</v>
      </c>
      <c r="O97" s="239">
        <f>ROUND(E97*N97,2)</f>
        <v>0.17</v>
      </c>
      <c r="P97" s="239">
        <v>0</v>
      </c>
      <c r="Q97" s="239">
        <f>ROUND(E97*P97,2)</f>
        <v>0</v>
      </c>
      <c r="R97" s="241" t="s">
        <v>683</v>
      </c>
      <c r="S97" s="241" t="s">
        <v>238</v>
      </c>
      <c r="T97" s="242" t="s">
        <v>238</v>
      </c>
      <c r="U97" s="221">
        <v>0</v>
      </c>
      <c r="V97" s="221">
        <f>ROUND(E97*U97,2)</f>
        <v>0</v>
      </c>
      <c r="W97" s="221"/>
      <c r="X97" s="221" t="s">
        <v>684</v>
      </c>
      <c r="Y97" s="221" t="s">
        <v>218</v>
      </c>
      <c r="Z97" s="210"/>
      <c r="AA97" s="210"/>
      <c r="AB97" s="210"/>
      <c r="AC97" s="210"/>
      <c r="AD97" s="210"/>
      <c r="AE97" s="210"/>
      <c r="AF97" s="210"/>
      <c r="AG97" s="210" t="s">
        <v>685</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2" x14ac:dyDescent="0.2">
      <c r="A98" s="217"/>
      <c r="B98" s="218"/>
      <c r="C98" s="249" t="s">
        <v>97</v>
      </c>
      <c r="D98" s="226"/>
      <c r="E98" s="227">
        <v>1</v>
      </c>
      <c r="F98" s="221"/>
      <c r="G98" s="221"/>
      <c r="H98" s="221"/>
      <c r="I98" s="221"/>
      <c r="J98" s="221"/>
      <c r="K98" s="221"/>
      <c r="L98" s="221"/>
      <c r="M98" s="221"/>
      <c r="N98" s="220"/>
      <c r="O98" s="220"/>
      <c r="P98" s="220"/>
      <c r="Q98" s="220"/>
      <c r="R98" s="221"/>
      <c r="S98" s="221"/>
      <c r="T98" s="221"/>
      <c r="U98" s="221"/>
      <c r="V98" s="221"/>
      <c r="W98" s="221"/>
      <c r="X98" s="221"/>
      <c r="Y98" s="221"/>
      <c r="Z98" s="210"/>
      <c r="AA98" s="210"/>
      <c r="AB98" s="210"/>
      <c r="AC98" s="210"/>
      <c r="AD98" s="210"/>
      <c r="AE98" s="210"/>
      <c r="AF98" s="210"/>
      <c r="AG98" s="210" t="s">
        <v>222</v>
      </c>
      <c r="AH98" s="210">
        <v>0</v>
      </c>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x14ac:dyDescent="0.2">
      <c r="A99" s="229" t="s">
        <v>210</v>
      </c>
      <c r="B99" s="230" t="s">
        <v>118</v>
      </c>
      <c r="C99" s="246" t="s">
        <v>119</v>
      </c>
      <c r="D99" s="231"/>
      <c r="E99" s="232"/>
      <c r="F99" s="233"/>
      <c r="G99" s="233">
        <f>SUMIF(AG100:AG101,"&lt;&gt;NOR",G100:G101)</f>
        <v>0</v>
      </c>
      <c r="H99" s="233"/>
      <c r="I99" s="233">
        <f>SUM(I100:I101)</f>
        <v>0</v>
      </c>
      <c r="J99" s="233"/>
      <c r="K99" s="233">
        <f>SUM(K100:K101)</f>
        <v>0</v>
      </c>
      <c r="L99" s="233"/>
      <c r="M99" s="233">
        <f>SUM(M100:M101)</f>
        <v>0</v>
      </c>
      <c r="N99" s="232"/>
      <c r="O99" s="232">
        <f>SUM(O100:O101)</f>
        <v>2.68</v>
      </c>
      <c r="P99" s="232"/>
      <c r="Q99" s="232">
        <f>SUM(Q100:Q101)</f>
        <v>0</v>
      </c>
      <c r="R99" s="233"/>
      <c r="S99" s="233"/>
      <c r="T99" s="234"/>
      <c r="U99" s="228"/>
      <c r="V99" s="228">
        <f>SUM(V100:V101)</f>
        <v>0</v>
      </c>
      <c r="W99" s="228"/>
      <c r="X99" s="228"/>
      <c r="Y99" s="228"/>
      <c r="AG99" t="s">
        <v>211</v>
      </c>
    </row>
    <row r="100" spans="1:60" outlineLevel="1" x14ac:dyDescent="0.2">
      <c r="A100" s="236">
        <v>37</v>
      </c>
      <c r="B100" s="237" t="s">
        <v>1676</v>
      </c>
      <c r="C100" s="247" t="s">
        <v>1677</v>
      </c>
      <c r="D100" s="238" t="s">
        <v>351</v>
      </c>
      <c r="E100" s="239">
        <v>11</v>
      </c>
      <c r="F100" s="240"/>
      <c r="G100" s="241">
        <f>ROUND(E100*F100,2)</f>
        <v>0</v>
      </c>
      <c r="H100" s="240"/>
      <c r="I100" s="241">
        <f>ROUND(E100*H100,2)</f>
        <v>0</v>
      </c>
      <c r="J100" s="240"/>
      <c r="K100" s="241">
        <f>ROUND(E100*J100,2)</f>
        <v>0</v>
      </c>
      <c r="L100" s="241">
        <v>21</v>
      </c>
      <c r="M100" s="241">
        <f>G100*(1+L100/100)</f>
        <v>0</v>
      </c>
      <c r="N100" s="239">
        <v>0.24357999999999999</v>
      </c>
      <c r="O100" s="239">
        <f>ROUND(E100*N100,2)</f>
        <v>2.68</v>
      </c>
      <c r="P100" s="239">
        <v>0</v>
      </c>
      <c r="Q100" s="239">
        <f>ROUND(E100*P100,2)</f>
        <v>0</v>
      </c>
      <c r="R100" s="241"/>
      <c r="S100" s="241" t="s">
        <v>238</v>
      </c>
      <c r="T100" s="242" t="s">
        <v>216</v>
      </c>
      <c r="U100" s="221">
        <v>0</v>
      </c>
      <c r="V100" s="221">
        <f>ROUND(E100*U100,2)</f>
        <v>0</v>
      </c>
      <c r="W100" s="221"/>
      <c r="X100" s="221" t="s">
        <v>217</v>
      </c>
      <c r="Y100" s="221" t="s">
        <v>218</v>
      </c>
      <c r="Z100" s="210"/>
      <c r="AA100" s="210"/>
      <c r="AB100" s="210"/>
      <c r="AC100" s="210"/>
      <c r="AD100" s="210"/>
      <c r="AE100" s="210"/>
      <c r="AF100" s="210"/>
      <c r="AG100" s="210" t="s">
        <v>234</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2" x14ac:dyDescent="0.2">
      <c r="A101" s="217"/>
      <c r="B101" s="218"/>
      <c r="C101" s="249" t="s">
        <v>70</v>
      </c>
      <c r="D101" s="226"/>
      <c r="E101" s="227">
        <v>11</v>
      </c>
      <c r="F101" s="221"/>
      <c r="G101" s="221"/>
      <c r="H101" s="221"/>
      <c r="I101" s="221"/>
      <c r="J101" s="221"/>
      <c r="K101" s="221"/>
      <c r="L101" s="221"/>
      <c r="M101" s="221"/>
      <c r="N101" s="220"/>
      <c r="O101" s="220"/>
      <c r="P101" s="220"/>
      <c r="Q101" s="220"/>
      <c r="R101" s="221"/>
      <c r="S101" s="221"/>
      <c r="T101" s="221"/>
      <c r="U101" s="221"/>
      <c r="V101" s="221"/>
      <c r="W101" s="221"/>
      <c r="X101" s="221"/>
      <c r="Y101" s="221"/>
      <c r="Z101" s="210"/>
      <c r="AA101" s="210"/>
      <c r="AB101" s="210"/>
      <c r="AC101" s="210"/>
      <c r="AD101" s="210"/>
      <c r="AE101" s="210"/>
      <c r="AF101" s="210"/>
      <c r="AG101" s="210" t="s">
        <v>222</v>
      </c>
      <c r="AH101" s="210">
        <v>0</v>
      </c>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x14ac:dyDescent="0.2">
      <c r="A102" s="229" t="s">
        <v>210</v>
      </c>
      <c r="B102" s="230" t="s">
        <v>126</v>
      </c>
      <c r="C102" s="246" t="s">
        <v>127</v>
      </c>
      <c r="D102" s="231"/>
      <c r="E102" s="232"/>
      <c r="F102" s="233"/>
      <c r="G102" s="233">
        <f>SUMIF(AG103:AG104,"&lt;&gt;NOR",G103:G104)</f>
        <v>0</v>
      </c>
      <c r="H102" s="233"/>
      <c r="I102" s="233">
        <f>SUM(I103:I104)</f>
        <v>0</v>
      </c>
      <c r="J102" s="233"/>
      <c r="K102" s="233">
        <f>SUM(K103:K104)</f>
        <v>0</v>
      </c>
      <c r="L102" s="233"/>
      <c r="M102" s="233">
        <f>SUM(M103:M104)</f>
        <v>0</v>
      </c>
      <c r="N102" s="232"/>
      <c r="O102" s="232">
        <f>SUM(O103:O104)</f>
        <v>0</v>
      </c>
      <c r="P102" s="232"/>
      <c r="Q102" s="232">
        <f>SUM(Q103:Q104)</f>
        <v>0.05</v>
      </c>
      <c r="R102" s="233"/>
      <c r="S102" s="233"/>
      <c r="T102" s="234"/>
      <c r="U102" s="228"/>
      <c r="V102" s="228">
        <f>SUM(V103:V104)</f>
        <v>0</v>
      </c>
      <c r="W102" s="228"/>
      <c r="X102" s="228"/>
      <c r="Y102" s="228"/>
      <c r="AG102" t="s">
        <v>211</v>
      </c>
    </row>
    <row r="103" spans="1:60" outlineLevel="1" x14ac:dyDescent="0.2">
      <c r="A103" s="236">
        <v>38</v>
      </c>
      <c r="B103" s="237" t="s">
        <v>1678</v>
      </c>
      <c r="C103" s="247" t="s">
        <v>1679</v>
      </c>
      <c r="D103" s="238" t="s">
        <v>351</v>
      </c>
      <c r="E103" s="239">
        <v>0.6</v>
      </c>
      <c r="F103" s="240"/>
      <c r="G103" s="241">
        <f>ROUND(E103*F103,2)</f>
        <v>0</v>
      </c>
      <c r="H103" s="240"/>
      <c r="I103" s="241">
        <f>ROUND(E103*H103,2)</f>
        <v>0</v>
      </c>
      <c r="J103" s="240"/>
      <c r="K103" s="241">
        <f>ROUND(E103*J103,2)</f>
        <v>0</v>
      </c>
      <c r="L103" s="241">
        <v>21</v>
      </c>
      <c r="M103" s="241">
        <f>G103*(1+L103/100)</f>
        <v>0</v>
      </c>
      <c r="N103" s="239">
        <v>0</v>
      </c>
      <c r="O103" s="239">
        <f>ROUND(E103*N103,2)</f>
        <v>0</v>
      </c>
      <c r="P103" s="239">
        <v>7.85E-2</v>
      </c>
      <c r="Q103" s="239">
        <f>ROUND(E103*P103,2)</f>
        <v>0.05</v>
      </c>
      <c r="R103" s="241"/>
      <c r="S103" s="241" t="s">
        <v>238</v>
      </c>
      <c r="T103" s="242" t="s">
        <v>216</v>
      </c>
      <c r="U103" s="221">
        <v>0</v>
      </c>
      <c r="V103" s="221">
        <f>ROUND(E103*U103,2)</f>
        <v>0</v>
      </c>
      <c r="W103" s="221"/>
      <c r="X103" s="221" t="s">
        <v>217</v>
      </c>
      <c r="Y103" s="221" t="s">
        <v>218</v>
      </c>
      <c r="Z103" s="210"/>
      <c r="AA103" s="210"/>
      <c r="AB103" s="210"/>
      <c r="AC103" s="210"/>
      <c r="AD103" s="210"/>
      <c r="AE103" s="210"/>
      <c r="AF103" s="210"/>
      <c r="AG103" s="210" t="s">
        <v>234</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2" x14ac:dyDescent="0.2">
      <c r="A104" s="217"/>
      <c r="B104" s="218"/>
      <c r="C104" s="249" t="s">
        <v>1680</v>
      </c>
      <c r="D104" s="226"/>
      <c r="E104" s="227">
        <v>0.6</v>
      </c>
      <c r="F104" s="221"/>
      <c r="G104" s="221"/>
      <c r="H104" s="221"/>
      <c r="I104" s="221"/>
      <c r="J104" s="221"/>
      <c r="K104" s="221"/>
      <c r="L104" s="221"/>
      <c r="M104" s="221"/>
      <c r="N104" s="220"/>
      <c r="O104" s="220"/>
      <c r="P104" s="220"/>
      <c r="Q104" s="220"/>
      <c r="R104" s="221"/>
      <c r="S104" s="221"/>
      <c r="T104" s="221"/>
      <c r="U104" s="221"/>
      <c r="V104" s="221"/>
      <c r="W104" s="221"/>
      <c r="X104" s="221"/>
      <c r="Y104" s="221"/>
      <c r="Z104" s="210"/>
      <c r="AA104" s="210"/>
      <c r="AB104" s="210"/>
      <c r="AC104" s="210"/>
      <c r="AD104" s="210"/>
      <c r="AE104" s="210"/>
      <c r="AF104" s="210"/>
      <c r="AG104" s="210" t="s">
        <v>222</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x14ac:dyDescent="0.2">
      <c r="A105" s="229" t="s">
        <v>210</v>
      </c>
      <c r="B105" s="230" t="s">
        <v>128</v>
      </c>
      <c r="C105" s="246" t="s">
        <v>129</v>
      </c>
      <c r="D105" s="231"/>
      <c r="E105" s="232"/>
      <c r="F105" s="233"/>
      <c r="G105" s="233">
        <f>SUMIF(AG106:AG106,"&lt;&gt;NOR",G106:G106)</f>
        <v>0</v>
      </c>
      <c r="H105" s="233"/>
      <c r="I105" s="233">
        <f>SUM(I106:I106)</f>
        <v>0</v>
      </c>
      <c r="J105" s="233"/>
      <c r="K105" s="233">
        <f>SUM(K106:K106)</f>
        <v>0</v>
      </c>
      <c r="L105" s="233"/>
      <c r="M105" s="233">
        <f>SUM(M106:M106)</f>
        <v>0</v>
      </c>
      <c r="N105" s="232"/>
      <c r="O105" s="232">
        <f>SUM(O106:O106)</f>
        <v>0</v>
      </c>
      <c r="P105" s="232"/>
      <c r="Q105" s="232">
        <f>SUM(Q106:Q106)</f>
        <v>0</v>
      </c>
      <c r="R105" s="233"/>
      <c r="S105" s="233"/>
      <c r="T105" s="234"/>
      <c r="U105" s="228"/>
      <c r="V105" s="228">
        <f>SUM(V106:V106)</f>
        <v>0</v>
      </c>
      <c r="W105" s="228"/>
      <c r="X105" s="228"/>
      <c r="Y105" s="228"/>
      <c r="AG105" t="s">
        <v>211</v>
      </c>
    </row>
    <row r="106" spans="1:60" outlineLevel="1" x14ac:dyDescent="0.2">
      <c r="A106" s="254">
        <v>39</v>
      </c>
      <c r="B106" s="255" t="s">
        <v>1181</v>
      </c>
      <c r="C106" s="262" t="s">
        <v>1182</v>
      </c>
      <c r="D106" s="256" t="s">
        <v>380</v>
      </c>
      <c r="E106" s="257">
        <v>36.462249999999997</v>
      </c>
      <c r="F106" s="258"/>
      <c r="G106" s="259">
        <f>ROUND(E106*F106,2)</f>
        <v>0</v>
      </c>
      <c r="H106" s="258"/>
      <c r="I106" s="259">
        <f>ROUND(E106*H106,2)</f>
        <v>0</v>
      </c>
      <c r="J106" s="258"/>
      <c r="K106" s="259">
        <f>ROUND(E106*J106,2)</f>
        <v>0</v>
      </c>
      <c r="L106" s="259">
        <v>21</v>
      </c>
      <c r="M106" s="259">
        <f>G106*(1+L106/100)</f>
        <v>0</v>
      </c>
      <c r="N106" s="257">
        <v>0</v>
      </c>
      <c r="O106" s="257">
        <f>ROUND(E106*N106,2)</f>
        <v>0</v>
      </c>
      <c r="P106" s="257">
        <v>0</v>
      </c>
      <c r="Q106" s="257">
        <f>ROUND(E106*P106,2)</f>
        <v>0</v>
      </c>
      <c r="R106" s="259"/>
      <c r="S106" s="259" t="s">
        <v>238</v>
      </c>
      <c r="T106" s="260" t="s">
        <v>216</v>
      </c>
      <c r="U106" s="221">
        <v>0</v>
      </c>
      <c r="V106" s="221">
        <f>ROUND(E106*U106,2)</f>
        <v>0</v>
      </c>
      <c r="W106" s="221"/>
      <c r="X106" s="221" t="s">
        <v>381</v>
      </c>
      <c r="Y106" s="221" t="s">
        <v>218</v>
      </c>
      <c r="Z106" s="210"/>
      <c r="AA106" s="210"/>
      <c r="AB106" s="210"/>
      <c r="AC106" s="210"/>
      <c r="AD106" s="210"/>
      <c r="AE106" s="210"/>
      <c r="AF106" s="210"/>
      <c r="AG106" s="210" t="s">
        <v>382</v>
      </c>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x14ac:dyDescent="0.2">
      <c r="A107" s="229" t="s">
        <v>210</v>
      </c>
      <c r="B107" s="230" t="s">
        <v>138</v>
      </c>
      <c r="C107" s="246" t="s">
        <v>139</v>
      </c>
      <c r="D107" s="231"/>
      <c r="E107" s="232"/>
      <c r="F107" s="233"/>
      <c r="G107" s="233">
        <f>SUMIF(AG108:AG119,"&lt;&gt;NOR",G108:G119)</f>
        <v>0</v>
      </c>
      <c r="H107" s="233"/>
      <c r="I107" s="233">
        <f>SUM(I108:I119)</f>
        <v>0</v>
      </c>
      <c r="J107" s="233"/>
      <c r="K107" s="233">
        <f>SUM(K108:K119)</f>
        <v>0</v>
      </c>
      <c r="L107" s="233"/>
      <c r="M107" s="233">
        <f>SUM(M108:M119)</f>
        <v>0</v>
      </c>
      <c r="N107" s="232"/>
      <c r="O107" s="232">
        <f>SUM(O108:O119)</f>
        <v>9.9999999999999992E-2</v>
      </c>
      <c r="P107" s="232"/>
      <c r="Q107" s="232">
        <f>SUM(Q108:Q119)</f>
        <v>0.81</v>
      </c>
      <c r="R107" s="233"/>
      <c r="S107" s="233"/>
      <c r="T107" s="234"/>
      <c r="U107" s="228"/>
      <c r="V107" s="228">
        <f>SUM(V108:V119)</f>
        <v>0</v>
      </c>
      <c r="W107" s="228"/>
      <c r="X107" s="228"/>
      <c r="Y107" s="228"/>
      <c r="AG107" t="s">
        <v>211</v>
      </c>
    </row>
    <row r="108" spans="1:60" outlineLevel="1" x14ac:dyDescent="0.2">
      <c r="A108" s="236">
        <v>40</v>
      </c>
      <c r="B108" s="237" t="s">
        <v>1681</v>
      </c>
      <c r="C108" s="247" t="s">
        <v>1682</v>
      </c>
      <c r="D108" s="238" t="s">
        <v>351</v>
      </c>
      <c r="E108" s="239">
        <v>15</v>
      </c>
      <c r="F108" s="240"/>
      <c r="G108" s="241">
        <f>ROUND(E108*F108,2)</f>
        <v>0</v>
      </c>
      <c r="H108" s="240"/>
      <c r="I108" s="241">
        <f>ROUND(E108*H108,2)</f>
        <v>0</v>
      </c>
      <c r="J108" s="240"/>
      <c r="K108" s="241">
        <f>ROUND(E108*J108,2)</f>
        <v>0</v>
      </c>
      <c r="L108" s="241">
        <v>21</v>
      </c>
      <c r="M108" s="241">
        <f>G108*(1+L108/100)</f>
        <v>0</v>
      </c>
      <c r="N108" s="239">
        <v>0</v>
      </c>
      <c r="O108" s="239">
        <f>ROUND(E108*N108,2)</f>
        <v>0</v>
      </c>
      <c r="P108" s="239">
        <v>5.1209999999999999E-2</v>
      </c>
      <c r="Q108" s="239">
        <f>ROUND(E108*P108,2)</f>
        <v>0.77</v>
      </c>
      <c r="R108" s="241"/>
      <c r="S108" s="241" t="s">
        <v>238</v>
      </c>
      <c r="T108" s="242" t="s">
        <v>216</v>
      </c>
      <c r="U108" s="221">
        <v>0</v>
      </c>
      <c r="V108" s="221">
        <f>ROUND(E108*U108,2)</f>
        <v>0</v>
      </c>
      <c r="W108" s="221"/>
      <c r="X108" s="221" t="s">
        <v>217</v>
      </c>
      <c r="Y108" s="221" t="s">
        <v>218</v>
      </c>
      <c r="Z108" s="210"/>
      <c r="AA108" s="210"/>
      <c r="AB108" s="210"/>
      <c r="AC108" s="210"/>
      <c r="AD108" s="210"/>
      <c r="AE108" s="210"/>
      <c r="AF108" s="210"/>
      <c r="AG108" s="210" t="s">
        <v>385</v>
      </c>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2" x14ac:dyDescent="0.2">
      <c r="A109" s="217"/>
      <c r="B109" s="218"/>
      <c r="C109" s="249" t="s">
        <v>1433</v>
      </c>
      <c r="D109" s="226"/>
      <c r="E109" s="227">
        <v>15</v>
      </c>
      <c r="F109" s="221"/>
      <c r="G109" s="221"/>
      <c r="H109" s="221"/>
      <c r="I109" s="221"/>
      <c r="J109" s="221"/>
      <c r="K109" s="221"/>
      <c r="L109" s="221"/>
      <c r="M109" s="221"/>
      <c r="N109" s="220"/>
      <c r="O109" s="220"/>
      <c r="P109" s="220"/>
      <c r="Q109" s="220"/>
      <c r="R109" s="221"/>
      <c r="S109" s="221"/>
      <c r="T109" s="221"/>
      <c r="U109" s="221"/>
      <c r="V109" s="221"/>
      <c r="W109" s="221"/>
      <c r="X109" s="221"/>
      <c r="Y109" s="221"/>
      <c r="Z109" s="210"/>
      <c r="AA109" s="210"/>
      <c r="AB109" s="210"/>
      <c r="AC109" s="210"/>
      <c r="AD109" s="210"/>
      <c r="AE109" s="210"/>
      <c r="AF109" s="210"/>
      <c r="AG109" s="210" t="s">
        <v>222</v>
      </c>
      <c r="AH109" s="210">
        <v>0</v>
      </c>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outlineLevel="1" x14ac:dyDescent="0.2">
      <c r="A110" s="236">
        <v>41</v>
      </c>
      <c r="B110" s="237" t="s">
        <v>1683</v>
      </c>
      <c r="C110" s="247" t="s">
        <v>1684</v>
      </c>
      <c r="D110" s="238" t="s">
        <v>351</v>
      </c>
      <c r="E110" s="239">
        <v>5</v>
      </c>
      <c r="F110" s="240"/>
      <c r="G110" s="241">
        <f>ROUND(E110*F110,2)</f>
        <v>0</v>
      </c>
      <c r="H110" s="240"/>
      <c r="I110" s="241">
        <f>ROUND(E110*H110,2)</f>
        <v>0</v>
      </c>
      <c r="J110" s="240"/>
      <c r="K110" s="241">
        <f>ROUND(E110*J110,2)</f>
        <v>0</v>
      </c>
      <c r="L110" s="241">
        <v>21</v>
      </c>
      <c r="M110" s="241">
        <f>G110*(1+L110/100)</f>
        <v>0</v>
      </c>
      <c r="N110" s="239">
        <v>2.5200000000000001E-3</v>
      </c>
      <c r="O110" s="239">
        <f>ROUND(E110*N110,2)</f>
        <v>0.01</v>
      </c>
      <c r="P110" s="239">
        <v>0</v>
      </c>
      <c r="Q110" s="239">
        <f>ROUND(E110*P110,2)</f>
        <v>0</v>
      </c>
      <c r="R110" s="241"/>
      <c r="S110" s="241" t="s">
        <v>238</v>
      </c>
      <c r="T110" s="242" t="s">
        <v>216</v>
      </c>
      <c r="U110" s="221">
        <v>0</v>
      </c>
      <c r="V110" s="221">
        <f>ROUND(E110*U110,2)</f>
        <v>0</v>
      </c>
      <c r="W110" s="221"/>
      <c r="X110" s="221" t="s">
        <v>217</v>
      </c>
      <c r="Y110" s="221" t="s">
        <v>218</v>
      </c>
      <c r="Z110" s="210"/>
      <c r="AA110" s="210"/>
      <c r="AB110" s="210"/>
      <c r="AC110" s="210"/>
      <c r="AD110" s="210"/>
      <c r="AE110" s="210"/>
      <c r="AF110" s="210"/>
      <c r="AG110" s="210" t="s">
        <v>385</v>
      </c>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outlineLevel="2" x14ac:dyDescent="0.2">
      <c r="A111" s="217"/>
      <c r="B111" s="218"/>
      <c r="C111" s="249" t="s">
        <v>105</v>
      </c>
      <c r="D111" s="226"/>
      <c r="E111" s="227">
        <v>5</v>
      </c>
      <c r="F111" s="221"/>
      <c r="G111" s="221"/>
      <c r="H111" s="221"/>
      <c r="I111" s="221"/>
      <c r="J111" s="221"/>
      <c r="K111" s="221"/>
      <c r="L111" s="221"/>
      <c r="M111" s="221"/>
      <c r="N111" s="220"/>
      <c r="O111" s="220"/>
      <c r="P111" s="220"/>
      <c r="Q111" s="220"/>
      <c r="R111" s="221"/>
      <c r="S111" s="221"/>
      <c r="T111" s="221"/>
      <c r="U111" s="221"/>
      <c r="V111" s="221"/>
      <c r="W111" s="221"/>
      <c r="X111" s="221"/>
      <c r="Y111" s="221"/>
      <c r="Z111" s="210"/>
      <c r="AA111" s="210"/>
      <c r="AB111" s="210"/>
      <c r="AC111" s="210"/>
      <c r="AD111" s="210"/>
      <c r="AE111" s="210"/>
      <c r="AF111" s="210"/>
      <c r="AG111" s="210" t="s">
        <v>222</v>
      </c>
      <c r="AH111" s="210">
        <v>0</v>
      </c>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1" x14ac:dyDescent="0.2">
      <c r="A112" s="236">
        <v>42</v>
      </c>
      <c r="B112" s="237" t="s">
        <v>1685</v>
      </c>
      <c r="C112" s="247" t="s">
        <v>1686</v>
      </c>
      <c r="D112" s="238" t="s">
        <v>351</v>
      </c>
      <c r="E112" s="239">
        <v>15</v>
      </c>
      <c r="F112" s="240"/>
      <c r="G112" s="241">
        <f>ROUND(E112*F112,2)</f>
        <v>0</v>
      </c>
      <c r="H112" s="240"/>
      <c r="I112" s="241">
        <f>ROUND(E112*H112,2)</f>
        <v>0</v>
      </c>
      <c r="J112" s="240"/>
      <c r="K112" s="241">
        <f>ROUND(E112*J112,2)</f>
        <v>0</v>
      </c>
      <c r="L112" s="241">
        <v>21</v>
      </c>
      <c r="M112" s="241">
        <f>G112*(1+L112/100)</f>
        <v>0</v>
      </c>
      <c r="N112" s="239">
        <v>5.94E-3</v>
      </c>
      <c r="O112" s="239">
        <f>ROUND(E112*N112,2)</f>
        <v>0.09</v>
      </c>
      <c r="P112" s="239">
        <v>0</v>
      </c>
      <c r="Q112" s="239">
        <f>ROUND(E112*P112,2)</f>
        <v>0</v>
      </c>
      <c r="R112" s="241"/>
      <c r="S112" s="241" t="s">
        <v>238</v>
      </c>
      <c r="T112" s="242" t="s">
        <v>216</v>
      </c>
      <c r="U112" s="221">
        <v>0</v>
      </c>
      <c r="V112" s="221">
        <f>ROUND(E112*U112,2)</f>
        <v>0</v>
      </c>
      <c r="W112" s="221"/>
      <c r="X112" s="221" t="s">
        <v>217</v>
      </c>
      <c r="Y112" s="221" t="s">
        <v>218</v>
      </c>
      <c r="Z112" s="210"/>
      <c r="AA112" s="210"/>
      <c r="AB112" s="210"/>
      <c r="AC112" s="210"/>
      <c r="AD112" s="210"/>
      <c r="AE112" s="210"/>
      <c r="AF112" s="210"/>
      <c r="AG112" s="210" t="s">
        <v>385</v>
      </c>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2" x14ac:dyDescent="0.2">
      <c r="A113" s="217"/>
      <c r="B113" s="218"/>
      <c r="C113" s="249" t="s">
        <v>1687</v>
      </c>
      <c r="D113" s="226"/>
      <c r="E113" s="227">
        <v>13</v>
      </c>
      <c r="F113" s="221"/>
      <c r="G113" s="221"/>
      <c r="H113" s="221"/>
      <c r="I113" s="221"/>
      <c r="J113" s="221"/>
      <c r="K113" s="221"/>
      <c r="L113" s="221"/>
      <c r="M113" s="221"/>
      <c r="N113" s="220"/>
      <c r="O113" s="220"/>
      <c r="P113" s="220"/>
      <c r="Q113" s="220"/>
      <c r="R113" s="221"/>
      <c r="S113" s="221"/>
      <c r="T113" s="221"/>
      <c r="U113" s="221"/>
      <c r="V113" s="221"/>
      <c r="W113" s="221"/>
      <c r="X113" s="221"/>
      <c r="Y113" s="221"/>
      <c r="Z113" s="210"/>
      <c r="AA113" s="210"/>
      <c r="AB113" s="210"/>
      <c r="AC113" s="210"/>
      <c r="AD113" s="210"/>
      <c r="AE113" s="210"/>
      <c r="AF113" s="210"/>
      <c r="AG113" s="210" t="s">
        <v>222</v>
      </c>
      <c r="AH113" s="210">
        <v>0</v>
      </c>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3" x14ac:dyDescent="0.2">
      <c r="A114" s="217"/>
      <c r="B114" s="218"/>
      <c r="C114" s="249" t="s">
        <v>1688</v>
      </c>
      <c r="D114" s="226"/>
      <c r="E114" s="227">
        <v>2</v>
      </c>
      <c r="F114" s="221"/>
      <c r="G114" s="221"/>
      <c r="H114" s="221"/>
      <c r="I114" s="221"/>
      <c r="J114" s="221"/>
      <c r="K114" s="221"/>
      <c r="L114" s="221"/>
      <c r="M114" s="221"/>
      <c r="N114" s="220"/>
      <c r="O114" s="220"/>
      <c r="P114" s="220"/>
      <c r="Q114" s="220"/>
      <c r="R114" s="221"/>
      <c r="S114" s="221"/>
      <c r="T114" s="221"/>
      <c r="U114" s="221"/>
      <c r="V114" s="221"/>
      <c r="W114" s="221"/>
      <c r="X114" s="221"/>
      <c r="Y114" s="221"/>
      <c r="Z114" s="210"/>
      <c r="AA114" s="210"/>
      <c r="AB114" s="210"/>
      <c r="AC114" s="210"/>
      <c r="AD114" s="210"/>
      <c r="AE114" s="210"/>
      <c r="AF114" s="210"/>
      <c r="AG114" s="210" t="s">
        <v>222</v>
      </c>
      <c r="AH114" s="210">
        <v>0</v>
      </c>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1" x14ac:dyDescent="0.2">
      <c r="A115" s="236">
        <v>43</v>
      </c>
      <c r="B115" s="237" t="s">
        <v>1689</v>
      </c>
      <c r="C115" s="247" t="s">
        <v>1690</v>
      </c>
      <c r="D115" s="238" t="s">
        <v>325</v>
      </c>
      <c r="E115" s="239">
        <v>1</v>
      </c>
      <c r="F115" s="240"/>
      <c r="G115" s="241">
        <f>ROUND(E115*F115,2)</f>
        <v>0</v>
      </c>
      <c r="H115" s="240"/>
      <c r="I115" s="241">
        <f>ROUND(E115*H115,2)</f>
        <v>0</v>
      </c>
      <c r="J115" s="240"/>
      <c r="K115" s="241">
        <f>ROUND(E115*J115,2)</f>
        <v>0</v>
      </c>
      <c r="L115" s="241">
        <v>21</v>
      </c>
      <c r="M115" s="241">
        <f>G115*(1+L115/100)</f>
        <v>0</v>
      </c>
      <c r="N115" s="239">
        <v>0</v>
      </c>
      <c r="O115" s="239">
        <f>ROUND(E115*N115,2)</f>
        <v>0</v>
      </c>
      <c r="P115" s="239">
        <v>4.2849999999999999E-2</v>
      </c>
      <c r="Q115" s="239">
        <f>ROUND(E115*P115,2)</f>
        <v>0.04</v>
      </c>
      <c r="R115" s="241"/>
      <c r="S115" s="241" t="s">
        <v>238</v>
      </c>
      <c r="T115" s="242" t="s">
        <v>216</v>
      </c>
      <c r="U115" s="221">
        <v>0</v>
      </c>
      <c r="V115" s="221">
        <f>ROUND(E115*U115,2)</f>
        <v>0</v>
      </c>
      <c r="W115" s="221"/>
      <c r="X115" s="221" t="s">
        <v>217</v>
      </c>
      <c r="Y115" s="221" t="s">
        <v>218</v>
      </c>
      <c r="Z115" s="210"/>
      <c r="AA115" s="210"/>
      <c r="AB115" s="210"/>
      <c r="AC115" s="210"/>
      <c r="AD115" s="210"/>
      <c r="AE115" s="210"/>
      <c r="AF115" s="210"/>
      <c r="AG115" s="210" t="s">
        <v>328</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2" x14ac:dyDescent="0.2">
      <c r="A116" s="217"/>
      <c r="B116" s="218"/>
      <c r="C116" s="249" t="s">
        <v>1691</v>
      </c>
      <c r="D116" s="226"/>
      <c r="E116" s="227">
        <v>1</v>
      </c>
      <c r="F116" s="221"/>
      <c r="G116" s="221"/>
      <c r="H116" s="221"/>
      <c r="I116" s="221"/>
      <c r="J116" s="221"/>
      <c r="K116" s="221"/>
      <c r="L116" s="221"/>
      <c r="M116" s="221"/>
      <c r="N116" s="220"/>
      <c r="O116" s="220"/>
      <c r="P116" s="220"/>
      <c r="Q116" s="220"/>
      <c r="R116" s="221"/>
      <c r="S116" s="221"/>
      <c r="T116" s="221"/>
      <c r="U116" s="221"/>
      <c r="V116" s="221"/>
      <c r="W116" s="221"/>
      <c r="X116" s="221"/>
      <c r="Y116" s="221"/>
      <c r="Z116" s="210"/>
      <c r="AA116" s="210"/>
      <c r="AB116" s="210"/>
      <c r="AC116" s="210"/>
      <c r="AD116" s="210"/>
      <c r="AE116" s="210"/>
      <c r="AF116" s="210"/>
      <c r="AG116" s="210" t="s">
        <v>222</v>
      </c>
      <c r="AH116" s="210">
        <v>0</v>
      </c>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ht="22.5" outlineLevel="1" x14ac:dyDescent="0.2">
      <c r="A117" s="236">
        <v>44</v>
      </c>
      <c r="B117" s="237" t="s">
        <v>1692</v>
      </c>
      <c r="C117" s="247" t="s">
        <v>1693</v>
      </c>
      <c r="D117" s="238" t="s">
        <v>325</v>
      </c>
      <c r="E117" s="239">
        <v>1</v>
      </c>
      <c r="F117" s="240"/>
      <c r="G117" s="241">
        <f>ROUND(E117*F117,2)</f>
        <v>0</v>
      </c>
      <c r="H117" s="240"/>
      <c r="I117" s="241">
        <f>ROUND(E117*H117,2)</f>
        <v>0</v>
      </c>
      <c r="J117" s="240"/>
      <c r="K117" s="241">
        <f>ROUND(E117*J117,2)</f>
        <v>0</v>
      </c>
      <c r="L117" s="241">
        <v>21</v>
      </c>
      <c r="M117" s="241">
        <f>G117*(1+L117/100)</f>
        <v>0</v>
      </c>
      <c r="N117" s="239">
        <v>2.7000000000000001E-3</v>
      </c>
      <c r="O117" s="239">
        <f>ROUND(E117*N117,2)</f>
        <v>0</v>
      </c>
      <c r="P117" s="239">
        <v>0</v>
      </c>
      <c r="Q117" s="239">
        <f>ROUND(E117*P117,2)</f>
        <v>0</v>
      </c>
      <c r="R117" s="241"/>
      <c r="S117" s="241" t="s">
        <v>238</v>
      </c>
      <c r="T117" s="242" t="s">
        <v>216</v>
      </c>
      <c r="U117" s="221">
        <v>0</v>
      </c>
      <c r="V117" s="221">
        <f>ROUND(E117*U117,2)</f>
        <v>0</v>
      </c>
      <c r="W117" s="221"/>
      <c r="X117" s="221" t="s">
        <v>217</v>
      </c>
      <c r="Y117" s="221" t="s">
        <v>218</v>
      </c>
      <c r="Z117" s="210"/>
      <c r="AA117" s="210"/>
      <c r="AB117" s="210"/>
      <c r="AC117" s="210"/>
      <c r="AD117" s="210"/>
      <c r="AE117" s="210"/>
      <c r="AF117" s="210"/>
      <c r="AG117" s="210" t="s">
        <v>328</v>
      </c>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2" x14ac:dyDescent="0.2">
      <c r="A118" s="217"/>
      <c r="B118" s="218"/>
      <c r="C118" s="249" t="s">
        <v>97</v>
      </c>
      <c r="D118" s="226"/>
      <c r="E118" s="227">
        <v>1</v>
      </c>
      <c r="F118" s="221"/>
      <c r="G118" s="221"/>
      <c r="H118" s="221"/>
      <c r="I118" s="221"/>
      <c r="J118" s="221"/>
      <c r="K118" s="221"/>
      <c r="L118" s="221"/>
      <c r="M118" s="221"/>
      <c r="N118" s="220"/>
      <c r="O118" s="220"/>
      <c r="P118" s="220"/>
      <c r="Q118" s="220"/>
      <c r="R118" s="221"/>
      <c r="S118" s="221"/>
      <c r="T118" s="221"/>
      <c r="U118" s="221"/>
      <c r="V118" s="221"/>
      <c r="W118" s="221"/>
      <c r="X118" s="221"/>
      <c r="Y118" s="221"/>
      <c r="Z118" s="210"/>
      <c r="AA118" s="210"/>
      <c r="AB118" s="210"/>
      <c r="AC118" s="210"/>
      <c r="AD118" s="210"/>
      <c r="AE118" s="210"/>
      <c r="AF118" s="210"/>
      <c r="AG118" s="210" t="s">
        <v>222</v>
      </c>
      <c r="AH118" s="210">
        <v>0</v>
      </c>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outlineLevel="1" x14ac:dyDescent="0.2">
      <c r="A119" s="254">
        <v>45</v>
      </c>
      <c r="B119" s="255" t="s">
        <v>1694</v>
      </c>
      <c r="C119" s="262" t="s">
        <v>1695</v>
      </c>
      <c r="D119" s="256" t="s">
        <v>380</v>
      </c>
      <c r="E119" s="257">
        <v>0.10440000000000001</v>
      </c>
      <c r="F119" s="258"/>
      <c r="G119" s="259">
        <f>ROUND(E119*F119,2)</f>
        <v>0</v>
      </c>
      <c r="H119" s="258"/>
      <c r="I119" s="259">
        <f>ROUND(E119*H119,2)</f>
        <v>0</v>
      </c>
      <c r="J119" s="258"/>
      <c r="K119" s="259">
        <f>ROUND(E119*J119,2)</f>
        <v>0</v>
      </c>
      <c r="L119" s="259">
        <v>21</v>
      </c>
      <c r="M119" s="259">
        <f>G119*(1+L119/100)</f>
        <v>0</v>
      </c>
      <c r="N119" s="257">
        <v>0</v>
      </c>
      <c r="O119" s="257">
        <f>ROUND(E119*N119,2)</f>
        <v>0</v>
      </c>
      <c r="P119" s="257">
        <v>0</v>
      </c>
      <c r="Q119" s="257">
        <f>ROUND(E119*P119,2)</f>
        <v>0</v>
      </c>
      <c r="R119" s="259"/>
      <c r="S119" s="259" t="s">
        <v>238</v>
      </c>
      <c r="T119" s="260" t="s">
        <v>216</v>
      </c>
      <c r="U119" s="221">
        <v>0</v>
      </c>
      <c r="V119" s="221">
        <f>ROUND(E119*U119,2)</f>
        <v>0</v>
      </c>
      <c r="W119" s="221"/>
      <c r="X119" s="221" t="s">
        <v>381</v>
      </c>
      <c r="Y119" s="221" t="s">
        <v>218</v>
      </c>
      <c r="Z119" s="210"/>
      <c r="AA119" s="210"/>
      <c r="AB119" s="210"/>
      <c r="AC119" s="210"/>
      <c r="AD119" s="210"/>
      <c r="AE119" s="210"/>
      <c r="AF119" s="210"/>
      <c r="AG119" s="210" t="s">
        <v>382</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x14ac:dyDescent="0.2">
      <c r="A120" s="229" t="s">
        <v>210</v>
      </c>
      <c r="B120" s="230" t="s">
        <v>178</v>
      </c>
      <c r="C120" s="246" t="s">
        <v>179</v>
      </c>
      <c r="D120" s="231"/>
      <c r="E120" s="232"/>
      <c r="F120" s="233"/>
      <c r="G120" s="233">
        <f>SUMIF(AG121:AG128,"&lt;&gt;NOR",G121:G128)</f>
        <v>0</v>
      </c>
      <c r="H120" s="233"/>
      <c r="I120" s="233">
        <f>SUM(I121:I128)</f>
        <v>0</v>
      </c>
      <c r="J120" s="233"/>
      <c r="K120" s="233">
        <f>SUM(K121:K128)</f>
        <v>0</v>
      </c>
      <c r="L120" s="233"/>
      <c r="M120" s="233">
        <f>SUM(M121:M128)</f>
        <v>0</v>
      </c>
      <c r="N120" s="232"/>
      <c r="O120" s="232">
        <f>SUM(O121:O128)</f>
        <v>0</v>
      </c>
      <c r="P120" s="232"/>
      <c r="Q120" s="232">
        <f>SUM(Q121:Q128)</f>
        <v>0</v>
      </c>
      <c r="R120" s="233"/>
      <c r="S120" s="233"/>
      <c r="T120" s="234"/>
      <c r="U120" s="228"/>
      <c r="V120" s="228">
        <f>SUM(V121:V128)</f>
        <v>4</v>
      </c>
      <c r="W120" s="228"/>
      <c r="X120" s="228"/>
      <c r="Y120" s="228"/>
      <c r="AG120" t="s">
        <v>211</v>
      </c>
    </row>
    <row r="121" spans="1:60" outlineLevel="1" x14ac:dyDescent="0.2">
      <c r="A121" s="236">
        <v>46</v>
      </c>
      <c r="B121" s="237" t="s">
        <v>457</v>
      </c>
      <c r="C121" s="247" t="s">
        <v>458</v>
      </c>
      <c r="D121" s="238" t="s">
        <v>380</v>
      </c>
      <c r="E121" s="239">
        <v>4.2906000000000004</v>
      </c>
      <c r="F121" s="240"/>
      <c r="G121" s="241">
        <f>ROUND(E121*F121,2)</f>
        <v>0</v>
      </c>
      <c r="H121" s="240"/>
      <c r="I121" s="241">
        <f>ROUND(E121*H121,2)</f>
        <v>0</v>
      </c>
      <c r="J121" s="240"/>
      <c r="K121" s="241">
        <f>ROUND(E121*J121,2)</f>
        <v>0</v>
      </c>
      <c r="L121" s="241">
        <v>21</v>
      </c>
      <c r="M121" s="241">
        <f>G121*(1+L121/100)</f>
        <v>0</v>
      </c>
      <c r="N121" s="239">
        <v>0</v>
      </c>
      <c r="O121" s="239">
        <f>ROUND(E121*N121,2)</f>
        <v>0</v>
      </c>
      <c r="P121" s="239">
        <v>0</v>
      </c>
      <c r="Q121" s="239">
        <f>ROUND(E121*P121,2)</f>
        <v>0</v>
      </c>
      <c r="R121" s="241"/>
      <c r="S121" s="241" t="s">
        <v>238</v>
      </c>
      <c r="T121" s="242" t="s">
        <v>216</v>
      </c>
      <c r="U121" s="221">
        <v>0</v>
      </c>
      <c r="V121" s="221">
        <f>ROUND(E121*U121,2)</f>
        <v>0</v>
      </c>
      <c r="W121" s="221"/>
      <c r="X121" s="221" t="s">
        <v>459</v>
      </c>
      <c r="Y121" s="221" t="s">
        <v>218</v>
      </c>
      <c r="Z121" s="210"/>
      <c r="AA121" s="210"/>
      <c r="AB121" s="210"/>
      <c r="AC121" s="210"/>
      <c r="AD121" s="210"/>
      <c r="AE121" s="210"/>
      <c r="AF121" s="210"/>
      <c r="AG121" s="210" t="s">
        <v>460</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2" x14ac:dyDescent="0.2">
      <c r="A122" s="217"/>
      <c r="B122" s="218"/>
      <c r="C122" s="248" t="s">
        <v>461</v>
      </c>
      <c r="D122" s="243"/>
      <c r="E122" s="243"/>
      <c r="F122" s="243"/>
      <c r="G122" s="243"/>
      <c r="H122" s="221"/>
      <c r="I122" s="221"/>
      <c r="J122" s="221"/>
      <c r="K122" s="221"/>
      <c r="L122" s="221"/>
      <c r="M122" s="221"/>
      <c r="N122" s="220"/>
      <c r="O122" s="220"/>
      <c r="P122" s="220"/>
      <c r="Q122" s="220"/>
      <c r="R122" s="221"/>
      <c r="S122" s="221"/>
      <c r="T122" s="221"/>
      <c r="U122" s="221"/>
      <c r="V122" s="221"/>
      <c r="W122" s="221"/>
      <c r="X122" s="221"/>
      <c r="Y122" s="221"/>
      <c r="Z122" s="210"/>
      <c r="AA122" s="210"/>
      <c r="AB122" s="210"/>
      <c r="AC122" s="210"/>
      <c r="AD122" s="210"/>
      <c r="AE122" s="210"/>
      <c r="AF122" s="210"/>
      <c r="AG122" s="210" t="s">
        <v>221</v>
      </c>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ht="22.5" outlineLevel="1" x14ac:dyDescent="0.2">
      <c r="A123" s="254">
        <v>47</v>
      </c>
      <c r="B123" s="255" t="s">
        <v>462</v>
      </c>
      <c r="C123" s="262" t="s">
        <v>463</v>
      </c>
      <c r="D123" s="256" t="s">
        <v>380</v>
      </c>
      <c r="E123" s="257">
        <v>4.2906000000000004</v>
      </c>
      <c r="F123" s="258"/>
      <c r="G123" s="259">
        <f>ROUND(E123*F123,2)</f>
        <v>0</v>
      </c>
      <c r="H123" s="258"/>
      <c r="I123" s="259">
        <f>ROUND(E123*H123,2)</f>
        <v>0</v>
      </c>
      <c r="J123" s="258"/>
      <c r="K123" s="259">
        <f>ROUND(E123*J123,2)</f>
        <v>0</v>
      </c>
      <c r="L123" s="259">
        <v>21</v>
      </c>
      <c r="M123" s="259">
        <f>G123*(1+L123/100)</f>
        <v>0</v>
      </c>
      <c r="N123" s="257">
        <v>0</v>
      </c>
      <c r="O123" s="257">
        <f>ROUND(E123*N123,2)</f>
        <v>0</v>
      </c>
      <c r="P123" s="257">
        <v>0</v>
      </c>
      <c r="Q123" s="257">
        <f>ROUND(E123*P123,2)</f>
        <v>0</v>
      </c>
      <c r="R123" s="259" t="s">
        <v>464</v>
      </c>
      <c r="S123" s="259" t="s">
        <v>238</v>
      </c>
      <c r="T123" s="260" t="s">
        <v>1696</v>
      </c>
      <c r="U123" s="221">
        <v>0.93300000000000005</v>
      </c>
      <c r="V123" s="221">
        <f>ROUND(E123*U123,2)</f>
        <v>4</v>
      </c>
      <c r="W123" s="221"/>
      <c r="X123" s="221" t="s">
        <v>459</v>
      </c>
      <c r="Y123" s="221" t="s">
        <v>218</v>
      </c>
      <c r="Z123" s="210"/>
      <c r="AA123" s="210"/>
      <c r="AB123" s="210"/>
      <c r="AC123" s="210"/>
      <c r="AD123" s="210"/>
      <c r="AE123" s="210"/>
      <c r="AF123" s="210"/>
      <c r="AG123" s="210" t="s">
        <v>460</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1" x14ac:dyDescent="0.2">
      <c r="A124" s="254">
        <v>48</v>
      </c>
      <c r="B124" s="255" t="s">
        <v>467</v>
      </c>
      <c r="C124" s="262" t="s">
        <v>468</v>
      </c>
      <c r="D124" s="256" t="s">
        <v>380</v>
      </c>
      <c r="E124" s="257">
        <v>4.2906000000000004</v>
      </c>
      <c r="F124" s="258"/>
      <c r="G124" s="259">
        <f>ROUND(E124*F124,2)</f>
        <v>0</v>
      </c>
      <c r="H124" s="258"/>
      <c r="I124" s="259">
        <f>ROUND(E124*H124,2)</f>
        <v>0</v>
      </c>
      <c r="J124" s="258"/>
      <c r="K124" s="259">
        <f>ROUND(E124*J124,2)</f>
        <v>0</v>
      </c>
      <c r="L124" s="259">
        <v>21</v>
      </c>
      <c r="M124" s="259">
        <f>G124*(1+L124/100)</f>
        <v>0</v>
      </c>
      <c r="N124" s="257">
        <v>0</v>
      </c>
      <c r="O124" s="257">
        <f>ROUND(E124*N124,2)</f>
        <v>0</v>
      </c>
      <c r="P124" s="257">
        <v>0</v>
      </c>
      <c r="Q124" s="257">
        <f>ROUND(E124*P124,2)</f>
        <v>0</v>
      </c>
      <c r="R124" s="259"/>
      <c r="S124" s="259" t="s">
        <v>238</v>
      </c>
      <c r="T124" s="260" t="s">
        <v>216</v>
      </c>
      <c r="U124" s="221">
        <v>0</v>
      </c>
      <c r="V124" s="221">
        <f>ROUND(E124*U124,2)</f>
        <v>0</v>
      </c>
      <c r="W124" s="221"/>
      <c r="X124" s="221" t="s">
        <v>459</v>
      </c>
      <c r="Y124" s="221" t="s">
        <v>218</v>
      </c>
      <c r="Z124" s="210"/>
      <c r="AA124" s="210"/>
      <c r="AB124" s="210"/>
      <c r="AC124" s="210"/>
      <c r="AD124" s="210"/>
      <c r="AE124" s="210"/>
      <c r="AF124" s="210"/>
      <c r="AG124" s="210" t="s">
        <v>460</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1" x14ac:dyDescent="0.2">
      <c r="A125" s="254">
        <v>49</v>
      </c>
      <c r="B125" s="255" t="s">
        <v>469</v>
      </c>
      <c r="C125" s="262" t="s">
        <v>470</v>
      </c>
      <c r="D125" s="256" t="s">
        <v>380</v>
      </c>
      <c r="E125" s="257">
        <v>81.5214</v>
      </c>
      <c r="F125" s="258"/>
      <c r="G125" s="259">
        <f>ROUND(E125*F125,2)</f>
        <v>0</v>
      </c>
      <c r="H125" s="258"/>
      <c r="I125" s="259">
        <f>ROUND(E125*H125,2)</f>
        <v>0</v>
      </c>
      <c r="J125" s="258"/>
      <c r="K125" s="259">
        <f>ROUND(E125*J125,2)</f>
        <v>0</v>
      </c>
      <c r="L125" s="259">
        <v>21</v>
      </c>
      <c r="M125" s="259">
        <f>G125*(1+L125/100)</f>
        <v>0</v>
      </c>
      <c r="N125" s="257">
        <v>0</v>
      </c>
      <c r="O125" s="257">
        <f>ROUND(E125*N125,2)</f>
        <v>0</v>
      </c>
      <c r="P125" s="257">
        <v>0</v>
      </c>
      <c r="Q125" s="257">
        <f>ROUND(E125*P125,2)</f>
        <v>0</v>
      </c>
      <c r="R125" s="259"/>
      <c r="S125" s="259" t="s">
        <v>238</v>
      </c>
      <c r="T125" s="260" t="s">
        <v>216</v>
      </c>
      <c r="U125" s="221">
        <v>0</v>
      </c>
      <c r="V125" s="221">
        <f>ROUND(E125*U125,2)</f>
        <v>0</v>
      </c>
      <c r="W125" s="221"/>
      <c r="X125" s="221" t="s">
        <v>459</v>
      </c>
      <c r="Y125" s="221" t="s">
        <v>218</v>
      </c>
      <c r="Z125" s="210"/>
      <c r="AA125" s="210"/>
      <c r="AB125" s="210"/>
      <c r="AC125" s="210"/>
      <c r="AD125" s="210"/>
      <c r="AE125" s="210"/>
      <c r="AF125" s="210"/>
      <c r="AG125" s="210" t="s">
        <v>460</v>
      </c>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1" x14ac:dyDescent="0.2">
      <c r="A126" s="254">
        <v>50</v>
      </c>
      <c r="B126" s="255" t="s">
        <v>472</v>
      </c>
      <c r="C126" s="262" t="s">
        <v>473</v>
      </c>
      <c r="D126" s="256" t="s">
        <v>380</v>
      </c>
      <c r="E126" s="257">
        <v>4.2906000000000004</v>
      </c>
      <c r="F126" s="258"/>
      <c r="G126" s="259">
        <f>ROUND(E126*F126,2)</f>
        <v>0</v>
      </c>
      <c r="H126" s="258"/>
      <c r="I126" s="259">
        <f>ROUND(E126*H126,2)</f>
        <v>0</v>
      </c>
      <c r="J126" s="258"/>
      <c r="K126" s="259">
        <f>ROUND(E126*J126,2)</f>
        <v>0</v>
      </c>
      <c r="L126" s="259">
        <v>21</v>
      </c>
      <c r="M126" s="259">
        <f>G126*(1+L126/100)</f>
        <v>0</v>
      </c>
      <c r="N126" s="257">
        <v>0</v>
      </c>
      <c r="O126" s="257">
        <f>ROUND(E126*N126,2)</f>
        <v>0</v>
      </c>
      <c r="P126" s="257">
        <v>0</v>
      </c>
      <c r="Q126" s="257">
        <f>ROUND(E126*P126,2)</f>
        <v>0</v>
      </c>
      <c r="R126" s="259"/>
      <c r="S126" s="259" t="s">
        <v>238</v>
      </c>
      <c r="T126" s="260" t="s">
        <v>216</v>
      </c>
      <c r="U126" s="221">
        <v>0</v>
      </c>
      <c r="V126" s="221">
        <f>ROUND(E126*U126,2)</f>
        <v>0</v>
      </c>
      <c r="W126" s="221"/>
      <c r="X126" s="221" t="s">
        <v>459</v>
      </c>
      <c r="Y126" s="221" t="s">
        <v>218</v>
      </c>
      <c r="Z126" s="210"/>
      <c r="AA126" s="210"/>
      <c r="AB126" s="210"/>
      <c r="AC126" s="210"/>
      <c r="AD126" s="210"/>
      <c r="AE126" s="210"/>
      <c r="AF126" s="210"/>
      <c r="AG126" s="210" t="s">
        <v>460</v>
      </c>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1" x14ac:dyDescent="0.2">
      <c r="A127" s="254">
        <v>51</v>
      </c>
      <c r="B127" s="255" t="s">
        <v>474</v>
      </c>
      <c r="C127" s="262" t="s">
        <v>475</v>
      </c>
      <c r="D127" s="256" t="s">
        <v>380</v>
      </c>
      <c r="E127" s="257">
        <v>25.743600000000001</v>
      </c>
      <c r="F127" s="258"/>
      <c r="G127" s="259">
        <f>ROUND(E127*F127,2)</f>
        <v>0</v>
      </c>
      <c r="H127" s="258"/>
      <c r="I127" s="259">
        <f>ROUND(E127*H127,2)</f>
        <v>0</v>
      </c>
      <c r="J127" s="258"/>
      <c r="K127" s="259">
        <f>ROUND(E127*J127,2)</f>
        <v>0</v>
      </c>
      <c r="L127" s="259">
        <v>21</v>
      </c>
      <c r="M127" s="259">
        <f>G127*(1+L127/100)</f>
        <v>0</v>
      </c>
      <c r="N127" s="257">
        <v>0</v>
      </c>
      <c r="O127" s="257">
        <f>ROUND(E127*N127,2)</f>
        <v>0</v>
      </c>
      <c r="P127" s="257">
        <v>0</v>
      </c>
      <c r="Q127" s="257">
        <f>ROUND(E127*P127,2)</f>
        <v>0</v>
      </c>
      <c r="R127" s="259"/>
      <c r="S127" s="259" t="s">
        <v>238</v>
      </c>
      <c r="T127" s="260" t="s">
        <v>216</v>
      </c>
      <c r="U127" s="221">
        <v>0</v>
      </c>
      <c r="V127" s="221">
        <f>ROUND(E127*U127,2)</f>
        <v>0</v>
      </c>
      <c r="W127" s="221"/>
      <c r="X127" s="221" t="s">
        <v>459</v>
      </c>
      <c r="Y127" s="221" t="s">
        <v>218</v>
      </c>
      <c r="Z127" s="210"/>
      <c r="AA127" s="210"/>
      <c r="AB127" s="210"/>
      <c r="AC127" s="210"/>
      <c r="AD127" s="210"/>
      <c r="AE127" s="210"/>
      <c r="AF127" s="210"/>
      <c r="AG127" s="210" t="s">
        <v>460</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1" x14ac:dyDescent="0.2">
      <c r="A128" s="236">
        <v>52</v>
      </c>
      <c r="B128" s="237" t="s">
        <v>476</v>
      </c>
      <c r="C128" s="247" t="s">
        <v>477</v>
      </c>
      <c r="D128" s="238" t="s">
        <v>380</v>
      </c>
      <c r="E128" s="239">
        <v>4.2906000000000004</v>
      </c>
      <c r="F128" s="240"/>
      <c r="G128" s="241">
        <f>ROUND(E128*F128,2)</f>
        <v>0</v>
      </c>
      <c r="H128" s="240"/>
      <c r="I128" s="241">
        <f>ROUND(E128*H128,2)</f>
        <v>0</v>
      </c>
      <c r="J128" s="240"/>
      <c r="K128" s="241">
        <f>ROUND(E128*J128,2)</f>
        <v>0</v>
      </c>
      <c r="L128" s="241">
        <v>21</v>
      </c>
      <c r="M128" s="241">
        <f>G128*(1+L128/100)</f>
        <v>0</v>
      </c>
      <c r="N128" s="239">
        <v>0</v>
      </c>
      <c r="O128" s="239">
        <f>ROUND(E128*N128,2)</f>
        <v>0</v>
      </c>
      <c r="P128" s="239">
        <v>0</v>
      </c>
      <c r="Q128" s="239">
        <f>ROUND(E128*P128,2)</f>
        <v>0</v>
      </c>
      <c r="R128" s="241"/>
      <c r="S128" s="241" t="s">
        <v>238</v>
      </c>
      <c r="T128" s="242" t="s">
        <v>216</v>
      </c>
      <c r="U128" s="221">
        <v>0</v>
      </c>
      <c r="V128" s="221">
        <f>ROUND(E128*U128,2)</f>
        <v>0</v>
      </c>
      <c r="W128" s="221"/>
      <c r="X128" s="221" t="s">
        <v>459</v>
      </c>
      <c r="Y128" s="221" t="s">
        <v>218</v>
      </c>
      <c r="Z128" s="210"/>
      <c r="AA128" s="210"/>
      <c r="AB128" s="210"/>
      <c r="AC128" s="210"/>
      <c r="AD128" s="210"/>
      <c r="AE128" s="210"/>
      <c r="AF128" s="210"/>
      <c r="AG128" s="210" t="s">
        <v>460</v>
      </c>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33" x14ac:dyDescent="0.2">
      <c r="A129" s="3"/>
      <c r="B129" s="4"/>
      <c r="C129" s="251"/>
      <c r="D129" s="6"/>
      <c r="E129" s="3"/>
      <c r="F129" s="3"/>
      <c r="G129" s="3"/>
      <c r="H129" s="3"/>
      <c r="I129" s="3"/>
      <c r="J129" s="3"/>
      <c r="K129" s="3"/>
      <c r="L129" s="3"/>
      <c r="M129" s="3"/>
      <c r="N129" s="3"/>
      <c r="O129" s="3"/>
      <c r="P129" s="3"/>
      <c r="Q129" s="3"/>
      <c r="R129" s="3"/>
      <c r="S129" s="3"/>
      <c r="T129" s="3"/>
      <c r="U129" s="3"/>
      <c r="V129" s="3"/>
      <c r="W129" s="3"/>
      <c r="X129" s="3"/>
      <c r="Y129" s="3"/>
      <c r="AE129">
        <v>12</v>
      </c>
      <c r="AF129">
        <v>21</v>
      </c>
      <c r="AG129" t="s">
        <v>196</v>
      </c>
    </row>
    <row r="130" spans="1:33" x14ac:dyDescent="0.2">
      <c r="A130" s="213"/>
      <c r="B130" s="214" t="s">
        <v>29</v>
      </c>
      <c r="C130" s="252"/>
      <c r="D130" s="215"/>
      <c r="E130" s="216"/>
      <c r="F130" s="216"/>
      <c r="G130" s="235">
        <f>G8+G54+G58+G70+G77+G99+G102+G105+G107+G120</f>
        <v>0</v>
      </c>
      <c r="H130" s="3"/>
      <c r="I130" s="3"/>
      <c r="J130" s="3"/>
      <c r="K130" s="3"/>
      <c r="L130" s="3"/>
      <c r="M130" s="3"/>
      <c r="N130" s="3"/>
      <c r="O130" s="3"/>
      <c r="P130" s="3"/>
      <c r="Q130" s="3"/>
      <c r="R130" s="3"/>
      <c r="S130" s="3"/>
      <c r="T130" s="3"/>
      <c r="U130" s="3"/>
      <c r="V130" s="3"/>
      <c r="W130" s="3"/>
      <c r="X130" s="3"/>
      <c r="Y130" s="3"/>
      <c r="AE130">
        <f>SUMIF(L7:L128,AE129,G7:G128)</f>
        <v>0</v>
      </c>
      <c r="AF130">
        <f>SUMIF(L7:L128,AF129,G7:G128)</f>
        <v>0</v>
      </c>
      <c r="AG130" t="s">
        <v>255</v>
      </c>
    </row>
    <row r="131" spans="1:33" x14ac:dyDescent="0.2">
      <c r="C131" s="253"/>
      <c r="D131" s="10"/>
      <c r="AG131" t="s">
        <v>257</v>
      </c>
    </row>
    <row r="132" spans="1:33" x14ac:dyDescent="0.2">
      <c r="D132" s="10"/>
    </row>
    <row r="133" spans="1:33" x14ac:dyDescent="0.2">
      <c r="D133" s="10"/>
    </row>
    <row r="134" spans="1:33" x14ac:dyDescent="0.2">
      <c r="D134" s="10"/>
    </row>
    <row r="135" spans="1:33" x14ac:dyDescent="0.2">
      <c r="D135" s="10"/>
    </row>
    <row r="136" spans="1:33" x14ac:dyDescent="0.2">
      <c r="D136" s="10"/>
    </row>
    <row r="137" spans="1:33" x14ac:dyDescent="0.2">
      <c r="D137" s="10"/>
    </row>
    <row r="138" spans="1:33" x14ac:dyDescent="0.2">
      <c r="D138" s="10"/>
    </row>
    <row r="139" spans="1:33" x14ac:dyDescent="0.2">
      <c r="D139" s="10"/>
    </row>
    <row r="140" spans="1:33" x14ac:dyDescent="0.2">
      <c r="D140" s="10"/>
    </row>
    <row r="141" spans="1:33" x14ac:dyDescent="0.2">
      <c r="D141" s="10"/>
    </row>
    <row r="142" spans="1:33" x14ac:dyDescent="0.2">
      <c r="D142" s="10"/>
    </row>
    <row r="143" spans="1:33" x14ac:dyDescent="0.2">
      <c r="D143" s="10"/>
    </row>
    <row r="144" spans="1:33"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roBQ4cYrO/FvRFue3QuT3NKbUkweCCrlt4tIG2IgJBdVb7LsIdGpgvXtd83Rdcpz6h3UOTzQKyw0UfkF31jEQ==" saltValue="I7aKXwsVuk20JGzyrj7Svw==" spinCount="100000" sheet="1" formatRows="0"/>
  <mergeCells count="13">
    <mergeCell ref="C122:G122"/>
    <mergeCell ref="C35:G35"/>
    <mergeCell ref="C43:G43"/>
    <mergeCell ref="C52:G52"/>
    <mergeCell ref="C62:G62"/>
    <mergeCell ref="C86:G86"/>
    <mergeCell ref="C87:G87"/>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4162F-F3D8-47A7-8480-C34AC527C93E}">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64</v>
      </c>
      <c r="C4" s="202" t="s">
        <v>65</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136</v>
      </c>
      <c r="C8" s="246" t="s">
        <v>137</v>
      </c>
      <c r="D8" s="231"/>
      <c r="E8" s="232"/>
      <c r="F8" s="233"/>
      <c r="G8" s="233">
        <f>SUMIF(AG9:AG16,"&lt;&gt;NOR",G9:G16)</f>
        <v>0</v>
      </c>
      <c r="H8" s="233"/>
      <c r="I8" s="233">
        <f>SUM(I9:I16)</f>
        <v>0</v>
      </c>
      <c r="J8" s="233"/>
      <c r="K8" s="233">
        <f>SUM(K9:K16)</f>
        <v>0</v>
      </c>
      <c r="L8" s="233"/>
      <c r="M8" s="233">
        <f>SUM(M9:M16)</f>
        <v>0</v>
      </c>
      <c r="N8" s="232"/>
      <c r="O8" s="232">
        <f>SUM(O9:O16)</f>
        <v>0</v>
      </c>
      <c r="P8" s="232"/>
      <c r="Q8" s="232">
        <f>SUM(Q9:Q16)</f>
        <v>0.01</v>
      </c>
      <c r="R8" s="233"/>
      <c r="S8" s="233"/>
      <c r="T8" s="234"/>
      <c r="U8" s="228"/>
      <c r="V8" s="228">
        <f>SUM(V9:V16)</f>
        <v>0</v>
      </c>
      <c r="W8" s="228"/>
      <c r="X8" s="228"/>
      <c r="Y8" s="228"/>
      <c r="AG8" t="s">
        <v>211</v>
      </c>
    </row>
    <row r="9" spans="1:60" outlineLevel="1" x14ac:dyDescent="0.2">
      <c r="A9" s="236">
        <v>1</v>
      </c>
      <c r="B9" s="237" t="s">
        <v>1213</v>
      </c>
      <c r="C9" s="247" t="s">
        <v>1214</v>
      </c>
      <c r="D9" s="238" t="s">
        <v>297</v>
      </c>
      <c r="E9" s="239">
        <v>3.14</v>
      </c>
      <c r="F9" s="240"/>
      <c r="G9" s="241">
        <f>ROUND(E9*F9,2)</f>
        <v>0</v>
      </c>
      <c r="H9" s="240"/>
      <c r="I9" s="241">
        <f>ROUND(E9*H9,2)</f>
        <v>0</v>
      </c>
      <c r="J9" s="240"/>
      <c r="K9" s="241">
        <f>ROUND(E9*J9,2)</f>
        <v>0</v>
      </c>
      <c r="L9" s="241">
        <v>21</v>
      </c>
      <c r="M9" s="241">
        <f>G9*(1+L9/100)</f>
        <v>0</v>
      </c>
      <c r="N9" s="239">
        <v>0</v>
      </c>
      <c r="O9" s="239">
        <f>ROUND(E9*N9,2)</f>
        <v>0</v>
      </c>
      <c r="P9" s="239">
        <v>2.0999999999999999E-3</v>
      </c>
      <c r="Q9" s="239">
        <f>ROUND(E9*P9,2)</f>
        <v>0.01</v>
      </c>
      <c r="R9" s="241"/>
      <c r="S9" s="241" t="s">
        <v>238</v>
      </c>
      <c r="T9" s="242" t="s">
        <v>216</v>
      </c>
      <c r="U9" s="221">
        <v>0</v>
      </c>
      <c r="V9" s="221">
        <f>ROUND(E9*U9,2)</f>
        <v>0</v>
      </c>
      <c r="W9" s="221"/>
      <c r="X9" s="221" t="s">
        <v>217</v>
      </c>
      <c r="Y9" s="221" t="s">
        <v>218</v>
      </c>
      <c r="Z9" s="210"/>
      <c r="AA9" s="210"/>
      <c r="AB9" s="210"/>
      <c r="AC9" s="210"/>
      <c r="AD9" s="210"/>
      <c r="AE9" s="210"/>
      <c r="AF9" s="210"/>
      <c r="AG9" s="210" t="s">
        <v>219</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9" t="s">
        <v>1697</v>
      </c>
      <c r="D10" s="226"/>
      <c r="E10" s="227">
        <v>3.14</v>
      </c>
      <c r="F10" s="221"/>
      <c r="G10" s="221"/>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222</v>
      </c>
      <c r="AH10" s="210">
        <v>0</v>
      </c>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6">
        <v>2</v>
      </c>
      <c r="B11" s="237" t="s">
        <v>1698</v>
      </c>
      <c r="C11" s="247" t="s">
        <v>1699</v>
      </c>
      <c r="D11" s="238" t="s">
        <v>486</v>
      </c>
      <c r="E11" s="239">
        <v>1</v>
      </c>
      <c r="F11" s="240"/>
      <c r="G11" s="241">
        <f>ROUND(E11*F11,2)</f>
        <v>0</v>
      </c>
      <c r="H11" s="240"/>
      <c r="I11" s="241">
        <f>ROUND(E11*H11,2)</f>
        <v>0</v>
      </c>
      <c r="J11" s="240"/>
      <c r="K11" s="241">
        <f>ROUND(E11*J11,2)</f>
        <v>0</v>
      </c>
      <c r="L11" s="241">
        <v>21</v>
      </c>
      <c r="M11" s="241">
        <f>G11*(1+L11/100)</f>
        <v>0</v>
      </c>
      <c r="N11" s="239">
        <v>0</v>
      </c>
      <c r="O11" s="239">
        <f>ROUND(E11*N11,2)</f>
        <v>0</v>
      </c>
      <c r="P11" s="239">
        <v>0</v>
      </c>
      <c r="Q11" s="239">
        <f>ROUND(E11*P11,2)</f>
        <v>0</v>
      </c>
      <c r="R11" s="241"/>
      <c r="S11" s="241" t="s">
        <v>215</v>
      </c>
      <c r="T11" s="242" t="s">
        <v>216</v>
      </c>
      <c r="U11" s="221">
        <v>0</v>
      </c>
      <c r="V11" s="221">
        <f>ROUND(E11*U11,2)</f>
        <v>0</v>
      </c>
      <c r="W11" s="221"/>
      <c r="X11" s="221" t="s">
        <v>684</v>
      </c>
      <c r="Y11" s="221" t="s">
        <v>218</v>
      </c>
      <c r="Z11" s="210"/>
      <c r="AA11" s="210"/>
      <c r="AB11" s="210"/>
      <c r="AC11" s="210"/>
      <c r="AD11" s="210"/>
      <c r="AE11" s="210"/>
      <c r="AF11" s="210"/>
      <c r="AG11" s="210" t="s">
        <v>847</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2" x14ac:dyDescent="0.2">
      <c r="A12" s="217"/>
      <c r="B12" s="218"/>
      <c r="C12" s="249" t="s">
        <v>97</v>
      </c>
      <c r="D12" s="226"/>
      <c r="E12" s="227">
        <v>1</v>
      </c>
      <c r="F12" s="221"/>
      <c r="G12" s="221"/>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222</v>
      </c>
      <c r="AH12" s="210">
        <v>0</v>
      </c>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36">
        <v>3</v>
      </c>
      <c r="B13" s="237" t="s">
        <v>1700</v>
      </c>
      <c r="C13" s="247" t="s">
        <v>1701</v>
      </c>
      <c r="D13" s="238" t="s">
        <v>486</v>
      </c>
      <c r="E13" s="239">
        <v>1</v>
      </c>
      <c r="F13" s="240"/>
      <c r="G13" s="241">
        <f>ROUND(E13*F13,2)</f>
        <v>0</v>
      </c>
      <c r="H13" s="240"/>
      <c r="I13" s="241">
        <f>ROUND(E13*H13,2)</f>
        <v>0</v>
      </c>
      <c r="J13" s="240"/>
      <c r="K13" s="241">
        <f>ROUND(E13*J13,2)</f>
        <v>0</v>
      </c>
      <c r="L13" s="241">
        <v>21</v>
      </c>
      <c r="M13" s="241">
        <f>G13*(1+L13/100)</f>
        <v>0</v>
      </c>
      <c r="N13" s="239">
        <v>0</v>
      </c>
      <c r="O13" s="239">
        <f>ROUND(E13*N13,2)</f>
        <v>0</v>
      </c>
      <c r="P13" s="239">
        <v>0</v>
      </c>
      <c r="Q13" s="239">
        <f>ROUND(E13*P13,2)</f>
        <v>0</v>
      </c>
      <c r="R13" s="241"/>
      <c r="S13" s="241" t="s">
        <v>215</v>
      </c>
      <c r="T13" s="242" t="s">
        <v>216</v>
      </c>
      <c r="U13" s="221">
        <v>0</v>
      </c>
      <c r="V13" s="221">
        <f>ROUND(E13*U13,2)</f>
        <v>0</v>
      </c>
      <c r="W13" s="221"/>
      <c r="X13" s="221" t="s">
        <v>684</v>
      </c>
      <c r="Y13" s="221" t="s">
        <v>218</v>
      </c>
      <c r="Z13" s="210"/>
      <c r="AA13" s="210"/>
      <c r="AB13" s="210"/>
      <c r="AC13" s="210"/>
      <c r="AD13" s="210"/>
      <c r="AE13" s="210"/>
      <c r="AF13" s="210"/>
      <c r="AG13" s="210" t="s">
        <v>847</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2" x14ac:dyDescent="0.2">
      <c r="A14" s="217"/>
      <c r="B14" s="218"/>
      <c r="C14" s="248" t="s">
        <v>1702</v>
      </c>
      <c r="D14" s="243"/>
      <c r="E14" s="243"/>
      <c r="F14" s="243"/>
      <c r="G14" s="243"/>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221</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2" x14ac:dyDescent="0.2">
      <c r="A15" s="217"/>
      <c r="B15" s="218"/>
      <c r="C15" s="249" t="s">
        <v>97</v>
      </c>
      <c r="D15" s="226"/>
      <c r="E15" s="227">
        <v>1</v>
      </c>
      <c r="F15" s="221"/>
      <c r="G15" s="221"/>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222</v>
      </c>
      <c r="AH15" s="210">
        <v>0</v>
      </c>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17">
        <v>4</v>
      </c>
      <c r="B16" s="218" t="s">
        <v>1216</v>
      </c>
      <c r="C16" s="263" t="s">
        <v>1217</v>
      </c>
      <c r="D16" s="219" t="s">
        <v>0</v>
      </c>
      <c r="E16" s="261"/>
      <c r="F16" s="222"/>
      <c r="G16" s="221">
        <f>ROUND(E16*F16,2)</f>
        <v>0</v>
      </c>
      <c r="H16" s="222"/>
      <c r="I16" s="221">
        <f>ROUND(E16*H16,2)</f>
        <v>0</v>
      </c>
      <c r="J16" s="222"/>
      <c r="K16" s="221">
        <f>ROUND(E16*J16,2)</f>
        <v>0</v>
      </c>
      <c r="L16" s="221">
        <v>21</v>
      </c>
      <c r="M16" s="221">
        <f>G16*(1+L16/100)</f>
        <v>0</v>
      </c>
      <c r="N16" s="220">
        <v>0</v>
      </c>
      <c r="O16" s="220">
        <f>ROUND(E16*N16,2)</f>
        <v>0</v>
      </c>
      <c r="P16" s="220">
        <v>0</v>
      </c>
      <c r="Q16" s="220">
        <f>ROUND(E16*P16,2)</f>
        <v>0</v>
      </c>
      <c r="R16" s="221"/>
      <c r="S16" s="221" t="s">
        <v>238</v>
      </c>
      <c r="T16" s="221" t="s">
        <v>216</v>
      </c>
      <c r="U16" s="221">
        <v>0</v>
      </c>
      <c r="V16" s="221">
        <f>ROUND(E16*U16,2)</f>
        <v>0</v>
      </c>
      <c r="W16" s="221"/>
      <c r="X16" s="221" t="s">
        <v>381</v>
      </c>
      <c r="Y16" s="221" t="s">
        <v>218</v>
      </c>
      <c r="Z16" s="210"/>
      <c r="AA16" s="210"/>
      <c r="AB16" s="210"/>
      <c r="AC16" s="210"/>
      <c r="AD16" s="210"/>
      <c r="AE16" s="210"/>
      <c r="AF16" s="210"/>
      <c r="AG16" s="210" t="s">
        <v>382</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x14ac:dyDescent="0.2">
      <c r="A17" s="229" t="s">
        <v>210</v>
      </c>
      <c r="B17" s="230" t="s">
        <v>140</v>
      </c>
      <c r="C17" s="246" t="s">
        <v>141</v>
      </c>
      <c r="D17" s="231"/>
      <c r="E17" s="232"/>
      <c r="F17" s="233"/>
      <c r="G17" s="233">
        <f>SUMIF(AG18:AG33,"&lt;&gt;NOR",G18:G33)</f>
        <v>0</v>
      </c>
      <c r="H17" s="233"/>
      <c r="I17" s="233">
        <f>SUM(I18:I33)</f>
        <v>0</v>
      </c>
      <c r="J17" s="233"/>
      <c r="K17" s="233">
        <f>SUM(K18:K33)</f>
        <v>0</v>
      </c>
      <c r="L17" s="233"/>
      <c r="M17" s="233">
        <f>SUM(M18:M33)</f>
        <v>0</v>
      </c>
      <c r="N17" s="232"/>
      <c r="O17" s="232">
        <f>SUM(O18:O33)</f>
        <v>0.14000000000000001</v>
      </c>
      <c r="P17" s="232"/>
      <c r="Q17" s="232">
        <f>SUM(Q18:Q33)</f>
        <v>0.05</v>
      </c>
      <c r="R17" s="233"/>
      <c r="S17" s="233"/>
      <c r="T17" s="234"/>
      <c r="U17" s="228"/>
      <c r="V17" s="228">
        <f>SUM(V18:V33)</f>
        <v>0</v>
      </c>
      <c r="W17" s="228"/>
      <c r="X17" s="228"/>
      <c r="Y17" s="228"/>
      <c r="AG17" t="s">
        <v>211</v>
      </c>
    </row>
    <row r="18" spans="1:60" outlineLevel="1" x14ac:dyDescent="0.2">
      <c r="A18" s="236">
        <v>5</v>
      </c>
      <c r="B18" s="237" t="s">
        <v>1703</v>
      </c>
      <c r="C18" s="247" t="s">
        <v>1704</v>
      </c>
      <c r="D18" s="238" t="s">
        <v>351</v>
      </c>
      <c r="E18" s="239">
        <v>10</v>
      </c>
      <c r="F18" s="240"/>
      <c r="G18" s="241">
        <f>ROUND(E18*F18,2)</f>
        <v>0</v>
      </c>
      <c r="H18" s="240"/>
      <c r="I18" s="241">
        <f>ROUND(E18*H18,2)</f>
        <v>0</v>
      </c>
      <c r="J18" s="240"/>
      <c r="K18" s="241">
        <f>ROUND(E18*J18,2)</f>
        <v>0</v>
      </c>
      <c r="L18" s="241">
        <v>21</v>
      </c>
      <c r="M18" s="241">
        <f>G18*(1+L18/100)</f>
        <v>0</v>
      </c>
      <c r="N18" s="239">
        <v>1.387E-2</v>
      </c>
      <c r="O18" s="239">
        <f>ROUND(E18*N18,2)</f>
        <v>0.14000000000000001</v>
      </c>
      <c r="P18" s="239">
        <v>0</v>
      </c>
      <c r="Q18" s="239">
        <f>ROUND(E18*P18,2)</f>
        <v>0</v>
      </c>
      <c r="R18" s="241"/>
      <c r="S18" s="241" t="s">
        <v>238</v>
      </c>
      <c r="T18" s="242" t="s">
        <v>216</v>
      </c>
      <c r="U18" s="221">
        <v>0</v>
      </c>
      <c r="V18" s="221">
        <f>ROUND(E18*U18,2)</f>
        <v>0</v>
      </c>
      <c r="W18" s="221"/>
      <c r="X18" s="221" t="s">
        <v>217</v>
      </c>
      <c r="Y18" s="221" t="s">
        <v>218</v>
      </c>
      <c r="Z18" s="210"/>
      <c r="AA18" s="210"/>
      <c r="AB18" s="210"/>
      <c r="AC18" s="210"/>
      <c r="AD18" s="210"/>
      <c r="AE18" s="210"/>
      <c r="AF18" s="210"/>
      <c r="AG18" s="210" t="s">
        <v>385</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8" t="s">
        <v>1705</v>
      </c>
      <c r="D19" s="243"/>
      <c r="E19" s="243"/>
      <c r="F19" s="243"/>
      <c r="G19" s="243"/>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221</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2" x14ac:dyDescent="0.2">
      <c r="A20" s="217"/>
      <c r="B20" s="218"/>
      <c r="C20" s="249" t="s">
        <v>1199</v>
      </c>
      <c r="D20" s="226"/>
      <c r="E20" s="227">
        <v>10</v>
      </c>
      <c r="F20" s="221"/>
      <c r="G20" s="221"/>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222</v>
      </c>
      <c r="AH20" s="210">
        <v>0</v>
      </c>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6">
        <v>6</v>
      </c>
      <c r="B21" s="237" t="s">
        <v>1706</v>
      </c>
      <c r="C21" s="247" t="s">
        <v>1707</v>
      </c>
      <c r="D21" s="238" t="s">
        <v>351</v>
      </c>
      <c r="E21" s="239">
        <v>10</v>
      </c>
      <c r="F21" s="240"/>
      <c r="G21" s="241">
        <f>ROUND(E21*F21,2)</f>
        <v>0</v>
      </c>
      <c r="H21" s="240"/>
      <c r="I21" s="241">
        <f>ROUND(E21*H21,2)</f>
        <v>0</v>
      </c>
      <c r="J21" s="240"/>
      <c r="K21" s="241">
        <f>ROUND(E21*J21,2)</f>
        <v>0</v>
      </c>
      <c r="L21" s="241">
        <v>21</v>
      </c>
      <c r="M21" s="241">
        <f>G21*(1+L21/100)</f>
        <v>0</v>
      </c>
      <c r="N21" s="239">
        <v>0</v>
      </c>
      <c r="O21" s="239">
        <f>ROUND(E21*N21,2)</f>
        <v>0</v>
      </c>
      <c r="P21" s="239">
        <v>4.9699999999999996E-3</v>
      </c>
      <c r="Q21" s="239">
        <f>ROUND(E21*P21,2)</f>
        <v>0.05</v>
      </c>
      <c r="R21" s="241"/>
      <c r="S21" s="241" t="s">
        <v>238</v>
      </c>
      <c r="T21" s="242" t="s">
        <v>216</v>
      </c>
      <c r="U21" s="221">
        <v>0</v>
      </c>
      <c r="V21" s="221">
        <f>ROUND(E21*U21,2)</f>
        <v>0</v>
      </c>
      <c r="W21" s="221"/>
      <c r="X21" s="221" t="s">
        <v>217</v>
      </c>
      <c r="Y21" s="221" t="s">
        <v>218</v>
      </c>
      <c r="Z21" s="210"/>
      <c r="AA21" s="210"/>
      <c r="AB21" s="210"/>
      <c r="AC21" s="210"/>
      <c r="AD21" s="210"/>
      <c r="AE21" s="210"/>
      <c r="AF21" s="210"/>
      <c r="AG21" s="210" t="s">
        <v>385</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2" x14ac:dyDescent="0.2">
      <c r="A22" s="217"/>
      <c r="B22" s="218"/>
      <c r="C22" s="249" t="s">
        <v>1199</v>
      </c>
      <c r="D22" s="226"/>
      <c r="E22" s="227">
        <v>10</v>
      </c>
      <c r="F22" s="221"/>
      <c r="G22" s="221"/>
      <c r="H22" s="221"/>
      <c r="I22" s="221"/>
      <c r="J22" s="221"/>
      <c r="K22" s="221"/>
      <c r="L22" s="221"/>
      <c r="M22" s="221"/>
      <c r="N22" s="220"/>
      <c r="O22" s="220"/>
      <c r="P22" s="220"/>
      <c r="Q22" s="220"/>
      <c r="R22" s="221"/>
      <c r="S22" s="221"/>
      <c r="T22" s="221"/>
      <c r="U22" s="221"/>
      <c r="V22" s="221"/>
      <c r="W22" s="221"/>
      <c r="X22" s="221"/>
      <c r="Y22" s="221"/>
      <c r="Z22" s="210"/>
      <c r="AA22" s="210"/>
      <c r="AB22" s="210"/>
      <c r="AC22" s="210"/>
      <c r="AD22" s="210"/>
      <c r="AE22" s="210"/>
      <c r="AF22" s="210"/>
      <c r="AG22" s="210" t="s">
        <v>222</v>
      </c>
      <c r="AH22" s="210">
        <v>0</v>
      </c>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36">
        <v>7</v>
      </c>
      <c r="B23" s="237" t="s">
        <v>1708</v>
      </c>
      <c r="C23" s="247" t="s">
        <v>1709</v>
      </c>
      <c r="D23" s="238" t="s">
        <v>351</v>
      </c>
      <c r="E23" s="239">
        <v>10</v>
      </c>
      <c r="F23" s="240"/>
      <c r="G23" s="241">
        <f>ROUND(E23*F23,2)</f>
        <v>0</v>
      </c>
      <c r="H23" s="240"/>
      <c r="I23" s="241">
        <f>ROUND(E23*H23,2)</f>
        <v>0</v>
      </c>
      <c r="J23" s="240"/>
      <c r="K23" s="241">
        <f>ROUND(E23*J23,2)</f>
        <v>0</v>
      </c>
      <c r="L23" s="241">
        <v>21</v>
      </c>
      <c r="M23" s="241">
        <f>G23*(1+L23/100)</f>
        <v>0</v>
      </c>
      <c r="N23" s="239">
        <v>6.9999999999999994E-5</v>
      </c>
      <c r="O23" s="239">
        <f>ROUND(E23*N23,2)</f>
        <v>0</v>
      </c>
      <c r="P23" s="239">
        <v>0</v>
      </c>
      <c r="Q23" s="239">
        <f>ROUND(E23*P23,2)</f>
        <v>0</v>
      </c>
      <c r="R23" s="241"/>
      <c r="S23" s="241" t="s">
        <v>238</v>
      </c>
      <c r="T23" s="242" t="s">
        <v>216</v>
      </c>
      <c r="U23" s="221">
        <v>0</v>
      </c>
      <c r="V23" s="221">
        <f>ROUND(E23*U23,2)</f>
        <v>0</v>
      </c>
      <c r="W23" s="221"/>
      <c r="X23" s="221" t="s">
        <v>217</v>
      </c>
      <c r="Y23" s="221" t="s">
        <v>218</v>
      </c>
      <c r="Z23" s="210"/>
      <c r="AA23" s="210"/>
      <c r="AB23" s="210"/>
      <c r="AC23" s="210"/>
      <c r="AD23" s="210"/>
      <c r="AE23" s="210"/>
      <c r="AF23" s="210"/>
      <c r="AG23" s="210" t="s">
        <v>385</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9" t="s">
        <v>1199</v>
      </c>
      <c r="D24" s="226"/>
      <c r="E24" s="227">
        <v>10</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8</v>
      </c>
      <c r="B25" s="237" t="s">
        <v>1710</v>
      </c>
      <c r="C25" s="247" t="s">
        <v>1711</v>
      </c>
      <c r="D25" s="238" t="s">
        <v>325</v>
      </c>
      <c r="E25" s="239">
        <v>2</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238</v>
      </c>
      <c r="T25" s="242" t="s">
        <v>216</v>
      </c>
      <c r="U25" s="221">
        <v>0</v>
      </c>
      <c r="V25" s="221">
        <f>ROUND(E25*U25,2)</f>
        <v>0</v>
      </c>
      <c r="W25" s="221"/>
      <c r="X25" s="221" t="s">
        <v>217</v>
      </c>
      <c r="Y25" s="221" t="s">
        <v>218</v>
      </c>
      <c r="Z25" s="210"/>
      <c r="AA25" s="210"/>
      <c r="AB25" s="210"/>
      <c r="AC25" s="210"/>
      <c r="AD25" s="210"/>
      <c r="AE25" s="210"/>
      <c r="AF25" s="210"/>
      <c r="AG25" s="210" t="s">
        <v>219</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9" t="s">
        <v>99</v>
      </c>
      <c r="D26" s="226"/>
      <c r="E26" s="227">
        <v>2</v>
      </c>
      <c r="F26" s="221"/>
      <c r="G26" s="221"/>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222</v>
      </c>
      <c r="AH26" s="210">
        <v>0</v>
      </c>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36">
        <v>9</v>
      </c>
      <c r="B27" s="237" t="s">
        <v>1712</v>
      </c>
      <c r="C27" s="247" t="s">
        <v>1713</v>
      </c>
      <c r="D27" s="238" t="s">
        <v>351</v>
      </c>
      <c r="E27" s="239">
        <v>50</v>
      </c>
      <c r="F27" s="240"/>
      <c r="G27" s="241">
        <f>ROUND(E27*F27,2)</f>
        <v>0</v>
      </c>
      <c r="H27" s="240"/>
      <c r="I27" s="241">
        <f>ROUND(E27*H27,2)</f>
        <v>0</v>
      </c>
      <c r="J27" s="240"/>
      <c r="K27" s="241">
        <f>ROUND(E27*J27,2)</f>
        <v>0</v>
      </c>
      <c r="L27" s="241">
        <v>21</v>
      </c>
      <c r="M27" s="241">
        <f>G27*(1+L27/100)</f>
        <v>0</v>
      </c>
      <c r="N27" s="239">
        <v>0</v>
      </c>
      <c r="O27" s="239">
        <f>ROUND(E27*N27,2)</f>
        <v>0</v>
      </c>
      <c r="P27" s="239">
        <v>0</v>
      </c>
      <c r="Q27" s="239">
        <f>ROUND(E27*P27,2)</f>
        <v>0</v>
      </c>
      <c r="R27" s="241"/>
      <c r="S27" s="241" t="s">
        <v>238</v>
      </c>
      <c r="T27" s="242" t="s">
        <v>216</v>
      </c>
      <c r="U27" s="221">
        <v>0</v>
      </c>
      <c r="V27" s="221">
        <f>ROUND(E27*U27,2)</f>
        <v>0</v>
      </c>
      <c r="W27" s="221"/>
      <c r="X27" s="221" t="s">
        <v>217</v>
      </c>
      <c r="Y27" s="221" t="s">
        <v>218</v>
      </c>
      <c r="Z27" s="210"/>
      <c r="AA27" s="210"/>
      <c r="AB27" s="210"/>
      <c r="AC27" s="210"/>
      <c r="AD27" s="210"/>
      <c r="AE27" s="210"/>
      <c r="AF27" s="210"/>
      <c r="AG27" s="210" t="s">
        <v>385</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2" x14ac:dyDescent="0.2">
      <c r="A28" s="217"/>
      <c r="B28" s="218"/>
      <c r="C28" s="248" t="s">
        <v>461</v>
      </c>
      <c r="D28" s="243"/>
      <c r="E28" s="243"/>
      <c r="F28" s="243"/>
      <c r="G28" s="243"/>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221</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2" x14ac:dyDescent="0.2">
      <c r="A29" s="217"/>
      <c r="B29" s="218"/>
      <c r="C29" s="249" t="s">
        <v>1276</v>
      </c>
      <c r="D29" s="226"/>
      <c r="E29" s="227">
        <v>50</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6">
        <v>10</v>
      </c>
      <c r="B30" s="237" t="s">
        <v>1714</v>
      </c>
      <c r="C30" s="247" t="s">
        <v>1715</v>
      </c>
      <c r="D30" s="238" t="s">
        <v>351</v>
      </c>
      <c r="E30" s="239">
        <v>50</v>
      </c>
      <c r="F30" s="240"/>
      <c r="G30" s="241">
        <f>ROUND(E30*F30,2)</f>
        <v>0</v>
      </c>
      <c r="H30" s="240"/>
      <c r="I30" s="241">
        <f>ROUND(E30*H30,2)</f>
        <v>0</v>
      </c>
      <c r="J30" s="240"/>
      <c r="K30" s="241">
        <f>ROUND(E30*J30,2)</f>
        <v>0</v>
      </c>
      <c r="L30" s="241">
        <v>21</v>
      </c>
      <c r="M30" s="241">
        <f>G30*(1+L30/100)</f>
        <v>0</v>
      </c>
      <c r="N30" s="239">
        <v>1.0000000000000001E-5</v>
      </c>
      <c r="O30" s="239">
        <f>ROUND(E30*N30,2)</f>
        <v>0</v>
      </c>
      <c r="P30" s="239">
        <v>0</v>
      </c>
      <c r="Q30" s="239">
        <f>ROUND(E30*P30,2)</f>
        <v>0</v>
      </c>
      <c r="R30" s="241"/>
      <c r="S30" s="241" t="s">
        <v>215</v>
      </c>
      <c r="T30" s="242" t="s">
        <v>216</v>
      </c>
      <c r="U30" s="221">
        <v>0</v>
      </c>
      <c r="V30" s="221">
        <f>ROUND(E30*U30,2)</f>
        <v>0</v>
      </c>
      <c r="W30" s="221"/>
      <c r="X30" s="221" t="s">
        <v>217</v>
      </c>
      <c r="Y30" s="221" t="s">
        <v>218</v>
      </c>
      <c r="Z30" s="210"/>
      <c r="AA30" s="210"/>
      <c r="AB30" s="210"/>
      <c r="AC30" s="210"/>
      <c r="AD30" s="210"/>
      <c r="AE30" s="210"/>
      <c r="AF30" s="210"/>
      <c r="AG30" s="210" t="s">
        <v>219</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2" x14ac:dyDescent="0.2">
      <c r="A31" s="217"/>
      <c r="B31" s="218"/>
      <c r="C31" s="248" t="s">
        <v>461</v>
      </c>
      <c r="D31" s="243"/>
      <c r="E31" s="243"/>
      <c r="F31" s="243"/>
      <c r="G31" s="243"/>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221</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2" x14ac:dyDescent="0.2">
      <c r="A32" s="217"/>
      <c r="B32" s="218"/>
      <c r="C32" s="249" t="s">
        <v>1276</v>
      </c>
      <c r="D32" s="226"/>
      <c r="E32" s="227">
        <v>50</v>
      </c>
      <c r="F32" s="221"/>
      <c r="G32" s="221"/>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222</v>
      </c>
      <c r="AH32" s="210">
        <v>0</v>
      </c>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17">
        <v>11</v>
      </c>
      <c r="B33" s="218" t="s">
        <v>1716</v>
      </c>
      <c r="C33" s="263" t="s">
        <v>1717</v>
      </c>
      <c r="D33" s="219" t="s">
        <v>0</v>
      </c>
      <c r="E33" s="261"/>
      <c r="F33" s="222"/>
      <c r="G33" s="221">
        <f>ROUND(E33*F33,2)</f>
        <v>0</v>
      </c>
      <c r="H33" s="222"/>
      <c r="I33" s="221">
        <f>ROUND(E33*H33,2)</f>
        <v>0</v>
      </c>
      <c r="J33" s="222"/>
      <c r="K33" s="221">
        <f>ROUND(E33*J33,2)</f>
        <v>0</v>
      </c>
      <c r="L33" s="221">
        <v>21</v>
      </c>
      <c r="M33" s="221">
        <f>G33*(1+L33/100)</f>
        <v>0</v>
      </c>
      <c r="N33" s="220">
        <v>0</v>
      </c>
      <c r="O33" s="220">
        <f>ROUND(E33*N33,2)</f>
        <v>0</v>
      </c>
      <c r="P33" s="220">
        <v>0</v>
      </c>
      <c r="Q33" s="220">
        <f>ROUND(E33*P33,2)</f>
        <v>0</v>
      </c>
      <c r="R33" s="221"/>
      <c r="S33" s="221" t="s">
        <v>238</v>
      </c>
      <c r="T33" s="221" t="s">
        <v>216</v>
      </c>
      <c r="U33" s="221">
        <v>0</v>
      </c>
      <c r="V33" s="221">
        <f>ROUND(E33*U33,2)</f>
        <v>0</v>
      </c>
      <c r="W33" s="221"/>
      <c r="X33" s="221" t="s">
        <v>381</v>
      </c>
      <c r="Y33" s="221" t="s">
        <v>218</v>
      </c>
      <c r="Z33" s="210"/>
      <c r="AA33" s="210"/>
      <c r="AB33" s="210"/>
      <c r="AC33" s="210"/>
      <c r="AD33" s="210"/>
      <c r="AE33" s="210"/>
      <c r="AF33" s="210"/>
      <c r="AG33" s="210" t="s">
        <v>382</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x14ac:dyDescent="0.2">
      <c r="A34" s="229" t="s">
        <v>210</v>
      </c>
      <c r="B34" s="230" t="s">
        <v>178</v>
      </c>
      <c r="C34" s="246" t="s">
        <v>179</v>
      </c>
      <c r="D34" s="231"/>
      <c r="E34" s="232"/>
      <c r="F34" s="233"/>
      <c r="G34" s="233">
        <f>SUMIF(AG35:AG42,"&lt;&gt;NOR",G35:G42)</f>
        <v>0</v>
      </c>
      <c r="H34" s="233"/>
      <c r="I34" s="233">
        <f>SUM(I35:I42)</f>
        <v>0</v>
      </c>
      <c r="J34" s="233"/>
      <c r="K34" s="233">
        <f>SUM(K35:K42)</f>
        <v>0</v>
      </c>
      <c r="L34" s="233"/>
      <c r="M34" s="233">
        <f>SUM(M35:M42)</f>
        <v>0</v>
      </c>
      <c r="N34" s="232"/>
      <c r="O34" s="232">
        <f>SUM(O35:O42)</f>
        <v>0</v>
      </c>
      <c r="P34" s="232"/>
      <c r="Q34" s="232">
        <f>SUM(Q35:Q42)</f>
        <v>0</v>
      </c>
      <c r="R34" s="233"/>
      <c r="S34" s="233"/>
      <c r="T34" s="234"/>
      <c r="U34" s="228"/>
      <c r="V34" s="228">
        <f>SUM(V35:V42)</f>
        <v>0.05</v>
      </c>
      <c r="W34" s="228"/>
      <c r="X34" s="228"/>
      <c r="Y34" s="228"/>
      <c r="AG34" t="s">
        <v>211</v>
      </c>
    </row>
    <row r="35" spans="1:60" outlineLevel="1" x14ac:dyDescent="0.2">
      <c r="A35" s="236">
        <v>12</v>
      </c>
      <c r="B35" s="237" t="s">
        <v>457</v>
      </c>
      <c r="C35" s="247" t="s">
        <v>458</v>
      </c>
      <c r="D35" s="238" t="s">
        <v>380</v>
      </c>
      <c r="E35" s="239">
        <v>5.629E-2</v>
      </c>
      <c r="F35" s="240"/>
      <c r="G35" s="241">
        <f>ROUND(E35*F35,2)</f>
        <v>0</v>
      </c>
      <c r="H35" s="240"/>
      <c r="I35" s="241">
        <f>ROUND(E35*H35,2)</f>
        <v>0</v>
      </c>
      <c r="J35" s="240"/>
      <c r="K35" s="241">
        <f>ROUND(E35*J35,2)</f>
        <v>0</v>
      </c>
      <c r="L35" s="241">
        <v>21</v>
      </c>
      <c r="M35" s="241">
        <f>G35*(1+L35/100)</f>
        <v>0</v>
      </c>
      <c r="N35" s="239">
        <v>0</v>
      </c>
      <c r="O35" s="239">
        <f>ROUND(E35*N35,2)</f>
        <v>0</v>
      </c>
      <c r="P35" s="239">
        <v>0</v>
      </c>
      <c r="Q35" s="239">
        <f>ROUND(E35*P35,2)</f>
        <v>0</v>
      </c>
      <c r="R35" s="241"/>
      <c r="S35" s="241" t="s">
        <v>238</v>
      </c>
      <c r="T35" s="242" t="s">
        <v>216</v>
      </c>
      <c r="U35" s="221">
        <v>0</v>
      </c>
      <c r="V35" s="221">
        <f>ROUND(E35*U35,2)</f>
        <v>0</v>
      </c>
      <c r="W35" s="221"/>
      <c r="X35" s="221" t="s">
        <v>459</v>
      </c>
      <c r="Y35" s="221" t="s">
        <v>218</v>
      </c>
      <c r="Z35" s="210"/>
      <c r="AA35" s="210"/>
      <c r="AB35" s="210"/>
      <c r="AC35" s="210"/>
      <c r="AD35" s="210"/>
      <c r="AE35" s="210"/>
      <c r="AF35" s="210"/>
      <c r="AG35" s="210" t="s">
        <v>460</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8" t="s">
        <v>461</v>
      </c>
      <c r="D36" s="243"/>
      <c r="E36" s="243"/>
      <c r="F36" s="243"/>
      <c r="G36" s="243"/>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221</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ht="22.5" outlineLevel="1" x14ac:dyDescent="0.2">
      <c r="A37" s="254">
        <v>13</v>
      </c>
      <c r="B37" s="255" t="s">
        <v>462</v>
      </c>
      <c r="C37" s="262" t="s">
        <v>463</v>
      </c>
      <c r="D37" s="256" t="s">
        <v>380</v>
      </c>
      <c r="E37" s="257">
        <v>5.629E-2</v>
      </c>
      <c r="F37" s="258"/>
      <c r="G37" s="259">
        <f>ROUND(E37*F37,2)</f>
        <v>0</v>
      </c>
      <c r="H37" s="258"/>
      <c r="I37" s="259">
        <f>ROUND(E37*H37,2)</f>
        <v>0</v>
      </c>
      <c r="J37" s="258"/>
      <c r="K37" s="259">
        <f>ROUND(E37*J37,2)</f>
        <v>0</v>
      </c>
      <c r="L37" s="259">
        <v>21</v>
      </c>
      <c r="M37" s="259">
        <f>G37*(1+L37/100)</f>
        <v>0</v>
      </c>
      <c r="N37" s="257">
        <v>0</v>
      </c>
      <c r="O37" s="257">
        <f>ROUND(E37*N37,2)</f>
        <v>0</v>
      </c>
      <c r="P37" s="257">
        <v>0</v>
      </c>
      <c r="Q37" s="257">
        <f>ROUND(E37*P37,2)</f>
        <v>0</v>
      </c>
      <c r="R37" s="259" t="s">
        <v>464</v>
      </c>
      <c r="S37" s="259" t="s">
        <v>238</v>
      </c>
      <c r="T37" s="260" t="s">
        <v>1696</v>
      </c>
      <c r="U37" s="221">
        <v>0.93300000000000005</v>
      </c>
      <c r="V37" s="221">
        <f>ROUND(E37*U37,2)</f>
        <v>0.05</v>
      </c>
      <c r="W37" s="221"/>
      <c r="X37" s="221" t="s">
        <v>459</v>
      </c>
      <c r="Y37" s="221" t="s">
        <v>218</v>
      </c>
      <c r="Z37" s="210"/>
      <c r="AA37" s="210"/>
      <c r="AB37" s="210"/>
      <c r="AC37" s="210"/>
      <c r="AD37" s="210"/>
      <c r="AE37" s="210"/>
      <c r="AF37" s="210"/>
      <c r="AG37" s="210" t="s">
        <v>460</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54">
        <v>14</v>
      </c>
      <c r="B38" s="255" t="s">
        <v>467</v>
      </c>
      <c r="C38" s="262" t="s">
        <v>468</v>
      </c>
      <c r="D38" s="256" t="s">
        <v>380</v>
      </c>
      <c r="E38" s="257">
        <v>5.629E-2</v>
      </c>
      <c r="F38" s="258"/>
      <c r="G38" s="259">
        <f>ROUND(E38*F38,2)</f>
        <v>0</v>
      </c>
      <c r="H38" s="258"/>
      <c r="I38" s="259">
        <f>ROUND(E38*H38,2)</f>
        <v>0</v>
      </c>
      <c r="J38" s="258"/>
      <c r="K38" s="259">
        <f>ROUND(E38*J38,2)</f>
        <v>0</v>
      </c>
      <c r="L38" s="259">
        <v>21</v>
      </c>
      <c r="M38" s="259">
        <f>G38*(1+L38/100)</f>
        <v>0</v>
      </c>
      <c r="N38" s="257">
        <v>0</v>
      </c>
      <c r="O38" s="257">
        <f>ROUND(E38*N38,2)</f>
        <v>0</v>
      </c>
      <c r="P38" s="257">
        <v>0</v>
      </c>
      <c r="Q38" s="257">
        <f>ROUND(E38*P38,2)</f>
        <v>0</v>
      </c>
      <c r="R38" s="259"/>
      <c r="S38" s="259" t="s">
        <v>238</v>
      </c>
      <c r="T38" s="260" t="s">
        <v>216</v>
      </c>
      <c r="U38" s="221">
        <v>0</v>
      </c>
      <c r="V38" s="221">
        <f>ROUND(E38*U38,2)</f>
        <v>0</v>
      </c>
      <c r="W38" s="221"/>
      <c r="X38" s="221" t="s">
        <v>459</v>
      </c>
      <c r="Y38" s="221" t="s">
        <v>218</v>
      </c>
      <c r="Z38" s="210"/>
      <c r="AA38" s="210"/>
      <c r="AB38" s="210"/>
      <c r="AC38" s="210"/>
      <c r="AD38" s="210"/>
      <c r="AE38" s="210"/>
      <c r="AF38" s="210"/>
      <c r="AG38" s="210" t="s">
        <v>460</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54">
        <v>15</v>
      </c>
      <c r="B39" s="255" t="s">
        <v>469</v>
      </c>
      <c r="C39" s="262" t="s">
        <v>470</v>
      </c>
      <c r="D39" s="256" t="s">
        <v>380</v>
      </c>
      <c r="E39" s="257">
        <v>1.06959</v>
      </c>
      <c r="F39" s="258"/>
      <c r="G39" s="259">
        <f>ROUND(E39*F39,2)</f>
        <v>0</v>
      </c>
      <c r="H39" s="258"/>
      <c r="I39" s="259">
        <f>ROUND(E39*H39,2)</f>
        <v>0</v>
      </c>
      <c r="J39" s="258"/>
      <c r="K39" s="259">
        <f>ROUND(E39*J39,2)</f>
        <v>0</v>
      </c>
      <c r="L39" s="259">
        <v>21</v>
      </c>
      <c r="M39" s="259">
        <f>G39*(1+L39/100)</f>
        <v>0</v>
      </c>
      <c r="N39" s="257">
        <v>0</v>
      </c>
      <c r="O39" s="257">
        <f>ROUND(E39*N39,2)</f>
        <v>0</v>
      </c>
      <c r="P39" s="257">
        <v>0</v>
      </c>
      <c r="Q39" s="257">
        <f>ROUND(E39*P39,2)</f>
        <v>0</v>
      </c>
      <c r="R39" s="259"/>
      <c r="S39" s="259" t="s">
        <v>238</v>
      </c>
      <c r="T39" s="260" t="s">
        <v>216</v>
      </c>
      <c r="U39" s="221">
        <v>0</v>
      </c>
      <c r="V39" s="221">
        <f>ROUND(E39*U39,2)</f>
        <v>0</v>
      </c>
      <c r="W39" s="221"/>
      <c r="X39" s="221" t="s">
        <v>459</v>
      </c>
      <c r="Y39" s="221" t="s">
        <v>218</v>
      </c>
      <c r="Z39" s="210"/>
      <c r="AA39" s="210"/>
      <c r="AB39" s="210"/>
      <c r="AC39" s="210"/>
      <c r="AD39" s="210"/>
      <c r="AE39" s="210"/>
      <c r="AF39" s="210"/>
      <c r="AG39" s="210" t="s">
        <v>460</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54">
        <v>16</v>
      </c>
      <c r="B40" s="255" t="s">
        <v>472</v>
      </c>
      <c r="C40" s="262" t="s">
        <v>473</v>
      </c>
      <c r="D40" s="256" t="s">
        <v>380</v>
      </c>
      <c r="E40" s="257">
        <v>5.629E-2</v>
      </c>
      <c r="F40" s="258"/>
      <c r="G40" s="259">
        <f>ROUND(E40*F40,2)</f>
        <v>0</v>
      </c>
      <c r="H40" s="258"/>
      <c r="I40" s="259">
        <f>ROUND(E40*H40,2)</f>
        <v>0</v>
      </c>
      <c r="J40" s="258"/>
      <c r="K40" s="259">
        <f>ROUND(E40*J40,2)</f>
        <v>0</v>
      </c>
      <c r="L40" s="259">
        <v>21</v>
      </c>
      <c r="M40" s="259">
        <f>G40*(1+L40/100)</f>
        <v>0</v>
      </c>
      <c r="N40" s="257">
        <v>0</v>
      </c>
      <c r="O40" s="257">
        <f>ROUND(E40*N40,2)</f>
        <v>0</v>
      </c>
      <c r="P40" s="257">
        <v>0</v>
      </c>
      <c r="Q40" s="257">
        <f>ROUND(E40*P40,2)</f>
        <v>0</v>
      </c>
      <c r="R40" s="259"/>
      <c r="S40" s="259" t="s">
        <v>238</v>
      </c>
      <c r="T40" s="260" t="s">
        <v>216</v>
      </c>
      <c r="U40" s="221">
        <v>0</v>
      </c>
      <c r="V40" s="221">
        <f>ROUND(E40*U40,2)</f>
        <v>0</v>
      </c>
      <c r="W40" s="221"/>
      <c r="X40" s="221" t="s">
        <v>459</v>
      </c>
      <c r="Y40" s="221" t="s">
        <v>218</v>
      </c>
      <c r="Z40" s="210"/>
      <c r="AA40" s="210"/>
      <c r="AB40" s="210"/>
      <c r="AC40" s="210"/>
      <c r="AD40" s="210"/>
      <c r="AE40" s="210"/>
      <c r="AF40" s="210"/>
      <c r="AG40" s="210" t="s">
        <v>460</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54">
        <v>17</v>
      </c>
      <c r="B41" s="255" t="s">
        <v>474</v>
      </c>
      <c r="C41" s="262" t="s">
        <v>475</v>
      </c>
      <c r="D41" s="256" t="s">
        <v>380</v>
      </c>
      <c r="E41" s="257">
        <v>0.33776</v>
      </c>
      <c r="F41" s="258"/>
      <c r="G41" s="259">
        <f>ROUND(E41*F41,2)</f>
        <v>0</v>
      </c>
      <c r="H41" s="258"/>
      <c r="I41" s="259">
        <f>ROUND(E41*H41,2)</f>
        <v>0</v>
      </c>
      <c r="J41" s="258"/>
      <c r="K41" s="259">
        <f>ROUND(E41*J41,2)</f>
        <v>0</v>
      </c>
      <c r="L41" s="259">
        <v>21</v>
      </c>
      <c r="M41" s="259">
        <f>G41*(1+L41/100)</f>
        <v>0</v>
      </c>
      <c r="N41" s="257">
        <v>0</v>
      </c>
      <c r="O41" s="257">
        <f>ROUND(E41*N41,2)</f>
        <v>0</v>
      </c>
      <c r="P41" s="257">
        <v>0</v>
      </c>
      <c r="Q41" s="257">
        <f>ROUND(E41*P41,2)</f>
        <v>0</v>
      </c>
      <c r="R41" s="259"/>
      <c r="S41" s="259" t="s">
        <v>238</v>
      </c>
      <c r="T41" s="260" t="s">
        <v>216</v>
      </c>
      <c r="U41" s="221">
        <v>0</v>
      </c>
      <c r="V41" s="221">
        <f>ROUND(E41*U41,2)</f>
        <v>0</v>
      </c>
      <c r="W41" s="221"/>
      <c r="X41" s="221" t="s">
        <v>459</v>
      </c>
      <c r="Y41" s="221" t="s">
        <v>218</v>
      </c>
      <c r="Z41" s="210"/>
      <c r="AA41" s="210"/>
      <c r="AB41" s="210"/>
      <c r="AC41" s="210"/>
      <c r="AD41" s="210"/>
      <c r="AE41" s="210"/>
      <c r="AF41" s="210"/>
      <c r="AG41" s="210" t="s">
        <v>460</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6">
        <v>18</v>
      </c>
      <c r="B42" s="237" t="s">
        <v>476</v>
      </c>
      <c r="C42" s="247" t="s">
        <v>477</v>
      </c>
      <c r="D42" s="238" t="s">
        <v>380</v>
      </c>
      <c r="E42" s="239">
        <v>5.629E-2</v>
      </c>
      <c r="F42" s="240"/>
      <c r="G42" s="241">
        <f>ROUND(E42*F42,2)</f>
        <v>0</v>
      </c>
      <c r="H42" s="240"/>
      <c r="I42" s="241">
        <f>ROUND(E42*H42,2)</f>
        <v>0</v>
      </c>
      <c r="J42" s="240"/>
      <c r="K42" s="241">
        <f>ROUND(E42*J42,2)</f>
        <v>0</v>
      </c>
      <c r="L42" s="241">
        <v>21</v>
      </c>
      <c r="M42" s="241">
        <f>G42*(1+L42/100)</f>
        <v>0</v>
      </c>
      <c r="N42" s="239">
        <v>0</v>
      </c>
      <c r="O42" s="239">
        <f>ROUND(E42*N42,2)</f>
        <v>0</v>
      </c>
      <c r="P42" s="239">
        <v>0</v>
      </c>
      <c r="Q42" s="239">
        <f>ROUND(E42*P42,2)</f>
        <v>0</v>
      </c>
      <c r="R42" s="241"/>
      <c r="S42" s="241" t="s">
        <v>238</v>
      </c>
      <c r="T42" s="242" t="s">
        <v>216</v>
      </c>
      <c r="U42" s="221">
        <v>0</v>
      </c>
      <c r="V42" s="221">
        <f>ROUND(E42*U42,2)</f>
        <v>0</v>
      </c>
      <c r="W42" s="221"/>
      <c r="X42" s="221" t="s">
        <v>459</v>
      </c>
      <c r="Y42" s="221" t="s">
        <v>218</v>
      </c>
      <c r="Z42" s="210"/>
      <c r="AA42" s="210"/>
      <c r="AB42" s="210"/>
      <c r="AC42" s="210"/>
      <c r="AD42" s="210"/>
      <c r="AE42" s="210"/>
      <c r="AF42" s="210"/>
      <c r="AG42" s="210" t="s">
        <v>460</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x14ac:dyDescent="0.2">
      <c r="A43" s="3"/>
      <c r="B43" s="4"/>
      <c r="C43" s="251"/>
      <c r="D43" s="6"/>
      <c r="E43" s="3"/>
      <c r="F43" s="3"/>
      <c r="G43" s="3"/>
      <c r="H43" s="3"/>
      <c r="I43" s="3"/>
      <c r="J43" s="3"/>
      <c r="K43" s="3"/>
      <c r="L43" s="3"/>
      <c r="M43" s="3"/>
      <c r="N43" s="3"/>
      <c r="O43" s="3"/>
      <c r="P43" s="3"/>
      <c r="Q43" s="3"/>
      <c r="R43" s="3"/>
      <c r="S43" s="3"/>
      <c r="T43" s="3"/>
      <c r="U43" s="3"/>
      <c r="V43" s="3"/>
      <c r="W43" s="3"/>
      <c r="X43" s="3"/>
      <c r="Y43" s="3"/>
      <c r="AE43">
        <v>12</v>
      </c>
      <c r="AF43">
        <v>21</v>
      </c>
      <c r="AG43" t="s">
        <v>196</v>
      </c>
    </row>
    <row r="44" spans="1:60" x14ac:dyDescent="0.2">
      <c r="A44" s="213"/>
      <c r="B44" s="214" t="s">
        <v>29</v>
      </c>
      <c r="C44" s="252"/>
      <c r="D44" s="215"/>
      <c r="E44" s="216"/>
      <c r="F44" s="216"/>
      <c r="G44" s="235">
        <f>G8+G17+G34</f>
        <v>0</v>
      </c>
      <c r="H44" s="3"/>
      <c r="I44" s="3"/>
      <c r="J44" s="3"/>
      <c r="K44" s="3"/>
      <c r="L44" s="3"/>
      <c r="M44" s="3"/>
      <c r="N44" s="3"/>
      <c r="O44" s="3"/>
      <c r="P44" s="3"/>
      <c r="Q44" s="3"/>
      <c r="R44" s="3"/>
      <c r="S44" s="3"/>
      <c r="T44" s="3"/>
      <c r="U44" s="3"/>
      <c r="V44" s="3"/>
      <c r="W44" s="3"/>
      <c r="X44" s="3"/>
      <c r="Y44" s="3"/>
      <c r="AE44">
        <f>SUMIF(L7:L42,AE43,G7:G42)</f>
        <v>0</v>
      </c>
      <c r="AF44">
        <f>SUMIF(L7:L42,AF43,G7:G42)</f>
        <v>0</v>
      </c>
      <c r="AG44" t="s">
        <v>255</v>
      </c>
    </row>
    <row r="45" spans="1:60" x14ac:dyDescent="0.2">
      <c r="C45" s="253"/>
      <c r="D45" s="10"/>
      <c r="AG45" t="s">
        <v>257</v>
      </c>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YFwQ6qBNJ35G33jpZFKTNlnTl+yjwN1KvTdP2NNiyE1p9pn3pG2jkP44nE7byiCU90IJ3jQExrRXPpoGC4qY4Q==" saltValue="uxXb0qJamh9Sbc/4JPdI0g==" spinCount="100000" sheet="1" formatRows="0"/>
  <mergeCells count="9">
    <mergeCell ref="C28:G28"/>
    <mergeCell ref="C31:G31"/>
    <mergeCell ref="C36:G36"/>
    <mergeCell ref="A1:G1"/>
    <mergeCell ref="C2:G2"/>
    <mergeCell ref="C3:G3"/>
    <mergeCell ref="C4:G4"/>
    <mergeCell ref="C14:G14"/>
    <mergeCell ref="C19:G19"/>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DA998-B5E2-4AEA-8A3A-4EA1784C87CF}">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66</v>
      </c>
      <c r="C4" s="202" t="s">
        <v>67</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120</v>
      </c>
      <c r="C8" s="246" t="s">
        <v>121</v>
      </c>
      <c r="D8" s="231"/>
      <c r="E8" s="232"/>
      <c r="F8" s="233"/>
      <c r="G8" s="233">
        <f>SUMIF(AG9:AG11,"&lt;&gt;NOR",G9:G11)</f>
        <v>0</v>
      </c>
      <c r="H8" s="233"/>
      <c r="I8" s="233">
        <f>SUM(I9:I11)</f>
        <v>0</v>
      </c>
      <c r="J8" s="233"/>
      <c r="K8" s="233">
        <f>SUM(K9:K11)</f>
        <v>0</v>
      </c>
      <c r="L8" s="233"/>
      <c r="M8" s="233">
        <f>SUM(M9:M11)</f>
        <v>0</v>
      </c>
      <c r="N8" s="232"/>
      <c r="O8" s="232">
        <f>SUM(O9:O11)</f>
        <v>0.02</v>
      </c>
      <c r="P8" s="232"/>
      <c r="Q8" s="232">
        <f>SUM(Q9:Q11)</f>
        <v>0</v>
      </c>
      <c r="R8" s="233"/>
      <c r="S8" s="233"/>
      <c r="T8" s="234"/>
      <c r="U8" s="228"/>
      <c r="V8" s="228">
        <f>SUM(V9:V11)</f>
        <v>0</v>
      </c>
      <c r="W8" s="228"/>
      <c r="X8" s="228"/>
      <c r="Y8" s="228"/>
      <c r="AG8" t="s">
        <v>211</v>
      </c>
    </row>
    <row r="9" spans="1:60" outlineLevel="1" x14ac:dyDescent="0.2">
      <c r="A9" s="236">
        <v>1</v>
      </c>
      <c r="B9" s="237" t="s">
        <v>1119</v>
      </c>
      <c r="C9" s="247" t="s">
        <v>1120</v>
      </c>
      <c r="D9" s="238" t="s">
        <v>297</v>
      </c>
      <c r="E9" s="239">
        <v>10</v>
      </c>
      <c r="F9" s="240"/>
      <c r="G9" s="241">
        <f>ROUND(E9*F9,2)</f>
        <v>0</v>
      </c>
      <c r="H9" s="240"/>
      <c r="I9" s="241">
        <f>ROUND(E9*H9,2)</f>
        <v>0</v>
      </c>
      <c r="J9" s="240"/>
      <c r="K9" s="241">
        <f>ROUND(E9*J9,2)</f>
        <v>0</v>
      </c>
      <c r="L9" s="241">
        <v>21</v>
      </c>
      <c r="M9" s="241">
        <f>G9*(1+L9/100)</f>
        <v>0</v>
      </c>
      <c r="N9" s="239">
        <v>1.58E-3</v>
      </c>
      <c r="O9" s="239">
        <f>ROUND(E9*N9,2)</f>
        <v>0.02</v>
      </c>
      <c r="P9" s="239">
        <v>0</v>
      </c>
      <c r="Q9" s="239">
        <f>ROUND(E9*P9,2)</f>
        <v>0</v>
      </c>
      <c r="R9" s="241"/>
      <c r="S9" s="241" t="s">
        <v>238</v>
      </c>
      <c r="T9" s="242" t="s">
        <v>216</v>
      </c>
      <c r="U9" s="221">
        <v>0</v>
      </c>
      <c r="V9" s="221">
        <f>ROUND(E9*U9,2)</f>
        <v>0</v>
      </c>
      <c r="W9" s="221"/>
      <c r="X9" s="221" t="s">
        <v>217</v>
      </c>
      <c r="Y9" s="221" t="s">
        <v>218</v>
      </c>
      <c r="Z9" s="210"/>
      <c r="AA9" s="210"/>
      <c r="AB9" s="210"/>
      <c r="AC9" s="210"/>
      <c r="AD9" s="210"/>
      <c r="AE9" s="210"/>
      <c r="AF9" s="210"/>
      <c r="AG9" s="210" t="s">
        <v>234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9" t="s">
        <v>105</v>
      </c>
      <c r="D10" s="226"/>
      <c r="E10" s="227">
        <v>5</v>
      </c>
      <c r="F10" s="221"/>
      <c r="G10" s="221"/>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222</v>
      </c>
      <c r="AH10" s="210">
        <v>0</v>
      </c>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3" x14ac:dyDescent="0.2">
      <c r="A11" s="217"/>
      <c r="B11" s="218"/>
      <c r="C11" s="249" t="s">
        <v>105</v>
      </c>
      <c r="D11" s="226"/>
      <c r="E11" s="227">
        <v>5</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x14ac:dyDescent="0.2">
      <c r="A12" s="229" t="s">
        <v>210</v>
      </c>
      <c r="B12" s="230" t="s">
        <v>128</v>
      </c>
      <c r="C12" s="246" t="s">
        <v>129</v>
      </c>
      <c r="D12" s="231"/>
      <c r="E12" s="232"/>
      <c r="F12" s="233"/>
      <c r="G12" s="233">
        <f>SUMIF(AG13:AG13,"&lt;&gt;NOR",G13:G13)</f>
        <v>0</v>
      </c>
      <c r="H12" s="233"/>
      <c r="I12" s="233">
        <f>SUM(I13:I13)</f>
        <v>0</v>
      </c>
      <c r="J12" s="233"/>
      <c r="K12" s="233">
        <f>SUM(K13:K13)</f>
        <v>0</v>
      </c>
      <c r="L12" s="233"/>
      <c r="M12" s="233">
        <f>SUM(M13:M13)</f>
        <v>0</v>
      </c>
      <c r="N12" s="232"/>
      <c r="O12" s="232">
        <f>SUM(O13:O13)</f>
        <v>0</v>
      </c>
      <c r="P12" s="232"/>
      <c r="Q12" s="232">
        <f>SUM(Q13:Q13)</f>
        <v>0</v>
      </c>
      <c r="R12" s="233"/>
      <c r="S12" s="233"/>
      <c r="T12" s="234"/>
      <c r="U12" s="228"/>
      <c r="V12" s="228">
        <f>SUM(V13:V13)</f>
        <v>0</v>
      </c>
      <c r="W12" s="228"/>
      <c r="X12" s="228"/>
      <c r="Y12" s="228"/>
      <c r="AG12" t="s">
        <v>211</v>
      </c>
    </row>
    <row r="13" spans="1:60" outlineLevel="1" x14ac:dyDescent="0.2">
      <c r="A13" s="254">
        <v>2</v>
      </c>
      <c r="B13" s="255" t="s">
        <v>1181</v>
      </c>
      <c r="C13" s="262" t="s">
        <v>1182</v>
      </c>
      <c r="D13" s="256" t="s">
        <v>380</v>
      </c>
      <c r="E13" s="257">
        <v>1.5800000000000002E-2</v>
      </c>
      <c r="F13" s="258"/>
      <c r="G13" s="259">
        <f>ROUND(E13*F13,2)</f>
        <v>0</v>
      </c>
      <c r="H13" s="258"/>
      <c r="I13" s="259">
        <f>ROUND(E13*H13,2)</f>
        <v>0</v>
      </c>
      <c r="J13" s="258"/>
      <c r="K13" s="259">
        <f>ROUND(E13*J13,2)</f>
        <v>0</v>
      </c>
      <c r="L13" s="259">
        <v>21</v>
      </c>
      <c r="M13" s="259">
        <f>G13*(1+L13/100)</f>
        <v>0</v>
      </c>
      <c r="N13" s="257">
        <v>0</v>
      </c>
      <c r="O13" s="257">
        <f>ROUND(E13*N13,2)</f>
        <v>0</v>
      </c>
      <c r="P13" s="257">
        <v>0</v>
      </c>
      <c r="Q13" s="257">
        <f>ROUND(E13*P13,2)</f>
        <v>0</v>
      </c>
      <c r="R13" s="259"/>
      <c r="S13" s="259" t="s">
        <v>238</v>
      </c>
      <c r="T13" s="260" t="s">
        <v>216</v>
      </c>
      <c r="U13" s="221">
        <v>0</v>
      </c>
      <c r="V13" s="221">
        <f>ROUND(E13*U13,2)</f>
        <v>0</v>
      </c>
      <c r="W13" s="221"/>
      <c r="X13" s="221" t="s">
        <v>381</v>
      </c>
      <c r="Y13" s="221" t="s">
        <v>218</v>
      </c>
      <c r="Z13" s="210"/>
      <c r="AA13" s="210"/>
      <c r="AB13" s="210"/>
      <c r="AC13" s="210"/>
      <c r="AD13" s="210"/>
      <c r="AE13" s="210"/>
      <c r="AF13" s="210"/>
      <c r="AG13" s="210" t="s">
        <v>382</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x14ac:dyDescent="0.2">
      <c r="A14" s="229" t="s">
        <v>210</v>
      </c>
      <c r="B14" s="230" t="s">
        <v>136</v>
      </c>
      <c r="C14" s="246" t="s">
        <v>137</v>
      </c>
      <c r="D14" s="231"/>
      <c r="E14" s="232"/>
      <c r="F14" s="233"/>
      <c r="G14" s="233">
        <f>SUMIF(AG15:AG24,"&lt;&gt;NOR",G15:G24)</f>
        <v>0</v>
      </c>
      <c r="H14" s="233"/>
      <c r="I14" s="233">
        <f>SUM(I15:I24)</f>
        <v>0</v>
      </c>
      <c r="J14" s="233"/>
      <c r="K14" s="233">
        <f>SUM(K15:K24)</f>
        <v>0</v>
      </c>
      <c r="L14" s="233"/>
      <c r="M14" s="233">
        <f>SUM(M15:M24)</f>
        <v>0</v>
      </c>
      <c r="N14" s="232"/>
      <c r="O14" s="232">
        <f>SUM(O15:O24)</f>
        <v>0.01</v>
      </c>
      <c r="P14" s="232"/>
      <c r="Q14" s="232">
        <f>SUM(Q15:Q24)</f>
        <v>0.03</v>
      </c>
      <c r="R14" s="233"/>
      <c r="S14" s="233"/>
      <c r="T14" s="234"/>
      <c r="U14" s="228"/>
      <c r="V14" s="228">
        <f>SUM(V15:V24)</f>
        <v>0</v>
      </c>
      <c r="W14" s="228"/>
      <c r="X14" s="228"/>
      <c r="Y14" s="228"/>
      <c r="AG14" t="s">
        <v>211</v>
      </c>
    </row>
    <row r="15" spans="1:60" outlineLevel="1" x14ac:dyDescent="0.2">
      <c r="A15" s="236">
        <v>3</v>
      </c>
      <c r="B15" s="237" t="s">
        <v>1213</v>
      </c>
      <c r="C15" s="247" t="s">
        <v>1214</v>
      </c>
      <c r="D15" s="238" t="s">
        <v>297</v>
      </c>
      <c r="E15" s="239">
        <v>16.327999999999999</v>
      </c>
      <c r="F15" s="240"/>
      <c r="G15" s="241">
        <f>ROUND(E15*F15,2)</f>
        <v>0</v>
      </c>
      <c r="H15" s="240"/>
      <c r="I15" s="241">
        <f>ROUND(E15*H15,2)</f>
        <v>0</v>
      </c>
      <c r="J15" s="240"/>
      <c r="K15" s="241">
        <f>ROUND(E15*J15,2)</f>
        <v>0</v>
      </c>
      <c r="L15" s="241">
        <v>21</v>
      </c>
      <c r="M15" s="241">
        <f>G15*(1+L15/100)</f>
        <v>0</v>
      </c>
      <c r="N15" s="239">
        <v>0</v>
      </c>
      <c r="O15" s="239">
        <f>ROUND(E15*N15,2)</f>
        <v>0</v>
      </c>
      <c r="P15" s="239">
        <v>2.0999999999999999E-3</v>
      </c>
      <c r="Q15" s="239">
        <f>ROUND(E15*P15,2)</f>
        <v>0.03</v>
      </c>
      <c r="R15" s="241"/>
      <c r="S15" s="241" t="s">
        <v>238</v>
      </c>
      <c r="T15" s="242" t="s">
        <v>216</v>
      </c>
      <c r="U15" s="221">
        <v>0</v>
      </c>
      <c r="V15" s="221">
        <f>ROUND(E15*U15,2)</f>
        <v>0</v>
      </c>
      <c r="W15" s="221"/>
      <c r="X15" s="221" t="s">
        <v>217</v>
      </c>
      <c r="Y15" s="221" t="s">
        <v>218</v>
      </c>
      <c r="Z15" s="210"/>
      <c r="AA15" s="210"/>
      <c r="AB15" s="210"/>
      <c r="AC15" s="210"/>
      <c r="AD15" s="210"/>
      <c r="AE15" s="210"/>
      <c r="AF15" s="210"/>
      <c r="AG15" s="210" t="s">
        <v>385</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2" x14ac:dyDescent="0.2">
      <c r="A16" s="217"/>
      <c r="B16" s="218"/>
      <c r="C16" s="249" t="s">
        <v>1718</v>
      </c>
      <c r="D16" s="226"/>
      <c r="E16" s="227">
        <v>8.16</v>
      </c>
      <c r="F16" s="221"/>
      <c r="G16" s="221"/>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222</v>
      </c>
      <c r="AH16" s="210">
        <v>0</v>
      </c>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3" x14ac:dyDescent="0.2">
      <c r="A17" s="217"/>
      <c r="B17" s="218"/>
      <c r="C17" s="249" t="s">
        <v>1718</v>
      </c>
      <c r="D17" s="226"/>
      <c r="E17" s="227">
        <v>8.16</v>
      </c>
      <c r="F17" s="221"/>
      <c r="G17" s="221"/>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6">
        <v>4</v>
      </c>
      <c r="B18" s="237" t="s">
        <v>1719</v>
      </c>
      <c r="C18" s="247" t="s">
        <v>1720</v>
      </c>
      <c r="D18" s="238" t="s">
        <v>351</v>
      </c>
      <c r="E18" s="239">
        <v>13</v>
      </c>
      <c r="F18" s="240"/>
      <c r="G18" s="241">
        <f>ROUND(E18*F18,2)</f>
        <v>0</v>
      </c>
      <c r="H18" s="240"/>
      <c r="I18" s="241">
        <f>ROUND(E18*H18,2)</f>
        <v>0</v>
      </c>
      <c r="J18" s="240"/>
      <c r="K18" s="241">
        <f>ROUND(E18*J18,2)</f>
        <v>0</v>
      </c>
      <c r="L18" s="241">
        <v>21</v>
      </c>
      <c r="M18" s="241">
        <f>G18*(1+L18/100)</f>
        <v>0</v>
      </c>
      <c r="N18" s="239">
        <v>0</v>
      </c>
      <c r="O18" s="239">
        <f>ROUND(E18*N18,2)</f>
        <v>0</v>
      </c>
      <c r="P18" s="239">
        <v>0</v>
      </c>
      <c r="Q18" s="239">
        <f>ROUND(E18*P18,2)</f>
        <v>0</v>
      </c>
      <c r="R18" s="241"/>
      <c r="S18" s="241" t="s">
        <v>238</v>
      </c>
      <c r="T18" s="242" t="s">
        <v>216</v>
      </c>
      <c r="U18" s="221">
        <v>0</v>
      </c>
      <c r="V18" s="221">
        <f>ROUND(E18*U18,2)</f>
        <v>0</v>
      </c>
      <c r="W18" s="221"/>
      <c r="X18" s="221" t="s">
        <v>217</v>
      </c>
      <c r="Y18" s="221" t="s">
        <v>218</v>
      </c>
      <c r="Z18" s="210"/>
      <c r="AA18" s="210"/>
      <c r="AB18" s="210"/>
      <c r="AC18" s="210"/>
      <c r="AD18" s="210"/>
      <c r="AE18" s="210"/>
      <c r="AF18" s="210"/>
      <c r="AG18" s="210" t="s">
        <v>385</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9" t="s">
        <v>1199</v>
      </c>
      <c r="D19" s="226"/>
      <c r="E19" s="227">
        <v>10</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3" x14ac:dyDescent="0.2">
      <c r="A20" s="217"/>
      <c r="B20" s="218"/>
      <c r="C20" s="249" t="s">
        <v>101</v>
      </c>
      <c r="D20" s="226"/>
      <c r="E20" s="227">
        <v>3</v>
      </c>
      <c r="F20" s="221"/>
      <c r="G20" s="221"/>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222</v>
      </c>
      <c r="AH20" s="210">
        <v>0</v>
      </c>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6">
        <v>5</v>
      </c>
      <c r="B21" s="237" t="s">
        <v>1721</v>
      </c>
      <c r="C21" s="247" t="s">
        <v>1722</v>
      </c>
      <c r="D21" s="238" t="s">
        <v>351</v>
      </c>
      <c r="E21" s="239">
        <v>14.3</v>
      </c>
      <c r="F21" s="240"/>
      <c r="G21" s="241">
        <f>ROUND(E21*F21,2)</f>
        <v>0</v>
      </c>
      <c r="H21" s="240"/>
      <c r="I21" s="241">
        <f>ROUND(E21*H21,2)</f>
        <v>0</v>
      </c>
      <c r="J21" s="240"/>
      <c r="K21" s="241">
        <f>ROUND(E21*J21,2)</f>
        <v>0</v>
      </c>
      <c r="L21" s="241">
        <v>21</v>
      </c>
      <c r="M21" s="241">
        <f>G21*(1+L21/100)</f>
        <v>0</v>
      </c>
      <c r="N21" s="239">
        <v>4.2000000000000002E-4</v>
      </c>
      <c r="O21" s="239">
        <f>ROUND(E21*N21,2)</f>
        <v>0.01</v>
      </c>
      <c r="P21" s="239">
        <v>0</v>
      </c>
      <c r="Q21" s="239">
        <f>ROUND(E21*P21,2)</f>
        <v>0</v>
      </c>
      <c r="R21" s="241" t="s">
        <v>683</v>
      </c>
      <c r="S21" s="241" t="s">
        <v>238</v>
      </c>
      <c r="T21" s="242" t="s">
        <v>216</v>
      </c>
      <c r="U21" s="221">
        <v>0</v>
      </c>
      <c r="V21" s="221">
        <f>ROUND(E21*U21,2)</f>
        <v>0</v>
      </c>
      <c r="W21" s="221"/>
      <c r="X21" s="221" t="s">
        <v>684</v>
      </c>
      <c r="Y21" s="221" t="s">
        <v>218</v>
      </c>
      <c r="Z21" s="210"/>
      <c r="AA21" s="210"/>
      <c r="AB21" s="210"/>
      <c r="AC21" s="210"/>
      <c r="AD21" s="210"/>
      <c r="AE21" s="210"/>
      <c r="AF21" s="210"/>
      <c r="AG21" s="210" t="s">
        <v>847</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2" x14ac:dyDescent="0.2">
      <c r="A22" s="217"/>
      <c r="B22" s="218"/>
      <c r="C22" s="249" t="s">
        <v>1723</v>
      </c>
      <c r="D22" s="226"/>
      <c r="E22" s="227">
        <v>11</v>
      </c>
      <c r="F22" s="221"/>
      <c r="G22" s="221"/>
      <c r="H22" s="221"/>
      <c r="I22" s="221"/>
      <c r="J22" s="221"/>
      <c r="K22" s="221"/>
      <c r="L22" s="221"/>
      <c r="M22" s="221"/>
      <c r="N22" s="220"/>
      <c r="O22" s="220"/>
      <c r="P22" s="220"/>
      <c r="Q22" s="220"/>
      <c r="R22" s="221"/>
      <c r="S22" s="221"/>
      <c r="T22" s="221"/>
      <c r="U22" s="221"/>
      <c r="V22" s="221"/>
      <c r="W22" s="221"/>
      <c r="X22" s="221"/>
      <c r="Y22" s="221"/>
      <c r="Z22" s="210"/>
      <c r="AA22" s="210"/>
      <c r="AB22" s="210"/>
      <c r="AC22" s="210"/>
      <c r="AD22" s="210"/>
      <c r="AE22" s="210"/>
      <c r="AF22" s="210"/>
      <c r="AG22" s="210" t="s">
        <v>222</v>
      </c>
      <c r="AH22" s="210">
        <v>0</v>
      </c>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3" x14ac:dyDescent="0.2">
      <c r="A23" s="217"/>
      <c r="B23" s="218"/>
      <c r="C23" s="249" t="s">
        <v>1724</v>
      </c>
      <c r="D23" s="226"/>
      <c r="E23" s="227">
        <v>3.3</v>
      </c>
      <c r="F23" s="221"/>
      <c r="G23" s="221"/>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222</v>
      </c>
      <c r="AH23" s="210">
        <v>0</v>
      </c>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1" x14ac:dyDescent="0.2">
      <c r="A24" s="217">
        <v>6</v>
      </c>
      <c r="B24" s="218" t="s">
        <v>1216</v>
      </c>
      <c r="C24" s="263" t="s">
        <v>1217</v>
      </c>
      <c r="D24" s="219" t="s">
        <v>0</v>
      </c>
      <c r="E24" s="261"/>
      <c r="F24" s="222"/>
      <c r="G24" s="221">
        <f>ROUND(E24*F24,2)</f>
        <v>0</v>
      </c>
      <c r="H24" s="222"/>
      <c r="I24" s="221">
        <f>ROUND(E24*H24,2)</f>
        <v>0</v>
      </c>
      <c r="J24" s="222"/>
      <c r="K24" s="221">
        <f>ROUND(E24*J24,2)</f>
        <v>0</v>
      </c>
      <c r="L24" s="221">
        <v>21</v>
      </c>
      <c r="M24" s="221">
        <f>G24*(1+L24/100)</f>
        <v>0</v>
      </c>
      <c r="N24" s="220">
        <v>0</v>
      </c>
      <c r="O24" s="220">
        <f>ROUND(E24*N24,2)</f>
        <v>0</v>
      </c>
      <c r="P24" s="220">
        <v>0</v>
      </c>
      <c r="Q24" s="220">
        <f>ROUND(E24*P24,2)</f>
        <v>0</v>
      </c>
      <c r="R24" s="221"/>
      <c r="S24" s="221" t="s">
        <v>238</v>
      </c>
      <c r="T24" s="221" t="s">
        <v>216</v>
      </c>
      <c r="U24" s="221">
        <v>0</v>
      </c>
      <c r="V24" s="221">
        <f>ROUND(E24*U24,2)</f>
        <v>0</v>
      </c>
      <c r="W24" s="221"/>
      <c r="X24" s="221" t="s">
        <v>381</v>
      </c>
      <c r="Y24" s="221" t="s">
        <v>218</v>
      </c>
      <c r="Z24" s="210"/>
      <c r="AA24" s="210"/>
      <c r="AB24" s="210"/>
      <c r="AC24" s="210"/>
      <c r="AD24" s="210"/>
      <c r="AE24" s="210"/>
      <c r="AF24" s="210"/>
      <c r="AG24" s="210" t="s">
        <v>382</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x14ac:dyDescent="0.2">
      <c r="A25" s="229" t="s">
        <v>210</v>
      </c>
      <c r="B25" s="230" t="s">
        <v>146</v>
      </c>
      <c r="C25" s="246" t="s">
        <v>147</v>
      </c>
      <c r="D25" s="231"/>
      <c r="E25" s="232"/>
      <c r="F25" s="233"/>
      <c r="G25" s="233">
        <f>SUMIF(AG26:AG40,"&lt;&gt;NOR",G26:G40)</f>
        <v>0</v>
      </c>
      <c r="H25" s="233"/>
      <c r="I25" s="233">
        <f>SUM(I26:I40)</f>
        <v>0</v>
      </c>
      <c r="J25" s="233"/>
      <c r="K25" s="233">
        <f>SUM(K26:K40)</f>
        <v>0</v>
      </c>
      <c r="L25" s="233"/>
      <c r="M25" s="233">
        <f>SUM(M26:M40)</f>
        <v>0</v>
      </c>
      <c r="N25" s="232"/>
      <c r="O25" s="232">
        <f>SUM(O26:O40)</f>
        <v>0.23</v>
      </c>
      <c r="P25" s="232"/>
      <c r="Q25" s="232">
        <f>SUM(Q26:Q40)</f>
        <v>0.18</v>
      </c>
      <c r="R25" s="233"/>
      <c r="S25" s="233"/>
      <c r="T25" s="234"/>
      <c r="U25" s="228"/>
      <c r="V25" s="228">
        <f>SUM(V26:V40)</f>
        <v>0</v>
      </c>
      <c r="W25" s="228"/>
      <c r="X25" s="228"/>
      <c r="Y25" s="228"/>
      <c r="AG25" t="s">
        <v>211</v>
      </c>
    </row>
    <row r="26" spans="1:60" outlineLevel="1" x14ac:dyDescent="0.2">
      <c r="A26" s="236">
        <v>7</v>
      </c>
      <c r="B26" s="237" t="s">
        <v>1725</v>
      </c>
      <c r="C26" s="247" t="s">
        <v>1726</v>
      </c>
      <c r="D26" s="238" t="s">
        <v>351</v>
      </c>
      <c r="E26" s="239">
        <v>13</v>
      </c>
      <c r="F26" s="240"/>
      <c r="G26" s="241">
        <f>ROUND(E26*F26,2)</f>
        <v>0</v>
      </c>
      <c r="H26" s="240"/>
      <c r="I26" s="241">
        <f>ROUND(E26*H26,2)</f>
        <v>0</v>
      </c>
      <c r="J26" s="240"/>
      <c r="K26" s="241">
        <f>ROUND(E26*J26,2)</f>
        <v>0</v>
      </c>
      <c r="L26" s="241">
        <v>21</v>
      </c>
      <c r="M26" s="241">
        <f>G26*(1+L26/100)</f>
        <v>0</v>
      </c>
      <c r="N26" s="239">
        <v>1.7350000000000001E-2</v>
      </c>
      <c r="O26" s="239">
        <f>ROUND(E26*N26,2)</f>
        <v>0.23</v>
      </c>
      <c r="P26" s="239">
        <v>0</v>
      </c>
      <c r="Q26" s="239">
        <f>ROUND(E26*P26,2)</f>
        <v>0</v>
      </c>
      <c r="R26" s="241"/>
      <c r="S26" s="241" t="s">
        <v>238</v>
      </c>
      <c r="T26" s="242" t="s">
        <v>216</v>
      </c>
      <c r="U26" s="221">
        <v>0</v>
      </c>
      <c r="V26" s="221">
        <f>ROUND(E26*U26,2)</f>
        <v>0</v>
      </c>
      <c r="W26" s="221"/>
      <c r="X26" s="221" t="s">
        <v>217</v>
      </c>
      <c r="Y26" s="221" t="s">
        <v>218</v>
      </c>
      <c r="Z26" s="210"/>
      <c r="AA26" s="210"/>
      <c r="AB26" s="210"/>
      <c r="AC26" s="210"/>
      <c r="AD26" s="210"/>
      <c r="AE26" s="210"/>
      <c r="AF26" s="210"/>
      <c r="AG26" s="210" t="s">
        <v>385</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8" t="s">
        <v>1705</v>
      </c>
      <c r="D27" s="243"/>
      <c r="E27" s="243"/>
      <c r="F27" s="243"/>
      <c r="G27" s="243"/>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221</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2" x14ac:dyDescent="0.2">
      <c r="A28" s="217"/>
      <c r="B28" s="218"/>
      <c r="C28" s="249" t="s">
        <v>1199</v>
      </c>
      <c r="D28" s="226"/>
      <c r="E28" s="227">
        <v>10</v>
      </c>
      <c r="F28" s="221"/>
      <c r="G28" s="221"/>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222</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49" t="s">
        <v>101</v>
      </c>
      <c r="D29" s="226"/>
      <c r="E29" s="227">
        <v>3</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6">
        <v>8</v>
      </c>
      <c r="B30" s="237" t="s">
        <v>1727</v>
      </c>
      <c r="C30" s="247" t="s">
        <v>1728</v>
      </c>
      <c r="D30" s="238" t="s">
        <v>351</v>
      </c>
      <c r="E30" s="239">
        <v>13</v>
      </c>
      <c r="F30" s="240"/>
      <c r="G30" s="241">
        <f>ROUND(E30*F30,2)</f>
        <v>0</v>
      </c>
      <c r="H30" s="240"/>
      <c r="I30" s="241">
        <f>ROUND(E30*H30,2)</f>
        <v>0</v>
      </c>
      <c r="J30" s="240"/>
      <c r="K30" s="241">
        <f>ROUND(E30*J30,2)</f>
        <v>0</v>
      </c>
      <c r="L30" s="241">
        <v>21</v>
      </c>
      <c r="M30" s="241">
        <f>G30*(1+L30/100)</f>
        <v>0</v>
      </c>
      <c r="N30" s="239">
        <v>1E-4</v>
      </c>
      <c r="O30" s="239">
        <f>ROUND(E30*N30,2)</f>
        <v>0</v>
      </c>
      <c r="P30" s="239">
        <v>1.384E-2</v>
      </c>
      <c r="Q30" s="239">
        <f>ROUND(E30*P30,2)</f>
        <v>0.18</v>
      </c>
      <c r="R30" s="241"/>
      <c r="S30" s="241" t="s">
        <v>238</v>
      </c>
      <c r="T30" s="242" t="s">
        <v>216</v>
      </c>
      <c r="U30" s="221">
        <v>0</v>
      </c>
      <c r="V30" s="221">
        <f>ROUND(E30*U30,2)</f>
        <v>0</v>
      </c>
      <c r="W30" s="221"/>
      <c r="X30" s="221" t="s">
        <v>217</v>
      </c>
      <c r="Y30" s="221" t="s">
        <v>218</v>
      </c>
      <c r="Z30" s="210"/>
      <c r="AA30" s="210"/>
      <c r="AB30" s="210"/>
      <c r="AC30" s="210"/>
      <c r="AD30" s="210"/>
      <c r="AE30" s="210"/>
      <c r="AF30" s="210"/>
      <c r="AG30" s="210" t="s">
        <v>385</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2" x14ac:dyDescent="0.2">
      <c r="A31" s="217"/>
      <c r="B31" s="218"/>
      <c r="C31" s="249" t="s">
        <v>1199</v>
      </c>
      <c r="D31" s="226"/>
      <c r="E31" s="227">
        <v>10</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3" x14ac:dyDescent="0.2">
      <c r="A32" s="217"/>
      <c r="B32" s="218"/>
      <c r="C32" s="249" t="s">
        <v>101</v>
      </c>
      <c r="D32" s="226"/>
      <c r="E32" s="227">
        <v>3</v>
      </c>
      <c r="F32" s="221"/>
      <c r="G32" s="221"/>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222</v>
      </c>
      <c r="AH32" s="210">
        <v>0</v>
      </c>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36">
        <v>9</v>
      </c>
      <c r="B33" s="237" t="s">
        <v>1729</v>
      </c>
      <c r="C33" s="247" t="s">
        <v>1730</v>
      </c>
      <c r="D33" s="238" t="s">
        <v>351</v>
      </c>
      <c r="E33" s="239">
        <v>50</v>
      </c>
      <c r="F33" s="240"/>
      <c r="G33" s="241">
        <f>ROUND(E33*F33,2)</f>
        <v>0</v>
      </c>
      <c r="H33" s="240"/>
      <c r="I33" s="241">
        <f>ROUND(E33*H33,2)</f>
        <v>0</v>
      </c>
      <c r="J33" s="240"/>
      <c r="K33" s="241">
        <f>ROUND(E33*J33,2)</f>
        <v>0</v>
      </c>
      <c r="L33" s="241">
        <v>21</v>
      </c>
      <c r="M33" s="241">
        <f>G33*(1+L33/100)</f>
        <v>0</v>
      </c>
      <c r="N33" s="239">
        <v>0</v>
      </c>
      <c r="O33" s="239">
        <f>ROUND(E33*N33,2)</f>
        <v>0</v>
      </c>
      <c r="P33" s="239">
        <v>0</v>
      </c>
      <c r="Q33" s="239">
        <f>ROUND(E33*P33,2)</f>
        <v>0</v>
      </c>
      <c r="R33" s="241"/>
      <c r="S33" s="241" t="s">
        <v>238</v>
      </c>
      <c r="T33" s="242" t="s">
        <v>216</v>
      </c>
      <c r="U33" s="221">
        <v>0</v>
      </c>
      <c r="V33" s="221">
        <f>ROUND(E33*U33,2)</f>
        <v>0</v>
      </c>
      <c r="W33" s="221"/>
      <c r="X33" s="221" t="s">
        <v>217</v>
      </c>
      <c r="Y33" s="221" t="s">
        <v>218</v>
      </c>
      <c r="Z33" s="210"/>
      <c r="AA33" s="210"/>
      <c r="AB33" s="210"/>
      <c r="AC33" s="210"/>
      <c r="AD33" s="210"/>
      <c r="AE33" s="210"/>
      <c r="AF33" s="210"/>
      <c r="AG33" s="210" t="s">
        <v>385</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2" x14ac:dyDescent="0.2">
      <c r="A34" s="217"/>
      <c r="B34" s="218"/>
      <c r="C34" s="249" t="s">
        <v>1276</v>
      </c>
      <c r="D34" s="226"/>
      <c r="E34" s="227">
        <v>50</v>
      </c>
      <c r="F34" s="221"/>
      <c r="G34" s="221"/>
      <c r="H34" s="221"/>
      <c r="I34" s="221"/>
      <c r="J34" s="221"/>
      <c r="K34" s="221"/>
      <c r="L34" s="221"/>
      <c r="M34" s="221"/>
      <c r="N34" s="220"/>
      <c r="O34" s="220"/>
      <c r="P34" s="220"/>
      <c r="Q34" s="220"/>
      <c r="R34" s="221"/>
      <c r="S34" s="221"/>
      <c r="T34" s="221"/>
      <c r="U34" s="221"/>
      <c r="V34" s="221"/>
      <c r="W34" s="221"/>
      <c r="X34" s="221"/>
      <c r="Y34" s="221"/>
      <c r="Z34" s="210"/>
      <c r="AA34" s="210"/>
      <c r="AB34" s="210"/>
      <c r="AC34" s="210"/>
      <c r="AD34" s="210"/>
      <c r="AE34" s="210"/>
      <c r="AF34" s="210"/>
      <c r="AG34" s="210" t="s">
        <v>222</v>
      </c>
      <c r="AH34" s="210">
        <v>0</v>
      </c>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36">
        <v>10</v>
      </c>
      <c r="B35" s="237" t="s">
        <v>1731</v>
      </c>
      <c r="C35" s="247" t="s">
        <v>1732</v>
      </c>
      <c r="D35" s="238" t="s">
        <v>486</v>
      </c>
      <c r="E35" s="239">
        <v>4</v>
      </c>
      <c r="F35" s="240"/>
      <c r="G35" s="241">
        <f>ROUND(E35*F35,2)</f>
        <v>0</v>
      </c>
      <c r="H35" s="240"/>
      <c r="I35" s="241">
        <f>ROUND(E35*H35,2)</f>
        <v>0</v>
      </c>
      <c r="J35" s="240"/>
      <c r="K35" s="241">
        <f>ROUND(E35*J35,2)</f>
        <v>0</v>
      </c>
      <c r="L35" s="241">
        <v>21</v>
      </c>
      <c r="M35" s="241">
        <f>G35*(1+L35/100)</f>
        <v>0</v>
      </c>
      <c r="N35" s="239">
        <v>5.6999999999999998E-4</v>
      </c>
      <c r="O35" s="239">
        <f>ROUND(E35*N35,2)</f>
        <v>0</v>
      </c>
      <c r="P35" s="239">
        <v>0</v>
      </c>
      <c r="Q35" s="239">
        <f>ROUND(E35*P35,2)</f>
        <v>0</v>
      </c>
      <c r="R35" s="241"/>
      <c r="S35" s="241" t="s">
        <v>215</v>
      </c>
      <c r="T35" s="242" t="s">
        <v>216</v>
      </c>
      <c r="U35" s="221">
        <v>0</v>
      </c>
      <c r="V35" s="221">
        <f>ROUND(E35*U35,2)</f>
        <v>0</v>
      </c>
      <c r="W35" s="221"/>
      <c r="X35" s="221" t="s">
        <v>217</v>
      </c>
      <c r="Y35" s="221" t="s">
        <v>218</v>
      </c>
      <c r="Z35" s="210"/>
      <c r="AA35" s="210"/>
      <c r="AB35" s="210"/>
      <c r="AC35" s="210"/>
      <c r="AD35" s="210"/>
      <c r="AE35" s="210"/>
      <c r="AF35" s="210"/>
      <c r="AG35" s="210" t="s">
        <v>385</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8" t="s">
        <v>1733</v>
      </c>
      <c r="D36" s="243"/>
      <c r="E36" s="243"/>
      <c r="F36" s="243"/>
      <c r="G36" s="243"/>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221</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2" x14ac:dyDescent="0.2">
      <c r="A37" s="217"/>
      <c r="B37" s="218"/>
      <c r="C37" s="249" t="s">
        <v>103</v>
      </c>
      <c r="D37" s="226"/>
      <c r="E37" s="227">
        <v>4</v>
      </c>
      <c r="F37" s="221"/>
      <c r="G37" s="221"/>
      <c r="H37" s="221"/>
      <c r="I37" s="221"/>
      <c r="J37" s="221"/>
      <c r="K37" s="221"/>
      <c r="L37" s="221"/>
      <c r="M37" s="221"/>
      <c r="N37" s="220"/>
      <c r="O37" s="220"/>
      <c r="P37" s="220"/>
      <c r="Q37" s="220"/>
      <c r="R37" s="221"/>
      <c r="S37" s="221"/>
      <c r="T37" s="221"/>
      <c r="U37" s="221"/>
      <c r="V37" s="221"/>
      <c r="W37" s="221"/>
      <c r="X37" s="221"/>
      <c r="Y37" s="221"/>
      <c r="Z37" s="210"/>
      <c r="AA37" s="210"/>
      <c r="AB37" s="210"/>
      <c r="AC37" s="210"/>
      <c r="AD37" s="210"/>
      <c r="AE37" s="210"/>
      <c r="AF37" s="210"/>
      <c r="AG37" s="210" t="s">
        <v>222</v>
      </c>
      <c r="AH37" s="210">
        <v>0</v>
      </c>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36">
        <v>11</v>
      </c>
      <c r="B38" s="237" t="s">
        <v>1734</v>
      </c>
      <c r="C38" s="247" t="s">
        <v>1735</v>
      </c>
      <c r="D38" s="238" t="s">
        <v>1736</v>
      </c>
      <c r="E38" s="239">
        <v>8</v>
      </c>
      <c r="F38" s="240"/>
      <c r="G38" s="241">
        <f>ROUND(E38*F38,2)</f>
        <v>0</v>
      </c>
      <c r="H38" s="240"/>
      <c r="I38" s="241">
        <f>ROUND(E38*H38,2)</f>
        <v>0</v>
      </c>
      <c r="J38" s="240"/>
      <c r="K38" s="241">
        <f>ROUND(E38*J38,2)</f>
        <v>0</v>
      </c>
      <c r="L38" s="241">
        <v>21</v>
      </c>
      <c r="M38" s="241">
        <f>G38*(1+L38/100)</f>
        <v>0</v>
      </c>
      <c r="N38" s="239">
        <v>0</v>
      </c>
      <c r="O38" s="239">
        <f>ROUND(E38*N38,2)</f>
        <v>0</v>
      </c>
      <c r="P38" s="239">
        <v>0</v>
      </c>
      <c r="Q38" s="239">
        <f>ROUND(E38*P38,2)</f>
        <v>0</v>
      </c>
      <c r="R38" s="241" t="s">
        <v>1737</v>
      </c>
      <c r="S38" s="241" t="s">
        <v>238</v>
      </c>
      <c r="T38" s="242" t="s">
        <v>216</v>
      </c>
      <c r="U38" s="221">
        <v>0</v>
      </c>
      <c r="V38" s="221">
        <f>ROUND(E38*U38,2)</f>
        <v>0</v>
      </c>
      <c r="W38" s="221"/>
      <c r="X38" s="221" t="s">
        <v>1738</v>
      </c>
      <c r="Y38" s="221" t="s">
        <v>218</v>
      </c>
      <c r="Z38" s="210"/>
      <c r="AA38" s="210"/>
      <c r="AB38" s="210"/>
      <c r="AC38" s="210"/>
      <c r="AD38" s="210"/>
      <c r="AE38" s="210"/>
      <c r="AF38" s="210"/>
      <c r="AG38" s="210" t="s">
        <v>1739</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2" x14ac:dyDescent="0.2">
      <c r="A39" s="217"/>
      <c r="B39" s="218"/>
      <c r="C39" s="249" t="s">
        <v>116</v>
      </c>
      <c r="D39" s="226"/>
      <c r="E39" s="227">
        <v>8</v>
      </c>
      <c r="F39" s="221"/>
      <c r="G39" s="221"/>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222</v>
      </c>
      <c r="AH39" s="210">
        <v>0</v>
      </c>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17">
        <v>12</v>
      </c>
      <c r="B40" s="218" t="s">
        <v>1243</v>
      </c>
      <c r="C40" s="263" t="s">
        <v>1244</v>
      </c>
      <c r="D40" s="219" t="s">
        <v>0</v>
      </c>
      <c r="E40" s="261"/>
      <c r="F40" s="222"/>
      <c r="G40" s="221">
        <f>ROUND(E40*F40,2)</f>
        <v>0</v>
      </c>
      <c r="H40" s="222"/>
      <c r="I40" s="221">
        <f>ROUND(E40*H40,2)</f>
        <v>0</v>
      </c>
      <c r="J40" s="222"/>
      <c r="K40" s="221">
        <f>ROUND(E40*J40,2)</f>
        <v>0</v>
      </c>
      <c r="L40" s="221">
        <v>21</v>
      </c>
      <c r="M40" s="221">
        <f>G40*(1+L40/100)</f>
        <v>0</v>
      </c>
      <c r="N40" s="220">
        <v>0</v>
      </c>
      <c r="O40" s="220">
        <f>ROUND(E40*N40,2)</f>
        <v>0</v>
      </c>
      <c r="P40" s="220">
        <v>0</v>
      </c>
      <c r="Q40" s="220">
        <f>ROUND(E40*P40,2)</f>
        <v>0</v>
      </c>
      <c r="R40" s="221"/>
      <c r="S40" s="221" t="s">
        <v>238</v>
      </c>
      <c r="T40" s="221" t="s">
        <v>216</v>
      </c>
      <c r="U40" s="221">
        <v>0</v>
      </c>
      <c r="V40" s="221">
        <f>ROUND(E40*U40,2)</f>
        <v>0</v>
      </c>
      <c r="W40" s="221"/>
      <c r="X40" s="221" t="s">
        <v>381</v>
      </c>
      <c r="Y40" s="221" t="s">
        <v>218</v>
      </c>
      <c r="Z40" s="210"/>
      <c r="AA40" s="210"/>
      <c r="AB40" s="210"/>
      <c r="AC40" s="210"/>
      <c r="AD40" s="210"/>
      <c r="AE40" s="210"/>
      <c r="AF40" s="210"/>
      <c r="AG40" s="210" t="s">
        <v>382</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x14ac:dyDescent="0.2">
      <c r="A41" s="229" t="s">
        <v>210</v>
      </c>
      <c r="B41" s="230" t="s">
        <v>150</v>
      </c>
      <c r="C41" s="246" t="s">
        <v>151</v>
      </c>
      <c r="D41" s="231"/>
      <c r="E41" s="232"/>
      <c r="F41" s="233"/>
      <c r="G41" s="233">
        <f>SUMIF(AG42:AG45,"&lt;&gt;NOR",G42:G45)</f>
        <v>0</v>
      </c>
      <c r="H41" s="233"/>
      <c r="I41" s="233">
        <f>SUM(I42:I45)</f>
        <v>0</v>
      </c>
      <c r="J41" s="233"/>
      <c r="K41" s="233">
        <f>SUM(K42:K45)</f>
        <v>0</v>
      </c>
      <c r="L41" s="233"/>
      <c r="M41" s="233">
        <f>SUM(M42:M45)</f>
        <v>0</v>
      </c>
      <c r="N41" s="232"/>
      <c r="O41" s="232">
        <f>SUM(O42:O45)</f>
        <v>0</v>
      </c>
      <c r="P41" s="232"/>
      <c r="Q41" s="232">
        <f>SUM(Q42:Q45)</f>
        <v>0</v>
      </c>
      <c r="R41" s="233"/>
      <c r="S41" s="233"/>
      <c r="T41" s="234"/>
      <c r="U41" s="228"/>
      <c r="V41" s="228">
        <f>SUM(V42:V45)</f>
        <v>0</v>
      </c>
      <c r="W41" s="228"/>
      <c r="X41" s="228"/>
      <c r="Y41" s="228"/>
      <c r="AG41" t="s">
        <v>211</v>
      </c>
    </row>
    <row r="42" spans="1:60" outlineLevel="1" x14ac:dyDescent="0.2">
      <c r="A42" s="236">
        <v>13</v>
      </c>
      <c r="B42" s="237" t="s">
        <v>1740</v>
      </c>
      <c r="C42" s="247" t="s">
        <v>1741</v>
      </c>
      <c r="D42" s="238" t="s">
        <v>1742</v>
      </c>
      <c r="E42" s="239">
        <v>1</v>
      </c>
      <c r="F42" s="240"/>
      <c r="G42" s="241">
        <f>ROUND(E42*F42,2)</f>
        <v>0</v>
      </c>
      <c r="H42" s="240"/>
      <c r="I42" s="241">
        <f>ROUND(E42*H42,2)</f>
        <v>0</v>
      </c>
      <c r="J42" s="240"/>
      <c r="K42" s="241">
        <f>ROUND(E42*J42,2)</f>
        <v>0</v>
      </c>
      <c r="L42" s="241">
        <v>21</v>
      </c>
      <c r="M42" s="241">
        <f>G42*(1+L42/100)</f>
        <v>0</v>
      </c>
      <c r="N42" s="239">
        <v>0</v>
      </c>
      <c r="O42" s="239">
        <f>ROUND(E42*N42,2)</f>
        <v>0</v>
      </c>
      <c r="P42" s="239">
        <v>0</v>
      </c>
      <c r="Q42" s="239">
        <f>ROUND(E42*P42,2)</f>
        <v>0</v>
      </c>
      <c r="R42" s="241"/>
      <c r="S42" s="241" t="s">
        <v>238</v>
      </c>
      <c r="T42" s="242" t="s">
        <v>216</v>
      </c>
      <c r="U42" s="221">
        <v>0</v>
      </c>
      <c r="V42" s="221">
        <f>ROUND(E42*U42,2)</f>
        <v>0</v>
      </c>
      <c r="W42" s="221"/>
      <c r="X42" s="221" t="s">
        <v>217</v>
      </c>
      <c r="Y42" s="221" t="s">
        <v>218</v>
      </c>
      <c r="Z42" s="210"/>
      <c r="AA42" s="210"/>
      <c r="AB42" s="210"/>
      <c r="AC42" s="210"/>
      <c r="AD42" s="210"/>
      <c r="AE42" s="210"/>
      <c r="AF42" s="210"/>
      <c r="AG42" s="210" t="s">
        <v>385</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2" x14ac:dyDescent="0.2">
      <c r="A43" s="217"/>
      <c r="B43" s="218"/>
      <c r="C43" s="249" t="s">
        <v>97</v>
      </c>
      <c r="D43" s="226"/>
      <c r="E43" s="227">
        <v>1</v>
      </c>
      <c r="F43" s="221"/>
      <c r="G43" s="221"/>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222</v>
      </c>
      <c r="AH43" s="210">
        <v>0</v>
      </c>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36">
        <v>14</v>
      </c>
      <c r="B44" s="237" t="s">
        <v>1743</v>
      </c>
      <c r="C44" s="247" t="s">
        <v>1744</v>
      </c>
      <c r="D44" s="238" t="s">
        <v>1742</v>
      </c>
      <c r="E44" s="239">
        <v>1</v>
      </c>
      <c r="F44" s="240"/>
      <c r="G44" s="241">
        <f>ROUND(E44*F44,2)</f>
        <v>0</v>
      </c>
      <c r="H44" s="240"/>
      <c r="I44" s="241">
        <f>ROUND(E44*H44,2)</f>
        <v>0</v>
      </c>
      <c r="J44" s="240"/>
      <c r="K44" s="241">
        <f>ROUND(E44*J44,2)</f>
        <v>0</v>
      </c>
      <c r="L44" s="241">
        <v>21</v>
      </c>
      <c r="M44" s="241">
        <f>G44*(1+L44/100)</f>
        <v>0</v>
      </c>
      <c r="N44" s="239">
        <v>0</v>
      </c>
      <c r="O44" s="239">
        <f>ROUND(E44*N44,2)</f>
        <v>0</v>
      </c>
      <c r="P44" s="239">
        <v>0</v>
      </c>
      <c r="Q44" s="239">
        <f>ROUND(E44*P44,2)</f>
        <v>0</v>
      </c>
      <c r="R44" s="241"/>
      <c r="S44" s="241" t="s">
        <v>215</v>
      </c>
      <c r="T44" s="242" t="s">
        <v>216</v>
      </c>
      <c r="U44" s="221">
        <v>0</v>
      </c>
      <c r="V44" s="221">
        <f>ROUND(E44*U44,2)</f>
        <v>0</v>
      </c>
      <c r="W44" s="221"/>
      <c r="X44" s="221" t="s">
        <v>217</v>
      </c>
      <c r="Y44" s="221" t="s">
        <v>218</v>
      </c>
      <c r="Z44" s="210"/>
      <c r="AA44" s="210"/>
      <c r="AB44" s="210"/>
      <c r="AC44" s="210"/>
      <c r="AD44" s="210"/>
      <c r="AE44" s="210"/>
      <c r="AF44" s="210"/>
      <c r="AG44" s="210" t="s">
        <v>219</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2" x14ac:dyDescent="0.2">
      <c r="A45" s="217"/>
      <c r="B45" s="218"/>
      <c r="C45" s="249" t="s">
        <v>97</v>
      </c>
      <c r="D45" s="226"/>
      <c r="E45" s="227">
        <v>1</v>
      </c>
      <c r="F45" s="221"/>
      <c r="G45" s="221"/>
      <c r="H45" s="221"/>
      <c r="I45" s="221"/>
      <c r="J45" s="221"/>
      <c r="K45" s="221"/>
      <c r="L45" s="221"/>
      <c r="M45" s="221"/>
      <c r="N45" s="220"/>
      <c r="O45" s="220"/>
      <c r="P45" s="220"/>
      <c r="Q45" s="220"/>
      <c r="R45" s="221"/>
      <c r="S45" s="221"/>
      <c r="T45" s="221"/>
      <c r="U45" s="221"/>
      <c r="V45" s="221"/>
      <c r="W45" s="221"/>
      <c r="X45" s="221"/>
      <c r="Y45" s="221"/>
      <c r="Z45" s="210"/>
      <c r="AA45" s="210"/>
      <c r="AB45" s="210"/>
      <c r="AC45" s="210"/>
      <c r="AD45" s="210"/>
      <c r="AE45" s="210"/>
      <c r="AF45" s="210"/>
      <c r="AG45" s="210" t="s">
        <v>222</v>
      </c>
      <c r="AH45" s="210">
        <v>0</v>
      </c>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x14ac:dyDescent="0.2">
      <c r="A46" s="229" t="s">
        <v>210</v>
      </c>
      <c r="B46" s="230" t="s">
        <v>168</v>
      </c>
      <c r="C46" s="246" t="s">
        <v>169</v>
      </c>
      <c r="D46" s="231"/>
      <c r="E46" s="232"/>
      <c r="F46" s="233"/>
      <c r="G46" s="233">
        <f>SUMIF(AG47:AG49,"&lt;&gt;NOR",G47:G49)</f>
        <v>0</v>
      </c>
      <c r="H46" s="233"/>
      <c r="I46" s="233">
        <f>SUM(I47:I49)</f>
        <v>0</v>
      </c>
      <c r="J46" s="233"/>
      <c r="K46" s="233">
        <f>SUM(K47:K49)</f>
        <v>0</v>
      </c>
      <c r="L46" s="233"/>
      <c r="M46" s="233">
        <f>SUM(M47:M49)</f>
        <v>0</v>
      </c>
      <c r="N46" s="232"/>
      <c r="O46" s="232">
        <f>SUM(O47:O49)</f>
        <v>0</v>
      </c>
      <c r="P46" s="232"/>
      <c r="Q46" s="232">
        <f>SUM(Q47:Q49)</f>
        <v>0</v>
      </c>
      <c r="R46" s="233"/>
      <c r="S46" s="233"/>
      <c r="T46" s="234"/>
      <c r="U46" s="228"/>
      <c r="V46" s="228">
        <f>SUM(V47:V49)</f>
        <v>0</v>
      </c>
      <c r="W46" s="228"/>
      <c r="X46" s="228"/>
      <c r="Y46" s="228"/>
      <c r="AG46" t="s">
        <v>211</v>
      </c>
    </row>
    <row r="47" spans="1:60" outlineLevel="1" x14ac:dyDescent="0.2">
      <c r="A47" s="236">
        <v>15</v>
      </c>
      <c r="B47" s="237" t="s">
        <v>1745</v>
      </c>
      <c r="C47" s="247" t="s">
        <v>1746</v>
      </c>
      <c r="D47" s="238" t="s">
        <v>351</v>
      </c>
      <c r="E47" s="239">
        <v>8.1639999999999997</v>
      </c>
      <c r="F47" s="240"/>
      <c r="G47" s="241">
        <f>ROUND(E47*F47,2)</f>
        <v>0</v>
      </c>
      <c r="H47" s="240"/>
      <c r="I47" s="241">
        <f>ROUND(E47*H47,2)</f>
        <v>0</v>
      </c>
      <c r="J47" s="240"/>
      <c r="K47" s="241">
        <f>ROUND(E47*J47,2)</f>
        <v>0</v>
      </c>
      <c r="L47" s="241">
        <v>21</v>
      </c>
      <c r="M47" s="241">
        <f>G47*(1+L47/100)</f>
        <v>0</v>
      </c>
      <c r="N47" s="239">
        <v>6.9999999999999994E-5</v>
      </c>
      <c r="O47" s="239">
        <f>ROUND(E47*N47,2)</f>
        <v>0</v>
      </c>
      <c r="P47" s="239">
        <v>0</v>
      </c>
      <c r="Q47" s="239">
        <f>ROUND(E47*P47,2)</f>
        <v>0</v>
      </c>
      <c r="R47" s="241"/>
      <c r="S47" s="241" t="s">
        <v>238</v>
      </c>
      <c r="T47" s="242" t="s">
        <v>216</v>
      </c>
      <c r="U47" s="221">
        <v>0</v>
      </c>
      <c r="V47" s="221">
        <f>ROUND(E47*U47,2)</f>
        <v>0</v>
      </c>
      <c r="W47" s="221"/>
      <c r="X47" s="221" t="s">
        <v>217</v>
      </c>
      <c r="Y47" s="221" t="s">
        <v>218</v>
      </c>
      <c r="Z47" s="210"/>
      <c r="AA47" s="210"/>
      <c r="AB47" s="210"/>
      <c r="AC47" s="210"/>
      <c r="AD47" s="210"/>
      <c r="AE47" s="210"/>
      <c r="AF47" s="210"/>
      <c r="AG47" s="210" t="s">
        <v>385</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2" x14ac:dyDescent="0.2">
      <c r="A48" s="217"/>
      <c r="B48" s="218"/>
      <c r="C48" s="248" t="s">
        <v>1747</v>
      </c>
      <c r="D48" s="243"/>
      <c r="E48" s="243"/>
      <c r="F48" s="243"/>
      <c r="G48" s="243"/>
      <c r="H48" s="221"/>
      <c r="I48" s="221"/>
      <c r="J48" s="221"/>
      <c r="K48" s="221"/>
      <c r="L48" s="221"/>
      <c r="M48" s="221"/>
      <c r="N48" s="220"/>
      <c r="O48" s="220"/>
      <c r="P48" s="220"/>
      <c r="Q48" s="220"/>
      <c r="R48" s="221"/>
      <c r="S48" s="221"/>
      <c r="T48" s="221"/>
      <c r="U48" s="221"/>
      <c r="V48" s="221"/>
      <c r="W48" s="221"/>
      <c r="X48" s="221"/>
      <c r="Y48" s="221"/>
      <c r="Z48" s="210"/>
      <c r="AA48" s="210"/>
      <c r="AB48" s="210"/>
      <c r="AC48" s="210"/>
      <c r="AD48" s="210"/>
      <c r="AE48" s="210"/>
      <c r="AF48" s="210"/>
      <c r="AG48" s="210" t="s">
        <v>221</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2" x14ac:dyDescent="0.2">
      <c r="A49" s="217"/>
      <c r="B49" s="218"/>
      <c r="C49" s="249" t="s">
        <v>1748</v>
      </c>
      <c r="D49" s="226"/>
      <c r="E49" s="227">
        <v>8.16</v>
      </c>
      <c r="F49" s="221"/>
      <c r="G49" s="221"/>
      <c r="H49" s="221"/>
      <c r="I49" s="221"/>
      <c r="J49" s="221"/>
      <c r="K49" s="221"/>
      <c r="L49" s="221"/>
      <c r="M49" s="221"/>
      <c r="N49" s="220"/>
      <c r="O49" s="220"/>
      <c r="P49" s="220"/>
      <c r="Q49" s="220"/>
      <c r="R49" s="221"/>
      <c r="S49" s="221"/>
      <c r="T49" s="221"/>
      <c r="U49" s="221"/>
      <c r="V49" s="221"/>
      <c r="W49" s="221"/>
      <c r="X49" s="221"/>
      <c r="Y49" s="221"/>
      <c r="Z49" s="210"/>
      <c r="AA49" s="210"/>
      <c r="AB49" s="210"/>
      <c r="AC49" s="210"/>
      <c r="AD49" s="210"/>
      <c r="AE49" s="210"/>
      <c r="AF49" s="210"/>
      <c r="AG49" s="210" t="s">
        <v>222</v>
      </c>
      <c r="AH49" s="210">
        <v>0</v>
      </c>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x14ac:dyDescent="0.2">
      <c r="A50" s="229" t="s">
        <v>210</v>
      </c>
      <c r="B50" s="230" t="s">
        <v>172</v>
      </c>
      <c r="C50" s="246" t="s">
        <v>173</v>
      </c>
      <c r="D50" s="231"/>
      <c r="E50" s="232"/>
      <c r="F50" s="233"/>
      <c r="G50" s="233">
        <f>SUMIF(AG51:AG54,"&lt;&gt;NOR",G51:G54)</f>
        <v>0</v>
      </c>
      <c r="H50" s="233"/>
      <c r="I50" s="233">
        <f>SUM(I51:I54)</f>
        <v>0</v>
      </c>
      <c r="J50" s="233"/>
      <c r="K50" s="233">
        <f>SUM(K51:K54)</f>
        <v>0</v>
      </c>
      <c r="L50" s="233"/>
      <c r="M50" s="233">
        <f>SUM(M51:M54)</f>
        <v>0</v>
      </c>
      <c r="N50" s="232"/>
      <c r="O50" s="232">
        <f>SUM(O51:O54)</f>
        <v>0</v>
      </c>
      <c r="P50" s="232"/>
      <c r="Q50" s="232">
        <f>SUM(Q51:Q54)</f>
        <v>0</v>
      </c>
      <c r="R50" s="233"/>
      <c r="S50" s="233"/>
      <c r="T50" s="234"/>
      <c r="U50" s="228"/>
      <c r="V50" s="228">
        <f>SUM(V51:V54)</f>
        <v>0</v>
      </c>
      <c r="W50" s="228"/>
      <c r="X50" s="228"/>
      <c r="Y50" s="228"/>
      <c r="AG50" t="s">
        <v>211</v>
      </c>
    </row>
    <row r="51" spans="1:60" outlineLevel="1" x14ac:dyDescent="0.2">
      <c r="A51" s="236">
        <v>16</v>
      </c>
      <c r="B51" s="237" t="s">
        <v>1749</v>
      </c>
      <c r="C51" s="247" t="s">
        <v>1750</v>
      </c>
      <c r="D51" s="238" t="s">
        <v>325</v>
      </c>
      <c r="E51" s="239">
        <v>1</v>
      </c>
      <c r="F51" s="240"/>
      <c r="G51" s="241">
        <f>ROUND(E51*F51,2)</f>
        <v>0</v>
      </c>
      <c r="H51" s="240"/>
      <c r="I51" s="241">
        <f>ROUND(E51*H51,2)</f>
        <v>0</v>
      </c>
      <c r="J51" s="240"/>
      <c r="K51" s="241">
        <f>ROUND(E51*J51,2)</f>
        <v>0</v>
      </c>
      <c r="L51" s="241">
        <v>21</v>
      </c>
      <c r="M51" s="241">
        <f>G51*(1+L51/100)</f>
        <v>0</v>
      </c>
      <c r="N51" s="239">
        <v>2.5000000000000001E-3</v>
      </c>
      <c r="O51" s="239">
        <f>ROUND(E51*N51,2)</f>
        <v>0</v>
      </c>
      <c r="P51" s="239">
        <v>0</v>
      </c>
      <c r="Q51" s="239">
        <f>ROUND(E51*P51,2)</f>
        <v>0</v>
      </c>
      <c r="R51" s="241"/>
      <c r="S51" s="241" t="s">
        <v>215</v>
      </c>
      <c r="T51" s="242" t="s">
        <v>216</v>
      </c>
      <c r="U51" s="221">
        <v>0</v>
      </c>
      <c r="V51" s="221">
        <f>ROUND(E51*U51,2)</f>
        <v>0</v>
      </c>
      <c r="W51" s="221"/>
      <c r="X51" s="221" t="s">
        <v>217</v>
      </c>
      <c r="Y51" s="221" t="s">
        <v>218</v>
      </c>
      <c r="Z51" s="210"/>
      <c r="AA51" s="210"/>
      <c r="AB51" s="210"/>
      <c r="AC51" s="210"/>
      <c r="AD51" s="210"/>
      <c r="AE51" s="210"/>
      <c r="AF51" s="210"/>
      <c r="AG51" s="210" t="s">
        <v>234</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2" x14ac:dyDescent="0.2">
      <c r="A52" s="217"/>
      <c r="B52" s="218"/>
      <c r="C52" s="248" t="s">
        <v>1751</v>
      </c>
      <c r="D52" s="243"/>
      <c r="E52" s="243"/>
      <c r="F52" s="243"/>
      <c r="G52" s="243"/>
      <c r="H52" s="221"/>
      <c r="I52" s="221"/>
      <c r="J52" s="221"/>
      <c r="K52" s="221"/>
      <c r="L52" s="221"/>
      <c r="M52" s="221"/>
      <c r="N52" s="220"/>
      <c r="O52" s="220"/>
      <c r="P52" s="220"/>
      <c r="Q52" s="220"/>
      <c r="R52" s="221"/>
      <c r="S52" s="221"/>
      <c r="T52" s="221"/>
      <c r="U52" s="221"/>
      <c r="V52" s="221"/>
      <c r="W52" s="221"/>
      <c r="X52" s="221"/>
      <c r="Y52" s="221"/>
      <c r="Z52" s="210"/>
      <c r="AA52" s="210"/>
      <c r="AB52" s="210"/>
      <c r="AC52" s="210"/>
      <c r="AD52" s="210"/>
      <c r="AE52" s="210"/>
      <c r="AF52" s="210"/>
      <c r="AG52" s="210" t="s">
        <v>221</v>
      </c>
      <c r="AH52" s="210"/>
      <c r="AI52" s="210"/>
      <c r="AJ52" s="210"/>
      <c r="AK52" s="210"/>
      <c r="AL52" s="210"/>
      <c r="AM52" s="210"/>
      <c r="AN52" s="210"/>
      <c r="AO52" s="210"/>
      <c r="AP52" s="210"/>
      <c r="AQ52" s="210"/>
      <c r="AR52" s="210"/>
      <c r="AS52" s="210"/>
      <c r="AT52" s="210"/>
      <c r="AU52" s="210"/>
      <c r="AV52" s="210"/>
      <c r="AW52" s="210"/>
      <c r="AX52" s="210"/>
      <c r="AY52" s="210"/>
      <c r="AZ52" s="210"/>
      <c r="BA52" s="245" t="str">
        <f>C52</f>
        <v>mobilní elektrický teplovzdušný přímotop s nastavitelným výkonem, plynule regulovatelný termostatem, systém proti zamrznutí</v>
      </c>
      <c r="BB52" s="210"/>
      <c r="BC52" s="210"/>
      <c r="BD52" s="210"/>
      <c r="BE52" s="210"/>
      <c r="BF52" s="210"/>
      <c r="BG52" s="210"/>
      <c r="BH52" s="210"/>
    </row>
    <row r="53" spans="1:60" outlineLevel="3" x14ac:dyDescent="0.2">
      <c r="A53" s="217"/>
      <c r="B53" s="218"/>
      <c r="C53" s="250" t="s">
        <v>1752</v>
      </c>
      <c r="D53" s="244"/>
      <c r="E53" s="244"/>
      <c r="F53" s="244"/>
      <c r="G53" s="244"/>
      <c r="H53" s="221"/>
      <c r="I53" s="221"/>
      <c r="J53" s="221"/>
      <c r="K53" s="221"/>
      <c r="L53" s="221"/>
      <c r="M53" s="221"/>
      <c r="N53" s="220"/>
      <c r="O53" s="220"/>
      <c r="P53" s="220"/>
      <c r="Q53" s="220"/>
      <c r="R53" s="221"/>
      <c r="S53" s="221"/>
      <c r="T53" s="221"/>
      <c r="U53" s="221"/>
      <c r="V53" s="221"/>
      <c r="W53" s="221"/>
      <c r="X53" s="221"/>
      <c r="Y53" s="221"/>
      <c r="Z53" s="210"/>
      <c r="AA53" s="210"/>
      <c r="AB53" s="210"/>
      <c r="AC53" s="210"/>
      <c r="AD53" s="210"/>
      <c r="AE53" s="210"/>
      <c r="AF53" s="210"/>
      <c r="AG53" s="210" t="s">
        <v>221</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2" x14ac:dyDescent="0.2">
      <c r="A54" s="217"/>
      <c r="B54" s="218"/>
      <c r="C54" s="249" t="s">
        <v>97</v>
      </c>
      <c r="D54" s="226"/>
      <c r="E54" s="227">
        <v>1</v>
      </c>
      <c r="F54" s="221"/>
      <c r="G54" s="221"/>
      <c r="H54" s="221"/>
      <c r="I54" s="221"/>
      <c r="J54" s="221"/>
      <c r="K54" s="221"/>
      <c r="L54" s="221"/>
      <c r="M54" s="221"/>
      <c r="N54" s="220"/>
      <c r="O54" s="220"/>
      <c r="P54" s="220"/>
      <c r="Q54" s="220"/>
      <c r="R54" s="221"/>
      <c r="S54" s="221"/>
      <c r="T54" s="221"/>
      <c r="U54" s="221"/>
      <c r="V54" s="221"/>
      <c r="W54" s="221"/>
      <c r="X54" s="221"/>
      <c r="Y54" s="221"/>
      <c r="Z54" s="210"/>
      <c r="AA54" s="210"/>
      <c r="AB54" s="210"/>
      <c r="AC54" s="210"/>
      <c r="AD54" s="210"/>
      <c r="AE54" s="210"/>
      <c r="AF54" s="210"/>
      <c r="AG54" s="210" t="s">
        <v>222</v>
      </c>
      <c r="AH54" s="210">
        <v>0</v>
      </c>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x14ac:dyDescent="0.2">
      <c r="A55" s="229" t="s">
        <v>210</v>
      </c>
      <c r="B55" s="230" t="s">
        <v>178</v>
      </c>
      <c r="C55" s="246" t="s">
        <v>179</v>
      </c>
      <c r="D55" s="231"/>
      <c r="E55" s="232"/>
      <c r="F55" s="233"/>
      <c r="G55" s="233">
        <f>SUMIF(AG56:AG63,"&lt;&gt;NOR",G56:G63)</f>
        <v>0</v>
      </c>
      <c r="H55" s="233"/>
      <c r="I55" s="233">
        <f>SUM(I56:I63)</f>
        <v>0</v>
      </c>
      <c r="J55" s="233"/>
      <c r="K55" s="233">
        <f>SUM(K56:K63)</f>
        <v>0</v>
      </c>
      <c r="L55" s="233"/>
      <c r="M55" s="233">
        <f>SUM(M56:M63)</f>
        <v>0</v>
      </c>
      <c r="N55" s="232"/>
      <c r="O55" s="232">
        <f>SUM(O56:O63)</f>
        <v>0</v>
      </c>
      <c r="P55" s="232"/>
      <c r="Q55" s="232">
        <f>SUM(Q56:Q63)</f>
        <v>0</v>
      </c>
      <c r="R55" s="233"/>
      <c r="S55" s="233"/>
      <c r="T55" s="234"/>
      <c r="U55" s="228"/>
      <c r="V55" s="228">
        <f>SUM(V56:V63)</f>
        <v>0.2</v>
      </c>
      <c r="W55" s="228"/>
      <c r="X55" s="228"/>
      <c r="Y55" s="228"/>
      <c r="AG55" t="s">
        <v>211</v>
      </c>
    </row>
    <row r="56" spans="1:60" outlineLevel="1" x14ac:dyDescent="0.2">
      <c r="A56" s="236">
        <v>17</v>
      </c>
      <c r="B56" s="237" t="s">
        <v>457</v>
      </c>
      <c r="C56" s="247" t="s">
        <v>458</v>
      </c>
      <c r="D56" s="238" t="s">
        <v>380</v>
      </c>
      <c r="E56" s="239">
        <v>0.21421000000000001</v>
      </c>
      <c r="F56" s="240"/>
      <c r="G56" s="241">
        <f>ROUND(E56*F56,2)</f>
        <v>0</v>
      </c>
      <c r="H56" s="240"/>
      <c r="I56" s="241">
        <f>ROUND(E56*H56,2)</f>
        <v>0</v>
      </c>
      <c r="J56" s="240"/>
      <c r="K56" s="241">
        <f>ROUND(E56*J56,2)</f>
        <v>0</v>
      </c>
      <c r="L56" s="241">
        <v>21</v>
      </c>
      <c r="M56" s="241">
        <f>G56*(1+L56/100)</f>
        <v>0</v>
      </c>
      <c r="N56" s="239">
        <v>0</v>
      </c>
      <c r="O56" s="239">
        <f>ROUND(E56*N56,2)</f>
        <v>0</v>
      </c>
      <c r="P56" s="239">
        <v>0</v>
      </c>
      <c r="Q56" s="239">
        <f>ROUND(E56*P56,2)</f>
        <v>0</v>
      </c>
      <c r="R56" s="241"/>
      <c r="S56" s="241" t="s">
        <v>238</v>
      </c>
      <c r="T56" s="242" t="s">
        <v>216</v>
      </c>
      <c r="U56" s="221">
        <v>0</v>
      </c>
      <c r="V56" s="221">
        <f>ROUND(E56*U56,2)</f>
        <v>0</v>
      </c>
      <c r="W56" s="221"/>
      <c r="X56" s="221" t="s">
        <v>459</v>
      </c>
      <c r="Y56" s="221" t="s">
        <v>218</v>
      </c>
      <c r="Z56" s="210"/>
      <c r="AA56" s="210"/>
      <c r="AB56" s="210"/>
      <c r="AC56" s="210"/>
      <c r="AD56" s="210"/>
      <c r="AE56" s="210"/>
      <c r="AF56" s="210"/>
      <c r="AG56" s="210" t="s">
        <v>460</v>
      </c>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2" x14ac:dyDescent="0.2">
      <c r="A57" s="217"/>
      <c r="B57" s="218"/>
      <c r="C57" s="248" t="s">
        <v>461</v>
      </c>
      <c r="D57" s="243"/>
      <c r="E57" s="243"/>
      <c r="F57" s="243"/>
      <c r="G57" s="243"/>
      <c r="H57" s="221"/>
      <c r="I57" s="221"/>
      <c r="J57" s="221"/>
      <c r="K57" s="221"/>
      <c r="L57" s="221"/>
      <c r="M57" s="221"/>
      <c r="N57" s="220"/>
      <c r="O57" s="220"/>
      <c r="P57" s="220"/>
      <c r="Q57" s="220"/>
      <c r="R57" s="221"/>
      <c r="S57" s="221"/>
      <c r="T57" s="221"/>
      <c r="U57" s="221"/>
      <c r="V57" s="221"/>
      <c r="W57" s="221"/>
      <c r="X57" s="221"/>
      <c r="Y57" s="221"/>
      <c r="Z57" s="210"/>
      <c r="AA57" s="210"/>
      <c r="AB57" s="210"/>
      <c r="AC57" s="210"/>
      <c r="AD57" s="210"/>
      <c r="AE57" s="210"/>
      <c r="AF57" s="210"/>
      <c r="AG57" s="210" t="s">
        <v>221</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ht="22.5" outlineLevel="1" x14ac:dyDescent="0.2">
      <c r="A58" s="254">
        <v>18</v>
      </c>
      <c r="B58" s="255" t="s">
        <v>462</v>
      </c>
      <c r="C58" s="262" t="s">
        <v>463</v>
      </c>
      <c r="D58" s="256" t="s">
        <v>380</v>
      </c>
      <c r="E58" s="257">
        <v>0.21421000000000001</v>
      </c>
      <c r="F58" s="258"/>
      <c r="G58" s="259">
        <f>ROUND(E58*F58,2)</f>
        <v>0</v>
      </c>
      <c r="H58" s="258"/>
      <c r="I58" s="259">
        <f>ROUND(E58*H58,2)</f>
        <v>0</v>
      </c>
      <c r="J58" s="258"/>
      <c r="K58" s="259">
        <f>ROUND(E58*J58,2)</f>
        <v>0</v>
      </c>
      <c r="L58" s="259">
        <v>21</v>
      </c>
      <c r="M58" s="259">
        <f>G58*(1+L58/100)</f>
        <v>0</v>
      </c>
      <c r="N58" s="257">
        <v>0</v>
      </c>
      <c r="O58" s="257">
        <f>ROUND(E58*N58,2)</f>
        <v>0</v>
      </c>
      <c r="P58" s="257">
        <v>0</v>
      </c>
      <c r="Q58" s="257">
        <f>ROUND(E58*P58,2)</f>
        <v>0</v>
      </c>
      <c r="R58" s="259" t="s">
        <v>464</v>
      </c>
      <c r="S58" s="259" t="s">
        <v>238</v>
      </c>
      <c r="T58" s="260" t="s">
        <v>1696</v>
      </c>
      <c r="U58" s="221">
        <v>0.93300000000000005</v>
      </c>
      <c r="V58" s="221">
        <f>ROUND(E58*U58,2)</f>
        <v>0.2</v>
      </c>
      <c r="W58" s="221"/>
      <c r="X58" s="221" t="s">
        <v>459</v>
      </c>
      <c r="Y58" s="221" t="s">
        <v>218</v>
      </c>
      <c r="Z58" s="210"/>
      <c r="AA58" s="210"/>
      <c r="AB58" s="210"/>
      <c r="AC58" s="210"/>
      <c r="AD58" s="210"/>
      <c r="AE58" s="210"/>
      <c r="AF58" s="210"/>
      <c r="AG58" s="210" t="s">
        <v>460</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1" x14ac:dyDescent="0.2">
      <c r="A59" s="254">
        <v>19</v>
      </c>
      <c r="B59" s="255" t="s">
        <v>467</v>
      </c>
      <c r="C59" s="262" t="s">
        <v>468</v>
      </c>
      <c r="D59" s="256" t="s">
        <v>380</v>
      </c>
      <c r="E59" s="257">
        <v>0.21421000000000001</v>
      </c>
      <c r="F59" s="258"/>
      <c r="G59" s="259">
        <f>ROUND(E59*F59,2)</f>
        <v>0</v>
      </c>
      <c r="H59" s="258"/>
      <c r="I59" s="259">
        <f>ROUND(E59*H59,2)</f>
        <v>0</v>
      </c>
      <c r="J59" s="258"/>
      <c r="K59" s="259">
        <f>ROUND(E59*J59,2)</f>
        <v>0</v>
      </c>
      <c r="L59" s="259">
        <v>21</v>
      </c>
      <c r="M59" s="259">
        <f>G59*(1+L59/100)</f>
        <v>0</v>
      </c>
      <c r="N59" s="257">
        <v>0</v>
      </c>
      <c r="O59" s="257">
        <f>ROUND(E59*N59,2)</f>
        <v>0</v>
      </c>
      <c r="P59" s="257">
        <v>0</v>
      </c>
      <c r="Q59" s="257">
        <f>ROUND(E59*P59,2)</f>
        <v>0</v>
      </c>
      <c r="R59" s="259"/>
      <c r="S59" s="259" t="s">
        <v>238</v>
      </c>
      <c r="T59" s="260" t="s">
        <v>216</v>
      </c>
      <c r="U59" s="221">
        <v>0</v>
      </c>
      <c r="V59" s="221">
        <f>ROUND(E59*U59,2)</f>
        <v>0</v>
      </c>
      <c r="W59" s="221"/>
      <c r="X59" s="221" t="s">
        <v>459</v>
      </c>
      <c r="Y59" s="221" t="s">
        <v>218</v>
      </c>
      <c r="Z59" s="210"/>
      <c r="AA59" s="210"/>
      <c r="AB59" s="210"/>
      <c r="AC59" s="210"/>
      <c r="AD59" s="210"/>
      <c r="AE59" s="210"/>
      <c r="AF59" s="210"/>
      <c r="AG59" s="210" t="s">
        <v>460</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1" x14ac:dyDescent="0.2">
      <c r="A60" s="254">
        <v>20</v>
      </c>
      <c r="B60" s="255" t="s">
        <v>469</v>
      </c>
      <c r="C60" s="262" t="s">
        <v>470</v>
      </c>
      <c r="D60" s="256" t="s">
        <v>380</v>
      </c>
      <c r="E60" s="257">
        <v>4.0699699999999996</v>
      </c>
      <c r="F60" s="258"/>
      <c r="G60" s="259">
        <f>ROUND(E60*F60,2)</f>
        <v>0</v>
      </c>
      <c r="H60" s="258"/>
      <c r="I60" s="259">
        <f>ROUND(E60*H60,2)</f>
        <v>0</v>
      </c>
      <c r="J60" s="258"/>
      <c r="K60" s="259">
        <f>ROUND(E60*J60,2)</f>
        <v>0</v>
      </c>
      <c r="L60" s="259">
        <v>21</v>
      </c>
      <c r="M60" s="259">
        <f>G60*(1+L60/100)</f>
        <v>0</v>
      </c>
      <c r="N60" s="257">
        <v>0</v>
      </c>
      <c r="O60" s="257">
        <f>ROUND(E60*N60,2)</f>
        <v>0</v>
      </c>
      <c r="P60" s="257">
        <v>0</v>
      </c>
      <c r="Q60" s="257">
        <f>ROUND(E60*P60,2)</f>
        <v>0</v>
      </c>
      <c r="R60" s="259"/>
      <c r="S60" s="259" t="s">
        <v>238</v>
      </c>
      <c r="T60" s="260" t="s">
        <v>216</v>
      </c>
      <c r="U60" s="221">
        <v>0</v>
      </c>
      <c r="V60" s="221">
        <f>ROUND(E60*U60,2)</f>
        <v>0</v>
      </c>
      <c r="W60" s="221"/>
      <c r="X60" s="221" t="s">
        <v>459</v>
      </c>
      <c r="Y60" s="221" t="s">
        <v>218</v>
      </c>
      <c r="Z60" s="210"/>
      <c r="AA60" s="210"/>
      <c r="AB60" s="210"/>
      <c r="AC60" s="210"/>
      <c r="AD60" s="210"/>
      <c r="AE60" s="210"/>
      <c r="AF60" s="210"/>
      <c r="AG60" s="210" t="s">
        <v>460</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54">
        <v>21</v>
      </c>
      <c r="B61" s="255" t="s">
        <v>472</v>
      </c>
      <c r="C61" s="262" t="s">
        <v>473</v>
      </c>
      <c r="D61" s="256" t="s">
        <v>380</v>
      </c>
      <c r="E61" s="257">
        <v>0.21421000000000001</v>
      </c>
      <c r="F61" s="258"/>
      <c r="G61" s="259">
        <f>ROUND(E61*F61,2)</f>
        <v>0</v>
      </c>
      <c r="H61" s="258"/>
      <c r="I61" s="259">
        <f>ROUND(E61*H61,2)</f>
        <v>0</v>
      </c>
      <c r="J61" s="258"/>
      <c r="K61" s="259">
        <f>ROUND(E61*J61,2)</f>
        <v>0</v>
      </c>
      <c r="L61" s="259">
        <v>21</v>
      </c>
      <c r="M61" s="259">
        <f>G61*(1+L61/100)</f>
        <v>0</v>
      </c>
      <c r="N61" s="257">
        <v>0</v>
      </c>
      <c r="O61" s="257">
        <f>ROUND(E61*N61,2)</f>
        <v>0</v>
      </c>
      <c r="P61" s="257">
        <v>0</v>
      </c>
      <c r="Q61" s="257">
        <f>ROUND(E61*P61,2)</f>
        <v>0</v>
      </c>
      <c r="R61" s="259"/>
      <c r="S61" s="259" t="s">
        <v>238</v>
      </c>
      <c r="T61" s="260" t="s">
        <v>216</v>
      </c>
      <c r="U61" s="221">
        <v>0</v>
      </c>
      <c r="V61" s="221">
        <f>ROUND(E61*U61,2)</f>
        <v>0</v>
      </c>
      <c r="W61" s="221"/>
      <c r="X61" s="221" t="s">
        <v>459</v>
      </c>
      <c r="Y61" s="221" t="s">
        <v>218</v>
      </c>
      <c r="Z61" s="210"/>
      <c r="AA61" s="210"/>
      <c r="AB61" s="210"/>
      <c r="AC61" s="210"/>
      <c r="AD61" s="210"/>
      <c r="AE61" s="210"/>
      <c r="AF61" s="210"/>
      <c r="AG61" s="210" t="s">
        <v>460</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54">
        <v>22</v>
      </c>
      <c r="B62" s="255" t="s">
        <v>474</v>
      </c>
      <c r="C62" s="262" t="s">
        <v>475</v>
      </c>
      <c r="D62" s="256" t="s">
        <v>380</v>
      </c>
      <c r="E62" s="257">
        <v>1.28525</v>
      </c>
      <c r="F62" s="258"/>
      <c r="G62" s="259">
        <f>ROUND(E62*F62,2)</f>
        <v>0</v>
      </c>
      <c r="H62" s="258"/>
      <c r="I62" s="259">
        <f>ROUND(E62*H62,2)</f>
        <v>0</v>
      </c>
      <c r="J62" s="258"/>
      <c r="K62" s="259">
        <f>ROUND(E62*J62,2)</f>
        <v>0</v>
      </c>
      <c r="L62" s="259">
        <v>21</v>
      </c>
      <c r="M62" s="259">
        <f>G62*(1+L62/100)</f>
        <v>0</v>
      </c>
      <c r="N62" s="257">
        <v>0</v>
      </c>
      <c r="O62" s="257">
        <f>ROUND(E62*N62,2)</f>
        <v>0</v>
      </c>
      <c r="P62" s="257">
        <v>0</v>
      </c>
      <c r="Q62" s="257">
        <f>ROUND(E62*P62,2)</f>
        <v>0</v>
      </c>
      <c r="R62" s="259"/>
      <c r="S62" s="259" t="s">
        <v>238</v>
      </c>
      <c r="T62" s="260" t="s">
        <v>216</v>
      </c>
      <c r="U62" s="221">
        <v>0</v>
      </c>
      <c r="V62" s="221">
        <f>ROUND(E62*U62,2)</f>
        <v>0</v>
      </c>
      <c r="W62" s="221"/>
      <c r="X62" s="221" t="s">
        <v>459</v>
      </c>
      <c r="Y62" s="221" t="s">
        <v>218</v>
      </c>
      <c r="Z62" s="210"/>
      <c r="AA62" s="210"/>
      <c r="AB62" s="210"/>
      <c r="AC62" s="210"/>
      <c r="AD62" s="210"/>
      <c r="AE62" s="210"/>
      <c r="AF62" s="210"/>
      <c r="AG62" s="210" t="s">
        <v>460</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36">
        <v>23</v>
      </c>
      <c r="B63" s="237" t="s">
        <v>476</v>
      </c>
      <c r="C63" s="247" t="s">
        <v>477</v>
      </c>
      <c r="D63" s="238" t="s">
        <v>380</v>
      </c>
      <c r="E63" s="239">
        <v>0.21421000000000001</v>
      </c>
      <c r="F63" s="240"/>
      <c r="G63" s="241">
        <f>ROUND(E63*F63,2)</f>
        <v>0</v>
      </c>
      <c r="H63" s="240"/>
      <c r="I63" s="241">
        <f>ROUND(E63*H63,2)</f>
        <v>0</v>
      </c>
      <c r="J63" s="240"/>
      <c r="K63" s="241">
        <f>ROUND(E63*J63,2)</f>
        <v>0</v>
      </c>
      <c r="L63" s="241">
        <v>21</v>
      </c>
      <c r="M63" s="241">
        <f>G63*(1+L63/100)</f>
        <v>0</v>
      </c>
      <c r="N63" s="239">
        <v>0</v>
      </c>
      <c r="O63" s="239">
        <f>ROUND(E63*N63,2)</f>
        <v>0</v>
      </c>
      <c r="P63" s="239">
        <v>0</v>
      </c>
      <c r="Q63" s="239">
        <f>ROUND(E63*P63,2)</f>
        <v>0</v>
      </c>
      <c r="R63" s="241"/>
      <c r="S63" s="241" t="s">
        <v>238</v>
      </c>
      <c r="T63" s="242" t="s">
        <v>216</v>
      </c>
      <c r="U63" s="221">
        <v>0</v>
      </c>
      <c r="V63" s="221">
        <f>ROUND(E63*U63,2)</f>
        <v>0</v>
      </c>
      <c r="W63" s="221"/>
      <c r="X63" s="221" t="s">
        <v>459</v>
      </c>
      <c r="Y63" s="221" t="s">
        <v>218</v>
      </c>
      <c r="Z63" s="210"/>
      <c r="AA63" s="210"/>
      <c r="AB63" s="210"/>
      <c r="AC63" s="210"/>
      <c r="AD63" s="210"/>
      <c r="AE63" s="210"/>
      <c r="AF63" s="210"/>
      <c r="AG63" s="210" t="s">
        <v>460</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x14ac:dyDescent="0.2">
      <c r="A64" s="3"/>
      <c r="B64" s="4"/>
      <c r="C64" s="251"/>
      <c r="D64" s="6"/>
      <c r="E64" s="3"/>
      <c r="F64" s="3"/>
      <c r="G64" s="3"/>
      <c r="H64" s="3"/>
      <c r="I64" s="3"/>
      <c r="J64" s="3"/>
      <c r="K64" s="3"/>
      <c r="L64" s="3"/>
      <c r="M64" s="3"/>
      <c r="N64" s="3"/>
      <c r="O64" s="3"/>
      <c r="P64" s="3"/>
      <c r="Q64" s="3"/>
      <c r="R64" s="3"/>
      <c r="S64" s="3"/>
      <c r="T64" s="3"/>
      <c r="U64" s="3"/>
      <c r="V64" s="3"/>
      <c r="W64" s="3"/>
      <c r="X64" s="3"/>
      <c r="Y64" s="3"/>
      <c r="AE64">
        <v>12</v>
      </c>
      <c r="AF64">
        <v>21</v>
      </c>
      <c r="AG64" t="s">
        <v>196</v>
      </c>
    </row>
    <row r="65" spans="1:33" x14ac:dyDescent="0.2">
      <c r="A65" s="213"/>
      <c r="B65" s="214" t="s">
        <v>29</v>
      </c>
      <c r="C65" s="252"/>
      <c r="D65" s="215"/>
      <c r="E65" s="216"/>
      <c r="F65" s="216"/>
      <c r="G65" s="235">
        <f>G8+G12+G14+G25+G41+G46+G50+G55</f>
        <v>0</v>
      </c>
      <c r="H65" s="3"/>
      <c r="I65" s="3"/>
      <c r="J65" s="3"/>
      <c r="K65" s="3"/>
      <c r="L65" s="3"/>
      <c r="M65" s="3"/>
      <c r="N65" s="3"/>
      <c r="O65" s="3"/>
      <c r="P65" s="3"/>
      <c r="Q65" s="3"/>
      <c r="R65" s="3"/>
      <c r="S65" s="3"/>
      <c r="T65" s="3"/>
      <c r="U65" s="3"/>
      <c r="V65" s="3"/>
      <c r="W65" s="3"/>
      <c r="X65" s="3"/>
      <c r="Y65" s="3"/>
      <c r="AE65">
        <f>SUMIF(L7:L63,AE64,G7:G63)</f>
        <v>0</v>
      </c>
      <c r="AF65">
        <f>SUMIF(L7:L63,AF64,G7:G63)</f>
        <v>0</v>
      </c>
      <c r="AG65" t="s">
        <v>255</v>
      </c>
    </row>
    <row r="66" spans="1:33" x14ac:dyDescent="0.2">
      <c r="C66" s="253"/>
      <c r="D66" s="10"/>
      <c r="AG66" t="s">
        <v>257</v>
      </c>
    </row>
    <row r="67" spans="1:33" x14ac:dyDescent="0.2">
      <c r="D67" s="10"/>
    </row>
    <row r="68" spans="1:33" x14ac:dyDescent="0.2">
      <c r="D68" s="10"/>
    </row>
    <row r="69" spans="1:33" x14ac:dyDescent="0.2">
      <c r="D69" s="10"/>
    </row>
    <row r="70" spans="1:33" x14ac:dyDescent="0.2">
      <c r="D70" s="10"/>
    </row>
    <row r="71" spans="1:33" x14ac:dyDescent="0.2">
      <c r="D71" s="10"/>
    </row>
    <row r="72" spans="1:33" x14ac:dyDescent="0.2">
      <c r="D72" s="10"/>
    </row>
    <row r="73" spans="1:33" x14ac:dyDescent="0.2">
      <c r="D73" s="10"/>
    </row>
    <row r="74" spans="1:33" x14ac:dyDescent="0.2">
      <c r="D74" s="10"/>
    </row>
    <row r="75" spans="1:33" x14ac:dyDescent="0.2">
      <c r="D75" s="10"/>
    </row>
    <row r="76" spans="1:33" x14ac:dyDescent="0.2">
      <c r="D76" s="10"/>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rlFrxsnOGJNZon371qf1ha9xLNaENStQCuPNOzdDRcfZKqjLAFE3Bl6HdaFnTZWdUSwSNkkELEf0X4ZfPFUpQ==" saltValue="QkmETu9v8AYsUN1vC+023w==" spinCount="100000" sheet="1" formatRows="0"/>
  <mergeCells count="10">
    <mergeCell ref="C48:G48"/>
    <mergeCell ref="C52:G52"/>
    <mergeCell ref="C53:G53"/>
    <mergeCell ref="C57:G57"/>
    <mergeCell ref="A1:G1"/>
    <mergeCell ref="C2:G2"/>
    <mergeCell ref="C3:G3"/>
    <mergeCell ref="C4:G4"/>
    <mergeCell ref="C27:G27"/>
    <mergeCell ref="C36:G36"/>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888E1-41C3-4A7A-8B78-2ECB66A3255F}">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68</v>
      </c>
      <c r="C4" s="202" t="s">
        <v>69</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103</v>
      </c>
      <c r="C8" s="246" t="s">
        <v>104</v>
      </c>
      <c r="D8" s="231"/>
      <c r="E8" s="232"/>
      <c r="F8" s="233"/>
      <c r="G8" s="233">
        <f>SUMIF(AG9:AG14,"&lt;&gt;NOR",G9:G14)</f>
        <v>0</v>
      </c>
      <c r="H8" s="233"/>
      <c r="I8" s="233">
        <f>SUM(I9:I14)</f>
        <v>0</v>
      </c>
      <c r="J8" s="233"/>
      <c r="K8" s="233">
        <f>SUM(K9:K14)</f>
        <v>0</v>
      </c>
      <c r="L8" s="233"/>
      <c r="M8" s="233">
        <f>SUM(M9:M14)</f>
        <v>0</v>
      </c>
      <c r="N8" s="232"/>
      <c r="O8" s="232">
        <f>SUM(O9:O14)</f>
        <v>0.21</v>
      </c>
      <c r="P8" s="232"/>
      <c r="Q8" s="232">
        <f>SUM(Q9:Q14)</f>
        <v>0</v>
      </c>
      <c r="R8" s="233"/>
      <c r="S8" s="233"/>
      <c r="T8" s="234"/>
      <c r="U8" s="228"/>
      <c r="V8" s="228">
        <f>SUM(V9:V14)</f>
        <v>0</v>
      </c>
      <c r="W8" s="228"/>
      <c r="X8" s="228"/>
      <c r="Y8" s="228"/>
      <c r="AG8" t="s">
        <v>211</v>
      </c>
    </row>
    <row r="9" spans="1:60" outlineLevel="1" x14ac:dyDescent="0.2">
      <c r="A9" s="236">
        <v>1</v>
      </c>
      <c r="B9" s="237" t="s">
        <v>1753</v>
      </c>
      <c r="C9" s="247" t="s">
        <v>1754</v>
      </c>
      <c r="D9" s="238" t="s">
        <v>297</v>
      </c>
      <c r="E9" s="239">
        <v>20</v>
      </c>
      <c r="F9" s="240"/>
      <c r="G9" s="241">
        <f>ROUND(E9*F9,2)</f>
        <v>0</v>
      </c>
      <c r="H9" s="240"/>
      <c r="I9" s="241">
        <f>ROUND(E9*H9,2)</f>
        <v>0</v>
      </c>
      <c r="J9" s="240"/>
      <c r="K9" s="241">
        <f>ROUND(E9*J9,2)</f>
        <v>0</v>
      </c>
      <c r="L9" s="241">
        <v>21</v>
      </c>
      <c r="M9" s="241">
        <f>G9*(1+L9/100)</f>
        <v>0</v>
      </c>
      <c r="N9" s="239">
        <v>9.6500000000000006E-3</v>
      </c>
      <c r="O9" s="239">
        <f>ROUND(E9*N9,2)</f>
        <v>0.19</v>
      </c>
      <c r="P9" s="239">
        <v>0</v>
      </c>
      <c r="Q9" s="239">
        <f>ROUND(E9*P9,2)</f>
        <v>0</v>
      </c>
      <c r="R9" s="241"/>
      <c r="S9" s="241" t="s">
        <v>215</v>
      </c>
      <c r="T9" s="242" t="s">
        <v>216</v>
      </c>
      <c r="U9" s="221">
        <v>0</v>
      </c>
      <c r="V9" s="221">
        <f>ROUND(E9*U9,2)</f>
        <v>0</v>
      </c>
      <c r="W9" s="221"/>
      <c r="X9" s="221" t="s">
        <v>217</v>
      </c>
      <c r="Y9" s="221" t="s">
        <v>218</v>
      </c>
      <c r="Z9" s="210"/>
      <c r="AA9" s="210"/>
      <c r="AB9" s="210"/>
      <c r="AC9" s="210"/>
      <c r="AD9" s="210"/>
      <c r="AE9" s="210"/>
      <c r="AF9" s="210"/>
      <c r="AG9" s="210" t="s">
        <v>219</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1755</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2" x14ac:dyDescent="0.2">
      <c r="A11" s="217"/>
      <c r="B11" s="218"/>
      <c r="C11" s="249" t="s">
        <v>1186</v>
      </c>
      <c r="D11" s="226"/>
      <c r="E11" s="227">
        <v>20</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6">
        <v>2</v>
      </c>
      <c r="B12" s="237" t="s">
        <v>1756</v>
      </c>
      <c r="C12" s="247" t="s">
        <v>1757</v>
      </c>
      <c r="D12" s="238" t="s">
        <v>297</v>
      </c>
      <c r="E12" s="239">
        <v>2</v>
      </c>
      <c r="F12" s="240"/>
      <c r="G12" s="241">
        <f>ROUND(E12*F12,2)</f>
        <v>0</v>
      </c>
      <c r="H12" s="240"/>
      <c r="I12" s="241">
        <f>ROUND(E12*H12,2)</f>
        <v>0</v>
      </c>
      <c r="J12" s="240"/>
      <c r="K12" s="241">
        <f>ROUND(E12*J12,2)</f>
        <v>0</v>
      </c>
      <c r="L12" s="241">
        <v>21</v>
      </c>
      <c r="M12" s="241">
        <f>G12*(1+L12/100)</f>
        <v>0</v>
      </c>
      <c r="N12" s="239">
        <v>8.0000000000000002E-3</v>
      </c>
      <c r="O12" s="239">
        <f>ROUND(E12*N12,2)</f>
        <v>0.02</v>
      </c>
      <c r="P12" s="239">
        <v>0</v>
      </c>
      <c r="Q12" s="239">
        <f>ROUND(E12*P12,2)</f>
        <v>0</v>
      </c>
      <c r="R12" s="241" t="s">
        <v>683</v>
      </c>
      <c r="S12" s="241" t="s">
        <v>238</v>
      </c>
      <c r="T12" s="242" t="s">
        <v>216</v>
      </c>
      <c r="U12" s="221">
        <v>0</v>
      </c>
      <c r="V12" s="221">
        <f>ROUND(E12*U12,2)</f>
        <v>0</v>
      </c>
      <c r="W12" s="221"/>
      <c r="X12" s="221" t="s">
        <v>684</v>
      </c>
      <c r="Y12" s="221" t="s">
        <v>218</v>
      </c>
      <c r="Z12" s="210"/>
      <c r="AA12" s="210"/>
      <c r="AB12" s="210"/>
      <c r="AC12" s="210"/>
      <c r="AD12" s="210"/>
      <c r="AE12" s="210"/>
      <c r="AF12" s="210"/>
      <c r="AG12" s="210" t="s">
        <v>685</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8" t="s">
        <v>1758</v>
      </c>
      <c r="D13" s="243"/>
      <c r="E13" s="243"/>
      <c r="F13" s="243"/>
      <c r="G13" s="243"/>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221</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2" x14ac:dyDescent="0.2">
      <c r="A14" s="217"/>
      <c r="B14" s="218"/>
      <c r="C14" s="249" t="s">
        <v>1759</v>
      </c>
      <c r="D14" s="226"/>
      <c r="E14" s="227">
        <v>2</v>
      </c>
      <c r="F14" s="221"/>
      <c r="G14" s="221"/>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x14ac:dyDescent="0.2">
      <c r="A15" s="229" t="s">
        <v>210</v>
      </c>
      <c r="B15" s="230" t="s">
        <v>107</v>
      </c>
      <c r="C15" s="246" t="s">
        <v>108</v>
      </c>
      <c r="D15" s="231"/>
      <c r="E15" s="232"/>
      <c r="F15" s="233"/>
      <c r="G15" s="233">
        <f>SUMIF(AG16:AG24,"&lt;&gt;NOR",G16:G24)</f>
        <v>0</v>
      </c>
      <c r="H15" s="233"/>
      <c r="I15" s="233">
        <f>SUM(I16:I24)</f>
        <v>0</v>
      </c>
      <c r="J15" s="233"/>
      <c r="K15" s="233">
        <f>SUM(K16:K24)</f>
        <v>0</v>
      </c>
      <c r="L15" s="233"/>
      <c r="M15" s="233">
        <f>SUM(M16:M24)</f>
        <v>0</v>
      </c>
      <c r="N15" s="232"/>
      <c r="O15" s="232">
        <f>SUM(O16:O24)</f>
        <v>1.01</v>
      </c>
      <c r="P15" s="232"/>
      <c r="Q15" s="232">
        <f>SUM(Q16:Q24)</f>
        <v>0</v>
      </c>
      <c r="R15" s="233"/>
      <c r="S15" s="233"/>
      <c r="T15" s="234"/>
      <c r="U15" s="228"/>
      <c r="V15" s="228">
        <f>SUM(V16:V24)</f>
        <v>0</v>
      </c>
      <c r="W15" s="228"/>
      <c r="X15" s="228"/>
      <c r="Y15" s="228"/>
      <c r="AG15" t="s">
        <v>211</v>
      </c>
    </row>
    <row r="16" spans="1:60" outlineLevel="1" x14ac:dyDescent="0.2">
      <c r="A16" s="236">
        <v>3</v>
      </c>
      <c r="B16" s="237" t="s">
        <v>1760</v>
      </c>
      <c r="C16" s="247" t="s">
        <v>1761</v>
      </c>
      <c r="D16" s="238" t="s">
        <v>351</v>
      </c>
      <c r="E16" s="239">
        <v>50</v>
      </c>
      <c r="F16" s="240"/>
      <c r="G16" s="241">
        <f>ROUND(E16*F16,2)</f>
        <v>0</v>
      </c>
      <c r="H16" s="240"/>
      <c r="I16" s="241">
        <f>ROUND(E16*H16,2)</f>
        <v>0</v>
      </c>
      <c r="J16" s="240"/>
      <c r="K16" s="241">
        <f>ROUND(E16*J16,2)</f>
        <v>0</v>
      </c>
      <c r="L16" s="241">
        <v>21</v>
      </c>
      <c r="M16" s="241">
        <f>G16*(1+L16/100)</f>
        <v>0</v>
      </c>
      <c r="N16" s="239">
        <v>1.56E-3</v>
      </c>
      <c r="O16" s="239">
        <f>ROUND(E16*N16,2)</f>
        <v>0.08</v>
      </c>
      <c r="P16" s="239">
        <v>0</v>
      </c>
      <c r="Q16" s="239">
        <f>ROUND(E16*P16,2)</f>
        <v>0</v>
      </c>
      <c r="R16" s="241"/>
      <c r="S16" s="241" t="s">
        <v>238</v>
      </c>
      <c r="T16" s="242" t="s">
        <v>216</v>
      </c>
      <c r="U16" s="221">
        <v>0</v>
      </c>
      <c r="V16" s="221">
        <f>ROUND(E16*U16,2)</f>
        <v>0</v>
      </c>
      <c r="W16" s="221"/>
      <c r="X16" s="221" t="s">
        <v>217</v>
      </c>
      <c r="Y16" s="221" t="s">
        <v>218</v>
      </c>
      <c r="Z16" s="210"/>
      <c r="AA16" s="210"/>
      <c r="AB16" s="210"/>
      <c r="AC16" s="210"/>
      <c r="AD16" s="210"/>
      <c r="AE16" s="210"/>
      <c r="AF16" s="210"/>
      <c r="AG16" s="210" t="s">
        <v>234</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49" t="s">
        <v>1276</v>
      </c>
      <c r="D17" s="226"/>
      <c r="E17" s="227">
        <v>50</v>
      </c>
      <c r="F17" s="221"/>
      <c r="G17" s="221"/>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6">
        <v>4</v>
      </c>
      <c r="B18" s="237" t="s">
        <v>1762</v>
      </c>
      <c r="C18" s="247" t="s">
        <v>1763</v>
      </c>
      <c r="D18" s="238" t="s">
        <v>351</v>
      </c>
      <c r="E18" s="239">
        <v>50</v>
      </c>
      <c r="F18" s="240"/>
      <c r="G18" s="241">
        <f>ROUND(E18*F18,2)</f>
        <v>0</v>
      </c>
      <c r="H18" s="240"/>
      <c r="I18" s="241">
        <f>ROUND(E18*H18,2)</f>
        <v>0</v>
      </c>
      <c r="J18" s="240"/>
      <c r="K18" s="241">
        <f>ROUND(E18*J18,2)</f>
        <v>0</v>
      </c>
      <c r="L18" s="241">
        <v>21</v>
      </c>
      <c r="M18" s="241">
        <f>G18*(1+L18/100)</f>
        <v>0</v>
      </c>
      <c r="N18" s="239">
        <v>8.6599999999999993E-3</v>
      </c>
      <c r="O18" s="239">
        <f>ROUND(E18*N18,2)</f>
        <v>0.43</v>
      </c>
      <c r="P18" s="239">
        <v>0</v>
      </c>
      <c r="Q18" s="239">
        <f>ROUND(E18*P18,2)</f>
        <v>0</v>
      </c>
      <c r="R18" s="241"/>
      <c r="S18" s="241" t="s">
        <v>238</v>
      </c>
      <c r="T18" s="242" t="s">
        <v>216</v>
      </c>
      <c r="U18" s="221">
        <v>0</v>
      </c>
      <c r="V18" s="221">
        <f>ROUND(E18*U18,2)</f>
        <v>0</v>
      </c>
      <c r="W18" s="221"/>
      <c r="X18" s="221" t="s">
        <v>217</v>
      </c>
      <c r="Y18" s="221" t="s">
        <v>218</v>
      </c>
      <c r="Z18" s="210"/>
      <c r="AA18" s="210"/>
      <c r="AB18" s="210"/>
      <c r="AC18" s="210"/>
      <c r="AD18" s="210"/>
      <c r="AE18" s="210"/>
      <c r="AF18" s="210"/>
      <c r="AG18" s="210" t="s">
        <v>234</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9" t="s">
        <v>1276</v>
      </c>
      <c r="D19" s="226"/>
      <c r="E19" s="227">
        <v>50</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6">
        <v>5</v>
      </c>
      <c r="B20" s="237" t="s">
        <v>1764</v>
      </c>
      <c r="C20" s="247" t="s">
        <v>1765</v>
      </c>
      <c r="D20" s="238" t="s">
        <v>351</v>
      </c>
      <c r="E20" s="239">
        <v>12</v>
      </c>
      <c r="F20" s="240"/>
      <c r="G20" s="241">
        <f>ROUND(E20*F20,2)</f>
        <v>0</v>
      </c>
      <c r="H20" s="240"/>
      <c r="I20" s="241">
        <f>ROUND(E20*H20,2)</f>
        <v>0</v>
      </c>
      <c r="J20" s="240"/>
      <c r="K20" s="241">
        <f>ROUND(E20*J20,2)</f>
        <v>0</v>
      </c>
      <c r="L20" s="241">
        <v>21</v>
      </c>
      <c r="M20" s="241">
        <f>G20*(1+L20/100)</f>
        <v>0</v>
      </c>
      <c r="N20" s="239">
        <v>1.299E-2</v>
      </c>
      <c r="O20" s="239">
        <f>ROUND(E20*N20,2)</f>
        <v>0.16</v>
      </c>
      <c r="P20" s="239">
        <v>0</v>
      </c>
      <c r="Q20" s="239">
        <f>ROUND(E20*P20,2)</f>
        <v>0</v>
      </c>
      <c r="R20" s="241"/>
      <c r="S20" s="241" t="s">
        <v>238</v>
      </c>
      <c r="T20" s="242" t="s">
        <v>216</v>
      </c>
      <c r="U20" s="221">
        <v>0</v>
      </c>
      <c r="V20" s="221">
        <f>ROUND(E20*U20,2)</f>
        <v>0</v>
      </c>
      <c r="W20" s="221"/>
      <c r="X20" s="221" t="s">
        <v>217</v>
      </c>
      <c r="Y20" s="221" t="s">
        <v>218</v>
      </c>
      <c r="Z20" s="210"/>
      <c r="AA20" s="210"/>
      <c r="AB20" s="210"/>
      <c r="AC20" s="210"/>
      <c r="AD20" s="210"/>
      <c r="AE20" s="210"/>
      <c r="AF20" s="210"/>
      <c r="AG20" s="210" t="s">
        <v>234</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9" t="s">
        <v>1766</v>
      </c>
      <c r="D21" s="226"/>
      <c r="E21" s="227">
        <v>12</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6</v>
      </c>
      <c r="B22" s="237" t="s">
        <v>1767</v>
      </c>
      <c r="C22" s="247" t="s">
        <v>1768</v>
      </c>
      <c r="D22" s="238" t="s">
        <v>297</v>
      </c>
      <c r="E22" s="239">
        <v>5</v>
      </c>
      <c r="F22" s="240"/>
      <c r="G22" s="241">
        <f>ROUND(E22*F22,2)</f>
        <v>0</v>
      </c>
      <c r="H22" s="240"/>
      <c r="I22" s="241">
        <f>ROUND(E22*H22,2)</f>
        <v>0</v>
      </c>
      <c r="J22" s="240"/>
      <c r="K22" s="241">
        <f>ROUND(E22*J22,2)</f>
        <v>0</v>
      </c>
      <c r="L22" s="241">
        <v>21</v>
      </c>
      <c r="M22" s="241">
        <f>G22*(1+L22/100)</f>
        <v>0</v>
      </c>
      <c r="N22" s="239">
        <v>6.8000000000000005E-2</v>
      </c>
      <c r="O22" s="239">
        <f>ROUND(E22*N22,2)</f>
        <v>0.34</v>
      </c>
      <c r="P22" s="239">
        <v>0</v>
      </c>
      <c r="Q22" s="239">
        <f>ROUND(E22*P22,2)</f>
        <v>0</v>
      </c>
      <c r="R22" s="241"/>
      <c r="S22" s="241" t="s">
        <v>238</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8" t="s">
        <v>461</v>
      </c>
      <c r="D23" s="243"/>
      <c r="E23" s="243"/>
      <c r="F23" s="243"/>
      <c r="G23" s="243"/>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221</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9" t="s">
        <v>105</v>
      </c>
      <c r="D24" s="226"/>
      <c r="E24" s="227">
        <v>5</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x14ac:dyDescent="0.2">
      <c r="A25" s="229" t="s">
        <v>210</v>
      </c>
      <c r="B25" s="230" t="s">
        <v>120</v>
      </c>
      <c r="C25" s="246" t="s">
        <v>121</v>
      </c>
      <c r="D25" s="231"/>
      <c r="E25" s="232"/>
      <c r="F25" s="233"/>
      <c r="G25" s="233">
        <f>SUMIF(AG26:AG29,"&lt;&gt;NOR",G26:G29)</f>
        <v>0</v>
      </c>
      <c r="H25" s="233"/>
      <c r="I25" s="233">
        <f>SUM(I26:I29)</f>
        <v>0</v>
      </c>
      <c r="J25" s="233"/>
      <c r="K25" s="233">
        <f>SUM(K26:K29)</f>
        <v>0</v>
      </c>
      <c r="L25" s="233"/>
      <c r="M25" s="233">
        <f>SUM(M26:M29)</f>
        <v>0</v>
      </c>
      <c r="N25" s="232"/>
      <c r="O25" s="232">
        <f>SUM(O26:O29)</f>
        <v>0.2</v>
      </c>
      <c r="P25" s="232"/>
      <c r="Q25" s="232">
        <f>SUM(Q26:Q29)</f>
        <v>0</v>
      </c>
      <c r="R25" s="233"/>
      <c r="S25" s="233"/>
      <c r="T25" s="234"/>
      <c r="U25" s="228"/>
      <c r="V25" s="228">
        <f>SUM(V26:V29)</f>
        <v>0</v>
      </c>
      <c r="W25" s="228"/>
      <c r="X25" s="228"/>
      <c r="Y25" s="228"/>
      <c r="AG25" t="s">
        <v>211</v>
      </c>
    </row>
    <row r="26" spans="1:60" outlineLevel="1" x14ac:dyDescent="0.2">
      <c r="A26" s="236">
        <v>7</v>
      </c>
      <c r="B26" s="237" t="s">
        <v>1119</v>
      </c>
      <c r="C26" s="247" t="s">
        <v>1120</v>
      </c>
      <c r="D26" s="238" t="s">
        <v>297</v>
      </c>
      <c r="E26" s="239">
        <v>25</v>
      </c>
      <c r="F26" s="240"/>
      <c r="G26" s="241">
        <f>ROUND(E26*F26,2)</f>
        <v>0</v>
      </c>
      <c r="H26" s="240"/>
      <c r="I26" s="241">
        <f>ROUND(E26*H26,2)</f>
        <v>0</v>
      </c>
      <c r="J26" s="240"/>
      <c r="K26" s="241">
        <f>ROUND(E26*J26,2)</f>
        <v>0</v>
      </c>
      <c r="L26" s="241">
        <v>21</v>
      </c>
      <c r="M26" s="241">
        <f>G26*(1+L26/100)</f>
        <v>0</v>
      </c>
      <c r="N26" s="239">
        <v>1.58E-3</v>
      </c>
      <c r="O26" s="239">
        <f>ROUND(E26*N26,2)</f>
        <v>0.04</v>
      </c>
      <c r="P26" s="239">
        <v>0</v>
      </c>
      <c r="Q26" s="239">
        <f>ROUND(E26*P26,2)</f>
        <v>0</v>
      </c>
      <c r="R26" s="241"/>
      <c r="S26" s="241" t="s">
        <v>238</v>
      </c>
      <c r="T26" s="242" t="s">
        <v>216</v>
      </c>
      <c r="U26" s="221">
        <v>0</v>
      </c>
      <c r="V26" s="221">
        <f>ROUND(E26*U26,2)</f>
        <v>0</v>
      </c>
      <c r="W26" s="221"/>
      <c r="X26" s="221" t="s">
        <v>217</v>
      </c>
      <c r="Y26" s="221" t="s">
        <v>218</v>
      </c>
      <c r="Z26" s="210"/>
      <c r="AA26" s="210"/>
      <c r="AB26" s="210"/>
      <c r="AC26" s="210"/>
      <c r="AD26" s="210"/>
      <c r="AE26" s="210"/>
      <c r="AF26" s="210"/>
      <c r="AG26" s="210" t="s">
        <v>234</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9" t="s">
        <v>1184</v>
      </c>
      <c r="D27" s="226"/>
      <c r="E27" s="227">
        <v>25</v>
      </c>
      <c r="F27" s="221"/>
      <c r="G27" s="221"/>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222</v>
      </c>
      <c r="AH27" s="210">
        <v>0</v>
      </c>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6">
        <v>8</v>
      </c>
      <c r="B28" s="237" t="s">
        <v>304</v>
      </c>
      <c r="C28" s="247" t="s">
        <v>305</v>
      </c>
      <c r="D28" s="238" t="s">
        <v>297</v>
      </c>
      <c r="E28" s="239">
        <v>25</v>
      </c>
      <c r="F28" s="240"/>
      <c r="G28" s="241">
        <f>ROUND(E28*F28,2)</f>
        <v>0</v>
      </c>
      <c r="H28" s="240"/>
      <c r="I28" s="241">
        <f>ROUND(E28*H28,2)</f>
        <v>0</v>
      </c>
      <c r="J28" s="240"/>
      <c r="K28" s="241">
        <f>ROUND(E28*J28,2)</f>
        <v>0</v>
      </c>
      <c r="L28" s="241">
        <v>21</v>
      </c>
      <c r="M28" s="241">
        <f>G28*(1+L28/100)</f>
        <v>0</v>
      </c>
      <c r="N28" s="239">
        <v>6.3499999999999997E-3</v>
      </c>
      <c r="O28" s="239">
        <f>ROUND(E28*N28,2)</f>
        <v>0.16</v>
      </c>
      <c r="P28" s="239">
        <v>0</v>
      </c>
      <c r="Q28" s="239">
        <f>ROUND(E28*P28,2)</f>
        <v>0</v>
      </c>
      <c r="R28" s="241"/>
      <c r="S28" s="241" t="s">
        <v>238</v>
      </c>
      <c r="T28" s="242" t="s">
        <v>216</v>
      </c>
      <c r="U28" s="221">
        <v>0</v>
      </c>
      <c r="V28" s="221">
        <f>ROUND(E28*U28,2)</f>
        <v>0</v>
      </c>
      <c r="W28" s="221"/>
      <c r="X28" s="221" t="s">
        <v>217</v>
      </c>
      <c r="Y28" s="221" t="s">
        <v>218</v>
      </c>
      <c r="Z28" s="210"/>
      <c r="AA28" s="210"/>
      <c r="AB28" s="210"/>
      <c r="AC28" s="210"/>
      <c r="AD28" s="210"/>
      <c r="AE28" s="210"/>
      <c r="AF28" s="210"/>
      <c r="AG28" s="210" t="s">
        <v>234</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2" x14ac:dyDescent="0.2">
      <c r="A29" s="217"/>
      <c r="B29" s="218"/>
      <c r="C29" s="249" t="s">
        <v>1184</v>
      </c>
      <c r="D29" s="226"/>
      <c r="E29" s="227">
        <v>25</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x14ac:dyDescent="0.2">
      <c r="A30" s="229" t="s">
        <v>210</v>
      </c>
      <c r="B30" s="230" t="s">
        <v>124</v>
      </c>
      <c r="C30" s="246" t="s">
        <v>125</v>
      </c>
      <c r="D30" s="231"/>
      <c r="E30" s="232"/>
      <c r="F30" s="233"/>
      <c r="G30" s="233">
        <f>SUMIF(AG31:AG33,"&lt;&gt;NOR",G31:G33)</f>
        <v>0</v>
      </c>
      <c r="H30" s="233"/>
      <c r="I30" s="233">
        <f>SUM(I31:I33)</f>
        <v>0</v>
      </c>
      <c r="J30" s="233"/>
      <c r="K30" s="233">
        <f>SUM(K31:K33)</f>
        <v>0</v>
      </c>
      <c r="L30" s="233"/>
      <c r="M30" s="233">
        <f>SUM(M31:M33)</f>
        <v>0</v>
      </c>
      <c r="N30" s="232"/>
      <c r="O30" s="232">
        <f>SUM(O31:O33)</f>
        <v>0.01</v>
      </c>
      <c r="P30" s="232"/>
      <c r="Q30" s="232">
        <f>SUM(Q31:Q33)</f>
        <v>0.21</v>
      </c>
      <c r="R30" s="233"/>
      <c r="S30" s="233"/>
      <c r="T30" s="234"/>
      <c r="U30" s="228"/>
      <c r="V30" s="228">
        <f>SUM(V31:V33)</f>
        <v>0</v>
      </c>
      <c r="W30" s="228"/>
      <c r="X30" s="228"/>
      <c r="Y30" s="228"/>
      <c r="AG30" t="s">
        <v>211</v>
      </c>
    </row>
    <row r="31" spans="1:60" outlineLevel="1" x14ac:dyDescent="0.2">
      <c r="A31" s="236">
        <v>9</v>
      </c>
      <c r="B31" s="237" t="s">
        <v>1769</v>
      </c>
      <c r="C31" s="247" t="s">
        <v>1770</v>
      </c>
      <c r="D31" s="238" t="s">
        <v>297</v>
      </c>
      <c r="E31" s="239">
        <v>20</v>
      </c>
      <c r="F31" s="240"/>
      <c r="G31" s="241">
        <f>ROUND(E31*F31,2)</f>
        <v>0</v>
      </c>
      <c r="H31" s="240"/>
      <c r="I31" s="241">
        <f>ROUND(E31*H31,2)</f>
        <v>0</v>
      </c>
      <c r="J31" s="240"/>
      <c r="K31" s="241">
        <f>ROUND(E31*J31,2)</f>
        <v>0</v>
      </c>
      <c r="L31" s="241">
        <v>21</v>
      </c>
      <c r="M31" s="241">
        <f>G31*(1+L31/100)</f>
        <v>0</v>
      </c>
      <c r="N31" s="239">
        <v>3.3E-4</v>
      </c>
      <c r="O31" s="239">
        <f>ROUND(E31*N31,2)</f>
        <v>0.01</v>
      </c>
      <c r="P31" s="239">
        <v>1.068E-2</v>
      </c>
      <c r="Q31" s="239">
        <f>ROUND(E31*P31,2)</f>
        <v>0.21</v>
      </c>
      <c r="R31" s="241"/>
      <c r="S31" s="241" t="s">
        <v>238</v>
      </c>
      <c r="T31" s="242" t="s">
        <v>216</v>
      </c>
      <c r="U31" s="221">
        <v>0</v>
      </c>
      <c r="V31" s="221">
        <f>ROUND(E31*U31,2)</f>
        <v>0</v>
      </c>
      <c r="W31" s="221"/>
      <c r="X31" s="221" t="s">
        <v>217</v>
      </c>
      <c r="Y31" s="221" t="s">
        <v>218</v>
      </c>
      <c r="Z31" s="210"/>
      <c r="AA31" s="210"/>
      <c r="AB31" s="210"/>
      <c r="AC31" s="210"/>
      <c r="AD31" s="210"/>
      <c r="AE31" s="210"/>
      <c r="AF31" s="210"/>
      <c r="AG31" s="210" t="s">
        <v>234</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2" x14ac:dyDescent="0.2">
      <c r="A32" s="217"/>
      <c r="B32" s="218"/>
      <c r="C32" s="248" t="s">
        <v>1771</v>
      </c>
      <c r="D32" s="243"/>
      <c r="E32" s="243"/>
      <c r="F32" s="243"/>
      <c r="G32" s="243"/>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221</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9" t="s">
        <v>1186</v>
      </c>
      <c r="D33" s="226"/>
      <c r="E33" s="227">
        <v>20</v>
      </c>
      <c r="F33" s="221"/>
      <c r="G33" s="221"/>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222</v>
      </c>
      <c r="AH33" s="210">
        <v>0</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x14ac:dyDescent="0.2">
      <c r="A34" s="229" t="s">
        <v>210</v>
      </c>
      <c r="B34" s="230" t="s">
        <v>126</v>
      </c>
      <c r="C34" s="246" t="s">
        <v>127</v>
      </c>
      <c r="D34" s="231"/>
      <c r="E34" s="232"/>
      <c r="F34" s="233"/>
      <c r="G34" s="233">
        <f>SUMIF(AG35:AG44,"&lt;&gt;NOR",G35:G44)</f>
        <v>0</v>
      </c>
      <c r="H34" s="233"/>
      <c r="I34" s="233">
        <f>SUM(I35:I44)</f>
        <v>0</v>
      </c>
      <c r="J34" s="233"/>
      <c r="K34" s="233">
        <f>SUM(K35:K44)</f>
        <v>0</v>
      </c>
      <c r="L34" s="233"/>
      <c r="M34" s="233">
        <f>SUM(M35:M44)</f>
        <v>0</v>
      </c>
      <c r="N34" s="232"/>
      <c r="O34" s="232">
        <f>SUM(O35:O44)</f>
        <v>0.05</v>
      </c>
      <c r="P34" s="232"/>
      <c r="Q34" s="232">
        <f>SUM(Q35:Q44)</f>
        <v>1.97</v>
      </c>
      <c r="R34" s="233"/>
      <c r="S34" s="233"/>
      <c r="T34" s="234"/>
      <c r="U34" s="228"/>
      <c r="V34" s="228">
        <f>SUM(V35:V44)</f>
        <v>0</v>
      </c>
      <c r="W34" s="228"/>
      <c r="X34" s="228"/>
      <c r="Y34" s="228"/>
      <c r="AG34" t="s">
        <v>211</v>
      </c>
    </row>
    <row r="35" spans="1:60" outlineLevel="1" x14ac:dyDescent="0.2">
      <c r="A35" s="236">
        <v>10</v>
      </c>
      <c r="B35" s="237" t="s">
        <v>1772</v>
      </c>
      <c r="C35" s="247" t="s">
        <v>1773</v>
      </c>
      <c r="D35" s="238" t="s">
        <v>325</v>
      </c>
      <c r="E35" s="239">
        <v>6</v>
      </c>
      <c r="F35" s="240"/>
      <c r="G35" s="241">
        <f>ROUND(E35*F35,2)</f>
        <v>0</v>
      </c>
      <c r="H35" s="240"/>
      <c r="I35" s="241">
        <f>ROUND(E35*H35,2)</f>
        <v>0</v>
      </c>
      <c r="J35" s="240"/>
      <c r="K35" s="241">
        <f>ROUND(E35*J35,2)</f>
        <v>0</v>
      </c>
      <c r="L35" s="241">
        <v>21</v>
      </c>
      <c r="M35" s="241">
        <f>G35*(1+L35/100)</f>
        <v>0</v>
      </c>
      <c r="N35" s="239">
        <v>1.33E-3</v>
      </c>
      <c r="O35" s="239">
        <f>ROUND(E35*N35,2)</f>
        <v>0.01</v>
      </c>
      <c r="P35" s="239">
        <v>0.20699999999999999</v>
      </c>
      <c r="Q35" s="239">
        <f>ROUND(E35*P35,2)</f>
        <v>1.24</v>
      </c>
      <c r="R35" s="241"/>
      <c r="S35" s="241" t="s">
        <v>238</v>
      </c>
      <c r="T35" s="242" t="s">
        <v>216</v>
      </c>
      <c r="U35" s="221">
        <v>0</v>
      </c>
      <c r="V35" s="221">
        <f>ROUND(E35*U35,2)</f>
        <v>0</v>
      </c>
      <c r="W35" s="221"/>
      <c r="X35" s="221" t="s">
        <v>217</v>
      </c>
      <c r="Y35" s="221" t="s">
        <v>218</v>
      </c>
      <c r="Z35" s="210"/>
      <c r="AA35" s="210"/>
      <c r="AB35" s="210"/>
      <c r="AC35" s="210"/>
      <c r="AD35" s="210"/>
      <c r="AE35" s="210"/>
      <c r="AF35" s="210"/>
      <c r="AG35" s="210" t="s">
        <v>234</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8" t="s">
        <v>1774</v>
      </c>
      <c r="D36" s="243"/>
      <c r="E36" s="243"/>
      <c r="F36" s="243"/>
      <c r="G36" s="243"/>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221</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6">
        <v>11</v>
      </c>
      <c r="B37" s="237" t="s">
        <v>1775</v>
      </c>
      <c r="C37" s="247" t="s">
        <v>1776</v>
      </c>
      <c r="D37" s="238" t="s">
        <v>351</v>
      </c>
      <c r="E37" s="239">
        <v>50</v>
      </c>
      <c r="F37" s="240"/>
      <c r="G37" s="241">
        <f>ROUND(E37*F37,2)</f>
        <v>0</v>
      </c>
      <c r="H37" s="240"/>
      <c r="I37" s="241">
        <f>ROUND(E37*H37,2)</f>
        <v>0</v>
      </c>
      <c r="J37" s="240"/>
      <c r="K37" s="241">
        <f>ROUND(E37*J37,2)</f>
        <v>0</v>
      </c>
      <c r="L37" s="241">
        <v>21</v>
      </c>
      <c r="M37" s="241">
        <f>G37*(1+L37/100)</f>
        <v>0</v>
      </c>
      <c r="N37" s="239">
        <v>4.8999999999999998E-4</v>
      </c>
      <c r="O37" s="239">
        <f>ROUND(E37*N37,2)</f>
        <v>0.02</v>
      </c>
      <c r="P37" s="239">
        <v>2E-3</v>
      </c>
      <c r="Q37" s="239">
        <f>ROUND(E37*P37,2)</f>
        <v>0.1</v>
      </c>
      <c r="R37" s="241"/>
      <c r="S37" s="241" t="s">
        <v>238</v>
      </c>
      <c r="T37" s="242" t="s">
        <v>216</v>
      </c>
      <c r="U37" s="221">
        <v>0</v>
      </c>
      <c r="V37" s="221">
        <f>ROUND(E37*U37,2)</f>
        <v>0</v>
      </c>
      <c r="W37" s="221"/>
      <c r="X37" s="221" t="s">
        <v>217</v>
      </c>
      <c r="Y37" s="221" t="s">
        <v>218</v>
      </c>
      <c r="Z37" s="210"/>
      <c r="AA37" s="210"/>
      <c r="AB37" s="210"/>
      <c r="AC37" s="210"/>
      <c r="AD37" s="210"/>
      <c r="AE37" s="210"/>
      <c r="AF37" s="210"/>
      <c r="AG37" s="210" t="s">
        <v>234</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9" t="s">
        <v>1276</v>
      </c>
      <c r="D38" s="226"/>
      <c r="E38" s="227">
        <v>50</v>
      </c>
      <c r="F38" s="221"/>
      <c r="G38" s="221"/>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222</v>
      </c>
      <c r="AH38" s="210">
        <v>0</v>
      </c>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36">
        <v>12</v>
      </c>
      <c r="B39" s="237" t="s">
        <v>1777</v>
      </c>
      <c r="C39" s="247" t="s">
        <v>1778</v>
      </c>
      <c r="D39" s="238" t="s">
        <v>351</v>
      </c>
      <c r="E39" s="239">
        <v>50</v>
      </c>
      <c r="F39" s="240"/>
      <c r="G39" s="241">
        <f>ROUND(E39*F39,2)</f>
        <v>0</v>
      </c>
      <c r="H39" s="240"/>
      <c r="I39" s="241">
        <f>ROUND(E39*H39,2)</f>
        <v>0</v>
      </c>
      <c r="J39" s="240"/>
      <c r="K39" s="241">
        <f>ROUND(E39*J39,2)</f>
        <v>0</v>
      </c>
      <c r="L39" s="241">
        <v>21</v>
      </c>
      <c r="M39" s="241">
        <f>G39*(1+L39/100)</f>
        <v>0</v>
      </c>
      <c r="N39" s="239">
        <v>4.8999999999999998E-4</v>
      </c>
      <c r="O39" s="239">
        <f>ROUND(E39*N39,2)</f>
        <v>0.02</v>
      </c>
      <c r="P39" s="239">
        <v>8.9999999999999993E-3</v>
      </c>
      <c r="Q39" s="239">
        <f>ROUND(E39*P39,2)</f>
        <v>0.45</v>
      </c>
      <c r="R39" s="241"/>
      <c r="S39" s="241" t="s">
        <v>238</v>
      </c>
      <c r="T39" s="242" t="s">
        <v>216</v>
      </c>
      <c r="U39" s="221">
        <v>0</v>
      </c>
      <c r="V39" s="221">
        <f>ROUND(E39*U39,2)</f>
        <v>0</v>
      </c>
      <c r="W39" s="221"/>
      <c r="X39" s="221" t="s">
        <v>217</v>
      </c>
      <c r="Y39" s="221" t="s">
        <v>218</v>
      </c>
      <c r="Z39" s="210"/>
      <c r="AA39" s="210"/>
      <c r="AB39" s="210"/>
      <c r="AC39" s="210"/>
      <c r="AD39" s="210"/>
      <c r="AE39" s="210"/>
      <c r="AF39" s="210"/>
      <c r="AG39" s="210" t="s">
        <v>234</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2" x14ac:dyDescent="0.2">
      <c r="A40" s="217"/>
      <c r="B40" s="218"/>
      <c r="C40" s="249" t="s">
        <v>1276</v>
      </c>
      <c r="D40" s="226"/>
      <c r="E40" s="227">
        <v>50</v>
      </c>
      <c r="F40" s="221"/>
      <c r="G40" s="221"/>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222</v>
      </c>
      <c r="AH40" s="210">
        <v>0</v>
      </c>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36">
        <v>13</v>
      </c>
      <c r="B41" s="237" t="s">
        <v>1779</v>
      </c>
      <c r="C41" s="247" t="s">
        <v>1780</v>
      </c>
      <c r="D41" s="238" t="s">
        <v>351</v>
      </c>
      <c r="E41" s="239">
        <v>6</v>
      </c>
      <c r="F41" s="240"/>
      <c r="G41" s="241">
        <f>ROUND(E41*F41,2)</f>
        <v>0</v>
      </c>
      <c r="H41" s="240"/>
      <c r="I41" s="241">
        <f>ROUND(E41*H41,2)</f>
        <v>0</v>
      </c>
      <c r="J41" s="240"/>
      <c r="K41" s="241">
        <f>ROUND(E41*J41,2)</f>
        <v>0</v>
      </c>
      <c r="L41" s="241">
        <v>21</v>
      </c>
      <c r="M41" s="241">
        <f>G41*(1+L41/100)</f>
        <v>0</v>
      </c>
      <c r="N41" s="239">
        <v>4.8999999999999998E-4</v>
      </c>
      <c r="O41" s="239">
        <f>ROUND(E41*N41,2)</f>
        <v>0</v>
      </c>
      <c r="P41" s="239">
        <v>2.7E-2</v>
      </c>
      <c r="Q41" s="239">
        <f>ROUND(E41*P41,2)</f>
        <v>0.16</v>
      </c>
      <c r="R41" s="241"/>
      <c r="S41" s="241" t="s">
        <v>238</v>
      </c>
      <c r="T41" s="242" t="s">
        <v>216</v>
      </c>
      <c r="U41" s="221">
        <v>0</v>
      </c>
      <c r="V41" s="221">
        <f>ROUND(E41*U41,2)</f>
        <v>0</v>
      </c>
      <c r="W41" s="221"/>
      <c r="X41" s="221" t="s">
        <v>217</v>
      </c>
      <c r="Y41" s="221" t="s">
        <v>218</v>
      </c>
      <c r="Z41" s="210"/>
      <c r="AA41" s="210"/>
      <c r="AB41" s="210"/>
      <c r="AC41" s="210"/>
      <c r="AD41" s="210"/>
      <c r="AE41" s="210"/>
      <c r="AF41" s="210"/>
      <c r="AG41" s="210" t="s">
        <v>234</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2" x14ac:dyDescent="0.2">
      <c r="A42" s="217"/>
      <c r="B42" s="218"/>
      <c r="C42" s="248" t="s">
        <v>1781</v>
      </c>
      <c r="D42" s="243"/>
      <c r="E42" s="243"/>
      <c r="F42" s="243"/>
      <c r="G42" s="243"/>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221</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6">
        <v>14</v>
      </c>
      <c r="B43" s="237" t="s">
        <v>1782</v>
      </c>
      <c r="C43" s="247" t="s">
        <v>1783</v>
      </c>
      <c r="D43" s="238" t="s">
        <v>325</v>
      </c>
      <c r="E43" s="239">
        <v>11</v>
      </c>
      <c r="F43" s="240"/>
      <c r="G43" s="241">
        <f>ROUND(E43*F43,2)</f>
        <v>0</v>
      </c>
      <c r="H43" s="240"/>
      <c r="I43" s="241">
        <f>ROUND(E43*H43,2)</f>
        <v>0</v>
      </c>
      <c r="J43" s="240"/>
      <c r="K43" s="241">
        <f>ROUND(E43*J43,2)</f>
        <v>0</v>
      </c>
      <c r="L43" s="241">
        <v>21</v>
      </c>
      <c r="M43" s="241">
        <f>G43*(1+L43/100)</f>
        <v>0</v>
      </c>
      <c r="N43" s="239">
        <v>0</v>
      </c>
      <c r="O43" s="239">
        <f>ROUND(E43*N43,2)</f>
        <v>0</v>
      </c>
      <c r="P43" s="239">
        <v>2E-3</v>
      </c>
      <c r="Q43" s="239">
        <f>ROUND(E43*P43,2)</f>
        <v>0.02</v>
      </c>
      <c r="R43" s="241"/>
      <c r="S43" s="241" t="s">
        <v>215</v>
      </c>
      <c r="T43" s="242" t="s">
        <v>216</v>
      </c>
      <c r="U43" s="221">
        <v>0</v>
      </c>
      <c r="V43" s="221">
        <f>ROUND(E43*U43,2)</f>
        <v>0</v>
      </c>
      <c r="W43" s="221"/>
      <c r="X43" s="221" t="s">
        <v>217</v>
      </c>
      <c r="Y43" s="221" t="s">
        <v>218</v>
      </c>
      <c r="Z43" s="210"/>
      <c r="AA43" s="210"/>
      <c r="AB43" s="210"/>
      <c r="AC43" s="210"/>
      <c r="AD43" s="210"/>
      <c r="AE43" s="210"/>
      <c r="AF43" s="210"/>
      <c r="AG43" s="210" t="s">
        <v>234</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8" t="s">
        <v>1784</v>
      </c>
      <c r="D44" s="243"/>
      <c r="E44" s="243"/>
      <c r="F44" s="243"/>
      <c r="G44" s="243"/>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221</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x14ac:dyDescent="0.2">
      <c r="A45" s="229" t="s">
        <v>210</v>
      </c>
      <c r="B45" s="230" t="s">
        <v>128</v>
      </c>
      <c r="C45" s="246" t="s">
        <v>129</v>
      </c>
      <c r="D45" s="231"/>
      <c r="E45" s="232"/>
      <c r="F45" s="233"/>
      <c r="G45" s="233">
        <f>SUMIF(AG46:AG46,"&lt;&gt;NOR",G46:G46)</f>
        <v>0</v>
      </c>
      <c r="H45" s="233"/>
      <c r="I45" s="233">
        <f>SUM(I46:I46)</f>
        <v>0</v>
      </c>
      <c r="J45" s="233"/>
      <c r="K45" s="233">
        <f>SUM(K46:K46)</f>
        <v>0</v>
      </c>
      <c r="L45" s="233"/>
      <c r="M45" s="233">
        <f>SUM(M46:M46)</f>
        <v>0</v>
      </c>
      <c r="N45" s="232"/>
      <c r="O45" s="232">
        <f>SUM(O46:O46)</f>
        <v>0</v>
      </c>
      <c r="P45" s="232"/>
      <c r="Q45" s="232">
        <f>SUM(Q46:Q46)</f>
        <v>0</v>
      </c>
      <c r="R45" s="233"/>
      <c r="S45" s="233"/>
      <c r="T45" s="234"/>
      <c r="U45" s="228"/>
      <c r="V45" s="228">
        <f>SUM(V46:V46)</f>
        <v>0</v>
      </c>
      <c r="W45" s="228"/>
      <c r="X45" s="228"/>
      <c r="Y45" s="228"/>
      <c r="AG45" t="s">
        <v>211</v>
      </c>
    </row>
    <row r="46" spans="1:60" outlineLevel="1" x14ac:dyDescent="0.2">
      <c r="A46" s="254">
        <v>15</v>
      </c>
      <c r="B46" s="255" t="s">
        <v>1181</v>
      </c>
      <c r="C46" s="262" t="s">
        <v>1182</v>
      </c>
      <c r="D46" s="256" t="s">
        <v>380</v>
      </c>
      <c r="E46" s="257">
        <v>1.48065</v>
      </c>
      <c r="F46" s="258"/>
      <c r="G46" s="259">
        <f>ROUND(E46*F46,2)</f>
        <v>0</v>
      </c>
      <c r="H46" s="258"/>
      <c r="I46" s="259">
        <f>ROUND(E46*H46,2)</f>
        <v>0</v>
      </c>
      <c r="J46" s="258"/>
      <c r="K46" s="259">
        <f>ROUND(E46*J46,2)</f>
        <v>0</v>
      </c>
      <c r="L46" s="259">
        <v>21</v>
      </c>
      <c r="M46" s="259">
        <f>G46*(1+L46/100)</f>
        <v>0</v>
      </c>
      <c r="N46" s="257">
        <v>0</v>
      </c>
      <c r="O46" s="257">
        <f>ROUND(E46*N46,2)</f>
        <v>0</v>
      </c>
      <c r="P46" s="257">
        <v>0</v>
      </c>
      <c r="Q46" s="257">
        <f>ROUND(E46*P46,2)</f>
        <v>0</v>
      </c>
      <c r="R46" s="259"/>
      <c r="S46" s="259" t="s">
        <v>238</v>
      </c>
      <c r="T46" s="260" t="s">
        <v>216</v>
      </c>
      <c r="U46" s="221">
        <v>0</v>
      </c>
      <c r="V46" s="221">
        <f>ROUND(E46*U46,2)</f>
        <v>0</v>
      </c>
      <c r="W46" s="221"/>
      <c r="X46" s="221" t="s">
        <v>381</v>
      </c>
      <c r="Y46" s="221" t="s">
        <v>218</v>
      </c>
      <c r="Z46" s="210"/>
      <c r="AA46" s="210"/>
      <c r="AB46" s="210"/>
      <c r="AC46" s="210"/>
      <c r="AD46" s="210"/>
      <c r="AE46" s="210"/>
      <c r="AF46" s="210"/>
      <c r="AG46" s="210" t="s">
        <v>382</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x14ac:dyDescent="0.2">
      <c r="A47" s="229" t="s">
        <v>210</v>
      </c>
      <c r="B47" s="230" t="s">
        <v>172</v>
      </c>
      <c r="C47" s="246" t="s">
        <v>173</v>
      </c>
      <c r="D47" s="231"/>
      <c r="E47" s="232"/>
      <c r="F47" s="233"/>
      <c r="G47" s="233">
        <f>SUMIF(AG48:AG125,"&lt;&gt;NOR",G48:G125)</f>
        <v>0</v>
      </c>
      <c r="H47" s="233"/>
      <c r="I47" s="233">
        <f>SUM(I48:I125)</f>
        <v>0</v>
      </c>
      <c r="J47" s="233"/>
      <c r="K47" s="233">
        <f>SUM(K48:K125)</f>
        <v>0</v>
      </c>
      <c r="L47" s="233"/>
      <c r="M47" s="233">
        <f>SUM(M48:M125)</f>
        <v>0</v>
      </c>
      <c r="N47" s="232"/>
      <c r="O47" s="232">
        <f>SUM(O48:O125)</f>
        <v>0.26</v>
      </c>
      <c r="P47" s="232"/>
      <c r="Q47" s="232">
        <f>SUM(Q48:Q125)</f>
        <v>0.03</v>
      </c>
      <c r="R47" s="233"/>
      <c r="S47" s="233"/>
      <c r="T47" s="234"/>
      <c r="U47" s="228"/>
      <c r="V47" s="228">
        <f>SUM(V48:V125)</f>
        <v>0</v>
      </c>
      <c r="W47" s="228"/>
      <c r="X47" s="228"/>
      <c r="Y47" s="228"/>
      <c r="AG47" t="s">
        <v>211</v>
      </c>
    </row>
    <row r="48" spans="1:60" outlineLevel="1" x14ac:dyDescent="0.2">
      <c r="A48" s="236">
        <v>16</v>
      </c>
      <c r="B48" s="237" t="s">
        <v>1785</v>
      </c>
      <c r="C48" s="247" t="s">
        <v>1786</v>
      </c>
      <c r="D48" s="238" t="s">
        <v>351</v>
      </c>
      <c r="E48" s="239">
        <v>250</v>
      </c>
      <c r="F48" s="240"/>
      <c r="G48" s="241">
        <f>ROUND(E48*F48,2)</f>
        <v>0</v>
      </c>
      <c r="H48" s="240"/>
      <c r="I48" s="241">
        <f>ROUND(E48*H48,2)</f>
        <v>0</v>
      </c>
      <c r="J48" s="240"/>
      <c r="K48" s="241">
        <f>ROUND(E48*J48,2)</f>
        <v>0</v>
      </c>
      <c r="L48" s="241">
        <v>21</v>
      </c>
      <c r="M48" s="241">
        <f>G48*(1+L48/100)</f>
        <v>0</v>
      </c>
      <c r="N48" s="239">
        <v>0</v>
      </c>
      <c r="O48" s="239">
        <f>ROUND(E48*N48,2)</f>
        <v>0</v>
      </c>
      <c r="P48" s="239">
        <v>0</v>
      </c>
      <c r="Q48" s="239">
        <f>ROUND(E48*P48,2)</f>
        <v>0</v>
      </c>
      <c r="R48" s="241"/>
      <c r="S48" s="241" t="s">
        <v>238</v>
      </c>
      <c r="T48" s="242" t="s">
        <v>216</v>
      </c>
      <c r="U48" s="221">
        <v>0</v>
      </c>
      <c r="V48" s="221">
        <f>ROUND(E48*U48,2)</f>
        <v>0</v>
      </c>
      <c r="W48" s="221"/>
      <c r="X48" s="221" t="s">
        <v>217</v>
      </c>
      <c r="Y48" s="221" t="s">
        <v>218</v>
      </c>
      <c r="Z48" s="210"/>
      <c r="AA48" s="210"/>
      <c r="AB48" s="210"/>
      <c r="AC48" s="210"/>
      <c r="AD48" s="210"/>
      <c r="AE48" s="210"/>
      <c r="AF48" s="210"/>
      <c r="AG48" s="210" t="s">
        <v>291</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2" x14ac:dyDescent="0.2">
      <c r="A49" s="217"/>
      <c r="B49" s="218"/>
      <c r="C49" s="248" t="s">
        <v>1787</v>
      </c>
      <c r="D49" s="243"/>
      <c r="E49" s="243"/>
      <c r="F49" s="243"/>
      <c r="G49" s="243"/>
      <c r="H49" s="221"/>
      <c r="I49" s="221"/>
      <c r="J49" s="221"/>
      <c r="K49" s="221"/>
      <c r="L49" s="221"/>
      <c r="M49" s="221"/>
      <c r="N49" s="220"/>
      <c r="O49" s="220"/>
      <c r="P49" s="220"/>
      <c r="Q49" s="220"/>
      <c r="R49" s="221"/>
      <c r="S49" s="221"/>
      <c r="T49" s="221"/>
      <c r="U49" s="221"/>
      <c r="V49" s="221"/>
      <c r="W49" s="221"/>
      <c r="X49" s="221"/>
      <c r="Y49" s="221"/>
      <c r="Z49" s="210"/>
      <c r="AA49" s="210"/>
      <c r="AB49" s="210"/>
      <c r="AC49" s="210"/>
      <c r="AD49" s="210"/>
      <c r="AE49" s="210"/>
      <c r="AF49" s="210"/>
      <c r="AG49" s="210" t="s">
        <v>221</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36">
        <v>17</v>
      </c>
      <c r="B50" s="237" t="s">
        <v>1788</v>
      </c>
      <c r="C50" s="247" t="s">
        <v>1789</v>
      </c>
      <c r="D50" s="238" t="s">
        <v>351</v>
      </c>
      <c r="E50" s="239">
        <v>10</v>
      </c>
      <c r="F50" s="240"/>
      <c r="G50" s="241">
        <f>ROUND(E50*F50,2)</f>
        <v>0</v>
      </c>
      <c r="H50" s="240"/>
      <c r="I50" s="241">
        <f>ROUND(E50*H50,2)</f>
        <v>0</v>
      </c>
      <c r="J50" s="240"/>
      <c r="K50" s="241">
        <f>ROUND(E50*J50,2)</f>
        <v>0</v>
      </c>
      <c r="L50" s="241">
        <v>21</v>
      </c>
      <c r="M50" s="241">
        <f>G50*(1+L50/100)</f>
        <v>0</v>
      </c>
      <c r="N50" s="239">
        <v>1.2E-4</v>
      </c>
      <c r="O50" s="239">
        <f>ROUND(E50*N50,2)</f>
        <v>0</v>
      </c>
      <c r="P50" s="239">
        <v>0</v>
      </c>
      <c r="Q50" s="239">
        <f>ROUND(E50*P50,2)</f>
        <v>0</v>
      </c>
      <c r="R50" s="241"/>
      <c r="S50" s="241" t="s">
        <v>238</v>
      </c>
      <c r="T50" s="242" t="s">
        <v>216</v>
      </c>
      <c r="U50" s="221">
        <v>0</v>
      </c>
      <c r="V50" s="221">
        <f>ROUND(E50*U50,2)</f>
        <v>0</v>
      </c>
      <c r="W50" s="221"/>
      <c r="X50" s="221" t="s">
        <v>217</v>
      </c>
      <c r="Y50" s="221" t="s">
        <v>218</v>
      </c>
      <c r="Z50" s="210"/>
      <c r="AA50" s="210"/>
      <c r="AB50" s="210"/>
      <c r="AC50" s="210"/>
      <c r="AD50" s="210"/>
      <c r="AE50" s="210"/>
      <c r="AF50" s="210"/>
      <c r="AG50" s="210" t="s">
        <v>291</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2" x14ac:dyDescent="0.2">
      <c r="A51" s="217"/>
      <c r="B51" s="218"/>
      <c r="C51" s="248" t="s">
        <v>1790</v>
      </c>
      <c r="D51" s="243"/>
      <c r="E51" s="243"/>
      <c r="F51" s="243"/>
      <c r="G51" s="243"/>
      <c r="H51" s="221"/>
      <c r="I51" s="221"/>
      <c r="J51" s="221"/>
      <c r="K51" s="221"/>
      <c r="L51" s="221"/>
      <c r="M51" s="221"/>
      <c r="N51" s="220"/>
      <c r="O51" s="220"/>
      <c r="P51" s="220"/>
      <c r="Q51" s="220"/>
      <c r="R51" s="221"/>
      <c r="S51" s="221"/>
      <c r="T51" s="221"/>
      <c r="U51" s="221"/>
      <c r="V51" s="221"/>
      <c r="W51" s="221"/>
      <c r="X51" s="221"/>
      <c r="Y51" s="221"/>
      <c r="Z51" s="210"/>
      <c r="AA51" s="210"/>
      <c r="AB51" s="210"/>
      <c r="AC51" s="210"/>
      <c r="AD51" s="210"/>
      <c r="AE51" s="210"/>
      <c r="AF51" s="210"/>
      <c r="AG51" s="210" t="s">
        <v>221</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36">
        <v>18</v>
      </c>
      <c r="B52" s="237" t="s">
        <v>1791</v>
      </c>
      <c r="C52" s="247" t="s">
        <v>1792</v>
      </c>
      <c r="D52" s="238" t="s">
        <v>325</v>
      </c>
      <c r="E52" s="239">
        <v>11</v>
      </c>
      <c r="F52" s="240"/>
      <c r="G52" s="241">
        <f>ROUND(E52*F52,2)</f>
        <v>0</v>
      </c>
      <c r="H52" s="240"/>
      <c r="I52" s="241">
        <f>ROUND(E52*H52,2)</f>
        <v>0</v>
      </c>
      <c r="J52" s="240"/>
      <c r="K52" s="241">
        <f>ROUND(E52*J52,2)</f>
        <v>0</v>
      </c>
      <c r="L52" s="241">
        <v>21</v>
      </c>
      <c r="M52" s="241">
        <f>G52*(1+L52/100)</f>
        <v>0</v>
      </c>
      <c r="N52" s="239">
        <v>9.0000000000000006E-5</v>
      </c>
      <c r="O52" s="239">
        <f>ROUND(E52*N52,2)</f>
        <v>0</v>
      </c>
      <c r="P52" s="239">
        <v>0</v>
      </c>
      <c r="Q52" s="239">
        <f>ROUND(E52*P52,2)</f>
        <v>0</v>
      </c>
      <c r="R52" s="241"/>
      <c r="S52" s="241" t="s">
        <v>238</v>
      </c>
      <c r="T52" s="242" t="s">
        <v>216</v>
      </c>
      <c r="U52" s="221">
        <v>0</v>
      </c>
      <c r="V52" s="221">
        <f>ROUND(E52*U52,2)</f>
        <v>0</v>
      </c>
      <c r="W52" s="221"/>
      <c r="X52" s="221" t="s">
        <v>217</v>
      </c>
      <c r="Y52" s="221" t="s">
        <v>218</v>
      </c>
      <c r="Z52" s="210"/>
      <c r="AA52" s="210"/>
      <c r="AB52" s="210"/>
      <c r="AC52" s="210"/>
      <c r="AD52" s="210"/>
      <c r="AE52" s="210"/>
      <c r="AF52" s="210"/>
      <c r="AG52" s="210" t="s">
        <v>291</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2" x14ac:dyDescent="0.2">
      <c r="A53" s="217"/>
      <c r="B53" s="218"/>
      <c r="C53" s="248" t="s">
        <v>1793</v>
      </c>
      <c r="D53" s="243"/>
      <c r="E53" s="243"/>
      <c r="F53" s="243"/>
      <c r="G53" s="243"/>
      <c r="H53" s="221"/>
      <c r="I53" s="221"/>
      <c r="J53" s="221"/>
      <c r="K53" s="221"/>
      <c r="L53" s="221"/>
      <c r="M53" s="221"/>
      <c r="N53" s="220"/>
      <c r="O53" s="220"/>
      <c r="P53" s="220"/>
      <c r="Q53" s="220"/>
      <c r="R53" s="221"/>
      <c r="S53" s="221"/>
      <c r="T53" s="221"/>
      <c r="U53" s="221"/>
      <c r="V53" s="221"/>
      <c r="W53" s="221"/>
      <c r="X53" s="221"/>
      <c r="Y53" s="221"/>
      <c r="Z53" s="210"/>
      <c r="AA53" s="210"/>
      <c r="AB53" s="210"/>
      <c r="AC53" s="210"/>
      <c r="AD53" s="210"/>
      <c r="AE53" s="210"/>
      <c r="AF53" s="210"/>
      <c r="AG53" s="210" t="s">
        <v>221</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2" x14ac:dyDescent="0.2">
      <c r="A54" s="217"/>
      <c r="B54" s="218"/>
      <c r="C54" s="249" t="s">
        <v>1794</v>
      </c>
      <c r="D54" s="226"/>
      <c r="E54" s="227">
        <v>2</v>
      </c>
      <c r="F54" s="221"/>
      <c r="G54" s="221"/>
      <c r="H54" s="221"/>
      <c r="I54" s="221"/>
      <c r="J54" s="221"/>
      <c r="K54" s="221"/>
      <c r="L54" s="221"/>
      <c r="M54" s="221"/>
      <c r="N54" s="220"/>
      <c r="O54" s="220"/>
      <c r="P54" s="220"/>
      <c r="Q54" s="220"/>
      <c r="R54" s="221"/>
      <c r="S54" s="221"/>
      <c r="T54" s="221"/>
      <c r="U54" s="221"/>
      <c r="V54" s="221"/>
      <c r="W54" s="221"/>
      <c r="X54" s="221"/>
      <c r="Y54" s="221"/>
      <c r="Z54" s="210"/>
      <c r="AA54" s="210"/>
      <c r="AB54" s="210"/>
      <c r="AC54" s="210"/>
      <c r="AD54" s="210"/>
      <c r="AE54" s="210"/>
      <c r="AF54" s="210"/>
      <c r="AG54" s="210" t="s">
        <v>222</v>
      </c>
      <c r="AH54" s="210">
        <v>0</v>
      </c>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3" x14ac:dyDescent="0.2">
      <c r="A55" s="217"/>
      <c r="B55" s="218"/>
      <c r="C55" s="249" t="s">
        <v>1795</v>
      </c>
      <c r="D55" s="226"/>
      <c r="E55" s="227">
        <v>5</v>
      </c>
      <c r="F55" s="221"/>
      <c r="G55" s="221"/>
      <c r="H55" s="221"/>
      <c r="I55" s="221"/>
      <c r="J55" s="221"/>
      <c r="K55" s="221"/>
      <c r="L55" s="221"/>
      <c r="M55" s="221"/>
      <c r="N55" s="220"/>
      <c r="O55" s="220"/>
      <c r="P55" s="220"/>
      <c r="Q55" s="220"/>
      <c r="R55" s="221"/>
      <c r="S55" s="221"/>
      <c r="T55" s="221"/>
      <c r="U55" s="221"/>
      <c r="V55" s="221"/>
      <c r="W55" s="221"/>
      <c r="X55" s="221"/>
      <c r="Y55" s="221"/>
      <c r="Z55" s="210"/>
      <c r="AA55" s="210"/>
      <c r="AB55" s="210"/>
      <c r="AC55" s="210"/>
      <c r="AD55" s="210"/>
      <c r="AE55" s="210"/>
      <c r="AF55" s="210"/>
      <c r="AG55" s="210" t="s">
        <v>222</v>
      </c>
      <c r="AH55" s="210">
        <v>0</v>
      </c>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3" x14ac:dyDescent="0.2">
      <c r="A56" s="217"/>
      <c r="B56" s="218"/>
      <c r="C56" s="249" t="s">
        <v>1796</v>
      </c>
      <c r="D56" s="226"/>
      <c r="E56" s="227">
        <v>4</v>
      </c>
      <c r="F56" s="221"/>
      <c r="G56" s="221"/>
      <c r="H56" s="221"/>
      <c r="I56" s="221"/>
      <c r="J56" s="221"/>
      <c r="K56" s="221"/>
      <c r="L56" s="221"/>
      <c r="M56" s="221"/>
      <c r="N56" s="220"/>
      <c r="O56" s="220"/>
      <c r="P56" s="220"/>
      <c r="Q56" s="220"/>
      <c r="R56" s="221"/>
      <c r="S56" s="221"/>
      <c r="T56" s="221"/>
      <c r="U56" s="221"/>
      <c r="V56" s="221"/>
      <c r="W56" s="221"/>
      <c r="X56" s="221"/>
      <c r="Y56" s="221"/>
      <c r="Z56" s="210"/>
      <c r="AA56" s="210"/>
      <c r="AB56" s="210"/>
      <c r="AC56" s="210"/>
      <c r="AD56" s="210"/>
      <c r="AE56" s="210"/>
      <c r="AF56" s="210"/>
      <c r="AG56" s="210" t="s">
        <v>222</v>
      </c>
      <c r="AH56" s="210">
        <v>0</v>
      </c>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1" x14ac:dyDescent="0.2">
      <c r="A57" s="236">
        <v>19</v>
      </c>
      <c r="B57" s="237" t="s">
        <v>1797</v>
      </c>
      <c r="C57" s="247" t="s">
        <v>1798</v>
      </c>
      <c r="D57" s="238" t="s">
        <v>325</v>
      </c>
      <c r="E57" s="239">
        <v>7</v>
      </c>
      <c r="F57" s="240"/>
      <c r="G57" s="241">
        <f>ROUND(E57*F57,2)</f>
        <v>0</v>
      </c>
      <c r="H57" s="240"/>
      <c r="I57" s="241">
        <f>ROUND(E57*H57,2)</f>
        <v>0</v>
      </c>
      <c r="J57" s="240"/>
      <c r="K57" s="241">
        <f>ROUND(E57*J57,2)</f>
        <v>0</v>
      </c>
      <c r="L57" s="241">
        <v>21</v>
      </c>
      <c r="M57" s="241">
        <f>G57*(1+L57/100)</f>
        <v>0</v>
      </c>
      <c r="N57" s="239">
        <v>3.2000000000000003E-4</v>
      </c>
      <c r="O57" s="239">
        <f>ROUND(E57*N57,2)</f>
        <v>0</v>
      </c>
      <c r="P57" s="239">
        <v>0</v>
      </c>
      <c r="Q57" s="239">
        <f>ROUND(E57*P57,2)</f>
        <v>0</v>
      </c>
      <c r="R57" s="241"/>
      <c r="S57" s="241" t="s">
        <v>238</v>
      </c>
      <c r="T57" s="242" t="s">
        <v>216</v>
      </c>
      <c r="U57" s="221">
        <v>0</v>
      </c>
      <c r="V57" s="221">
        <f>ROUND(E57*U57,2)</f>
        <v>0</v>
      </c>
      <c r="W57" s="221"/>
      <c r="X57" s="221" t="s">
        <v>217</v>
      </c>
      <c r="Y57" s="221" t="s">
        <v>218</v>
      </c>
      <c r="Z57" s="210"/>
      <c r="AA57" s="210"/>
      <c r="AB57" s="210"/>
      <c r="AC57" s="210"/>
      <c r="AD57" s="210"/>
      <c r="AE57" s="210"/>
      <c r="AF57" s="210"/>
      <c r="AG57" s="210" t="s">
        <v>291</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2" x14ac:dyDescent="0.2">
      <c r="A58" s="217"/>
      <c r="B58" s="218"/>
      <c r="C58" s="248" t="s">
        <v>1799</v>
      </c>
      <c r="D58" s="243"/>
      <c r="E58" s="243"/>
      <c r="F58" s="243"/>
      <c r="G58" s="243"/>
      <c r="H58" s="221"/>
      <c r="I58" s="221"/>
      <c r="J58" s="221"/>
      <c r="K58" s="221"/>
      <c r="L58" s="221"/>
      <c r="M58" s="221"/>
      <c r="N58" s="220"/>
      <c r="O58" s="220"/>
      <c r="P58" s="220"/>
      <c r="Q58" s="220"/>
      <c r="R58" s="221"/>
      <c r="S58" s="221"/>
      <c r="T58" s="221"/>
      <c r="U58" s="221"/>
      <c r="V58" s="221"/>
      <c r="W58" s="221"/>
      <c r="X58" s="221"/>
      <c r="Y58" s="221"/>
      <c r="Z58" s="210"/>
      <c r="AA58" s="210"/>
      <c r="AB58" s="210"/>
      <c r="AC58" s="210"/>
      <c r="AD58" s="210"/>
      <c r="AE58" s="210"/>
      <c r="AF58" s="210"/>
      <c r="AG58" s="210" t="s">
        <v>221</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3" x14ac:dyDescent="0.2">
      <c r="A59" s="217"/>
      <c r="B59" s="218"/>
      <c r="C59" s="250" t="s">
        <v>1800</v>
      </c>
      <c r="D59" s="244"/>
      <c r="E59" s="244"/>
      <c r="F59" s="244"/>
      <c r="G59" s="244"/>
      <c r="H59" s="221"/>
      <c r="I59" s="221"/>
      <c r="J59" s="221"/>
      <c r="K59" s="221"/>
      <c r="L59" s="221"/>
      <c r="M59" s="221"/>
      <c r="N59" s="220"/>
      <c r="O59" s="220"/>
      <c r="P59" s="220"/>
      <c r="Q59" s="220"/>
      <c r="R59" s="221"/>
      <c r="S59" s="221"/>
      <c r="T59" s="221"/>
      <c r="U59" s="221"/>
      <c r="V59" s="221"/>
      <c r="W59" s="221"/>
      <c r="X59" s="221"/>
      <c r="Y59" s="221"/>
      <c r="Z59" s="210"/>
      <c r="AA59" s="210"/>
      <c r="AB59" s="210"/>
      <c r="AC59" s="210"/>
      <c r="AD59" s="210"/>
      <c r="AE59" s="210"/>
      <c r="AF59" s="210"/>
      <c r="AG59" s="210" t="s">
        <v>221</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1" x14ac:dyDescent="0.2">
      <c r="A60" s="236">
        <v>20</v>
      </c>
      <c r="B60" s="237" t="s">
        <v>1801</v>
      </c>
      <c r="C60" s="247" t="s">
        <v>1802</v>
      </c>
      <c r="D60" s="238" t="s">
        <v>351</v>
      </c>
      <c r="E60" s="239">
        <v>40</v>
      </c>
      <c r="F60" s="240"/>
      <c r="G60" s="241">
        <f>ROUND(E60*F60,2)</f>
        <v>0</v>
      </c>
      <c r="H60" s="240"/>
      <c r="I60" s="241">
        <f>ROUND(E60*H60,2)</f>
        <v>0</v>
      </c>
      <c r="J60" s="240"/>
      <c r="K60" s="241">
        <f>ROUND(E60*J60,2)</f>
        <v>0</v>
      </c>
      <c r="L60" s="241">
        <v>21</v>
      </c>
      <c r="M60" s="241">
        <f>G60*(1+L60/100)</f>
        <v>0</v>
      </c>
      <c r="N60" s="239">
        <v>0</v>
      </c>
      <c r="O60" s="239">
        <f>ROUND(E60*N60,2)</f>
        <v>0</v>
      </c>
      <c r="P60" s="239">
        <v>0</v>
      </c>
      <c r="Q60" s="239">
        <f>ROUND(E60*P60,2)</f>
        <v>0</v>
      </c>
      <c r="R60" s="241"/>
      <c r="S60" s="241" t="s">
        <v>238</v>
      </c>
      <c r="T60" s="242" t="s">
        <v>216</v>
      </c>
      <c r="U60" s="221">
        <v>0</v>
      </c>
      <c r="V60" s="221">
        <f>ROUND(E60*U60,2)</f>
        <v>0</v>
      </c>
      <c r="W60" s="221"/>
      <c r="X60" s="221" t="s">
        <v>217</v>
      </c>
      <c r="Y60" s="221" t="s">
        <v>218</v>
      </c>
      <c r="Z60" s="210"/>
      <c r="AA60" s="210"/>
      <c r="AB60" s="210"/>
      <c r="AC60" s="210"/>
      <c r="AD60" s="210"/>
      <c r="AE60" s="210"/>
      <c r="AF60" s="210"/>
      <c r="AG60" s="210" t="s">
        <v>291</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2" x14ac:dyDescent="0.2">
      <c r="A61" s="217"/>
      <c r="B61" s="218"/>
      <c r="C61" s="248" t="s">
        <v>1803</v>
      </c>
      <c r="D61" s="243"/>
      <c r="E61" s="243"/>
      <c r="F61" s="243"/>
      <c r="G61" s="243"/>
      <c r="H61" s="221"/>
      <c r="I61" s="221"/>
      <c r="J61" s="221"/>
      <c r="K61" s="221"/>
      <c r="L61" s="221"/>
      <c r="M61" s="221"/>
      <c r="N61" s="220"/>
      <c r="O61" s="220"/>
      <c r="P61" s="220"/>
      <c r="Q61" s="220"/>
      <c r="R61" s="221"/>
      <c r="S61" s="221"/>
      <c r="T61" s="221"/>
      <c r="U61" s="221"/>
      <c r="V61" s="221"/>
      <c r="W61" s="221"/>
      <c r="X61" s="221"/>
      <c r="Y61" s="221"/>
      <c r="Z61" s="210"/>
      <c r="AA61" s="210"/>
      <c r="AB61" s="210"/>
      <c r="AC61" s="210"/>
      <c r="AD61" s="210"/>
      <c r="AE61" s="210"/>
      <c r="AF61" s="210"/>
      <c r="AG61" s="210" t="s">
        <v>221</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36">
        <v>21</v>
      </c>
      <c r="B62" s="237" t="s">
        <v>1804</v>
      </c>
      <c r="C62" s="247" t="s">
        <v>1805</v>
      </c>
      <c r="D62" s="238" t="s">
        <v>325</v>
      </c>
      <c r="E62" s="239">
        <v>6</v>
      </c>
      <c r="F62" s="240"/>
      <c r="G62" s="241">
        <f>ROUND(E62*F62,2)</f>
        <v>0</v>
      </c>
      <c r="H62" s="240"/>
      <c r="I62" s="241">
        <f>ROUND(E62*H62,2)</f>
        <v>0</v>
      </c>
      <c r="J62" s="240"/>
      <c r="K62" s="241">
        <f>ROUND(E62*J62,2)</f>
        <v>0</v>
      </c>
      <c r="L62" s="241">
        <v>21</v>
      </c>
      <c r="M62" s="241">
        <f>G62*(1+L62/100)</f>
        <v>0</v>
      </c>
      <c r="N62" s="239">
        <v>0</v>
      </c>
      <c r="O62" s="239">
        <f>ROUND(E62*N62,2)</f>
        <v>0</v>
      </c>
      <c r="P62" s="239">
        <v>0</v>
      </c>
      <c r="Q62" s="239">
        <f>ROUND(E62*P62,2)</f>
        <v>0</v>
      </c>
      <c r="R62" s="241"/>
      <c r="S62" s="241" t="s">
        <v>238</v>
      </c>
      <c r="T62" s="242" t="s">
        <v>216</v>
      </c>
      <c r="U62" s="221">
        <v>0</v>
      </c>
      <c r="V62" s="221">
        <f>ROUND(E62*U62,2)</f>
        <v>0</v>
      </c>
      <c r="W62" s="221"/>
      <c r="X62" s="221" t="s">
        <v>217</v>
      </c>
      <c r="Y62" s="221" t="s">
        <v>218</v>
      </c>
      <c r="Z62" s="210"/>
      <c r="AA62" s="210"/>
      <c r="AB62" s="210"/>
      <c r="AC62" s="210"/>
      <c r="AD62" s="210"/>
      <c r="AE62" s="210"/>
      <c r="AF62" s="210"/>
      <c r="AG62" s="210" t="s">
        <v>291</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2" x14ac:dyDescent="0.2">
      <c r="A63" s="217"/>
      <c r="B63" s="218"/>
      <c r="C63" s="248" t="s">
        <v>1806</v>
      </c>
      <c r="D63" s="243"/>
      <c r="E63" s="243"/>
      <c r="F63" s="243"/>
      <c r="G63" s="243"/>
      <c r="H63" s="221"/>
      <c r="I63" s="221"/>
      <c r="J63" s="221"/>
      <c r="K63" s="221"/>
      <c r="L63" s="221"/>
      <c r="M63" s="221"/>
      <c r="N63" s="220"/>
      <c r="O63" s="220"/>
      <c r="P63" s="220"/>
      <c r="Q63" s="220"/>
      <c r="R63" s="221"/>
      <c r="S63" s="221"/>
      <c r="T63" s="221"/>
      <c r="U63" s="221"/>
      <c r="V63" s="221"/>
      <c r="W63" s="221"/>
      <c r="X63" s="221"/>
      <c r="Y63" s="221"/>
      <c r="Z63" s="210"/>
      <c r="AA63" s="210"/>
      <c r="AB63" s="210"/>
      <c r="AC63" s="210"/>
      <c r="AD63" s="210"/>
      <c r="AE63" s="210"/>
      <c r="AF63" s="210"/>
      <c r="AG63" s="210" t="s">
        <v>221</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1" x14ac:dyDescent="0.2">
      <c r="A64" s="236">
        <v>22</v>
      </c>
      <c r="B64" s="237" t="s">
        <v>1807</v>
      </c>
      <c r="C64" s="247" t="s">
        <v>1808</v>
      </c>
      <c r="D64" s="238" t="s">
        <v>325</v>
      </c>
      <c r="E64" s="239">
        <v>10</v>
      </c>
      <c r="F64" s="240"/>
      <c r="G64" s="241">
        <f>ROUND(E64*F64,2)</f>
        <v>0</v>
      </c>
      <c r="H64" s="240"/>
      <c r="I64" s="241">
        <f>ROUND(E64*H64,2)</f>
        <v>0</v>
      </c>
      <c r="J64" s="240"/>
      <c r="K64" s="241">
        <f>ROUND(E64*J64,2)</f>
        <v>0</v>
      </c>
      <c r="L64" s="241">
        <v>21</v>
      </c>
      <c r="M64" s="241">
        <f>G64*(1+L64/100)</f>
        <v>0</v>
      </c>
      <c r="N64" s="239">
        <v>0</v>
      </c>
      <c r="O64" s="239">
        <f>ROUND(E64*N64,2)</f>
        <v>0</v>
      </c>
      <c r="P64" s="239">
        <v>0</v>
      </c>
      <c r="Q64" s="239">
        <f>ROUND(E64*P64,2)</f>
        <v>0</v>
      </c>
      <c r="R64" s="241"/>
      <c r="S64" s="241" t="s">
        <v>238</v>
      </c>
      <c r="T64" s="242" t="s">
        <v>216</v>
      </c>
      <c r="U64" s="221">
        <v>0</v>
      </c>
      <c r="V64" s="221">
        <f>ROUND(E64*U64,2)</f>
        <v>0</v>
      </c>
      <c r="W64" s="221"/>
      <c r="X64" s="221" t="s">
        <v>217</v>
      </c>
      <c r="Y64" s="221" t="s">
        <v>218</v>
      </c>
      <c r="Z64" s="210"/>
      <c r="AA64" s="210"/>
      <c r="AB64" s="210"/>
      <c r="AC64" s="210"/>
      <c r="AD64" s="210"/>
      <c r="AE64" s="210"/>
      <c r="AF64" s="210"/>
      <c r="AG64" s="210" t="s">
        <v>291</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2" x14ac:dyDescent="0.2">
      <c r="A65" s="217"/>
      <c r="B65" s="218"/>
      <c r="C65" s="248" t="s">
        <v>1806</v>
      </c>
      <c r="D65" s="243"/>
      <c r="E65" s="243"/>
      <c r="F65" s="243"/>
      <c r="G65" s="243"/>
      <c r="H65" s="221"/>
      <c r="I65" s="221"/>
      <c r="J65" s="221"/>
      <c r="K65" s="221"/>
      <c r="L65" s="221"/>
      <c r="M65" s="221"/>
      <c r="N65" s="220"/>
      <c r="O65" s="220"/>
      <c r="P65" s="220"/>
      <c r="Q65" s="220"/>
      <c r="R65" s="221"/>
      <c r="S65" s="221"/>
      <c r="T65" s="221"/>
      <c r="U65" s="221"/>
      <c r="V65" s="221"/>
      <c r="W65" s="221"/>
      <c r="X65" s="221"/>
      <c r="Y65" s="221"/>
      <c r="Z65" s="210"/>
      <c r="AA65" s="210"/>
      <c r="AB65" s="210"/>
      <c r="AC65" s="210"/>
      <c r="AD65" s="210"/>
      <c r="AE65" s="210"/>
      <c r="AF65" s="210"/>
      <c r="AG65" s="210" t="s">
        <v>221</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6">
        <v>23</v>
      </c>
      <c r="B66" s="237" t="s">
        <v>1809</v>
      </c>
      <c r="C66" s="247" t="s">
        <v>1810</v>
      </c>
      <c r="D66" s="238" t="s">
        <v>325</v>
      </c>
      <c r="E66" s="239">
        <v>2</v>
      </c>
      <c r="F66" s="240"/>
      <c r="G66" s="241">
        <f>ROUND(E66*F66,2)</f>
        <v>0</v>
      </c>
      <c r="H66" s="240"/>
      <c r="I66" s="241">
        <f>ROUND(E66*H66,2)</f>
        <v>0</v>
      </c>
      <c r="J66" s="240"/>
      <c r="K66" s="241">
        <f>ROUND(E66*J66,2)</f>
        <v>0</v>
      </c>
      <c r="L66" s="241">
        <v>21</v>
      </c>
      <c r="M66" s="241">
        <f>G66*(1+L66/100)</f>
        <v>0</v>
      </c>
      <c r="N66" s="239">
        <v>0</v>
      </c>
      <c r="O66" s="239">
        <f>ROUND(E66*N66,2)</f>
        <v>0</v>
      </c>
      <c r="P66" s="239">
        <v>0</v>
      </c>
      <c r="Q66" s="239">
        <f>ROUND(E66*P66,2)</f>
        <v>0</v>
      </c>
      <c r="R66" s="241"/>
      <c r="S66" s="241" t="s">
        <v>238</v>
      </c>
      <c r="T66" s="242" t="s">
        <v>216</v>
      </c>
      <c r="U66" s="221">
        <v>0</v>
      </c>
      <c r="V66" s="221">
        <f>ROUND(E66*U66,2)</f>
        <v>0</v>
      </c>
      <c r="W66" s="221"/>
      <c r="X66" s="221" t="s">
        <v>217</v>
      </c>
      <c r="Y66" s="221" t="s">
        <v>218</v>
      </c>
      <c r="Z66" s="210"/>
      <c r="AA66" s="210"/>
      <c r="AB66" s="210"/>
      <c r="AC66" s="210"/>
      <c r="AD66" s="210"/>
      <c r="AE66" s="210"/>
      <c r="AF66" s="210"/>
      <c r="AG66" s="210" t="s">
        <v>291</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2" x14ac:dyDescent="0.2">
      <c r="A67" s="217"/>
      <c r="B67" s="218"/>
      <c r="C67" s="248" t="s">
        <v>1811</v>
      </c>
      <c r="D67" s="243"/>
      <c r="E67" s="243"/>
      <c r="F67" s="243"/>
      <c r="G67" s="243"/>
      <c r="H67" s="221"/>
      <c r="I67" s="221"/>
      <c r="J67" s="221"/>
      <c r="K67" s="221"/>
      <c r="L67" s="221"/>
      <c r="M67" s="221"/>
      <c r="N67" s="220"/>
      <c r="O67" s="220"/>
      <c r="P67" s="220"/>
      <c r="Q67" s="220"/>
      <c r="R67" s="221"/>
      <c r="S67" s="221"/>
      <c r="T67" s="221"/>
      <c r="U67" s="221"/>
      <c r="V67" s="221"/>
      <c r="W67" s="221"/>
      <c r="X67" s="221"/>
      <c r="Y67" s="221"/>
      <c r="Z67" s="210"/>
      <c r="AA67" s="210"/>
      <c r="AB67" s="210"/>
      <c r="AC67" s="210"/>
      <c r="AD67" s="210"/>
      <c r="AE67" s="210"/>
      <c r="AF67" s="210"/>
      <c r="AG67" s="210" t="s">
        <v>221</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1" x14ac:dyDescent="0.2">
      <c r="A68" s="236">
        <v>24</v>
      </c>
      <c r="B68" s="237" t="s">
        <v>1812</v>
      </c>
      <c r="C68" s="247" t="s">
        <v>1813</v>
      </c>
      <c r="D68" s="238" t="s">
        <v>325</v>
      </c>
      <c r="E68" s="239">
        <v>3</v>
      </c>
      <c r="F68" s="240"/>
      <c r="G68" s="241">
        <f>ROUND(E68*F68,2)</f>
        <v>0</v>
      </c>
      <c r="H68" s="240"/>
      <c r="I68" s="241">
        <f>ROUND(E68*H68,2)</f>
        <v>0</v>
      </c>
      <c r="J68" s="240"/>
      <c r="K68" s="241">
        <f>ROUND(E68*J68,2)</f>
        <v>0</v>
      </c>
      <c r="L68" s="241">
        <v>21</v>
      </c>
      <c r="M68" s="241">
        <f>G68*(1+L68/100)</f>
        <v>0</v>
      </c>
      <c r="N68" s="239">
        <v>4.0000000000000003E-5</v>
      </c>
      <c r="O68" s="239">
        <f>ROUND(E68*N68,2)</f>
        <v>0</v>
      </c>
      <c r="P68" s="239">
        <v>0</v>
      </c>
      <c r="Q68" s="239">
        <f>ROUND(E68*P68,2)</f>
        <v>0</v>
      </c>
      <c r="R68" s="241"/>
      <c r="S68" s="241" t="s">
        <v>238</v>
      </c>
      <c r="T68" s="242" t="s">
        <v>216</v>
      </c>
      <c r="U68" s="221">
        <v>0</v>
      </c>
      <c r="V68" s="221">
        <f>ROUND(E68*U68,2)</f>
        <v>0</v>
      </c>
      <c r="W68" s="221"/>
      <c r="X68" s="221" t="s">
        <v>217</v>
      </c>
      <c r="Y68" s="221" t="s">
        <v>218</v>
      </c>
      <c r="Z68" s="210"/>
      <c r="AA68" s="210"/>
      <c r="AB68" s="210"/>
      <c r="AC68" s="210"/>
      <c r="AD68" s="210"/>
      <c r="AE68" s="210"/>
      <c r="AF68" s="210"/>
      <c r="AG68" s="210" t="s">
        <v>291</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2" x14ac:dyDescent="0.2">
      <c r="A69" s="217"/>
      <c r="B69" s="218"/>
      <c r="C69" s="248" t="s">
        <v>1814</v>
      </c>
      <c r="D69" s="243"/>
      <c r="E69" s="243"/>
      <c r="F69" s="243"/>
      <c r="G69" s="243"/>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221</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1" x14ac:dyDescent="0.2">
      <c r="A70" s="236">
        <v>25</v>
      </c>
      <c r="B70" s="237" t="s">
        <v>1815</v>
      </c>
      <c r="C70" s="247" t="s">
        <v>1816</v>
      </c>
      <c r="D70" s="238" t="s">
        <v>325</v>
      </c>
      <c r="E70" s="239">
        <v>9</v>
      </c>
      <c r="F70" s="240"/>
      <c r="G70" s="241">
        <f>ROUND(E70*F70,2)</f>
        <v>0</v>
      </c>
      <c r="H70" s="240"/>
      <c r="I70" s="241">
        <f>ROUND(E70*H70,2)</f>
        <v>0</v>
      </c>
      <c r="J70" s="240"/>
      <c r="K70" s="241">
        <f>ROUND(E70*J70,2)</f>
        <v>0</v>
      </c>
      <c r="L70" s="241">
        <v>21</v>
      </c>
      <c r="M70" s="241">
        <f>G70*(1+L70/100)</f>
        <v>0</v>
      </c>
      <c r="N70" s="239">
        <v>0</v>
      </c>
      <c r="O70" s="239">
        <f>ROUND(E70*N70,2)</f>
        <v>0</v>
      </c>
      <c r="P70" s="239">
        <v>0</v>
      </c>
      <c r="Q70" s="239">
        <f>ROUND(E70*P70,2)</f>
        <v>0</v>
      </c>
      <c r="R70" s="241"/>
      <c r="S70" s="241" t="s">
        <v>238</v>
      </c>
      <c r="T70" s="242" t="s">
        <v>216</v>
      </c>
      <c r="U70" s="221">
        <v>0</v>
      </c>
      <c r="V70" s="221">
        <f>ROUND(E70*U70,2)</f>
        <v>0</v>
      </c>
      <c r="W70" s="221"/>
      <c r="X70" s="221" t="s">
        <v>217</v>
      </c>
      <c r="Y70" s="221" t="s">
        <v>218</v>
      </c>
      <c r="Z70" s="210"/>
      <c r="AA70" s="210"/>
      <c r="AB70" s="210"/>
      <c r="AC70" s="210"/>
      <c r="AD70" s="210"/>
      <c r="AE70" s="210"/>
      <c r="AF70" s="210"/>
      <c r="AG70" s="210" t="s">
        <v>291</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2" x14ac:dyDescent="0.2">
      <c r="A71" s="217"/>
      <c r="B71" s="218"/>
      <c r="C71" s="248" t="s">
        <v>1817</v>
      </c>
      <c r="D71" s="243"/>
      <c r="E71" s="243"/>
      <c r="F71" s="243"/>
      <c r="G71" s="243"/>
      <c r="H71" s="221"/>
      <c r="I71" s="221"/>
      <c r="J71" s="221"/>
      <c r="K71" s="221"/>
      <c r="L71" s="221"/>
      <c r="M71" s="221"/>
      <c r="N71" s="220"/>
      <c r="O71" s="220"/>
      <c r="P71" s="220"/>
      <c r="Q71" s="220"/>
      <c r="R71" s="221"/>
      <c r="S71" s="221"/>
      <c r="T71" s="221"/>
      <c r="U71" s="221"/>
      <c r="V71" s="221"/>
      <c r="W71" s="221"/>
      <c r="X71" s="221"/>
      <c r="Y71" s="221"/>
      <c r="Z71" s="210"/>
      <c r="AA71" s="210"/>
      <c r="AB71" s="210"/>
      <c r="AC71" s="210"/>
      <c r="AD71" s="210"/>
      <c r="AE71" s="210"/>
      <c r="AF71" s="210"/>
      <c r="AG71" s="210" t="s">
        <v>221</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2" x14ac:dyDescent="0.2">
      <c r="A72" s="217"/>
      <c r="B72" s="218"/>
      <c r="C72" s="249" t="s">
        <v>1818</v>
      </c>
      <c r="D72" s="226"/>
      <c r="E72" s="227">
        <v>6</v>
      </c>
      <c r="F72" s="221"/>
      <c r="G72" s="221"/>
      <c r="H72" s="221"/>
      <c r="I72" s="221"/>
      <c r="J72" s="221"/>
      <c r="K72" s="221"/>
      <c r="L72" s="221"/>
      <c r="M72" s="221"/>
      <c r="N72" s="220"/>
      <c r="O72" s="220"/>
      <c r="P72" s="220"/>
      <c r="Q72" s="220"/>
      <c r="R72" s="221"/>
      <c r="S72" s="221"/>
      <c r="T72" s="221"/>
      <c r="U72" s="221"/>
      <c r="V72" s="221"/>
      <c r="W72" s="221"/>
      <c r="X72" s="221"/>
      <c r="Y72" s="221"/>
      <c r="Z72" s="210"/>
      <c r="AA72" s="210"/>
      <c r="AB72" s="210"/>
      <c r="AC72" s="210"/>
      <c r="AD72" s="210"/>
      <c r="AE72" s="210"/>
      <c r="AF72" s="210"/>
      <c r="AG72" s="210" t="s">
        <v>222</v>
      </c>
      <c r="AH72" s="210">
        <v>0</v>
      </c>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3" x14ac:dyDescent="0.2">
      <c r="A73" s="217"/>
      <c r="B73" s="218"/>
      <c r="C73" s="249" t="s">
        <v>1819</v>
      </c>
      <c r="D73" s="226"/>
      <c r="E73" s="227">
        <v>3</v>
      </c>
      <c r="F73" s="221"/>
      <c r="G73" s="221"/>
      <c r="H73" s="221"/>
      <c r="I73" s="221"/>
      <c r="J73" s="221"/>
      <c r="K73" s="221"/>
      <c r="L73" s="221"/>
      <c r="M73" s="221"/>
      <c r="N73" s="220"/>
      <c r="O73" s="220"/>
      <c r="P73" s="220"/>
      <c r="Q73" s="220"/>
      <c r="R73" s="221"/>
      <c r="S73" s="221"/>
      <c r="T73" s="221"/>
      <c r="U73" s="221"/>
      <c r="V73" s="221"/>
      <c r="W73" s="221"/>
      <c r="X73" s="221"/>
      <c r="Y73" s="221"/>
      <c r="Z73" s="210"/>
      <c r="AA73" s="210"/>
      <c r="AB73" s="210"/>
      <c r="AC73" s="210"/>
      <c r="AD73" s="210"/>
      <c r="AE73" s="210"/>
      <c r="AF73" s="210"/>
      <c r="AG73" s="210" t="s">
        <v>222</v>
      </c>
      <c r="AH73" s="210">
        <v>0</v>
      </c>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36">
        <v>26</v>
      </c>
      <c r="B74" s="237" t="s">
        <v>1820</v>
      </c>
      <c r="C74" s="247" t="s">
        <v>1821</v>
      </c>
      <c r="D74" s="238" t="s">
        <v>325</v>
      </c>
      <c r="E74" s="239">
        <v>8</v>
      </c>
      <c r="F74" s="240"/>
      <c r="G74" s="241">
        <f>ROUND(E74*F74,2)</f>
        <v>0</v>
      </c>
      <c r="H74" s="240"/>
      <c r="I74" s="241">
        <f>ROUND(E74*H74,2)</f>
        <v>0</v>
      </c>
      <c r="J74" s="240"/>
      <c r="K74" s="241">
        <f>ROUND(E74*J74,2)</f>
        <v>0</v>
      </c>
      <c r="L74" s="241">
        <v>21</v>
      </c>
      <c r="M74" s="241">
        <f>G74*(1+L74/100)</f>
        <v>0</v>
      </c>
      <c r="N74" s="239">
        <v>0</v>
      </c>
      <c r="O74" s="239">
        <f>ROUND(E74*N74,2)</f>
        <v>0</v>
      </c>
      <c r="P74" s="239">
        <v>0</v>
      </c>
      <c r="Q74" s="239">
        <f>ROUND(E74*P74,2)</f>
        <v>0</v>
      </c>
      <c r="R74" s="241"/>
      <c r="S74" s="241" t="s">
        <v>238</v>
      </c>
      <c r="T74" s="242" t="s">
        <v>216</v>
      </c>
      <c r="U74" s="221">
        <v>0</v>
      </c>
      <c r="V74" s="221">
        <f>ROUND(E74*U74,2)</f>
        <v>0</v>
      </c>
      <c r="W74" s="221"/>
      <c r="X74" s="221" t="s">
        <v>217</v>
      </c>
      <c r="Y74" s="221" t="s">
        <v>218</v>
      </c>
      <c r="Z74" s="210"/>
      <c r="AA74" s="210"/>
      <c r="AB74" s="210"/>
      <c r="AC74" s="210"/>
      <c r="AD74" s="210"/>
      <c r="AE74" s="210"/>
      <c r="AF74" s="210"/>
      <c r="AG74" s="210" t="s">
        <v>291</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2" x14ac:dyDescent="0.2">
      <c r="A75" s="217"/>
      <c r="B75" s="218"/>
      <c r="C75" s="249" t="s">
        <v>1822</v>
      </c>
      <c r="D75" s="226"/>
      <c r="E75" s="227">
        <v>5</v>
      </c>
      <c r="F75" s="221"/>
      <c r="G75" s="221"/>
      <c r="H75" s="221"/>
      <c r="I75" s="221"/>
      <c r="J75" s="221"/>
      <c r="K75" s="221"/>
      <c r="L75" s="221"/>
      <c r="M75" s="221"/>
      <c r="N75" s="220"/>
      <c r="O75" s="220"/>
      <c r="P75" s="220"/>
      <c r="Q75" s="220"/>
      <c r="R75" s="221"/>
      <c r="S75" s="221"/>
      <c r="T75" s="221"/>
      <c r="U75" s="221"/>
      <c r="V75" s="221"/>
      <c r="W75" s="221"/>
      <c r="X75" s="221"/>
      <c r="Y75" s="221"/>
      <c r="Z75" s="210"/>
      <c r="AA75" s="210"/>
      <c r="AB75" s="210"/>
      <c r="AC75" s="210"/>
      <c r="AD75" s="210"/>
      <c r="AE75" s="210"/>
      <c r="AF75" s="210"/>
      <c r="AG75" s="210" t="s">
        <v>222</v>
      </c>
      <c r="AH75" s="210">
        <v>0</v>
      </c>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3" x14ac:dyDescent="0.2">
      <c r="A76" s="217"/>
      <c r="B76" s="218"/>
      <c r="C76" s="249" t="s">
        <v>1823</v>
      </c>
      <c r="D76" s="226"/>
      <c r="E76" s="227">
        <v>2</v>
      </c>
      <c r="F76" s="221"/>
      <c r="G76" s="221"/>
      <c r="H76" s="221"/>
      <c r="I76" s="221"/>
      <c r="J76" s="221"/>
      <c r="K76" s="221"/>
      <c r="L76" s="221"/>
      <c r="M76" s="221"/>
      <c r="N76" s="220"/>
      <c r="O76" s="220"/>
      <c r="P76" s="220"/>
      <c r="Q76" s="220"/>
      <c r="R76" s="221"/>
      <c r="S76" s="221"/>
      <c r="T76" s="221"/>
      <c r="U76" s="221"/>
      <c r="V76" s="221"/>
      <c r="W76" s="221"/>
      <c r="X76" s="221"/>
      <c r="Y76" s="221"/>
      <c r="Z76" s="210"/>
      <c r="AA76" s="210"/>
      <c r="AB76" s="210"/>
      <c r="AC76" s="210"/>
      <c r="AD76" s="210"/>
      <c r="AE76" s="210"/>
      <c r="AF76" s="210"/>
      <c r="AG76" s="210" t="s">
        <v>222</v>
      </c>
      <c r="AH76" s="210">
        <v>0</v>
      </c>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3" x14ac:dyDescent="0.2">
      <c r="A77" s="217"/>
      <c r="B77" s="218"/>
      <c r="C77" s="249" t="s">
        <v>1824</v>
      </c>
      <c r="D77" s="226"/>
      <c r="E77" s="227">
        <v>1</v>
      </c>
      <c r="F77" s="221"/>
      <c r="G77" s="221"/>
      <c r="H77" s="221"/>
      <c r="I77" s="221"/>
      <c r="J77" s="221"/>
      <c r="K77" s="221"/>
      <c r="L77" s="221"/>
      <c r="M77" s="221"/>
      <c r="N77" s="220"/>
      <c r="O77" s="220"/>
      <c r="P77" s="220"/>
      <c r="Q77" s="220"/>
      <c r="R77" s="221"/>
      <c r="S77" s="221"/>
      <c r="T77" s="221"/>
      <c r="U77" s="221"/>
      <c r="V77" s="221"/>
      <c r="W77" s="221"/>
      <c r="X77" s="221"/>
      <c r="Y77" s="221"/>
      <c r="Z77" s="210"/>
      <c r="AA77" s="210"/>
      <c r="AB77" s="210"/>
      <c r="AC77" s="210"/>
      <c r="AD77" s="210"/>
      <c r="AE77" s="210"/>
      <c r="AF77" s="210"/>
      <c r="AG77" s="210" t="s">
        <v>222</v>
      </c>
      <c r="AH77" s="210">
        <v>0</v>
      </c>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1" x14ac:dyDescent="0.2">
      <c r="A78" s="236">
        <v>27</v>
      </c>
      <c r="B78" s="237" t="s">
        <v>1825</v>
      </c>
      <c r="C78" s="247" t="s">
        <v>1826</v>
      </c>
      <c r="D78" s="238" t="s">
        <v>351</v>
      </c>
      <c r="E78" s="239">
        <v>47</v>
      </c>
      <c r="F78" s="240"/>
      <c r="G78" s="241">
        <f>ROUND(E78*F78,2)</f>
        <v>0</v>
      </c>
      <c r="H78" s="240"/>
      <c r="I78" s="241">
        <f>ROUND(E78*H78,2)</f>
        <v>0</v>
      </c>
      <c r="J78" s="240"/>
      <c r="K78" s="241">
        <f>ROUND(E78*J78,2)</f>
        <v>0</v>
      </c>
      <c r="L78" s="241">
        <v>21</v>
      </c>
      <c r="M78" s="241">
        <f>G78*(1+L78/100)</f>
        <v>0</v>
      </c>
      <c r="N78" s="239">
        <v>2.7999999999999998E-4</v>
      </c>
      <c r="O78" s="239">
        <f>ROUND(E78*N78,2)</f>
        <v>0.01</v>
      </c>
      <c r="P78" s="239">
        <v>0</v>
      </c>
      <c r="Q78" s="239">
        <f>ROUND(E78*P78,2)</f>
        <v>0</v>
      </c>
      <c r="R78" s="241"/>
      <c r="S78" s="241" t="s">
        <v>238</v>
      </c>
      <c r="T78" s="242" t="s">
        <v>216</v>
      </c>
      <c r="U78" s="221">
        <v>0</v>
      </c>
      <c r="V78" s="221">
        <f>ROUND(E78*U78,2)</f>
        <v>0</v>
      </c>
      <c r="W78" s="221"/>
      <c r="X78" s="221" t="s">
        <v>217</v>
      </c>
      <c r="Y78" s="221" t="s">
        <v>218</v>
      </c>
      <c r="Z78" s="210"/>
      <c r="AA78" s="210"/>
      <c r="AB78" s="210"/>
      <c r="AC78" s="210"/>
      <c r="AD78" s="210"/>
      <c r="AE78" s="210"/>
      <c r="AF78" s="210"/>
      <c r="AG78" s="210" t="s">
        <v>291</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2" x14ac:dyDescent="0.2">
      <c r="A79" s="217"/>
      <c r="B79" s="218"/>
      <c r="C79" s="248" t="s">
        <v>1827</v>
      </c>
      <c r="D79" s="243"/>
      <c r="E79" s="243"/>
      <c r="F79" s="243"/>
      <c r="G79" s="243"/>
      <c r="H79" s="221"/>
      <c r="I79" s="221"/>
      <c r="J79" s="221"/>
      <c r="K79" s="221"/>
      <c r="L79" s="221"/>
      <c r="M79" s="221"/>
      <c r="N79" s="220"/>
      <c r="O79" s="220"/>
      <c r="P79" s="220"/>
      <c r="Q79" s="220"/>
      <c r="R79" s="221"/>
      <c r="S79" s="221"/>
      <c r="T79" s="221"/>
      <c r="U79" s="221"/>
      <c r="V79" s="221"/>
      <c r="W79" s="221"/>
      <c r="X79" s="221"/>
      <c r="Y79" s="221"/>
      <c r="Z79" s="210"/>
      <c r="AA79" s="210"/>
      <c r="AB79" s="210"/>
      <c r="AC79" s="210"/>
      <c r="AD79" s="210"/>
      <c r="AE79" s="210"/>
      <c r="AF79" s="210"/>
      <c r="AG79" s="210" t="s">
        <v>221</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2" x14ac:dyDescent="0.2">
      <c r="A80" s="217"/>
      <c r="B80" s="218"/>
      <c r="C80" s="249" t="s">
        <v>1828</v>
      </c>
      <c r="D80" s="226"/>
      <c r="E80" s="227">
        <v>40</v>
      </c>
      <c r="F80" s="221"/>
      <c r="G80" s="221"/>
      <c r="H80" s="221"/>
      <c r="I80" s="221"/>
      <c r="J80" s="221"/>
      <c r="K80" s="221"/>
      <c r="L80" s="221"/>
      <c r="M80" s="221"/>
      <c r="N80" s="220"/>
      <c r="O80" s="220"/>
      <c r="P80" s="220"/>
      <c r="Q80" s="220"/>
      <c r="R80" s="221"/>
      <c r="S80" s="221"/>
      <c r="T80" s="221"/>
      <c r="U80" s="221"/>
      <c r="V80" s="221"/>
      <c r="W80" s="221"/>
      <c r="X80" s="221"/>
      <c r="Y80" s="221"/>
      <c r="Z80" s="210"/>
      <c r="AA80" s="210"/>
      <c r="AB80" s="210"/>
      <c r="AC80" s="210"/>
      <c r="AD80" s="210"/>
      <c r="AE80" s="210"/>
      <c r="AF80" s="210"/>
      <c r="AG80" s="210" t="s">
        <v>222</v>
      </c>
      <c r="AH80" s="210">
        <v>0</v>
      </c>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3" x14ac:dyDescent="0.2">
      <c r="A81" s="217"/>
      <c r="B81" s="218"/>
      <c r="C81" s="249" t="s">
        <v>1829</v>
      </c>
      <c r="D81" s="226"/>
      <c r="E81" s="227">
        <v>4</v>
      </c>
      <c r="F81" s="221"/>
      <c r="G81" s="221"/>
      <c r="H81" s="221"/>
      <c r="I81" s="221"/>
      <c r="J81" s="221"/>
      <c r="K81" s="221"/>
      <c r="L81" s="221"/>
      <c r="M81" s="221"/>
      <c r="N81" s="220"/>
      <c r="O81" s="220"/>
      <c r="P81" s="220"/>
      <c r="Q81" s="220"/>
      <c r="R81" s="221"/>
      <c r="S81" s="221"/>
      <c r="T81" s="221"/>
      <c r="U81" s="221"/>
      <c r="V81" s="221"/>
      <c r="W81" s="221"/>
      <c r="X81" s="221"/>
      <c r="Y81" s="221"/>
      <c r="Z81" s="210"/>
      <c r="AA81" s="210"/>
      <c r="AB81" s="210"/>
      <c r="AC81" s="210"/>
      <c r="AD81" s="210"/>
      <c r="AE81" s="210"/>
      <c r="AF81" s="210"/>
      <c r="AG81" s="210" t="s">
        <v>222</v>
      </c>
      <c r="AH81" s="210">
        <v>0</v>
      </c>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3" x14ac:dyDescent="0.2">
      <c r="A82" s="217"/>
      <c r="B82" s="218"/>
      <c r="C82" s="249" t="s">
        <v>1830</v>
      </c>
      <c r="D82" s="226"/>
      <c r="E82" s="227">
        <v>3</v>
      </c>
      <c r="F82" s="221"/>
      <c r="G82" s="221"/>
      <c r="H82" s="221"/>
      <c r="I82" s="221"/>
      <c r="J82" s="221"/>
      <c r="K82" s="221"/>
      <c r="L82" s="221"/>
      <c r="M82" s="221"/>
      <c r="N82" s="220"/>
      <c r="O82" s="220"/>
      <c r="P82" s="220"/>
      <c r="Q82" s="220"/>
      <c r="R82" s="221"/>
      <c r="S82" s="221"/>
      <c r="T82" s="221"/>
      <c r="U82" s="221"/>
      <c r="V82" s="221"/>
      <c r="W82" s="221"/>
      <c r="X82" s="221"/>
      <c r="Y82" s="221"/>
      <c r="Z82" s="210"/>
      <c r="AA82" s="210"/>
      <c r="AB82" s="210"/>
      <c r="AC82" s="210"/>
      <c r="AD82" s="210"/>
      <c r="AE82" s="210"/>
      <c r="AF82" s="210"/>
      <c r="AG82" s="210" t="s">
        <v>222</v>
      </c>
      <c r="AH82" s="210">
        <v>0</v>
      </c>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1" x14ac:dyDescent="0.2">
      <c r="A83" s="236">
        <v>28</v>
      </c>
      <c r="B83" s="237" t="s">
        <v>1831</v>
      </c>
      <c r="C83" s="247" t="s">
        <v>1832</v>
      </c>
      <c r="D83" s="238" t="s">
        <v>351</v>
      </c>
      <c r="E83" s="239">
        <v>150</v>
      </c>
      <c r="F83" s="240"/>
      <c r="G83" s="241">
        <f>ROUND(E83*F83,2)</f>
        <v>0</v>
      </c>
      <c r="H83" s="240"/>
      <c r="I83" s="241">
        <f>ROUND(E83*H83,2)</f>
        <v>0</v>
      </c>
      <c r="J83" s="240"/>
      <c r="K83" s="241">
        <f>ROUND(E83*J83,2)</f>
        <v>0</v>
      </c>
      <c r="L83" s="241">
        <v>21</v>
      </c>
      <c r="M83" s="241">
        <f>G83*(1+L83/100)</f>
        <v>0</v>
      </c>
      <c r="N83" s="239">
        <v>1.7000000000000001E-4</v>
      </c>
      <c r="O83" s="239">
        <f>ROUND(E83*N83,2)</f>
        <v>0.03</v>
      </c>
      <c r="P83" s="239">
        <v>0</v>
      </c>
      <c r="Q83" s="239">
        <f>ROUND(E83*P83,2)</f>
        <v>0</v>
      </c>
      <c r="R83" s="241"/>
      <c r="S83" s="241" t="s">
        <v>238</v>
      </c>
      <c r="T83" s="242" t="s">
        <v>216</v>
      </c>
      <c r="U83" s="221">
        <v>0</v>
      </c>
      <c r="V83" s="221">
        <f>ROUND(E83*U83,2)</f>
        <v>0</v>
      </c>
      <c r="W83" s="221"/>
      <c r="X83" s="221" t="s">
        <v>217</v>
      </c>
      <c r="Y83" s="221" t="s">
        <v>218</v>
      </c>
      <c r="Z83" s="210"/>
      <c r="AA83" s="210"/>
      <c r="AB83" s="210"/>
      <c r="AC83" s="210"/>
      <c r="AD83" s="210"/>
      <c r="AE83" s="210"/>
      <c r="AF83" s="210"/>
      <c r="AG83" s="210" t="s">
        <v>291</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2" x14ac:dyDescent="0.2">
      <c r="A84" s="217"/>
      <c r="B84" s="218"/>
      <c r="C84" s="249" t="s">
        <v>1833</v>
      </c>
      <c r="D84" s="226"/>
      <c r="E84" s="227">
        <v>50</v>
      </c>
      <c r="F84" s="221"/>
      <c r="G84" s="221"/>
      <c r="H84" s="221"/>
      <c r="I84" s="221"/>
      <c r="J84" s="221"/>
      <c r="K84" s="221"/>
      <c r="L84" s="221"/>
      <c r="M84" s="221"/>
      <c r="N84" s="220"/>
      <c r="O84" s="220"/>
      <c r="P84" s="220"/>
      <c r="Q84" s="220"/>
      <c r="R84" s="221"/>
      <c r="S84" s="221"/>
      <c r="T84" s="221"/>
      <c r="U84" s="221"/>
      <c r="V84" s="221"/>
      <c r="W84" s="221"/>
      <c r="X84" s="221"/>
      <c r="Y84" s="221"/>
      <c r="Z84" s="210"/>
      <c r="AA84" s="210"/>
      <c r="AB84" s="210"/>
      <c r="AC84" s="210"/>
      <c r="AD84" s="210"/>
      <c r="AE84" s="210"/>
      <c r="AF84" s="210"/>
      <c r="AG84" s="210" t="s">
        <v>222</v>
      </c>
      <c r="AH84" s="210">
        <v>0</v>
      </c>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3" x14ac:dyDescent="0.2">
      <c r="A85" s="217"/>
      <c r="B85" s="218"/>
      <c r="C85" s="249" t="s">
        <v>1834</v>
      </c>
      <c r="D85" s="226"/>
      <c r="E85" s="227">
        <v>47</v>
      </c>
      <c r="F85" s="221"/>
      <c r="G85" s="221"/>
      <c r="H85" s="221"/>
      <c r="I85" s="221"/>
      <c r="J85" s="221"/>
      <c r="K85" s="221"/>
      <c r="L85" s="221"/>
      <c r="M85" s="221"/>
      <c r="N85" s="220"/>
      <c r="O85" s="220"/>
      <c r="P85" s="220"/>
      <c r="Q85" s="220"/>
      <c r="R85" s="221"/>
      <c r="S85" s="221"/>
      <c r="T85" s="221"/>
      <c r="U85" s="221"/>
      <c r="V85" s="221"/>
      <c r="W85" s="221"/>
      <c r="X85" s="221"/>
      <c r="Y85" s="221"/>
      <c r="Z85" s="210"/>
      <c r="AA85" s="210"/>
      <c r="AB85" s="210"/>
      <c r="AC85" s="210"/>
      <c r="AD85" s="210"/>
      <c r="AE85" s="210"/>
      <c r="AF85" s="210"/>
      <c r="AG85" s="210" t="s">
        <v>222</v>
      </c>
      <c r="AH85" s="210">
        <v>0</v>
      </c>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3" x14ac:dyDescent="0.2">
      <c r="A86" s="217"/>
      <c r="B86" s="218"/>
      <c r="C86" s="249" t="s">
        <v>1835</v>
      </c>
      <c r="D86" s="226"/>
      <c r="E86" s="227">
        <v>20</v>
      </c>
      <c r="F86" s="221"/>
      <c r="G86" s="221"/>
      <c r="H86" s="221"/>
      <c r="I86" s="221"/>
      <c r="J86" s="221"/>
      <c r="K86" s="221"/>
      <c r="L86" s="221"/>
      <c r="M86" s="221"/>
      <c r="N86" s="220"/>
      <c r="O86" s="220"/>
      <c r="P86" s="220"/>
      <c r="Q86" s="220"/>
      <c r="R86" s="221"/>
      <c r="S86" s="221"/>
      <c r="T86" s="221"/>
      <c r="U86" s="221"/>
      <c r="V86" s="221"/>
      <c r="W86" s="221"/>
      <c r="X86" s="221"/>
      <c r="Y86" s="221"/>
      <c r="Z86" s="210"/>
      <c r="AA86" s="210"/>
      <c r="AB86" s="210"/>
      <c r="AC86" s="210"/>
      <c r="AD86" s="210"/>
      <c r="AE86" s="210"/>
      <c r="AF86" s="210"/>
      <c r="AG86" s="210" t="s">
        <v>222</v>
      </c>
      <c r="AH86" s="210">
        <v>0</v>
      </c>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3" x14ac:dyDescent="0.2">
      <c r="A87" s="217"/>
      <c r="B87" s="218"/>
      <c r="C87" s="249" t="s">
        <v>1836</v>
      </c>
      <c r="D87" s="226"/>
      <c r="E87" s="227">
        <v>20</v>
      </c>
      <c r="F87" s="221"/>
      <c r="G87" s="221"/>
      <c r="H87" s="221"/>
      <c r="I87" s="221"/>
      <c r="J87" s="221"/>
      <c r="K87" s="221"/>
      <c r="L87" s="221"/>
      <c r="M87" s="221"/>
      <c r="N87" s="220"/>
      <c r="O87" s="220"/>
      <c r="P87" s="220"/>
      <c r="Q87" s="220"/>
      <c r="R87" s="221"/>
      <c r="S87" s="221"/>
      <c r="T87" s="221"/>
      <c r="U87" s="221"/>
      <c r="V87" s="221"/>
      <c r="W87" s="221"/>
      <c r="X87" s="221"/>
      <c r="Y87" s="221"/>
      <c r="Z87" s="210"/>
      <c r="AA87" s="210"/>
      <c r="AB87" s="210"/>
      <c r="AC87" s="210"/>
      <c r="AD87" s="210"/>
      <c r="AE87" s="210"/>
      <c r="AF87" s="210"/>
      <c r="AG87" s="210" t="s">
        <v>222</v>
      </c>
      <c r="AH87" s="210">
        <v>0</v>
      </c>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3" x14ac:dyDescent="0.2">
      <c r="A88" s="217"/>
      <c r="B88" s="218"/>
      <c r="C88" s="249" t="s">
        <v>1837</v>
      </c>
      <c r="D88" s="226"/>
      <c r="E88" s="227">
        <v>13</v>
      </c>
      <c r="F88" s="221"/>
      <c r="G88" s="221"/>
      <c r="H88" s="221"/>
      <c r="I88" s="221"/>
      <c r="J88" s="221"/>
      <c r="K88" s="221"/>
      <c r="L88" s="221"/>
      <c r="M88" s="221"/>
      <c r="N88" s="220"/>
      <c r="O88" s="220"/>
      <c r="P88" s="220"/>
      <c r="Q88" s="220"/>
      <c r="R88" s="221"/>
      <c r="S88" s="221"/>
      <c r="T88" s="221"/>
      <c r="U88" s="221"/>
      <c r="V88" s="221"/>
      <c r="W88" s="221"/>
      <c r="X88" s="221"/>
      <c r="Y88" s="221"/>
      <c r="Z88" s="210"/>
      <c r="AA88" s="210"/>
      <c r="AB88" s="210"/>
      <c r="AC88" s="210"/>
      <c r="AD88" s="210"/>
      <c r="AE88" s="210"/>
      <c r="AF88" s="210"/>
      <c r="AG88" s="210" t="s">
        <v>222</v>
      </c>
      <c r="AH88" s="210">
        <v>0</v>
      </c>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1" x14ac:dyDescent="0.2">
      <c r="A89" s="254">
        <v>29</v>
      </c>
      <c r="B89" s="255" t="s">
        <v>1838</v>
      </c>
      <c r="C89" s="262" t="s">
        <v>1839</v>
      </c>
      <c r="D89" s="256" t="s">
        <v>351</v>
      </c>
      <c r="E89" s="257">
        <v>47</v>
      </c>
      <c r="F89" s="258"/>
      <c r="G89" s="259">
        <f>ROUND(E89*F89,2)</f>
        <v>0</v>
      </c>
      <c r="H89" s="258"/>
      <c r="I89" s="259">
        <f>ROUND(E89*H89,2)</f>
        <v>0</v>
      </c>
      <c r="J89" s="258"/>
      <c r="K89" s="259">
        <f>ROUND(E89*J89,2)</f>
        <v>0</v>
      </c>
      <c r="L89" s="259">
        <v>21</v>
      </c>
      <c r="M89" s="259">
        <f>G89*(1+L89/100)</f>
        <v>0</v>
      </c>
      <c r="N89" s="257">
        <v>8.0000000000000004E-4</v>
      </c>
      <c r="O89" s="257">
        <f>ROUND(E89*N89,2)</f>
        <v>0.04</v>
      </c>
      <c r="P89" s="257">
        <v>0</v>
      </c>
      <c r="Q89" s="257">
        <f>ROUND(E89*P89,2)</f>
        <v>0</v>
      </c>
      <c r="R89" s="259"/>
      <c r="S89" s="259" t="s">
        <v>238</v>
      </c>
      <c r="T89" s="260" t="s">
        <v>216</v>
      </c>
      <c r="U89" s="221">
        <v>0</v>
      </c>
      <c r="V89" s="221">
        <f>ROUND(E89*U89,2)</f>
        <v>0</v>
      </c>
      <c r="W89" s="221"/>
      <c r="X89" s="221" t="s">
        <v>217</v>
      </c>
      <c r="Y89" s="221" t="s">
        <v>218</v>
      </c>
      <c r="Z89" s="210"/>
      <c r="AA89" s="210"/>
      <c r="AB89" s="210"/>
      <c r="AC89" s="210"/>
      <c r="AD89" s="210"/>
      <c r="AE89" s="210"/>
      <c r="AF89" s="210"/>
      <c r="AG89" s="210" t="s">
        <v>291</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1" x14ac:dyDescent="0.2">
      <c r="A90" s="236">
        <v>30</v>
      </c>
      <c r="B90" s="237" t="s">
        <v>1840</v>
      </c>
      <c r="C90" s="247" t="s">
        <v>1841</v>
      </c>
      <c r="D90" s="238" t="s">
        <v>486</v>
      </c>
      <c r="E90" s="239">
        <v>1</v>
      </c>
      <c r="F90" s="240"/>
      <c r="G90" s="241">
        <f>ROUND(E90*F90,2)</f>
        <v>0</v>
      </c>
      <c r="H90" s="240"/>
      <c r="I90" s="241">
        <f>ROUND(E90*H90,2)</f>
        <v>0</v>
      </c>
      <c r="J90" s="240"/>
      <c r="K90" s="241">
        <f>ROUND(E90*J90,2)</f>
        <v>0</v>
      </c>
      <c r="L90" s="241">
        <v>21</v>
      </c>
      <c r="M90" s="241">
        <f>G90*(1+L90/100)</f>
        <v>0</v>
      </c>
      <c r="N90" s="239">
        <v>0</v>
      </c>
      <c r="O90" s="239">
        <f>ROUND(E90*N90,2)</f>
        <v>0</v>
      </c>
      <c r="P90" s="239">
        <v>0</v>
      </c>
      <c r="Q90" s="239">
        <f>ROUND(E90*P90,2)</f>
        <v>0</v>
      </c>
      <c r="R90" s="241"/>
      <c r="S90" s="241" t="s">
        <v>238</v>
      </c>
      <c r="T90" s="242" t="s">
        <v>216</v>
      </c>
      <c r="U90" s="221">
        <v>0</v>
      </c>
      <c r="V90" s="221">
        <f>ROUND(E90*U90,2)</f>
        <v>0</v>
      </c>
      <c r="W90" s="221"/>
      <c r="X90" s="221" t="s">
        <v>217</v>
      </c>
      <c r="Y90" s="221" t="s">
        <v>218</v>
      </c>
      <c r="Z90" s="210"/>
      <c r="AA90" s="210"/>
      <c r="AB90" s="210"/>
      <c r="AC90" s="210"/>
      <c r="AD90" s="210"/>
      <c r="AE90" s="210"/>
      <c r="AF90" s="210"/>
      <c r="AG90" s="210" t="s">
        <v>291</v>
      </c>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2" x14ac:dyDescent="0.2">
      <c r="A91" s="217"/>
      <c r="B91" s="218"/>
      <c r="C91" s="248" t="s">
        <v>1842</v>
      </c>
      <c r="D91" s="243"/>
      <c r="E91" s="243"/>
      <c r="F91" s="243"/>
      <c r="G91" s="243"/>
      <c r="H91" s="221"/>
      <c r="I91" s="221"/>
      <c r="J91" s="221"/>
      <c r="K91" s="221"/>
      <c r="L91" s="221"/>
      <c r="M91" s="221"/>
      <c r="N91" s="220"/>
      <c r="O91" s="220"/>
      <c r="P91" s="220"/>
      <c r="Q91" s="220"/>
      <c r="R91" s="221"/>
      <c r="S91" s="221"/>
      <c r="T91" s="221"/>
      <c r="U91" s="221"/>
      <c r="V91" s="221"/>
      <c r="W91" s="221"/>
      <c r="X91" s="221"/>
      <c r="Y91" s="221"/>
      <c r="Z91" s="210"/>
      <c r="AA91" s="210"/>
      <c r="AB91" s="210"/>
      <c r="AC91" s="210"/>
      <c r="AD91" s="210"/>
      <c r="AE91" s="210"/>
      <c r="AF91" s="210"/>
      <c r="AG91" s="210" t="s">
        <v>221</v>
      </c>
      <c r="AH91" s="210"/>
      <c r="AI91" s="210"/>
      <c r="AJ91" s="210"/>
      <c r="AK91" s="210"/>
      <c r="AL91" s="210"/>
      <c r="AM91" s="210"/>
      <c r="AN91" s="210"/>
      <c r="AO91" s="210"/>
      <c r="AP91" s="210"/>
      <c r="AQ91" s="210"/>
      <c r="AR91" s="210"/>
      <c r="AS91" s="210"/>
      <c r="AT91" s="210"/>
      <c r="AU91" s="210"/>
      <c r="AV91" s="210"/>
      <c r="AW91" s="210"/>
      <c r="AX91" s="210"/>
      <c r="AY91" s="210"/>
      <c r="AZ91" s="210"/>
      <c r="BA91" s="245" t="str">
        <f>C91</f>
        <v>Jiné montáže nepředvítatelné + jiný spotřební materiál sádra, hřeby, vruty, nehořlavé podložky , kabelové oka aj.</v>
      </c>
      <c r="BB91" s="210"/>
      <c r="BC91" s="210"/>
      <c r="BD91" s="210"/>
      <c r="BE91" s="210"/>
      <c r="BF91" s="210"/>
      <c r="BG91" s="210"/>
      <c r="BH91" s="210"/>
    </row>
    <row r="92" spans="1:60" outlineLevel="1" x14ac:dyDescent="0.2">
      <c r="A92" s="236">
        <v>31</v>
      </c>
      <c r="B92" s="237" t="s">
        <v>1843</v>
      </c>
      <c r="C92" s="247" t="s">
        <v>1844</v>
      </c>
      <c r="D92" s="238" t="s">
        <v>325</v>
      </c>
      <c r="E92" s="239">
        <v>1</v>
      </c>
      <c r="F92" s="240"/>
      <c r="G92" s="241">
        <f>ROUND(E92*F92,2)</f>
        <v>0</v>
      </c>
      <c r="H92" s="240"/>
      <c r="I92" s="241">
        <f>ROUND(E92*H92,2)</f>
        <v>0</v>
      </c>
      <c r="J92" s="240"/>
      <c r="K92" s="241">
        <f>ROUND(E92*J92,2)</f>
        <v>0</v>
      </c>
      <c r="L92" s="241">
        <v>21</v>
      </c>
      <c r="M92" s="241">
        <f>G92*(1+L92/100)</f>
        <v>0</v>
      </c>
      <c r="N92" s="239">
        <v>0</v>
      </c>
      <c r="O92" s="239">
        <f>ROUND(E92*N92,2)</f>
        <v>0</v>
      </c>
      <c r="P92" s="239">
        <v>0</v>
      </c>
      <c r="Q92" s="239">
        <f>ROUND(E92*P92,2)</f>
        <v>0</v>
      </c>
      <c r="R92" s="241"/>
      <c r="S92" s="241" t="s">
        <v>215</v>
      </c>
      <c r="T92" s="242" t="s">
        <v>216</v>
      </c>
      <c r="U92" s="221">
        <v>0</v>
      </c>
      <c r="V92" s="221">
        <f>ROUND(E92*U92,2)</f>
        <v>0</v>
      </c>
      <c r="W92" s="221"/>
      <c r="X92" s="221" t="s">
        <v>217</v>
      </c>
      <c r="Y92" s="221" t="s">
        <v>218</v>
      </c>
      <c r="Z92" s="210"/>
      <c r="AA92" s="210"/>
      <c r="AB92" s="210"/>
      <c r="AC92" s="210"/>
      <c r="AD92" s="210"/>
      <c r="AE92" s="210"/>
      <c r="AF92" s="210"/>
      <c r="AG92" s="210" t="s">
        <v>291</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2" x14ac:dyDescent="0.2">
      <c r="A93" s="217"/>
      <c r="B93" s="218"/>
      <c r="C93" s="248" t="s">
        <v>1845</v>
      </c>
      <c r="D93" s="243"/>
      <c r="E93" s="243"/>
      <c r="F93" s="243"/>
      <c r="G93" s="243"/>
      <c r="H93" s="221"/>
      <c r="I93" s="221"/>
      <c r="J93" s="221"/>
      <c r="K93" s="221"/>
      <c r="L93" s="221"/>
      <c r="M93" s="221"/>
      <c r="N93" s="220"/>
      <c r="O93" s="220"/>
      <c r="P93" s="220"/>
      <c r="Q93" s="220"/>
      <c r="R93" s="221"/>
      <c r="S93" s="221"/>
      <c r="T93" s="221"/>
      <c r="U93" s="221"/>
      <c r="V93" s="221"/>
      <c r="W93" s="221"/>
      <c r="X93" s="221"/>
      <c r="Y93" s="221"/>
      <c r="Z93" s="210"/>
      <c r="AA93" s="210"/>
      <c r="AB93" s="210"/>
      <c r="AC93" s="210"/>
      <c r="AD93" s="210"/>
      <c r="AE93" s="210"/>
      <c r="AF93" s="210"/>
      <c r="AG93" s="210" t="s">
        <v>221</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3" x14ac:dyDescent="0.2">
      <c r="A94" s="217"/>
      <c r="B94" s="218"/>
      <c r="C94" s="250" t="s">
        <v>1846</v>
      </c>
      <c r="D94" s="244"/>
      <c r="E94" s="244"/>
      <c r="F94" s="244"/>
      <c r="G94" s="244"/>
      <c r="H94" s="221"/>
      <c r="I94" s="221"/>
      <c r="J94" s="221"/>
      <c r="K94" s="221"/>
      <c r="L94" s="221"/>
      <c r="M94" s="221"/>
      <c r="N94" s="220"/>
      <c r="O94" s="220"/>
      <c r="P94" s="220"/>
      <c r="Q94" s="220"/>
      <c r="R94" s="221"/>
      <c r="S94" s="221"/>
      <c r="T94" s="221"/>
      <c r="U94" s="221"/>
      <c r="V94" s="221"/>
      <c r="W94" s="221"/>
      <c r="X94" s="221"/>
      <c r="Y94" s="221"/>
      <c r="Z94" s="210"/>
      <c r="AA94" s="210"/>
      <c r="AB94" s="210"/>
      <c r="AC94" s="210"/>
      <c r="AD94" s="210"/>
      <c r="AE94" s="210"/>
      <c r="AF94" s="210"/>
      <c r="AG94" s="210" t="s">
        <v>221</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1" x14ac:dyDescent="0.2">
      <c r="A95" s="236">
        <v>32</v>
      </c>
      <c r="B95" s="237" t="s">
        <v>1847</v>
      </c>
      <c r="C95" s="247" t="s">
        <v>1848</v>
      </c>
      <c r="D95" s="238" t="s">
        <v>351</v>
      </c>
      <c r="E95" s="239">
        <v>250</v>
      </c>
      <c r="F95" s="240"/>
      <c r="G95" s="241">
        <f>ROUND(E95*F95,2)</f>
        <v>0</v>
      </c>
      <c r="H95" s="240"/>
      <c r="I95" s="241">
        <f>ROUND(E95*H95,2)</f>
        <v>0</v>
      </c>
      <c r="J95" s="240"/>
      <c r="K95" s="241">
        <f>ROUND(E95*J95,2)</f>
        <v>0</v>
      </c>
      <c r="L95" s="241">
        <v>21</v>
      </c>
      <c r="M95" s="241">
        <f>G95*(1+L95/100)</f>
        <v>0</v>
      </c>
      <c r="N95" s="239">
        <v>0</v>
      </c>
      <c r="O95" s="239">
        <f>ROUND(E95*N95,2)</f>
        <v>0</v>
      </c>
      <c r="P95" s="239">
        <v>1E-4</v>
      </c>
      <c r="Q95" s="239">
        <f>ROUND(E95*P95,2)</f>
        <v>0.03</v>
      </c>
      <c r="R95" s="241"/>
      <c r="S95" s="241" t="s">
        <v>215</v>
      </c>
      <c r="T95" s="242" t="s">
        <v>216</v>
      </c>
      <c r="U95" s="221">
        <v>0</v>
      </c>
      <c r="V95" s="221">
        <f>ROUND(E95*U95,2)</f>
        <v>0</v>
      </c>
      <c r="W95" s="221"/>
      <c r="X95" s="221" t="s">
        <v>217</v>
      </c>
      <c r="Y95" s="221" t="s">
        <v>218</v>
      </c>
      <c r="Z95" s="210"/>
      <c r="AA95" s="210"/>
      <c r="AB95" s="210"/>
      <c r="AC95" s="210"/>
      <c r="AD95" s="210"/>
      <c r="AE95" s="210"/>
      <c r="AF95" s="210"/>
      <c r="AG95" s="210" t="s">
        <v>219</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2" x14ac:dyDescent="0.2">
      <c r="A96" s="217"/>
      <c r="B96" s="218"/>
      <c r="C96" s="248" t="s">
        <v>1849</v>
      </c>
      <c r="D96" s="243"/>
      <c r="E96" s="243"/>
      <c r="F96" s="243"/>
      <c r="G96" s="243"/>
      <c r="H96" s="221"/>
      <c r="I96" s="221"/>
      <c r="J96" s="221"/>
      <c r="K96" s="221"/>
      <c r="L96" s="221"/>
      <c r="M96" s="221"/>
      <c r="N96" s="220"/>
      <c r="O96" s="220"/>
      <c r="P96" s="220"/>
      <c r="Q96" s="220"/>
      <c r="R96" s="221"/>
      <c r="S96" s="221"/>
      <c r="T96" s="221"/>
      <c r="U96" s="221"/>
      <c r="V96" s="221"/>
      <c r="W96" s="221"/>
      <c r="X96" s="221"/>
      <c r="Y96" s="221"/>
      <c r="Z96" s="210"/>
      <c r="AA96" s="210"/>
      <c r="AB96" s="210"/>
      <c r="AC96" s="210"/>
      <c r="AD96" s="210"/>
      <c r="AE96" s="210"/>
      <c r="AF96" s="210"/>
      <c r="AG96" s="210" t="s">
        <v>221</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2" x14ac:dyDescent="0.2">
      <c r="A97" s="217"/>
      <c r="B97" s="218"/>
      <c r="C97" s="249" t="s">
        <v>1850</v>
      </c>
      <c r="D97" s="226"/>
      <c r="E97" s="227">
        <v>250</v>
      </c>
      <c r="F97" s="221"/>
      <c r="G97" s="221"/>
      <c r="H97" s="221"/>
      <c r="I97" s="221"/>
      <c r="J97" s="221"/>
      <c r="K97" s="221"/>
      <c r="L97" s="221"/>
      <c r="M97" s="221"/>
      <c r="N97" s="220"/>
      <c r="O97" s="220"/>
      <c r="P97" s="220"/>
      <c r="Q97" s="220"/>
      <c r="R97" s="221"/>
      <c r="S97" s="221"/>
      <c r="T97" s="221"/>
      <c r="U97" s="221"/>
      <c r="V97" s="221"/>
      <c r="W97" s="221"/>
      <c r="X97" s="221"/>
      <c r="Y97" s="221"/>
      <c r="Z97" s="210"/>
      <c r="AA97" s="210"/>
      <c r="AB97" s="210"/>
      <c r="AC97" s="210"/>
      <c r="AD97" s="210"/>
      <c r="AE97" s="210"/>
      <c r="AF97" s="210"/>
      <c r="AG97" s="210" t="s">
        <v>222</v>
      </c>
      <c r="AH97" s="210">
        <v>0</v>
      </c>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1" x14ac:dyDescent="0.2">
      <c r="A98" s="254">
        <v>33</v>
      </c>
      <c r="B98" s="255" t="s">
        <v>1851</v>
      </c>
      <c r="C98" s="262" t="s">
        <v>1852</v>
      </c>
      <c r="D98" s="256" t="s">
        <v>351</v>
      </c>
      <c r="E98" s="257">
        <v>150</v>
      </c>
      <c r="F98" s="258"/>
      <c r="G98" s="259">
        <f>ROUND(E98*F98,2)</f>
        <v>0</v>
      </c>
      <c r="H98" s="258"/>
      <c r="I98" s="259">
        <f>ROUND(E98*H98,2)</f>
        <v>0</v>
      </c>
      <c r="J98" s="258"/>
      <c r="K98" s="259">
        <f>ROUND(E98*J98,2)</f>
        <v>0</v>
      </c>
      <c r="L98" s="259">
        <v>21</v>
      </c>
      <c r="M98" s="259">
        <f>G98*(1+L98/100)</f>
        <v>0</v>
      </c>
      <c r="N98" s="257">
        <v>1.6000000000000001E-4</v>
      </c>
      <c r="O98" s="257">
        <f>ROUND(E98*N98,2)</f>
        <v>0.02</v>
      </c>
      <c r="P98" s="257">
        <v>0</v>
      </c>
      <c r="Q98" s="257">
        <f>ROUND(E98*P98,2)</f>
        <v>0</v>
      </c>
      <c r="R98" s="259" t="s">
        <v>683</v>
      </c>
      <c r="S98" s="259" t="s">
        <v>238</v>
      </c>
      <c r="T98" s="260" t="s">
        <v>216</v>
      </c>
      <c r="U98" s="221">
        <v>0</v>
      </c>
      <c r="V98" s="221">
        <f>ROUND(E98*U98,2)</f>
        <v>0</v>
      </c>
      <c r="W98" s="221"/>
      <c r="X98" s="221" t="s">
        <v>684</v>
      </c>
      <c r="Y98" s="221" t="s">
        <v>218</v>
      </c>
      <c r="Z98" s="210"/>
      <c r="AA98" s="210"/>
      <c r="AB98" s="210"/>
      <c r="AC98" s="210"/>
      <c r="AD98" s="210"/>
      <c r="AE98" s="210"/>
      <c r="AF98" s="210"/>
      <c r="AG98" s="210" t="s">
        <v>1853</v>
      </c>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outlineLevel="1" x14ac:dyDescent="0.2">
      <c r="A99" s="236">
        <v>34</v>
      </c>
      <c r="B99" s="237" t="s">
        <v>1854</v>
      </c>
      <c r="C99" s="247" t="s">
        <v>1855</v>
      </c>
      <c r="D99" s="238" t="s">
        <v>351</v>
      </c>
      <c r="E99" s="239">
        <v>50</v>
      </c>
      <c r="F99" s="240"/>
      <c r="G99" s="241">
        <f>ROUND(E99*F99,2)</f>
        <v>0</v>
      </c>
      <c r="H99" s="240"/>
      <c r="I99" s="241">
        <f>ROUND(E99*H99,2)</f>
        <v>0</v>
      </c>
      <c r="J99" s="240"/>
      <c r="K99" s="241">
        <f>ROUND(E99*J99,2)</f>
        <v>0</v>
      </c>
      <c r="L99" s="241">
        <v>21</v>
      </c>
      <c r="M99" s="241">
        <f>G99*(1+L99/100)</f>
        <v>0</v>
      </c>
      <c r="N99" s="239">
        <v>2.2000000000000001E-4</v>
      </c>
      <c r="O99" s="239">
        <f>ROUND(E99*N99,2)</f>
        <v>0.01</v>
      </c>
      <c r="P99" s="239">
        <v>0</v>
      </c>
      <c r="Q99" s="239">
        <f>ROUND(E99*P99,2)</f>
        <v>0</v>
      </c>
      <c r="R99" s="241" t="s">
        <v>683</v>
      </c>
      <c r="S99" s="241" t="s">
        <v>238</v>
      </c>
      <c r="T99" s="242" t="s">
        <v>216</v>
      </c>
      <c r="U99" s="221">
        <v>0</v>
      </c>
      <c r="V99" s="221">
        <f>ROUND(E99*U99,2)</f>
        <v>0</v>
      </c>
      <c r="W99" s="221"/>
      <c r="X99" s="221" t="s">
        <v>684</v>
      </c>
      <c r="Y99" s="221" t="s">
        <v>218</v>
      </c>
      <c r="Z99" s="210"/>
      <c r="AA99" s="210"/>
      <c r="AB99" s="210"/>
      <c r="AC99" s="210"/>
      <c r="AD99" s="210"/>
      <c r="AE99" s="210"/>
      <c r="AF99" s="210"/>
      <c r="AG99" s="210" t="s">
        <v>1853</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2" x14ac:dyDescent="0.2">
      <c r="A100" s="217"/>
      <c r="B100" s="218"/>
      <c r="C100" s="249" t="s">
        <v>1276</v>
      </c>
      <c r="D100" s="226"/>
      <c r="E100" s="227">
        <v>50</v>
      </c>
      <c r="F100" s="221"/>
      <c r="G100" s="221"/>
      <c r="H100" s="221"/>
      <c r="I100" s="221"/>
      <c r="J100" s="221"/>
      <c r="K100" s="221"/>
      <c r="L100" s="221"/>
      <c r="M100" s="221"/>
      <c r="N100" s="220"/>
      <c r="O100" s="220"/>
      <c r="P100" s="220"/>
      <c r="Q100" s="220"/>
      <c r="R100" s="221"/>
      <c r="S100" s="221"/>
      <c r="T100" s="221"/>
      <c r="U100" s="221"/>
      <c r="V100" s="221"/>
      <c r="W100" s="221"/>
      <c r="X100" s="221"/>
      <c r="Y100" s="221"/>
      <c r="Z100" s="210"/>
      <c r="AA100" s="210"/>
      <c r="AB100" s="210"/>
      <c r="AC100" s="210"/>
      <c r="AD100" s="210"/>
      <c r="AE100" s="210"/>
      <c r="AF100" s="210"/>
      <c r="AG100" s="210" t="s">
        <v>222</v>
      </c>
      <c r="AH100" s="210">
        <v>0</v>
      </c>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1" x14ac:dyDescent="0.2">
      <c r="A101" s="236">
        <v>35</v>
      </c>
      <c r="B101" s="237" t="s">
        <v>1856</v>
      </c>
      <c r="C101" s="247" t="s">
        <v>1857</v>
      </c>
      <c r="D101" s="238" t="s">
        <v>351</v>
      </c>
      <c r="E101" s="239">
        <v>45</v>
      </c>
      <c r="F101" s="240"/>
      <c r="G101" s="241">
        <f>ROUND(E101*F101,2)</f>
        <v>0</v>
      </c>
      <c r="H101" s="240"/>
      <c r="I101" s="241">
        <f>ROUND(E101*H101,2)</f>
        <v>0</v>
      </c>
      <c r="J101" s="240"/>
      <c r="K101" s="241">
        <f>ROUND(E101*J101,2)</f>
        <v>0</v>
      </c>
      <c r="L101" s="241">
        <v>21</v>
      </c>
      <c r="M101" s="241">
        <f>G101*(1+L101/100)</f>
        <v>0</v>
      </c>
      <c r="N101" s="239">
        <v>2.1000000000000001E-4</v>
      </c>
      <c r="O101" s="239">
        <f>ROUND(E101*N101,2)</f>
        <v>0.01</v>
      </c>
      <c r="P101" s="239">
        <v>0</v>
      </c>
      <c r="Q101" s="239">
        <f>ROUND(E101*P101,2)</f>
        <v>0</v>
      </c>
      <c r="R101" s="241" t="s">
        <v>683</v>
      </c>
      <c r="S101" s="241" t="s">
        <v>238</v>
      </c>
      <c r="T101" s="242" t="s">
        <v>216</v>
      </c>
      <c r="U101" s="221">
        <v>0</v>
      </c>
      <c r="V101" s="221">
        <f>ROUND(E101*U101,2)</f>
        <v>0</v>
      </c>
      <c r="W101" s="221"/>
      <c r="X101" s="221" t="s">
        <v>684</v>
      </c>
      <c r="Y101" s="221" t="s">
        <v>218</v>
      </c>
      <c r="Z101" s="210"/>
      <c r="AA101" s="210"/>
      <c r="AB101" s="210"/>
      <c r="AC101" s="210"/>
      <c r="AD101" s="210"/>
      <c r="AE101" s="210"/>
      <c r="AF101" s="210"/>
      <c r="AG101" s="210" t="s">
        <v>1853</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2" x14ac:dyDescent="0.2">
      <c r="A102" s="217"/>
      <c r="B102" s="218"/>
      <c r="C102" s="248" t="s">
        <v>1858</v>
      </c>
      <c r="D102" s="243"/>
      <c r="E102" s="243"/>
      <c r="F102" s="243"/>
      <c r="G102" s="243"/>
      <c r="H102" s="221"/>
      <c r="I102" s="221"/>
      <c r="J102" s="221"/>
      <c r="K102" s="221"/>
      <c r="L102" s="221"/>
      <c r="M102" s="221"/>
      <c r="N102" s="220"/>
      <c r="O102" s="220"/>
      <c r="P102" s="220"/>
      <c r="Q102" s="220"/>
      <c r="R102" s="221"/>
      <c r="S102" s="221"/>
      <c r="T102" s="221"/>
      <c r="U102" s="221"/>
      <c r="V102" s="221"/>
      <c r="W102" s="221"/>
      <c r="X102" s="221"/>
      <c r="Y102" s="221"/>
      <c r="Z102" s="210"/>
      <c r="AA102" s="210"/>
      <c r="AB102" s="210"/>
      <c r="AC102" s="210"/>
      <c r="AD102" s="210"/>
      <c r="AE102" s="210"/>
      <c r="AF102" s="210"/>
      <c r="AG102" s="210" t="s">
        <v>221</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1" x14ac:dyDescent="0.2">
      <c r="A103" s="254">
        <v>36</v>
      </c>
      <c r="B103" s="255" t="s">
        <v>1859</v>
      </c>
      <c r="C103" s="262" t="s">
        <v>1860</v>
      </c>
      <c r="D103" s="256" t="s">
        <v>351</v>
      </c>
      <c r="E103" s="257">
        <v>47</v>
      </c>
      <c r="F103" s="258"/>
      <c r="G103" s="259">
        <f>ROUND(E103*F103,2)</f>
        <v>0</v>
      </c>
      <c r="H103" s="258"/>
      <c r="I103" s="259">
        <f>ROUND(E103*H103,2)</f>
        <v>0</v>
      </c>
      <c r="J103" s="258"/>
      <c r="K103" s="259">
        <f>ROUND(E103*J103,2)</f>
        <v>0</v>
      </c>
      <c r="L103" s="259">
        <v>21</v>
      </c>
      <c r="M103" s="259">
        <f>G103*(1+L103/100)</f>
        <v>0</v>
      </c>
      <c r="N103" s="257">
        <v>7.6000000000000004E-4</v>
      </c>
      <c r="O103" s="257">
        <f>ROUND(E103*N103,2)</f>
        <v>0.04</v>
      </c>
      <c r="P103" s="257">
        <v>0</v>
      </c>
      <c r="Q103" s="257">
        <f>ROUND(E103*P103,2)</f>
        <v>0</v>
      </c>
      <c r="R103" s="259" t="s">
        <v>683</v>
      </c>
      <c r="S103" s="259" t="s">
        <v>238</v>
      </c>
      <c r="T103" s="260" t="s">
        <v>216</v>
      </c>
      <c r="U103" s="221">
        <v>0</v>
      </c>
      <c r="V103" s="221">
        <f>ROUND(E103*U103,2)</f>
        <v>0</v>
      </c>
      <c r="W103" s="221"/>
      <c r="X103" s="221" t="s">
        <v>684</v>
      </c>
      <c r="Y103" s="221" t="s">
        <v>218</v>
      </c>
      <c r="Z103" s="210"/>
      <c r="AA103" s="210"/>
      <c r="AB103" s="210"/>
      <c r="AC103" s="210"/>
      <c r="AD103" s="210"/>
      <c r="AE103" s="210"/>
      <c r="AF103" s="210"/>
      <c r="AG103" s="210" t="s">
        <v>1853</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1" x14ac:dyDescent="0.2">
      <c r="A104" s="254">
        <v>37</v>
      </c>
      <c r="B104" s="255" t="s">
        <v>1861</v>
      </c>
      <c r="C104" s="262" t="s">
        <v>1862</v>
      </c>
      <c r="D104" s="256" t="s">
        <v>325</v>
      </c>
      <c r="E104" s="257">
        <v>10</v>
      </c>
      <c r="F104" s="258"/>
      <c r="G104" s="259">
        <f>ROUND(E104*F104,2)</f>
        <v>0</v>
      </c>
      <c r="H104" s="258"/>
      <c r="I104" s="259">
        <f>ROUND(E104*H104,2)</f>
        <v>0</v>
      </c>
      <c r="J104" s="258"/>
      <c r="K104" s="259">
        <f>ROUND(E104*J104,2)</f>
        <v>0</v>
      </c>
      <c r="L104" s="259">
        <v>21</v>
      </c>
      <c r="M104" s="259">
        <f>G104*(1+L104/100)</f>
        <v>0</v>
      </c>
      <c r="N104" s="257">
        <v>0</v>
      </c>
      <c r="O104" s="257">
        <f>ROUND(E104*N104,2)</f>
        <v>0</v>
      </c>
      <c r="P104" s="257">
        <v>0</v>
      </c>
      <c r="Q104" s="257">
        <f>ROUND(E104*P104,2)</f>
        <v>0</v>
      </c>
      <c r="R104" s="259" t="s">
        <v>683</v>
      </c>
      <c r="S104" s="259" t="s">
        <v>238</v>
      </c>
      <c r="T104" s="260" t="s">
        <v>216</v>
      </c>
      <c r="U104" s="221">
        <v>0</v>
      </c>
      <c r="V104" s="221">
        <f>ROUND(E104*U104,2)</f>
        <v>0</v>
      </c>
      <c r="W104" s="221"/>
      <c r="X104" s="221" t="s">
        <v>684</v>
      </c>
      <c r="Y104" s="221" t="s">
        <v>218</v>
      </c>
      <c r="Z104" s="210"/>
      <c r="AA104" s="210"/>
      <c r="AB104" s="210"/>
      <c r="AC104" s="210"/>
      <c r="AD104" s="210"/>
      <c r="AE104" s="210"/>
      <c r="AF104" s="210"/>
      <c r="AG104" s="210" t="s">
        <v>1853</v>
      </c>
      <c r="AH104" s="210"/>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1" x14ac:dyDescent="0.2">
      <c r="A105" s="236">
        <v>38</v>
      </c>
      <c r="B105" s="237" t="s">
        <v>1863</v>
      </c>
      <c r="C105" s="247" t="s">
        <v>1864</v>
      </c>
      <c r="D105" s="238" t="s">
        <v>325</v>
      </c>
      <c r="E105" s="239">
        <v>1</v>
      </c>
      <c r="F105" s="240"/>
      <c r="G105" s="241">
        <f>ROUND(E105*F105,2)</f>
        <v>0</v>
      </c>
      <c r="H105" s="240"/>
      <c r="I105" s="241">
        <f>ROUND(E105*H105,2)</f>
        <v>0</v>
      </c>
      <c r="J105" s="240"/>
      <c r="K105" s="241">
        <f>ROUND(E105*J105,2)</f>
        <v>0</v>
      </c>
      <c r="L105" s="241">
        <v>21</v>
      </c>
      <c r="M105" s="241">
        <f>G105*(1+L105/100)</f>
        <v>0</v>
      </c>
      <c r="N105" s="239">
        <v>0</v>
      </c>
      <c r="O105" s="239">
        <f>ROUND(E105*N105,2)</f>
        <v>0</v>
      </c>
      <c r="P105" s="239">
        <v>0</v>
      </c>
      <c r="Q105" s="239">
        <f>ROUND(E105*P105,2)</f>
        <v>0</v>
      </c>
      <c r="R105" s="241"/>
      <c r="S105" s="241" t="s">
        <v>215</v>
      </c>
      <c r="T105" s="242" t="s">
        <v>216</v>
      </c>
      <c r="U105" s="221">
        <v>0</v>
      </c>
      <c r="V105" s="221">
        <f>ROUND(E105*U105,2)</f>
        <v>0</v>
      </c>
      <c r="W105" s="221"/>
      <c r="X105" s="221" t="s">
        <v>684</v>
      </c>
      <c r="Y105" s="221" t="s">
        <v>218</v>
      </c>
      <c r="Z105" s="210"/>
      <c r="AA105" s="210"/>
      <c r="AB105" s="210"/>
      <c r="AC105" s="210"/>
      <c r="AD105" s="210"/>
      <c r="AE105" s="210"/>
      <c r="AF105" s="210"/>
      <c r="AG105" s="210" t="s">
        <v>1853</v>
      </c>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outlineLevel="2" x14ac:dyDescent="0.2">
      <c r="A106" s="217"/>
      <c r="B106" s="218"/>
      <c r="C106" s="248" t="s">
        <v>1865</v>
      </c>
      <c r="D106" s="243"/>
      <c r="E106" s="243"/>
      <c r="F106" s="243"/>
      <c r="G106" s="243"/>
      <c r="H106" s="221"/>
      <c r="I106" s="221"/>
      <c r="J106" s="221"/>
      <c r="K106" s="221"/>
      <c r="L106" s="221"/>
      <c r="M106" s="221"/>
      <c r="N106" s="220"/>
      <c r="O106" s="220"/>
      <c r="P106" s="220"/>
      <c r="Q106" s="220"/>
      <c r="R106" s="221"/>
      <c r="S106" s="221"/>
      <c r="T106" s="221"/>
      <c r="U106" s="221"/>
      <c r="V106" s="221"/>
      <c r="W106" s="221"/>
      <c r="X106" s="221"/>
      <c r="Y106" s="221"/>
      <c r="Z106" s="210"/>
      <c r="AA106" s="210"/>
      <c r="AB106" s="210"/>
      <c r="AC106" s="210"/>
      <c r="AD106" s="210"/>
      <c r="AE106" s="210"/>
      <c r="AF106" s="210"/>
      <c r="AG106" s="210" t="s">
        <v>221</v>
      </c>
      <c r="AH106" s="210"/>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outlineLevel="1" x14ac:dyDescent="0.2">
      <c r="A107" s="236">
        <v>39</v>
      </c>
      <c r="B107" s="237" t="s">
        <v>1866</v>
      </c>
      <c r="C107" s="247" t="s">
        <v>1867</v>
      </c>
      <c r="D107" s="238" t="s">
        <v>351</v>
      </c>
      <c r="E107" s="239">
        <v>40</v>
      </c>
      <c r="F107" s="240"/>
      <c r="G107" s="241">
        <f>ROUND(E107*F107,2)</f>
        <v>0</v>
      </c>
      <c r="H107" s="240"/>
      <c r="I107" s="241">
        <f>ROUND(E107*H107,2)</f>
        <v>0</v>
      </c>
      <c r="J107" s="240"/>
      <c r="K107" s="241">
        <f>ROUND(E107*J107,2)</f>
        <v>0</v>
      </c>
      <c r="L107" s="241">
        <v>21</v>
      </c>
      <c r="M107" s="241">
        <f>G107*(1+L107/100)</f>
        <v>0</v>
      </c>
      <c r="N107" s="239">
        <v>8.4999999999999995E-4</v>
      </c>
      <c r="O107" s="239">
        <f>ROUND(E107*N107,2)</f>
        <v>0.03</v>
      </c>
      <c r="P107" s="239">
        <v>0</v>
      </c>
      <c r="Q107" s="239">
        <f>ROUND(E107*P107,2)</f>
        <v>0</v>
      </c>
      <c r="R107" s="241" t="s">
        <v>683</v>
      </c>
      <c r="S107" s="241" t="s">
        <v>238</v>
      </c>
      <c r="T107" s="242" t="s">
        <v>216</v>
      </c>
      <c r="U107" s="221">
        <v>0</v>
      </c>
      <c r="V107" s="221">
        <f>ROUND(E107*U107,2)</f>
        <v>0</v>
      </c>
      <c r="W107" s="221"/>
      <c r="X107" s="221" t="s">
        <v>684</v>
      </c>
      <c r="Y107" s="221" t="s">
        <v>218</v>
      </c>
      <c r="Z107" s="210"/>
      <c r="AA107" s="210"/>
      <c r="AB107" s="210"/>
      <c r="AC107" s="210"/>
      <c r="AD107" s="210"/>
      <c r="AE107" s="210"/>
      <c r="AF107" s="210"/>
      <c r="AG107" s="210" t="s">
        <v>1853</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2" x14ac:dyDescent="0.2">
      <c r="A108" s="217"/>
      <c r="B108" s="218"/>
      <c r="C108" s="248" t="s">
        <v>1868</v>
      </c>
      <c r="D108" s="243"/>
      <c r="E108" s="243"/>
      <c r="F108" s="243"/>
      <c r="G108" s="243"/>
      <c r="H108" s="221"/>
      <c r="I108" s="221"/>
      <c r="J108" s="221"/>
      <c r="K108" s="221"/>
      <c r="L108" s="221"/>
      <c r="M108" s="221"/>
      <c r="N108" s="220"/>
      <c r="O108" s="220"/>
      <c r="P108" s="220"/>
      <c r="Q108" s="220"/>
      <c r="R108" s="221"/>
      <c r="S108" s="221"/>
      <c r="T108" s="221"/>
      <c r="U108" s="221"/>
      <c r="V108" s="221"/>
      <c r="W108" s="221"/>
      <c r="X108" s="221"/>
      <c r="Y108" s="221"/>
      <c r="Z108" s="210"/>
      <c r="AA108" s="210"/>
      <c r="AB108" s="210"/>
      <c r="AC108" s="210"/>
      <c r="AD108" s="210"/>
      <c r="AE108" s="210"/>
      <c r="AF108" s="210"/>
      <c r="AG108" s="210" t="s">
        <v>221</v>
      </c>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3" x14ac:dyDescent="0.2">
      <c r="A109" s="217"/>
      <c r="B109" s="218"/>
      <c r="C109" s="250" t="s">
        <v>1869</v>
      </c>
      <c r="D109" s="244"/>
      <c r="E109" s="244"/>
      <c r="F109" s="244"/>
      <c r="G109" s="244"/>
      <c r="H109" s="221"/>
      <c r="I109" s="221"/>
      <c r="J109" s="221"/>
      <c r="K109" s="221"/>
      <c r="L109" s="221"/>
      <c r="M109" s="221"/>
      <c r="N109" s="220"/>
      <c r="O109" s="220"/>
      <c r="P109" s="220"/>
      <c r="Q109" s="220"/>
      <c r="R109" s="221"/>
      <c r="S109" s="221"/>
      <c r="T109" s="221"/>
      <c r="U109" s="221"/>
      <c r="V109" s="221"/>
      <c r="W109" s="221"/>
      <c r="X109" s="221"/>
      <c r="Y109" s="221"/>
      <c r="Z109" s="210"/>
      <c r="AA109" s="210"/>
      <c r="AB109" s="210"/>
      <c r="AC109" s="210"/>
      <c r="AD109" s="210"/>
      <c r="AE109" s="210"/>
      <c r="AF109" s="210"/>
      <c r="AG109" s="210" t="s">
        <v>221</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outlineLevel="1" x14ac:dyDescent="0.2">
      <c r="A110" s="236">
        <v>40</v>
      </c>
      <c r="B110" s="237" t="s">
        <v>1870</v>
      </c>
      <c r="C110" s="247" t="s">
        <v>1871</v>
      </c>
      <c r="D110" s="238" t="s">
        <v>325</v>
      </c>
      <c r="E110" s="239">
        <v>2</v>
      </c>
      <c r="F110" s="240"/>
      <c r="G110" s="241">
        <f>ROUND(E110*F110,2)</f>
        <v>0</v>
      </c>
      <c r="H110" s="240"/>
      <c r="I110" s="241">
        <f>ROUND(E110*H110,2)</f>
        <v>0</v>
      </c>
      <c r="J110" s="240"/>
      <c r="K110" s="241">
        <f>ROUND(E110*J110,2)</f>
        <v>0</v>
      </c>
      <c r="L110" s="241">
        <v>21</v>
      </c>
      <c r="M110" s="241">
        <f>G110*(1+L110/100)</f>
        <v>0</v>
      </c>
      <c r="N110" s="239">
        <v>1E-4</v>
      </c>
      <c r="O110" s="239">
        <f>ROUND(E110*N110,2)</f>
        <v>0</v>
      </c>
      <c r="P110" s="239">
        <v>0</v>
      </c>
      <c r="Q110" s="239">
        <f>ROUND(E110*P110,2)</f>
        <v>0</v>
      </c>
      <c r="R110" s="241"/>
      <c r="S110" s="241" t="s">
        <v>215</v>
      </c>
      <c r="T110" s="242" t="s">
        <v>216</v>
      </c>
      <c r="U110" s="221">
        <v>0</v>
      </c>
      <c r="V110" s="221">
        <f>ROUND(E110*U110,2)</f>
        <v>0</v>
      </c>
      <c r="W110" s="221"/>
      <c r="X110" s="221" t="s">
        <v>684</v>
      </c>
      <c r="Y110" s="221" t="s">
        <v>218</v>
      </c>
      <c r="Z110" s="210"/>
      <c r="AA110" s="210"/>
      <c r="AB110" s="210"/>
      <c r="AC110" s="210"/>
      <c r="AD110" s="210"/>
      <c r="AE110" s="210"/>
      <c r="AF110" s="210"/>
      <c r="AG110" s="210" t="s">
        <v>1853</v>
      </c>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outlineLevel="2" x14ac:dyDescent="0.2">
      <c r="A111" s="217"/>
      <c r="B111" s="218"/>
      <c r="C111" s="248" t="s">
        <v>1872</v>
      </c>
      <c r="D111" s="243"/>
      <c r="E111" s="243"/>
      <c r="F111" s="243"/>
      <c r="G111" s="243"/>
      <c r="H111" s="221"/>
      <c r="I111" s="221"/>
      <c r="J111" s="221"/>
      <c r="K111" s="221"/>
      <c r="L111" s="221"/>
      <c r="M111" s="221"/>
      <c r="N111" s="220"/>
      <c r="O111" s="220"/>
      <c r="P111" s="220"/>
      <c r="Q111" s="220"/>
      <c r="R111" s="221"/>
      <c r="S111" s="221"/>
      <c r="T111" s="221"/>
      <c r="U111" s="221"/>
      <c r="V111" s="221"/>
      <c r="W111" s="221"/>
      <c r="X111" s="221"/>
      <c r="Y111" s="221"/>
      <c r="Z111" s="210"/>
      <c r="AA111" s="210"/>
      <c r="AB111" s="210"/>
      <c r="AC111" s="210"/>
      <c r="AD111" s="210"/>
      <c r="AE111" s="210"/>
      <c r="AF111" s="210"/>
      <c r="AG111" s="210" t="s">
        <v>221</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3" x14ac:dyDescent="0.2">
      <c r="A112" s="217"/>
      <c r="B112" s="218"/>
      <c r="C112" s="250" t="s">
        <v>1873</v>
      </c>
      <c r="D112" s="244"/>
      <c r="E112" s="244"/>
      <c r="F112" s="244"/>
      <c r="G112" s="244"/>
      <c r="H112" s="221"/>
      <c r="I112" s="221"/>
      <c r="J112" s="221"/>
      <c r="K112" s="221"/>
      <c r="L112" s="221"/>
      <c r="M112" s="221"/>
      <c r="N112" s="220"/>
      <c r="O112" s="220"/>
      <c r="P112" s="220"/>
      <c r="Q112" s="220"/>
      <c r="R112" s="221"/>
      <c r="S112" s="221"/>
      <c r="T112" s="221"/>
      <c r="U112" s="221"/>
      <c r="V112" s="221"/>
      <c r="W112" s="221"/>
      <c r="X112" s="221"/>
      <c r="Y112" s="221"/>
      <c r="Z112" s="210"/>
      <c r="AA112" s="210"/>
      <c r="AB112" s="210"/>
      <c r="AC112" s="210"/>
      <c r="AD112" s="210"/>
      <c r="AE112" s="210"/>
      <c r="AF112" s="210"/>
      <c r="AG112" s="210" t="s">
        <v>221</v>
      </c>
      <c r="AH112" s="210"/>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1" x14ac:dyDescent="0.2">
      <c r="A113" s="236">
        <v>41</v>
      </c>
      <c r="B113" s="237" t="s">
        <v>1874</v>
      </c>
      <c r="C113" s="247" t="s">
        <v>1875</v>
      </c>
      <c r="D113" s="238" t="s">
        <v>325</v>
      </c>
      <c r="E113" s="239">
        <v>4</v>
      </c>
      <c r="F113" s="240"/>
      <c r="G113" s="241">
        <f>ROUND(E113*F113,2)</f>
        <v>0</v>
      </c>
      <c r="H113" s="240"/>
      <c r="I113" s="241">
        <f>ROUND(E113*H113,2)</f>
        <v>0</v>
      </c>
      <c r="J113" s="240"/>
      <c r="K113" s="241">
        <f>ROUND(E113*J113,2)</f>
        <v>0</v>
      </c>
      <c r="L113" s="241">
        <v>21</v>
      </c>
      <c r="M113" s="241">
        <f>G113*(1+L113/100)</f>
        <v>0</v>
      </c>
      <c r="N113" s="239">
        <v>1E-4</v>
      </c>
      <c r="O113" s="239">
        <f>ROUND(E113*N113,2)</f>
        <v>0</v>
      </c>
      <c r="P113" s="239">
        <v>0</v>
      </c>
      <c r="Q113" s="239">
        <f>ROUND(E113*P113,2)</f>
        <v>0</v>
      </c>
      <c r="R113" s="241"/>
      <c r="S113" s="241" t="s">
        <v>215</v>
      </c>
      <c r="T113" s="242" t="s">
        <v>216</v>
      </c>
      <c r="U113" s="221">
        <v>0</v>
      </c>
      <c r="V113" s="221">
        <f>ROUND(E113*U113,2)</f>
        <v>0</v>
      </c>
      <c r="W113" s="221"/>
      <c r="X113" s="221" t="s">
        <v>684</v>
      </c>
      <c r="Y113" s="221" t="s">
        <v>218</v>
      </c>
      <c r="Z113" s="210"/>
      <c r="AA113" s="210"/>
      <c r="AB113" s="210"/>
      <c r="AC113" s="210"/>
      <c r="AD113" s="210"/>
      <c r="AE113" s="210"/>
      <c r="AF113" s="210"/>
      <c r="AG113" s="210" t="s">
        <v>1853</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2" x14ac:dyDescent="0.2">
      <c r="A114" s="217"/>
      <c r="B114" s="218"/>
      <c r="C114" s="248" t="s">
        <v>1872</v>
      </c>
      <c r="D114" s="243"/>
      <c r="E114" s="243"/>
      <c r="F114" s="243"/>
      <c r="G114" s="243"/>
      <c r="H114" s="221"/>
      <c r="I114" s="221"/>
      <c r="J114" s="221"/>
      <c r="K114" s="221"/>
      <c r="L114" s="221"/>
      <c r="M114" s="221"/>
      <c r="N114" s="220"/>
      <c r="O114" s="220"/>
      <c r="P114" s="220"/>
      <c r="Q114" s="220"/>
      <c r="R114" s="221"/>
      <c r="S114" s="221"/>
      <c r="T114" s="221"/>
      <c r="U114" s="221"/>
      <c r="V114" s="221"/>
      <c r="W114" s="221"/>
      <c r="X114" s="221"/>
      <c r="Y114" s="221"/>
      <c r="Z114" s="210"/>
      <c r="AA114" s="210"/>
      <c r="AB114" s="210"/>
      <c r="AC114" s="210"/>
      <c r="AD114" s="210"/>
      <c r="AE114" s="210"/>
      <c r="AF114" s="210"/>
      <c r="AG114" s="210" t="s">
        <v>221</v>
      </c>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3" x14ac:dyDescent="0.2">
      <c r="A115" s="217"/>
      <c r="B115" s="218"/>
      <c r="C115" s="250" t="s">
        <v>1873</v>
      </c>
      <c r="D115" s="244"/>
      <c r="E115" s="244"/>
      <c r="F115" s="244"/>
      <c r="G115" s="244"/>
      <c r="H115" s="221"/>
      <c r="I115" s="221"/>
      <c r="J115" s="221"/>
      <c r="K115" s="221"/>
      <c r="L115" s="221"/>
      <c r="M115" s="221"/>
      <c r="N115" s="220"/>
      <c r="O115" s="220"/>
      <c r="P115" s="220"/>
      <c r="Q115" s="220"/>
      <c r="R115" s="221"/>
      <c r="S115" s="221"/>
      <c r="T115" s="221"/>
      <c r="U115" s="221"/>
      <c r="V115" s="221"/>
      <c r="W115" s="221"/>
      <c r="X115" s="221"/>
      <c r="Y115" s="221"/>
      <c r="Z115" s="210"/>
      <c r="AA115" s="210"/>
      <c r="AB115" s="210"/>
      <c r="AC115" s="210"/>
      <c r="AD115" s="210"/>
      <c r="AE115" s="210"/>
      <c r="AF115" s="210"/>
      <c r="AG115" s="210" t="s">
        <v>221</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1" x14ac:dyDescent="0.2">
      <c r="A116" s="236">
        <v>42</v>
      </c>
      <c r="B116" s="237" t="s">
        <v>1876</v>
      </c>
      <c r="C116" s="247" t="s">
        <v>1877</v>
      </c>
      <c r="D116" s="238" t="s">
        <v>325</v>
      </c>
      <c r="E116" s="239">
        <v>2</v>
      </c>
      <c r="F116" s="240"/>
      <c r="G116" s="241">
        <f>ROUND(E116*F116,2)</f>
        <v>0</v>
      </c>
      <c r="H116" s="240"/>
      <c r="I116" s="241">
        <f>ROUND(E116*H116,2)</f>
        <v>0</v>
      </c>
      <c r="J116" s="240"/>
      <c r="K116" s="241">
        <f>ROUND(E116*J116,2)</f>
        <v>0</v>
      </c>
      <c r="L116" s="241">
        <v>21</v>
      </c>
      <c r="M116" s="241">
        <f>G116*(1+L116/100)</f>
        <v>0</v>
      </c>
      <c r="N116" s="239">
        <v>8.5000000000000006E-3</v>
      </c>
      <c r="O116" s="239">
        <f>ROUND(E116*N116,2)</f>
        <v>0.02</v>
      </c>
      <c r="P116" s="239">
        <v>0</v>
      </c>
      <c r="Q116" s="239">
        <f>ROUND(E116*P116,2)</f>
        <v>0</v>
      </c>
      <c r="R116" s="241"/>
      <c r="S116" s="241" t="s">
        <v>215</v>
      </c>
      <c r="T116" s="242" t="s">
        <v>216</v>
      </c>
      <c r="U116" s="221">
        <v>0</v>
      </c>
      <c r="V116" s="221">
        <f>ROUND(E116*U116,2)</f>
        <v>0</v>
      </c>
      <c r="W116" s="221"/>
      <c r="X116" s="221" t="s">
        <v>684</v>
      </c>
      <c r="Y116" s="221" t="s">
        <v>218</v>
      </c>
      <c r="Z116" s="210"/>
      <c r="AA116" s="210"/>
      <c r="AB116" s="210"/>
      <c r="AC116" s="210"/>
      <c r="AD116" s="210"/>
      <c r="AE116" s="210"/>
      <c r="AF116" s="210"/>
      <c r="AG116" s="210" t="s">
        <v>1853</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2" x14ac:dyDescent="0.2">
      <c r="A117" s="217"/>
      <c r="B117" s="218"/>
      <c r="C117" s="248" t="s">
        <v>1872</v>
      </c>
      <c r="D117" s="243"/>
      <c r="E117" s="243"/>
      <c r="F117" s="243"/>
      <c r="G117" s="243"/>
      <c r="H117" s="221"/>
      <c r="I117" s="221"/>
      <c r="J117" s="221"/>
      <c r="K117" s="221"/>
      <c r="L117" s="221"/>
      <c r="M117" s="221"/>
      <c r="N117" s="220"/>
      <c r="O117" s="220"/>
      <c r="P117" s="220"/>
      <c r="Q117" s="220"/>
      <c r="R117" s="221"/>
      <c r="S117" s="221"/>
      <c r="T117" s="221"/>
      <c r="U117" s="221"/>
      <c r="V117" s="221"/>
      <c r="W117" s="221"/>
      <c r="X117" s="221"/>
      <c r="Y117" s="221"/>
      <c r="Z117" s="210"/>
      <c r="AA117" s="210"/>
      <c r="AB117" s="210"/>
      <c r="AC117" s="210"/>
      <c r="AD117" s="210"/>
      <c r="AE117" s="210"/>
      <c r="AF117" s="210"/>
      <c r="AG117" s="210" t="s">
        <v>221</v>
      </c>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3" x14ac:dyDescent="0.2">
      <c r="A118" s="217"/>
      <c r="B118" s="218"/>
      <c r="C118" s="250" t="s">
        <v>1873</v>
      </c>
      <c r="D118" s="244"/>
      <c r="E118" s="244"/>
      <c r="F118" s="244"/>
      <c r="G118" s="244"/>
      <c r="H118" s="221"/>
      <c r="I118" s="221"/>
      <c r="J118" s="221"/>
      <c r="K118" s="221"/>
      <c r="L118" s="221"/>
      <c r="M118" s="221"/>
      <c r="N118" s="220"/>
      <c r="O118" s="220"/>
      <c r="P118" s="220"/>
      <c r="Q118" s="220"/>
      <c r="R118" s="221"/>
      <c r="S118" s="221"/>
      <c r="T118" s="221"/>
      <c r="U118" s="221"/>
      <c r="V118" s="221"/>
      <c r="W118" s="221"/>
      <c r="X118" s="221"/>
      <c r="Y118" s="221"/>
      <c r="Z118" s="210"/>
      <c r="AA118" s="210"/>
      <c r="AB118" s="210"/>
      <c r="AC118" s="210"/>
      <c r="AD118" s="210"/>
      <c r="AE118" s="210"/>
      <c r="AF118" s="210"/>
      <c r="AG118" s="210" t="s">
        <v>221</v>
      </c>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outlineLevel="1" x14ac:dyDescent="0.2">
      <c r="A119" s="236">
        <v>43</v>
      </c>
      <c r="B119" s="237" t="s">
        <v>1878</v>
      </c>
      <c r="C119" s="247" t="s">
        <v>1879</v>
      </c>
      <c r="D119" s="238" t="s">
        <v>325</v>
      </c>
      <c r="E119" s="239">
        <v>6</v>
      </c>
      <c r="F119" s="240"/>
      <c r="G119" s="241">
        <f>ROUND(E119*F119,2)</f>
        <v>0</v>
      </c>
      <c r="H119" s="240"/>
      <c r="I119" s="241">
        <f>ROUND(E119*H119,2)</f>
        <v>0</v>
      </c>
      <c r="J119" s="240"/>
      <c r="K119" s="241">
        <f>ROUND(E119*J119,2)</f>
        <v>0</v>
      </c>
      <c r="L119" s="241">
        <v>21</v>
      </c>
      <c r="M119" s="241">
        <f>G119*(1+L119/100)</f>
        <v>0</v>
      </c>
      <c r="N119" s="239">
        <v>8.5000000000000006E-3</v>
      </c>
      <c r="O119" s="239">
        <f>ROUND(E119*N119,2)</f>
        <v>0.05</v>
      </c>
      <c r="P119" s="239">
        <v>0</v>
      </c>
      <c r="Q119" s="239">
        <f>ROUND(E119*P119,2)</f>
        <v>0</v>
      </c>
      <c r="R119" s="241"/>
      <c r="S119" s="241" t="s">
        <v>215</v>
      </c>
      <c r="T119" s="242" t="s">
        <v>216</v>
      </c>
      <c r="U119" s="221">
        <v>0</v>
      </c>
      <c r="V119" s="221">
        <f>ROUND(E119*U119,2)</f>
        <v>0</v>
      </c>
      <c r="W119" s="221"/>
      <c r="X119" s="221" t="s">
        <v>684</v>
      </c>
      <c r="Y119" s="221" t="s">
        <v>218</v>
      </c>
      <c r="Z119" s="210"/>
      <c r="AA119" s="210"/>
      <c r="AB119" s="210"/>
      <c r="AC119" s="210"/>
      <c r="AD119" s="210"/>
      <c r="AE119" s="210"/>
      <c r="AF119" s="210"/>
      <c r="AG119" s="210" t="s">
        <v>1853</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outlineLevel="2" x14ac:dyDescent="0.2">
      <c r="A120" s="217"/>
      <c r="B120" s="218"/>
      <c r="C120" s="248" t="s">
        <v>1880</v>
      </c>
      <c r="D120" s="243"/>
      <c r="E120" s="243"/>
      <c r="F120" s="243"/>
      <c r="G120" s="243"/>
      <c r="H120" s="221"/>
      <c r="I120" s="221"/>
      <c r="J120" s="221"/>
      <c r="K120" s="221"/>
      <c r="L120" s="221"/>
      <c r="M120" s="221"/>
      <c r="N120" s="220"/>
      <c r="O120" s="220"/>
      <c r="P120" s="220"/>
      <c r="Q120" s="220"/>
      <c r="R120" s="221"/>
      <c r="S120" s="221"/>
      <c r="T120" s="221"/>
      <c r="U120" s="221"/>
      <c r="V120" s="221"/>
      <c r="W120" s="221"/>
      <c r="X120" s="221"/>
      <c r="Y120" s="221"/>
      <c r="Z120" s="210"/>
      <c r="AA120" s="210"/>
      <c r="AB120" s="210"/>
      <c r="AC120" s="210"/>
      <c r="AD120" s="210"/>
      <c r="AE120" s="210"/>
      <c r="AF120" s="210"/>
      <c r="AG120" s="210" t="s">
        <v>221</v>
      </c>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1" x14ac:dyDescent="0.2">
      <c r="A121" s="236">
        <v>44</v>
      </c>
      <c r="B121" s="237" t="s">
        <v>1881</v>
      </c>
      <c r="C121" s="247" t="s">
        <v>1882</v>
      </c>
      <c r="D121" s="238" t="s">
        <v>325</v>
      </c>
      <c r="E121" s="239">
        <v>2</v>
      </c>
      <c r="F121" s="240"/>
      <c r="G121" s="241">
        <f>ROUND(E121*F121,2)</f>
        <v>0</v>
      </c>
      <c r="H121" s="240"/>
      <c r="I121" s="241">
        <f>ROUND(E121*H121,2)</f>
        <v>0</v>
      </c>
      <c r="J121" s="240"/>
      <c r="K121" s="241">
        <f>ROUND(E121*J121,2)</f>
        <v>0</v>
      </c>
      <c r="L121" s="241">
        <v>21</v>
      </c>
      <c r="M121" s="241">
        <f>G121*(1+L121/100)</f>
        <v>0</v>
      </c>
      <c r="N121" s="239">
        <v>4.0000000000000003E-5</v>
      </c>
      <c r="O121" s="239">
        <f>ROUND(E121*N121,2)</f>
        <v>0</v>
      </c>
      <c r="P121" s="239">
        <v>0</v>
      </c>
      <c r="Q121" s="239">
        <f>ROUND(E121*P121,2)</f>
        <v>0</v>
      </c>
      <c r="R121" s="241"/>
      <c r="S121" s="241" t="s">
        <v>215</v>
      </c>
      <c r="T121" s="242" t="s">
        <v>216</v>
      </c>
      <c r="U121" s="221">
        <v>0</v>
      </c>
      <c r="V121" s="221">
        <f>ROUND(E121*U121,2)</f>
        <v>0</v>
      </c>
      <c r="W121" s="221"/>
      <c r="X121" s="221" t="s">
        <v>684</v>
      </c>
      <c r="Y121" s="221" t="s">
        <v>218</v>
      </c>
      <c r="Z121" s="210"/>
      <c r="AA121" s="210"/>
      <c r="AB121" s="210"/>
      <c r="AC121" s="210"/>
      <c r="AD121" s="210"/>
      <c r="AE121" s="210"/>
      <c r="AF121" s="210"/>
      <c r="AG121" s="210" t="s">
        <v>1853</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2" x14ac:dyDescent="0.2">
      <c r="A122" s="217"/>
      <c r="B122" s="218"/>
      <c r="C122" s="248" t="s">
        <v>1883</v>
      </c>
      <c r="D122" s="243"/>
      <c r="E122" s="243"/>
      <c r="F122" s="243"/>
      <c r="G122" s="243"/>
      <c r="H122" s="221"/>
      <c r="I122" s="221"/>
      <c r="J122" s="221"/>
      <c r="K122" s="221"/>
      <c r="L122" s="221"/>
      <c r="M122" s="221"/>
      <c r="N122" s="220"/>
      <c r="O122" s="220"/>
      <c r="P122" s="220"/>
      <c r="Q122" s="220"/>
      <c r="R122" s="221"/>
      <c r="S122" s="221"/>
      <c r="T122" s="221"/>
      <c r="U122" s="221"/>
      <c r="V122" s="221"/>
      <c r="W122" s="221"/>
      <c r="X122" s="221"/>
      <c r="Y122" s="221"/>
      <c r="Z122" s="210"/>
      <c r="AA122" s="210"/>
      <c r="AB122" s="210"/>
      <c r="AC122" s="210"/>
      <c r="AD122" s="210"/>
      <c r="AE122" s="210"/>
      <c r="AF122" s="210"/>
      <c r="AG122" s="210" t="s">
        <v>221</v>
      </c>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outlineLevel="1" x14ac:dyDescent="0.2">
      <c r="A123" s="254">
        <v>45</v>
      </c>
      <c r="B123" s="255" t="s">
        <v>1884</v>
      </c>
      <c r="C123" s="262" t="s">
        <v>1885</v>
      </c>
      <c r="D123" s="256" t="s">
        <v>325</v>
      </c>
      <c r="E123" s="257">
        <v>3</v>
      </c>
      <c r="F123" s="258"/>
      <c r="G123" s="259">
        <f>ROUND(E123*F123,2)</f>
        <v>0</v>
      </c>
      <c r="H123" s="258"/>
      <c r="I123" s="259">
        <f>ROUND(E123*H123,2)</f>
        <v>0</v>
      </c>
      <c r="J123" s="258"/>
      <c r="K123" s="259">
        <f>ROUND(E123*J123,2)</f>
        <v>0</v>
      </c>
      <c r="L123" s="259">
        <v>21</v>
      </c>
      <c r="M123" s="259">
        <f>G123*(1+L123/100)</f>
        <v>0</v>
      </c>
      <c r="N123" s="257">
        <v>0</v>
      </c>
      <c r="O123" s="257">
        <f>ROUND(E123*N123,2)</f>
        <v>0</v>
      </c>
      <c r="P123" s="257">
        <v>0</v>
      </c>
      <c r="Q123" s="257">
        <f>ROUND(E123*P123,2)</f>
        <v>0</v>
      </c>
      <c r="R123" s="259" t="s">
        <v>683</v>
      </c>
      <c r="S123" s="259" t="s">
        <v>238</v>
      </c>
      <c r="T123" s="260" t="s">
        <v>216</v>
      </c>
      <c r="U123" s="221">
        <v>0</v>
      </c>
      <c r="V123" s="221">
        <f>ROUND(E123*U123,2)</f>
        <v>0</v>
      </c>
      <c r="W123" s="221"/>
      <c r="X123" s="221" t="s">
        <v>684</v>
      </c>
      <c r="Y123" s="221" t="s">
        <v>218</v>
      </c>
      <c r="Z123" s="210"/>
      <c r="AA123" s="210"/>
      <c r="AB123" s="210"/>
      <c r="AC123" s="210"/>
      <c r="AD123" s="210"/>
      <c r="AE123" s="210"/>
      <c r="AF123" s="210"/>
      <c r="AG123" s="210" t="s">
        <v>1853</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1" x14ac:dyDescent="0.2">
      <c r="A124" s="254">
        <v>46</v>
      </c>
      <c r="B124" s="255" t="s">
        <v>1886</v>
      </c>
      <c r="C124" s="262" t="s">
        <v>1887</v>
      </c>
      <c r="D124" s="256" t="s">
        <v>325</v>
      </c>
      <c r="E124" s="257">
        <v>1</v>
      </c>
      <c r="F124" s="258"/>
      <c r="G124" s="259">
        <f>ROUND(E124*F124,2)</f>
        <v>0</v>
      </c>
      <c r="H124" s="258"/>
      <c r="I124" s="259">
        <f>ROUND(E124*H124,2)</f>
        <v>0</v>
      </c>
      <c r="J124" s="258"/>
      <c r="K124" s="259">
        <f>ROUND(E124*J124,2)</f>
        <v>0</v>
      </c>
      <c r="L124" s="259">
        <v>21</v>
      </c>
      <c r="M124" s="259">
        <f>G124*(1+L124/100)</f>
        <v>0</v>
      </c>
      <c r="N124" s="257">
        <v>0</v>
      </c>
      <c r="O124" s="257">
        <f>ROUND(E124*N124,2)</f>
        <v>0</v>
      </c>
      <c r="P124" s="257">
        <v>0</v>
      </c>
      <c r="Q124" s="257">
        <f>ROUND(E124*P124,2)</f>
        <v>0</v>
      </c>
      <c r="R124" s="259" t="s">
        <v>683</v>
      </c>
      <c r="S124" s="259" t="s">
        <v>238</v>
      </c>
      <c r="T124" s="260" t="s">
        <v>216</v>
      </c>
      <c r="U124" s="221">
        <v>0</v>
      </c>
      <c r="V124" s="221">
        <f>ROUND(E124*U124,2)</f>
        <v>0</v>
      </c>
      <c r="W124" s="221"/>
      <c r="X124" s="221" t="s">
        <v>684</v>
      </c>
      <c r="Y124" s="221" t="s">
        <v>218</v>
      </c>
      <c r="Z124" s="210"/>
      <c r="AA124" s="210"/>
      <c r="AB124" s="210"/>
      <c r="AC124" s="210"/>
      <c r="AD124" s="210"/>
      <c r="AE124" s="210"/>
      <c r="AF124" s="210"/>
      <c r="AG124" s="210" t="s">
        <v>1853</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1" x14ac:dyDescent="0.2">
      <c r="A125" s="254">
        <v>47</v>
      </c>
      <c r="B125" s="255" t="s">
        <v>1888</v>
      </c>
      <c r="C125" s="262" t="s">
        <v>1889</v>
      </c>
      <c r="D125" s="256" t="s">
        <v>325</v>
      </c>
      <c r="E125" s="257">
        <v>1</v>
      </c>
      <c r="F125" s="258"/>
      <c r="G125" s="259">
        <f>ROUND(E125*F125,2)</f>
        <v>0</v>
      </c>
      <c r="H125" s="258"/>
      <c r="I125" s="259">
        <f>ROUND(E125*H125,2)</f>
        <v>0</v>
      </c>
      <c r="J125" s="258"/>
      <c r="K125" s="259">
        <f>ROUND(E125*J125,2)</f>
        <v>0</v>
      </c>
      <c r="L125" s="259">
        <v>21</v>
      </c>
      <c r="M125" s="259">
        <f>G125*(1+L125/100)</f>
        <v>0</v>
      </c>
      <c r="N125" s="257">
        <v>2.2000000000000001E-4</v>
      </c>
      <c r="O125" s="257">
        <f>ROUND(E125*N125,2)</f>
        <v>0</v>
      </c>
      <c r="P125" s="257">
        <v>0</v>
      </c>
      <c r="Q125" s="257">
        <f>ROUND(E125*P125,2)</f>
        <v>0</v>
      </c>
      <c r="R125" s="259"/>
      <c r="S125" s="259" t="s">
        <v>215</v>
      </c>
      <c r="T125" s="260" t="s">
        <v>216</v>
      </c>
      <c r="U125" s="221">
        <v>0</v>
      </c>
      <c r="V125" s="221">
        <f>ROUND(E125*U125,2)</f>
        <v>0</v>
      </c>
      <c r="W125" s="221"/>
      <c r="X125" s="221" t="s">
        <v>684</v>
      </c>
      <c r="Y125" s="221" t="s">
        <v>218</v>
      </c>
      <c r="Z125" s="210"/>
      <c r="AA125" s="210"/>
      <c r="AB125" s="210"/>
      <c r="AC125" s="210"/>
      <c r="AD125" s="210"/>
      <c r="AE125" s="210"/>
      <c r="AF125" s="210"/>
      <c r="AG125" s="210" t="s">
        <v>1853</v>
      </c>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x14ac:dyDescent="0.2">
      <c r="A126" s="229" t="s">
        <v>210</v>
      </c>
      <c r="B126" s="230" t="s">
        <v>174</v>
      </c>
      <c r="C126" s="246" t="s">
        <v>175</v>
      </c>
      <c r="D126" s="231"/>
      <c r="E126" s="232"/>
      <c r="F126" s="233"/>
      <c r="G126" s="233">
        <f>SUMIF(AG127:AG137,"&lt;&gt;NOR",G127:G137)</f>
        <v>0</v>
      </c>
      <c r="H126" s="233"/>
      <c r="I126" s="233">
        <f>SUM(I127:I137)</f>
        <v>0</v>
      </c>
      <c r="J126" s="233"/>
      <c r="K126" s="233">
        <f>SUM(K127:K137)</f>
        <v>0</v>
      </c>
      <c r="L126" s="233"/>
      <c r="M126" s="233">
        <f>SUM(M127:M137)</f>
        <v>0</v>
      </c>
      <c r="N126" s="232"/>
      <c r="O126" s="232">
        <f>SUM(O127:O137)</f>
        <v>0</v>
      </c>
      <c r="P126" s="232"/>
      <c r="Q126" s="232">
        <f>SUM(Q127:Q137)</f>
        <v>0</v>
      </c>
      <c r="R126" s="233"/>
      <c r="S126" s="233"/>
      <c r="T126" s="234"/>
      <c r="U126" s="228"/>
      <c r="V126" s="228">
        <f>SUM(V127:V137)</f>
        <v>0</v>
      </c>
      <c r="W126" s="228"/>
      <c r="X126" s="228"/>
      <c r="Y126" s="228"/>
      <c r="AG126" t="s">
        <v>211</v>
      </c>
    </row>
    <row r="127" spans="1:60" outlineLevel="1" x14ac:dyDescent="0.2">
      <c r="A127" s="236">
        <v>48</v>
      </c>
      <c r="B127" s="237" t="s">
        <v>1890</v>
      </c>
      <c r="C127" s="247" t="s">
        <v>1891</v>
      </c>
      <c r="D127" s="238" t="s">
        <v>351</v>
      </c>
      <c r="E127" s="239">
        <v>30</v>
      </c>
      <c r="F127" s="240"/>
      <c r="G127" s="241">
        <f>ROUND(E127*F127,2)</f>
        <v>0</v>
      </c>
      <c r="H127" s="240"/>
      <c r="I127" s="241">
        <f>ROUND(E127*H127,2)</f>
        <v>0</v>
      </c>
      <c r="J127" s="240"/>
      <c r="K127" s="241">
        <f>ROUND(E127*J127,2)</f>
        <v>0</v>
      </c>
      <c r="L127" s="241">
        <v>21</v>
      </c>
      <c r="M127" s="241">
        <f>G127*(1+L127/100)</f>
        <v>0</v>
      </c>
      <c r="N127" s="239">
        <v>0</v>
      </c>
      <c r="O127" s="239">
        <f>ROUND(E127*N127,2)</f>
        <v>0</v>
      </c>
      <c r="P127" s="239">
        <v>0</v>
      </c>
      <c r="Q127" s="239">
        <f>ROUND(E127*P127,2)</f>
        <v>0</v>
      </c>
      <c r="R127" s="241"/>
      <c r="S127" s="241" t="s">
        <v>238</v>
      </c>
      <c r="T127" s="242" t="s">
        <v>216</v>
      </c>
      <c r="U127" s="221">
        <v>0</v>
      </c>
      <c r="V127" s="221">
        <f>ROUND(E127*U127,2)</f>
        <v>0</v>
      </c>
      <c r="W127" s="221"/>
      <c r="X127" s="221" t="s">
        <v>217</v>
      </c>
      <c r="Y127" s="221" t="s">
        <v>218</v>
      </c>
      <c r="Z127" s="210"/>
      <c r="AA127" s="210"/>
      <c r="AB127" s="210"/>
      <c r="AC127" s="210"/>
      <c r="AD127" s="210"/>
      <c r="AE127" s="210"/>
      <c r="AF127" s="210"/>
      <c r="AG127" s="210" t="s">
        <v>291</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2" x14ac:dyDescent="0.2">
      <c r="A128" s="217"/>
      <c r="B128" s="218"/>
      <c r="C128" s="248" t="s">
        <v>1814</v>
      </c>
      <c r="D128" s="243"/>
      <c r="E128" s="243"/>
      <c r="F128" s="243"/>
      <c r="G128" s="243"/>
      <c r="H128" s="221"/>
      <c r="I128" s="221"/>
      <c r="J128" s="221"/>
      <c r="K128" s="221"/>
      <c r="L128" s="221"/>
      <c r="M128" s="221"/>
      <c r="N128" s="220"/>
      <c r="O128" s="220"/>
      <c r="P128" s="220"/>
      <c r="Q128" s="220"/>
      <c r="R128" s="221"/>
      <c r="S128" s="221"/>
      <c r="T128" s="221"/>
      <c r="U128" s="221"/>
      <c r="V128" s="221"/>
      <c r="W128" s="221"/>
      <c r="X128" s="221"/>
      <c r="Y128" s="221"/>
      <c r="Z128" s="210"/>
      <c r="AA128" s="210"/>
      <c r="AB128" s="210"/>
      <c r="AC128" s="210"/>
      <c r="AD128" s="210"/>
      <c r="AE128" s="210"/>
      <c r="AF128" s="210"/>
      <c r="AG128" s="210" t="s">
        <v>221</v>
      </c>
      <c r="AH128" s="210"/>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outlineLevel="1" x14ac:dyDescent="0.2">
      <c r="A129" s="236">
        <v>49</v>
      </c>
      <c r="B129" s="237" t="s">
        <v>1892</v>
      </c>
      <c r="C129" s="247" t="s">
        <v>1893</v>
      </c>
      <c r="D129" s="238" t="s">
        <v>520</v>
      </c>
      <c r="E129" s="239">
        <v>19</v>
      </c>
      <c r="F129" s="240"/>
      <c r="G129" s="241">
        <f>ROUND(E129*F129,2)</f>
        <v>0</v>
      </c>
      <c r="H129" s="240"/>
      <c r="I129" s="241">
        <f>ROUND(E129*H129,2)</f>
        <v>0</v>
      </c>
      <c r="J129" s="240"/>
      <c r="K129" s="241">
        <f>ROUND(E129*J129,2)</f>
        <v>0</v>
      </c>
      <c r="L129" s="241">
        <v>21</v>
      </c>
      <c r="M129" s="241">
        <f>G129*(1+L129/100)</f>
        <v>0</v>
      </c>
      <c r="N129" s="239">
        <v>0</v>
      </c>
      <c r="O129" s="239">
        <f>ROUND(E129*N129,2)</f>
        <v>0</v>
      </c>
      <c r="P129" s="239">
        <v>0</v>
      </c>
      <c r="Q129" s="239">
        <f>ROUND(E129*P129,2)</f>
        <v>0</v>
      </c>
      <c r="R129" s="241"/>
      <c r="S129" s="241" t="s">
        <v>238</v>
      </c>
      <c r="T129" s="242" t="s">
        <v>216</v>
      </c>
      <c r="U129" s="221">
        <v>0</v>
      </c>
      <c r="V129" s="221">
        <f>ROUND(E129*U129,2)</f>
        <v>0</v>
      </c>
      <c r="W129" s="221"/>
      <c r="X129" s="221" t="s">
        <v>217</v>
      </c>
      <c r="Y129" s="221" t="s">
        <v>218</v>
      </c>
      <c r="Z129" s="210"/>
      <c r="AA129" s="210"/>
      <c r="AB129" s="210"/>
      <c r="AC129" s="210"/>
      <c r="AD129" s="210"/>
      <c r="AE129" s="210"/>
      <c r="AF129" s="210"/>
      <c r="AG129" s="210" t="s">
        <v>291</v>
      </c>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outlineLevel="2" x14ac:dyDescent="0.2">
      <c r="A130" s="217"/>
      <c r="B130" s="218"/>
      <c r="C130" s="248" t="s">
        <v>1894</v>
      </c>
      <c r="D130" s="243"/>
      <c r="E130" s="243"/>
      <c r="F130" s="243"/>
      <c r="G130" s="243"/>
      <c r="H130" s="221"/>
      <c r="I130" s="221"/>
      <c r="J130" s="221"/>
      <c r="K130" s="221"/>
      <c r="L130" s="221"/>
      <c r="M130" s="221"/>
      <c r="N130" s="220"/>
      <c r="O130" s="220"/>
      <c r="P130" s="220"/>
      <c r="Q130" s="220"/>
      <c r="R130" s="221"/>
      <c r="S130" s="221"/>
      <c r="T130" s="221"/>
      <c r="U130" s="221"/>
      <c r="V130" s="221"/>
      <c r="W130" s="221"/>
      <c r="X130" s="221"/>
      <c r="Y130" s="221"/>
      <c r="Z130" s="210"/>
      <c r="AA130" s="210"/>
      <c r="AB130" s="210"/>
      <c r="AC130" s="210"/>
      <c r="AD130" s="210"/>
      <c r="AE130" s="210"/>
      <c r="AF130" s="210"/>
      <c r="AG130" s="210" t="s">
        <v>221</v>
      </c>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row>
    <row r="131" spans="1:60" outlineLevel="2" x14ac:dyDescent="0.2">
      <c r="A131" s="217"/>
      <c r="B131" s="218"/>
      <c r="C131" s="249" t="s">
        <v>1895</v>
      </c>
      <c r="D131" s="226"/>
      <c r="E131" s="227">
        <v>8</v>
      </c>
      <c r="F131" s="221"/>
      <c r="G131" s="221"/>
      <c r="H131" s="221"/>
      <c r="I131" s="221"/>
      <c r="J131" s="221"/>
      <c r="K131" s="221"/>
      <c r="L131" s="221"/>
      <c r="M131" s="221"/>
      <c r="N131" s="220"/>
      <c r="O131" s="220"/>
      <c r="P131" s="220"/>
      <c r="Q131" s="220"/>
      <c r="R131" s="221"/>
      <c r="S131" s="221"/>
      <c r="T131" s="221"/>
      <c r="U131" s="221"/>
      <c r="V131" s="221"/>
      <c r="W131" s="221"/>
      <c r="X131" s="221"/>
      <c r="Y131" s="221"/>
      <c r="Z131" s="210"/>
      <c r="AA131" s="210"/>
      <c r="AB131" s="210"/>
      <c r="AC131" s="210"/>
      <c r="AD131" s="210"/>
      <c r="AE131" s="210"/>
      <c r="AF131" s="210"/>
      <c r="AG131" s="210" t="s">
        <v>222</v>
      </c>
      <c r="AH131" s="210">
        <v>0</v>
      </c>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outlineLevel="3" x14ac:dyDescent="0.2">
      <c r="A132" s="217"/>
      <c r="B132" s="218"/>
      <c r="C132" s="249" t="s">
        <v>1896</v>
      </c>
      <c r="D132" s="226"/>
      <c r="E132" s="227">
        <v>10</v>
      </c>
      <c r="F132" s="221"/>
      <c r="G132" s="221"/>
      <c r="H132" s="221"/>
      <c r="I132" s="221"/>
      <c r="J132" s="221"/>
      <c r="K132" s="221"/>
      <c r="L132" s="221"/>
      <c r="M132" s="221"/>
      <c r="N132" s="220"/>
      <c r="O132" s="220"/>
      <c r="P132" s="220"/>
      <c r="Q132" s="220"/>
      <c r="R132" s="221"/>
      <c r="S132" s="221"/>
      <c r="T132" s="221"/>
      <c r="U132" s="221"/>
      <c r="V132" s="221"/>
      <c r="W132" s="221"/>
      <c r="X132" s="221"/>
      <c r="Y132" s="221"/>
      <c r="Z132" s="210"/>
      <c r="AA132" s="210"/>
      <c r="AB132" s="210"/>
      <c r="AC132" s="210"/>
      <c r="AD132" s="210"/>
      <c r="AE132" s="210"/>
      <c r="AF132" s="210"/>
      <c r="AG132" s="210" t="s">
        <v>222</v>
      </c>
      <c r="AH132" s="210">
        <v>0</v>
      </c>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row>
    <row r="133" spans="1:60" outlineLevel="3" x14ac:dyDescent="0.2">
      <c r="A133" s="217"/>
      <c r="B133" s="218"/>
      <c r="C133" s="249" t="s">
        <v>1897</v>
      </c>
      <c r="D133" s="226"/>
      <c r="E133" s="227">
        <v>1</v>
      </c>
      <c r="F133" s="221"/>
      <c r="G133" s="221"/>
      <c r="H133" s="221"/>
      <c r="I133" s="221"/>
      <c r="J133" s="221"/>
      <c r="K133" s="221"/>
      <c r="L133" s="221"/>
      <c r="M133" s="221"/>
      <c r="N133" s="220"/>
      <c r="O133" s="220"/>
      <c r="P133" s="220"/>
      <c r="Q133" s="220"/>
      <c r="R133" s="221"/>
      <c r="S133" s="221"/>
      <c r="T133" s="221"/>
      <c r="U133" s="221"/>
      <c r="V133" s="221"/>
      <c r="W133" s="221"/>
      <c r="X133" s="221"/>
      <c r="Y133" s="221"/>
      <c r="Z133" s="210"/>
      <c r="AA133" s="210"/>
      <c r="AB133" s="210"/>
      <c r="AC133" s="210"/>
      <c r="AD133" s="210"/>
      <c r="AE133" s="210"/>
      <c r="AF133" s="210"/>
      <c r="AG133" s="210" t="s">
        <v>222</v>
      </c>
      <c r="AH133" s="210">
        <v>0</v>
      </c>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row>
    <row r="134" spans="1:60" outlineLevel="1" x14ac:dyDescent="0.2">
      <c r="A134" s="236">
        <v>50</v>
      </c>
      <c r="B134" s="237" t="s">
        <v>1898</v>
      </c>
      <c r="C134" s="247" t="s">
        <v>1899</v>
      </c>
      <c r="D134" s="238" t="s">
        <v>351</v>
      </c>
      <c r="E134" s="239">
        <v>25</v>
      </c>
      <c r="F134" s="240"/>
      <c r="G134" s="241">
        <f>ROUND(E134*F134,2)</f>
        <v>0</v>
      </c>
      <c r="H134" s="240"/>
      <c r="I134" s="241">
        <f>ROUND(E134*H134,2)</f>
        <v>0</v>
      </c>
      <c r="J134" s="240"/>
      <c r="K134" s="241">
        <f>ROUND(E134*J134,2)</f>
        <v>0</v>
      </c>
      <c r="L134" s="241">
        <v>21</v>
      </c>
      <c r="M134" s="241">
        <f>G134*(1+L134/100)</f>
        <v>0</v>
      </c>
      <c r="N134" s="239">
        <v>8.0000000000000007E-5</v>
      </c>
      <c r="O134" s="239">
        <f>ROUND(E134*N134,2)</f>
        <v>0</v>
      </c>
      <c r="P134" s="239">
        <v>0</v>
      </c>
      <c r="Q134" s="239">
        <f>ROUND(E134*P134,2)</f>
        <v>0</v>
      </c>
      <c r="R134" s="241" t="s">
        <v>683</v>
      </c>
      <c r="S134" s="241" t="s">
        <v>238</v>
      </c>
      <c r="T134" s="242" t="s">
        <v>216</v>
      </c>
      <c r="U134" s="221">
        <v>0</v>
      </c>
      <c r="V134" s="221">
        <f>ROUND(E134*U134,2)</f>
        <v>0</v>
      </c>
      <c r="W134" s="221"/>
      <c r="X134" s="221" t="s">
        <v>684</v>
      </c>
      <c r="Y134" s="221" t="s">
        <v>218</v>
      </c>
      <c r="Z134" s="210"/>
      <c r="AA134" s="210"/>
      <c r="AB134" s="210"/>
      <c r="AC134" s="210"/>
      <c r="AD134" s="210"/>
      <c r="AE134" s="210"/>
      <c r="AF134" s="210"/>
      <c r="AG134" s="210" t="s">
        <v>1853</v>
      </c>
      <c r="AH134" s="210"/>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row>
    <row r="135" spans="1:60" outlineLevel="2" x14ac:dyDescent="0.2">
      <c r="A135" s="217"/>
      <c r="B135" s="218"/>
      <c r="C135" s="248" t="s">
        <v>1900</v>
      </c>
      <c r="D135" s="243"/>
      <c r="E135" s="243"/>
      <c r="F135" s="243"/>
      <c r="G135" s="243"/>
      <c r="H135" s="221"/>
      <c r="I135" s="221"/>
      <c r="J135" s="221"/>
      <c r="K135" s="221"/>
      <c r="L135" s="221"/>
      <c r="M135" s="221"/>
      <c r="N135" s="220"/>
      <c r="O135" s="220"/>
      <c r="P135" s="220"/>
      <c r="Q135" s="220"/>
      <c r="R135" s="221"/>
      <c r="S135" s="221"/>
      <c r="T135" s="221"/>
      <c r="U135" s="221"/>
      <c r="V135" s="221"/>
      <c r="W135" s="221"/>
      <c r="X135" s="221"/>
      <c r="Y135" s="221"/>
      <c r="Z135" s="210"/>
      <c r="AA135" s="210"/>
      <c r="AB135" s="210"/>
      <c r="AC135" s="210"/>
      <c r="AD135" s="210"/>
      <c r="AE135" s="210"/>
      <c r="AF135" s="210"/>
      <c r="AG135" s="210" t="s">
        <v>221</v>
      </c>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row>
    <row r="136" spans="1:60" outlineLevel="1" x14ac:dyDescent="0.2">
      <c r="A136" s="236">
        <v>51</v>
      </c>
      <c r="B136" s="237" t="s">
        <v>1901</v>
      </c>
      <c r="C136" s="247" t="s">
        <v>1902</v>
      </c>
      <c r="D136" s="238" t="s">
        <v>325</v>
      </c>
      <c r="E136" s="239">
        <v>20</v>
      </c>
      <c r="F136" s="240"/>
      <c r="G136" s="241">
        <f>ROUND(E136*F136,2)</f>
        <v>0</v>
      </c>
      <c r="H136" s="240"/>
      <c r="I136" s="241">
        <f>ROUND(E136*H136,2)</f>
        <v>0</v>
      </c>
      <c r="J136" s="240"/>
      <c r="K136" s="241">
        <f>ROUND(E136*J136,2)</f>
        <v>0</v>
      </c>
      <c r="L136" s="241">
        <v>21</v>
      </c>
      <c r="M136" s="241">
        <f>G136*(1+L136/100)</f>
        <v>0</v>
      </c>
      <c r="N136" s="239">
        <v>0</v>
      </c>
      <c r="O136" s="239">
        <f>ROUND(E136*N136,2)</f>
        <v>0</v>
      </c>
      <c r="P136" s="239">
        <v>0</v>
      </c>
      <c r="Q136" s="239">
        <f>ROUND(E136*P136,2)</f>
        <v>0</v>
      </c>
      <c r="R136" s="241"/>
      <c r="S136" s="241" t="s">
        <v>215</v>
      </c>
      <c r="T136" s="242" t="s">
        <v>216</v>
      </c>
      <c r="U136" s="221">
        <v>0</v>
      </c>
      <c r="V136" s="221">
        <f>ROUND(E136*U136,2)</f>
        <v>0</v>
      </c>
      <c r="W136" s="221"/>
      <c r="X136" s="221" t="s">
        <v>684</v>
      </c>
      <c r="Y136" s="221" t="s">
        <v>218</v>
      </c>
      <c r="Z136" s="210"/>
      <c r="AA136" s="210"/>
      <c r="AB136" s="210"/>
      <c r="AC136" s="210"/>
      <c r="AD136" s="210"/>
      <c r="AE136" s="210"/>
      <c r="AF136" s="210"/>
      <c r="AG136" s="210" t="s">
        <v>1853</v>
      </c>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row>
    <row r="137" spans="1:60" outlineLevel="2" x14ac:dyDescent="0.2">
      <c r="A137" s="217"/>
      <c r="B137" s="218"/>
      <c r="C137" s="248" t="s">
        <v>1903</v>
      </c>
      <c r="D137" s="243"/>
      <c r="E137" s="243"/>
      <c r="F137" s="243"/>
      <c r="G137" s="243"/>
      <c r="H137" s="221"/>
      <c r="I137" s="221"/>
      <c r="J137" s="221"/>
      <c r="K137" s="221"/>
      <c r="L137" s="221"/>
      <c r="M137" s="221"/>
      <c r="N137" s="220"/>
      <c r="O137" s="220"/>
      <c r="P137" s="220"/>
      <c r="Q137" s="220"/>
      <c r="R137" s="221"/>
      <c r="S137" s="221"/>
      <c r="T137" s="221"/>
      <c r="U137" s="221"/>
      <c r="V137" s="221"/>
      <c r="W137" s="221"/>
      <c r="X137" s="221"/>
      <c r="Y137" s="221"/>
      <c r="Z137" s="210"/>
      <c r="AA137" s="210"/>
      <c r="AB137" s="210"/>
      <c r="AC137" s="210"/>
      <c r="AD137" s="210"/>
      <c r="AE137" s="210"/>
      <c r="AF137" s="210"/>
      <c r="AG137" s="210" t="s">
        <v>221</v>
      </c>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row>
    <row r="138" spans="1:60" x14ac:dyDescent="0.2">
      <c r="A138" s="229" t="s">
        <v>210</v>
      </c>
      <c r="B138" s="230" t="s">
        <v>178</v>
      </c>
      <c r="C138" s="246" t="s">
        <v>179</v>
      </c>
      <c r="D138" s="231"/>
      <c r="E138" s="232"/>
      <c r="F138" s="233"/>
      <c r="G138" s="233">
        <f>SUMIF(AG139:AG146,"&lt;&gt;NOR",G139:G146)</f>
        <v>0</v>
      </c>
      <c r="H138" s="233"/>
      <c r="I138" s="233">
        <f>SUM(I139:I146)</f>
        <v>0</v>
      </c>
      <c r="J138" s="233"/>
      <c r="K138" s="233">
        <f>SUM(K139:K146)</f>
        <v>0</v>
      </c>
      <c r="L138" s="233"/>
      <c r="M138" s="233">
        <f>SUM(M139:M146)</f>
        <v>0</v>
      </c>
      <c r="N138" s="232"/>
      <c r="O138" s="232">
        <f>SUM(O139:O146)</f>
        <v>0</v>
      </c>
      <c r="P138" s="232"/>
      <c r="Q138" s="232">
        <f>SUM(Q139:Q146)</f>
        <v>0</v>
      </c>
      <c r="R138" s="233"/>
      <c r="S138" s="233"/>
      <c r="T138" s="234"/>
      <c r="U138" s="228"/>
      <c r="V138" s="228">
        <f>SUM(V139:V146)</f>
        <v>0</v>
      </c>
      <c r="W138" s="228"/>
      <c r="X138" s="228"/>
      <c r="Y138" s="228"/>
      <c r="AG138" t="s">
        <v>211</v>
      </c>
    </row>
    <row r="139" spans="1:60" outlineLevel="1" x14ac:dyDescent="0.2">
      <c r="A139" s="236">
        <v>52</v>
      </c>
      <c r="B139" s="237" t="s">
        <v>457</v>
      </c>
      <c r="C139" s="247" t="s">
        <v>458</v>
      </c>
      <c r="D139" s="238" t="s">
        <v>380</v>
      </c>
      <c r="E139" s="239">
        <v>2.2145999999999999</v>
      </c>
      <c r="F139" s="240"/>
      <c r="G139" s="241">
        <f>ROUND(E139*F139,2)</f>
        <v>0</v>
      </c>
      <c r="H139" s="240"/>
      <c r="I139" s="241">
        <f>ROUND(E139*H139,2)</f>
        <v>0</v>
      </c>
      <c r="J139" s="240"/>
      <c r="K139" s="241">
        <f>ROUND(E139*J139,2)</f>
        <v>0</v>
      </c>
      <c r="L139" s="241">
        <v>21</v>
      </c>
      <c r="M139" s="241">
        <f>G139*(1+L139/100)</f>
        <v>0</v>
      </c>
      <c r="N139" s="239">
        <v>0</v>
      </c>
      <c r="O139" s="239">
        <f>ROUND(E139*N139,2)</f>
        <v>0</v>
      </c>
      <c r="P139" s="239">
        <v>0</v>
      </c>
      <c r="Q139" s="239">
        <f>ROUND(E139*P139,2)</f>
        <v>0</v>
      </c>
      <c r="R139" s="241"/>
      <c r="S139" s="241" t="s">
        <v>238</v>
      </c>
      <c r="T139" s="242" t="s">
        <v>216</v>
      </c>
      <c r="U139" s="221">
        <v>0</v>
      </c>
      <c r="V139" s="221">
        <f>ROUND(E139*U139,2)</f>
        <v>0</v>
      </c>
      <c r="W139" s="221"/>
      <c r="X139" s="221" t="s">
        <v>459</v>
      </c>
      <c r="Y139" s="221" t="s">
        <v>218</v>
      </c>
      <c r="Z139" s="210"/>
      <c r="AA139" s="210"/>
      <c r="AB139" s="210"/>
      <c r="AC139" s="210"/>
      <c r="AD139" s="210"/>
      <c r="AE139" s="210"/>
      <c r="AF139" s="210"/>
      <c r="AG139" s="210" t="s">
        <v>460</v>
      </c>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row>
    <row r="140" spans="1:60" outlineLevel="2" x14ac:dyDescent="0.2">
      <c r="A140" s="217"/>
      <c r="B140" s="218"/>
      <c r="C140" s="248" t="s">
        <v>461</v>
      </c>
      <c r="D140" s="243"/>
      <c r="E140" s="243"/>
      <c r="F140" s="243"/>
      <c r="G140" s="243"/>
      <c r="H140" s="221"/>
      <c r="I140" s="221"/>
      <c r="J140" s="221"/>
      <c r="K140" s="221"/>
      <c r="L140" s="221"/>
      <c r="M140" s="221"/>
      <c r="N140" s="220"/>
      <c r="O140" s="220"/>
      <c r="P140" s="220"/>
      <c r="Q140" s="220"/>
      <c r="R140" s="221"/>
      <c r="S140" s="221"/>
      <c r="T140" s="221"/>
      <c r="U140" s="221"/>
      <c r="V140" s="221"/>
      <c r="W140" s="221"/>
      <c r="X140" s="221"/>
      <c r="Y140" s="221"/>
      <c r="Z140" s="210"/>
      <c r="AA140" s="210"/>
      <c r="AB140" s="210"/>
      <c r="AC140" s="210"/>
      <c r="AD140" s="210"/>
      <c r="AE140" s="210"/>
      <c r="AF140" s="210"/>
      <c r="AG140" s="210" t="s">
        <v>221</v>
      </c>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row>
    <row r="141" spans="1:60" outlineLevel="1" x14ac:dyDescent="0.2">
      <c r="A141" s="254">
        <v>53</v>
      </c>
      <c r="B141" s="255" t="s">
        <v>462</v>
      </c>
      <c r="C141" s="262" t="s">
        <v>1429</v>
      </c>
      <c r="D141" s="256" t="s">
        <v>380</v>
      </c>
      <c r="E141" s="257">
        <v>2.2145999999999999</v>
      </c>
      <c r="F141" s="258"/>
      <c r="G141" s="259">
        <f>ROUND(E141*F141,2)</f>
        <v>0</v>
      </c>
      <c r="H141" s="258"/>
      <c r="I141" s="259">
        <f>ROUND(E141*H141,2)</f>
        <v>0</v>
      </c>
      <c r="J141" s="258"/>
      <c r="K141" s="259">
        <f>ROUND(E141*J141,2)</f>
        <v>0</v>
      </c>
      <c r="L141" s="259">
        <v>21</v>
      </c>
      <c r="M141" s="259">
        <f>G141*(1+L141/100)</f>
        <v>0</v>
      </c>
      <c r="N141" s="257">
        <v>0</v>
      </c>
      <c r="O141" s="257">
        <f>ROUND(E141*N141,2)</f>
        <v>0</v>
      </c>
      <c r="P141" s="257">
        <v>0</v>
      </c>
      <c r="Q141" s="257">
        <f>ROUND(E141*P141,2)</f>
        <v>0</v>
      </c>
      <c r="R141" s="259"/>
      <c r="S141" s="259" t="s">
        <v>238</v>
      </c>
      <c r="T141" s="260" t="s">
        <v>216</v>
      </c>
      <c r="U141" s="221">
        <v>0</v>
      </c>
      <c r="V141" s="221">
        <f>ROUND(E141*U141,2)</f>
        <v>0</v>
      </c>
      <c r="W141" s="221"/>
      <c r="X141" s="221" t="s">
        <v>459</v>
      </c>
      <c r="Y141" s="221" t="s">
        <v>218</v>
      </c>
      <c r="Z141" s="210"/>
      <c r="AA141" s="210"/>
      <c r="AB141" s="210"/>
      <c r="AC141" s="210"/>
      <c r="AD141" s="210"/>
      <c r="AE141" s="210"/>
      <c r="AF141" s="210"/>
      <c r="AG141" s="210" t="s">
        <v>460</v>
      </c>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row>
    <row r="142" spans="1:60" outlineLevel="1" x14ac:dyDescent="0.2">
      <c r="A142" s="254">
        <v>54</v>
      </c>
      <c r="B142" s="255" t="s">
        <v>467</v>
      </c>
      <c r="C142" s="262" t="s">
        <v>468</v>
      </c>
      <c r="D142" s="256" t="s">
        <v>380</v>
      </c>
      <c r="E142" s="257">
        <v>2.2145999999999999</v>
      </c>
      <c r="F142" s="258"/>
      <c r="G142" s="259">
        <f>ROUND(E142*F142,2)</f>
        <v>0</v>
      </c>
      <c r="H142" s="258"/>
      <c r="I142" s="259">
        <f>ROUND(E142*H142,2)</f>
        <v>0</v>
      </c>
      <c r="J142" s="258"/>
      <c r="K142" s="259">
        <f>ROUND(E142*J142,2)</f>
        <v>0</v>
      </c>
      <c r="L142" s="259">
        <v>21</v>
      </c>
      <c r="M142" s="259">
        <f>G142*(1+L142/100)</f>
        <v>0</v>
      </c>
      <c r="N142" s="257">
        <v>0</v>
      </c>
      <c r="O142" s="257">
        <f>ROUND(E142*N142,2)</f>
        <v>0</v>
      </c>
      <c r="P142" s="257">
        <v>0</v>
      </c>
      <c r="Q142" s="257">
        <f>ROUND(E142*P142,2)</f>
        <v>0</v>
      </c>
      <c r="R142" s="259"/>
      <c r="S142" s="259" t="s">
        <v>238</v>
      </c>
      <c r="T142" s="260" t="s">
        <v>216</v>
      </c>
      <c r="U142" s="221">
        <v>0</v>
      </c>
      <c r="V142" s="221">
        <f>ROUND(E142*U142,2)</f>
        <v>0</v>
      </c>
      <c r="W142" s="221"/>
      <c r="X142" s="221" t="s">
        <v>459</v>
      </c>
      <c r="Y142" s="221" t="s">
        <v>218</v>
      </c>
      <c r="Z142" s="210"/>
      <c r="AA142" s="210"/>
      <c r="AB142" s="210"/>
      <c r="AC142" s="210"/>
      <c r="AD142" s="210"/>
      <c r="AE142" s="210"/>
      <c r="AF142" s="210"/>
      <c r="AG142" s="210" t="s">
        <v>460</v>
      </c>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outlineLevel="1" x14ac:dyDescent="0.2">
      <c r="A143" s="254">
        <v>55</v>
      </c>
      <c r="B143" s="255" t="s">
        <v>469</v>
      </c>
      <c r="C143" s="262" t="s">
        <v>470</v>
      </c>
      <c r="D143" s="256" t="s">
        <v>380</v>
      </c>
      <c r="E143" s="257">
        <v>44.292000000000002</v>
      </c>
      <c r="F143" s="258"/>
      <c r="G143" s="259">
        <f>ROUND(E143*F143,2)</f>
        <v>0</v>
      </c>
      <c r="H143" s="258"/>
      <c r="I143" s="259">
        <f>ROUND(E143*H143,2)</f>
        <v>0</v>
      </c>
      <c r="J143" s="258"/>
      <c r="K143" s="259">
        <f>ROUND(E143*J143,2)</f>
        <v>0</v>
      </c>
      <c r="L143" s="259">
        <v>21</v>
      </c>
      <c r="M143" s="259">
        <f>G143*(1+L143/100)</f>
        <v>0</v>
      </c>
      <c r="N143" s="257">
        <v>0</v>
      </c>
      <c r="O143" s="257">
        <f>ROUND(E143*N143,2)</f>
        <v>0</v>
      </c>
      <c r="P143" s="257">
        <v>0</v>
      </c>
      <c r="Q143" s="257">
        <f>ROUND(E143*P143,2)</f>
        <v>0</v>
      </c>
      <c r="R143" s="259"/>
      <c r="S143" s="259" t="s">
        <v>238</v>
      </c>
      <c r="T143" s="260" t="s">
        <v>216</v>
      </c>
      <c r="U143" s="221">
        <v>0</v>
      </c>
      <c r="V143" s="221">
        <f>ROUND(E143*U143,2)</f>
        <v>0</v>
      </c>
      <c r="W143" s="221"/>
      <c r="X143" s="221" t="s">
        <v>459</v>
      </c>
      <c r="Y143" s="221" t="s">
        <v>218</v>
      </c>
      <c r="Z143" s="210"/>
      <c r="AA143" s="210"/>
      <c r="AB143" s="210"/>
      <c r="AC143" s="210"/>
      <c r="AD143" s="210"/>
      <c r="AE143" s="210"/>
      <c r="AF143" s="210"/>
      <c r="AG143" s="210" t="s">
        <v>460</v>
      </c>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outlineLevel="1" x14ac:dyDescent="0.2">
      <c r="A144" s="254">
        <v>56</v>
      </c>
      <c r="B144" s="255" t="s">
        <v>472</v>
      </c>
      <c r="C144" s="262" t="s">
        <v>473</v>
      </c>
      <c r="D144" s="256" t="s">
        <v>380</v>
      </c>
      <c r="E144" s="257">
        <v>2.2145999999999999</v>
      </c>
      <c r="F144" s="258"/>
      <c r="G144" s="259">
        <f>ROUND(E144*F144,2)</f>
        <v>0</v>
      </c>
      <c r="H144" s="258"/>
      <c r="I144" s="259">
        <f>ROUND(E144*H144,2)</f>
        <v>0</v>
      </c>
      <c r="J144" s="258"/>
      <c r="K144" s="259">
        <f>ROUND(E144*J144,2)</f>
        <v>0</v>
      </c>
      <c r="L144" s="259">
        <v>21</v>
      </c>
      <c r="M144" s="259">
        <f>G144*(1+L144/100)</f>
        <v>0</v>
      </c>
      <c r="N144" s="257">
        <v>0</v>
      </c>
      <c r="O144" s="257">
        <f>ROUND(E144*N144,2)</f>
        <v>0</v>
      </c>
      <c r="P144" s="257">
        <v>0</v>
      </c>
      <c r="Q144" s="257">
        <f>ROUND(E144*P144,2)</f>
        <v>0</v>
      </c>
      <c r="R144" s="259"/>
      <c r="S144" s="259" t="s">
        <v>238</v>
      </c>
      <c r="T144" s="260" t="s">
        <v>216</v>
      </c>
      <c r="U144" s="221">
        <v>0</v>
      </c>
      <c r="V144" s="221">
        <f>ROUND(E144*U144,2)</f>
        <v>0</v>
      </c>
      <c r="W144" s="221"/>
      <c r="X144" s="221" t="s">
        <v>459</v>
      </c>
      <c r="Y144" s="221" t="s">
        <v>218</v>
      </c>
      <c r="Z144" s="210"/>
      <c r="AA144" s="210"/>
      <c r="AB144" s="210"/>
      <c r="AC144" s="210"/>
      <c r="AD144" s="210"/>
      <c r="AE144" s="210"/>
      <c r="AF144" s="210"/>
      <c r="AG144" s="210" t="s">
        <v>460</v>
      </c>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row>
    <row r="145" spans="1:60" outlineLevel="1" x14ac:dyDescent="0.2">
      <c r="A145" s="254">
        <v>57</v>
      </c>
      <c r="B145" s="255" t="s">
        <v>474</v>
      </c>
      <c r="C145" s="262" t="s">
        <v>475</v>
      </c>
      <c r="D145" s="256" t="s">
        <v>380</v>
      </c>
      <c r="E145" s="257">
        <v>13.287599999999999</v>
      </c>
      <c r="F145" s="258"/>
      <c r="G145" s="259">
        <f>ROUND(E145*F145,2)</f>
        <v>0</v>
      </c>
      <c r="H145" s="258"/>
      <c r="I145" s="259">
        <f>ROUND(E145*H145,2)</f>
        <v>0</v>
      </c>
      <c r="J145" s="258"/>
      <c r="K145" s="259">
        <f>ROUND(E145*J145,2)</f>
        <v>0</v>
      </c>
      <c r="L145" s="259">
        <v>21</v>
      </c>
      <c r="M145" s="259">
        <f>G145*(1+L145/100)</f>
        <v>0</v>
      </c>
      <c r="N145" s="257">
        <v>0</v>
      </c>
      <c r="O145" s="257">
        <f>ROUND(E145*N145,2)</f>
        <v>0</v>
      </c>
      <c r="P145" s="257">
        <v>0</v>
      </c>
      <c r="Q145" s="257">
        <f>ROUND(E145*P145,2)</f>
        <v>0</v>
      </c>
      <c r="R145" s="259"/>
      <c r="S145" s="259" t="s">
        <v>238</v>
      </c>
      <c r="T145" s="260" t="s">
        <v>216</v>
      </c>
      <c r="U145" s="221">
        <v>0</v>
      </c>
      <c r="V145" s="221">
        <f>ROUND(E145*U145,2)</f>
        <v>0</v>
      </c>
      <c r="W145" s="221"/>
      <c r="X145" s="221" t="s">
        <v>459</v>
      </c>
      <c r="Y145" s="221" t="s">
        <v>218</v>
      </c>
      <c r="Z145" s="210"/>
      <c r="AA145" s="210"/>
      <c r="AB145" s="210"/>
      <c r="AC145" s="210"/>
      <c r="AD145" s="210"/>
      <c r="AE145" s="210"/>
      <c r="AF145" s="210"/>
      <c r="AG145" s="210" t="s">
        <v>460</v>
      </c>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row>
    <row r="146" spans="1:60" outlineLevel="1" x14ac:dyDescent="0.2">
      <c r="A146" s="254">
        <v>58</v>
      </c>
      <c r="B146" s="255" t="s">
        <v>476</v>
      </c>
      <c r="C146" s="262" t="s">
        <v>477</v>
      </c>
      <c r="D146" s="256" t="s">
        <v>380</v>
      </c>
      <c r="E146" s="257">
        <v>2.2145999999999999</v>
      </c>
      <c r="F146" s="258"/>
      <c r="G146" s="259">
        <f>ROUND(E146*F146,2)</f>
        <v>0</v>
      </c>
      <c r="H146" s="258"/>
      <c r="I146" s="259">
        <f>ROUND(E146*H146,2)</f>
        <v>0</v>
      </c>
      <c r="J146" s="258"/>
      <c r="K146" s="259">
        <f>ROUND(E146*J146,2)</f>
        <v>0</v>
      </c>
      <c r="L146" s="259">
        <v>21</v>
      </c>
      <c r="M146" s="259">
        <f>G146*(1+L146/100)</f>
        <v>0</v>
      </c>
      <c r="N146" s="257">
        <v>0</v>
      </c>
      <c r="O146" s="257">
        <f>ROUND(E146*N146,2)</f>
        <v>0</v>
      </c>
      <c r="P146" s="257">
        <v>0</v>
      </c>
      <c r="Q146" s="257">
        <f>ROUND(E146*P146,2)</f>
        <v>0</v>
      </c>
      <c r="R146" s="259"/>
      <c r="S146" s="259" t="s">
        <v>238</v>
      </c>
      <c r="T146" s="260" t="s">
        <v>216</v>
      </c>
      <c r="U146" s="221">
        <v>0</v>
      </c>
      <c r="V146" s="221">
        <f>ROUND(E146*U146,2)</f>
        <v>0</v>
      </c>
      <c r="W146" s="221"/>
      <c r="X146" s="221" t="s">
        <v>459</v>
      </c>
      <c r="Y146" s="221" t="s">
        <v>218</v>
      </c>
      <c r="Z146" s="210"/>
      <c r="AA146" s="210"/>
      <c r="AB146" s="210"/>
      <c r="AC146" s="210"/>
      <c r="AD146" s="210"/>
      <c r="AE146" s="210"/>
      <c r="AF146" s="210"/>
      <c r="AG146" s="210" t="s">
        <v>460</v>
      </c>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row>
    <row r="147" spans="1:60" x14ac:dyDescent="0.2">
      <c r="A147" s="229" t="s">
        <v>210</v>
      </c>
      <c r="B147" s="230" t="s">
        <v>172</v>
      </c>
      <c r="C147" s="246" t="s">
        <v>173</v>
      </c>
      <c r="D147" s="231"/>
      <c r="E147" s="232"/>
      <c r="F147" s="233"/>
      <c r="G147" s="233">
        <f>SUMIF(AG148:AG149,"&lt;&gt;NOR",G148:G149)</f>
        <v>0</v>
      </c>
      <c r="H147" s="233"/>
      <c r="I147" s="233">
        <f>SUM(I148:I149)</f>
        <v>0</v>
      </c>
      <c r="J147" s="233"/>
      <c r="K147" s="233">
        <f>SUM(K148:K149)</f>
        <v>0</v>
      </c>
      <c r="L147" s="233"/>
      <c r="M147" s="233">
        <f>SUM(M148:M149)</f>
        <v>0</v>
      </c>
      <c r="N147" s="232"/>
      <c r="O147" s="232">
        <f>SUM(O148:O149)</f>
        <v>0</v>
      </c>
      <c r="P147" s="232"/>
      <c r="Q147" s="232">
        <f>SUM(Q148:Q149)</f>
        <v>0</v>
      </c>
      <c r="R147" s="233"/>
      <c r="S147" s="233"/>
      <c r="T147" s="234"/>
      <c r="U147" s="228"/>
      <c r="V147" s="228">
        <f>SUM(V148:V149)</f>
        <v>8.2199999999999989</v>
      </c>
      <c r="W147" s="228"/>
      <c r="X147" s="228"/>
      <c r="Y147" s="228"/>
      <c r="AG147" t="s">
        <v>211</v>
      </c>
    </row>
    <row r="148" spans="1:60" outlineLevel="1" x14ac:dyDescent="0.2">
      <c r="A148" s="254">
        <v>59</v>
      </c>
      <c r="B148" s="255" t="s">
        <v>1904</v>
      </c>
      <c r="C148" s="262" t="s">
        <v>1905</v>
      </c>
      <c r="D148" s="256" t="s">
        <v>297</v>
      </c>
      <c r="E148" s="257">
        <v>0.2</v>
      </c>
      <c r="F148" s="258"/>
      <c r="G148" s="259">
        <f>ROUND(E148*F148,2)</f>
        <v>0</v>
      </c>
      <c r="H148" s="258"/>
      <c r="I148" s="259">
        <f>ROUND(E148*H148,2)</f>
        <v>0</v>
      </c>
      <c r="J148" s="258"/>
      <c r="K148" s="259">
        <f>ROUND(E148*J148,2)</f>
        <v>0</v>
      </c>
      <c r="L148" s="259">
        <v>21</v>
      </c>
      <c r="M148" s="259">
        <f>G148*(1+L148/100)</f>
        <v>0</v>
      </c>
      <c r="N148" s="257">
        <v>0</v>
      </c>
      <c r="O148" s="257">
        <f>ROUND(E148*N148,2)</f>
        <v>0</v>
      </c>
      <c r="P148" s="257">
        <v>0</v>
      </c>
      <c r="Q148" s="257">
        <f>ROUND(E148*P148,2)</f>
        <v>0</v>
      </c>
      <c r="R148" s="259" t="s">
        <v>172</v>
      </c>
      <c r="S148" s="259" t="s">
        <v>238</v>
      </c>
      <c r="T148" s="260" t="s">
        <v>1696</v>
      </c>
      <c r="U148" s="221">
        <v>16.45</v>
      </c>
      <c r="V148" s="221">
        <f>ROUND(E148*U148,2)</f>
        <v>3.29</v>
      </c>
      <c r="W148" s="221"/>
      <c r="X148" s="221" t="s">
        <v>217</v>
      </c>
      <c r="Y148" s="221" t="s">
        <v>218</v>
      </c>
      <c r="Z148" s="210"/>
      <c r="AA148" s="210"/>
      <c r="AB148" s="210"/>
      <c r="AC148" s="210"/>
      <c r="AD148" s="210"/>
      <c r="AE148" s="210"/>
      <c r="AF148" s="210"/>
      <c r="AG148" s="210" t="s">
        <v>328</v>
      </c>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row>
    <row r="149" spans="1:60" outlineLevel="1" x14ac:dyDescent="0.2">
      <c r="A149" s="236">
        <v>60</v>
      </c>
      <c r="B149" s="237" t="s">
        <v>1906</v>
      </c>
      <c r="C149" s="247" t="s">
        <v>1907</v>
      </c>
      <c r="D149" s="238" t="s">
        <v>297</v>
      </c>
      <c r="E149" s="239">
        <v>0.2</v>
      </c>
      <c r="F149" s="240"/>
      <c r="G149" s="241">
        <f>ROUND(E149*F149,2)</f>
        <v>0</v>
      </c>
      <c r="H149" s="240"/>
      <c r="I149" s="241">
        <f>ROUND(E149*H149,2)</f>
        <v>0</v>
      </c>
      <c r="J149" s="240"/>
      <c r="K149" s="241">
        <f>ROUND(E149*J149,2)</f>
        <v>0</v>
      </c>
      <c r="L149" s="241">
        <v>21</v>
      </c>
      <c r="M149" s="241">
        <f>G149*(1+L149/100)</f>
        <v>0</v>
      </c>
      <c r="N149" s="239">
        <v>0</v>
      </c>
      <c r="O149" s="239">
        <f>ROUND(E149*N149,2)</f>
        <v>0</v>
      </c>
      <c r="P149" s="239">
        <v>0</v>
      </c>
      <c r="Q149" s="239">
        <f>ROUND(E149*P149,2)</f>
        <v>0</v>
      </c>
      <c r="R149" s="241" t="s">
        <v>172</v>
      </c>
      <c r="S149" s="241" t="s">
        <v>238</v>
      </c>
      <c r="T149" s="242" t="s">
        <v>1696</v>
      </c>
      <c r="U149" s="221">
        <v>24.67</v>
      </c>
      <c r="V149" s="221">
        <f>ROUND(E149*U149,2)</f>
        <v>4.93</v>
      </c>
      <c r="W149" s="221"/>
      <c r="X149" s="221" t="s">
        <v>217</v>
      </c>
      <c r="Y149" s="221" t="s">
        <v>218</v>
      </c>
      <c r="Z149" s="210"/>
      <c r="AA149" s="210"/>
      <c r="AB149" s="210"/>
      <c r="AC149" s="210"/>
      <c r="AD149" s="210"/>
      <c r="AE149" s="210"/>
      <c r="AF149" s="210"/>
      <c r="AG149" s="210" t="s">
        <v>328</v>
      </c>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row>
    <row r="150" spans="1:60" x14ac:dyDescent="0.2">
      <c r="A150" s="3"/>
      <c r="B150" s="4"/>
      <c r="C150" s="251"/>
      <c r="D150" s="6"/>
      <c r="E150" s="3"/>
      <c r="F150" s="3"/>
      <c r="G150" s="3"/>
      <c r="H150" s="3"/>
      <c r="I150" s="3"/>
      <c r="J150" s="3"/>
      <c r="K150" s="3"/>
      <c r="L150" s="3"/>
      <c r="M150" s="3"/>
      <c r="N150" s="3"/>
      <c r="O150" s="3"/>
      <c r="P150" s="3"/>
      <c r="Q150" s="3"/>
      <c r="R150" s="3"/>
      <c r="S150" s="3"/>
      <c r="T150" s="3"/>
      <c r="U150" s="3"/>
      <c r="V150" s="3"/>
      <c r="W150" s="3"/>
      <c r="X150" s="3"/>
      <c r="Y150" s="3"/>
      <c r="AE150">
        <v>12</v>
      </c>
      <c r="AF150">
        <v>21</v>
      </c>
      <c r="AG150" t="s">
        <v>196</v>
      </c>
    </row>
    <row r="151" spans="1:60" x14ac:dyDescent="0.2">
      <c r="A151" s="213"/>
      <c r="B151" s="214" t="s">
        <v>29</v>
      </c>
      <c r="C151" s="252"/>
      <c r="D151" s="215"/>
      <c r="E151" s="216"/>
      <c r="F151" s="216"/>
      <c r="G151" s="235">
        <f>G8+G15+G25+G30+G34+G45+G47+G126+G138+G147</f>
        <v>0</v>
      </c>
      <c r="H151" s="3"/>
      <c r="I151" s="3"/>
      <c r="J151" s="3"/>
      <c r="K151" s="3"/>
      <c r="L151" s="3"/>
      <c r="M151" s="3"/>
      <c r="N151" s="3"/>
      <c r="O151" s="3"/>
      <c r="P151" s="3"/>
      <c r="Q151" s="3"/>
      <c r="R151" s="3"/>
      <c r="S151" s="3"/>
      <c r="T151" s="3"/>
      <c r="U151" s="3"/>
      <c r="V151" s="3"/>
      <c r="W151" s="3"/>
      <c r="X151" s="3"/>
      <c r="Y151" s="3"/>
      <c r="AE151">
        <f>SUMIF(L7:L149,AE150,G7:G149)</f>
        <v>0</v>
      </c>
      <c r="AF151">
        <f>SUMIF(L7:L149,AF150,G7:G149)</f>
        <v>0</v>
      </c>
      <c r="AG151" t="s">
        <v>255</v>
      </c>
    </row>
    <row r="152" spans="1:60" x14ac:dyDescent="0.2">
      <c r="C152" s="253"/>
      <c r="D152" s="10"/>
      <c r="AG152" t="s">
        <v>257</v>
      </c>
    </row>
    <row r="153" spans="1:60" x14ac:dyDescent="0.2">
      <c r="D153" s="10"/>
    </row>
    <row r="154" spans="1:60" x14ac:dyDescent="0.2">
      <c r="D154" s="10"/>
    </row>
    <row r="155" spans="1:60" x14ac:dyDescent="0.2">
      <c r="D155" s="10"/>
    </row>
    <row r="156" spans="1:60" x14ac:dyDescent="0.2">
      <c r="D156" s="10"/>
    </row>
    <row r="157" spans="1:60" x14ac:dyDescent="0.2">
      <c r="D157" s="10"/>
    </row>
    <row r="158" spans="1:60" x14ac:dyDescent="0.2">
      <c r="D158" s="10"/>
    </row>
    <row r="159" spans="1:60" x14ac:dyDescent="0.2">
      <c r="D159" s="10"/>
    </row>
    <row r="160" spans="1:60"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oUN0IkjhAX4DO9+7yTzziFeaVxvwj4DPzi8l4tsOKG00if9jnX9OYQ8zJpPE13oIlfNiPJMtYDzAy2bwF61BBA==" saltValue="sWBhAxPtuq/lfab7YrU9Pg==" spinCount="100000" sheet="1" formatRows="0"/>
  <mergeCells count="44">
    <mergeCell ref="C137:G137"/>
    <mergeCell ref="C140:G140"/>
    <mergeCell ref="C118:G118"/>
    <mergeCell ref="C120:G120"/>
    <mergeCell ref="C122:G122"/>
    <mergeCell ref="C128:G128"/>
    <mergeCell ref="C130:G130"/>
    <mergeCell ref="C135:G135"/>
    <mergeCell ref="C109:G109"/>
    <mergeCell ref="C111:G111"/>
    <mergeCell ref="C112:G112"/>
    <mergeCell ref="C114:G114"/>
    <mergeCell ref="C115:G115"/>
    <mergeCell ref="C117:G117"/>
    <mergeCell ref="C93:G93"/>
    <mergeCell ref="C94:G94"/>
    <mergeCell ref="C96:G96"/>
    <mergeCell ref="C102:G102"/>
    <mergeCell ref="C106:G106"/>
    <mergeCell ref="C108:G108"/>
    <mergeCell ref="C65:G65"/>
    <mergeCell ref="C67:G67"/>
    <mergeCell ref="C69:G69"/>
    <mergeCell ref="C71:G71"/>
    <mergeCell ref="C79:G79"/>
    <mergeCell ref="C91:G91"/>
    <mergeCell ref="C51:G51"/>
    <mergeCell ref="C53:G53"/>
    <mergeCell ref="C58:G58"/>
    <mergeCell ref="C59:G59"/>
    <mergeCell ref="C61:G61"/>
    <mergeCell ref="C63:G63"/>
    <mergeCell ref="C23:G23"/>
    <mergeCell ref="C32:G32"/>
    <mergeCell ref="C36:G36"/>
    <mergeCell ref="C42:G42"/>
    <mergeCell ref="C44:G44"/>
    <mergeCell ref="C49:G49"/>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74156-03D6-4F99-8347-21853D680CF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70</v>
      </c>
      <c r="C4" s="202" t="s">
        <v>71</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172</v>
      </c>
      <c r="C8" s="246" t="s">
        <v>173</v>
      </c>
      <c r="D8" s="231"/>
      <c r="E8" s="232"/>
      <c r="F8" s="233"/>
      <c r="G8" s="233">
        <f>SUMIF(AG9:AG43,"&lt;&gt;NOR",G9:G43)</f>
        <v>0</v>
      </c>
      <c r="H8" s="233"/>
      <c r="I8" s="233">
        <f>SUM(I9:I43)</f>
        <v>0</v>
      </c>
      <c r="J8" s="233"/>
      <c r="K8" s="233">
        <f>SUM(K9:K43)</f>
        <v>0</v>
      </c>
      <c r="L8" s="233"/>
      <c r="M8" s="233">
        <f>SUM(M9:M43)</f>
        <v>0</v>
      </c>
      <c r="N8" s="232"/>
      <c r="O8" s="232">
        <f>SUM(O9:O43)</f>
        <v>0.04</v>
      </c>
      <c r="P8" s="232"/>
      <c r="Q8" s="232">
        <f>SUM(Q9:Q43)</f>
        <v>0.1</v>
      </c>
      <c r="R8" s="233"/>
      <c r="S8" s="233"/>
      <c r="T8" s="234"/>
      <c r="U8" s="228"/>
      <c r="V8" s="228">
        <f>SUM(V9:V43)</f>
        <v>0</v>
      </c>
      <c r="W8" s="228"/>
      <c r="X8" s="228"/>
      <c r="Y8" s="228"/>
      <c r="AG8" t="s">
        <v>211</v>
      </c>
    </row>
    <row r="9" spans="1:60" outlineLevel="1" x14ac:dyDescent="0.2">
      <c r="A9" s="236">
        <v>1</v>
      </c>
      <c r="B9" s="237" t="s">
        <v>1788</v>
      </c>
      <c r="C9" s="247" t="s">
        <v>1789</v>
      </c>
      <c r="D9" s="238" t="s">
        <v>351</v>
      </c>
      <c r="E9" s="239">
        <v>10</v>
      </c>
      <c r="F9" s="240"/>
      <c r="G9" s="241">
        <f>ROUND(E9*F9,2)</f>
        <v>0</v>
      </c>
      <c r="H9" s="240"/>
      <c r="I9" s="241">
        <f>ROUND(E9*H9,2)</f>
        <v>0</v>
      </c>
      <c r="J9" s="240"/>
      <c r="K9" s="241">
        <f>ROUND(E9*J9,2)</f>
        <v>0</v>
      </c>
      <c r="L9" s="241">
        <v>21</v>
      </c>
      <c r="M9" s="241">
        <f>G9*(1+L9/100)</f>
        <v>0</v>
      </c>
      <c r="N9" s="239">
        <v>1.2E-4</v>
      </c>
      <c r="O9" s="239">
        <f>ROUND(E9*N9,2)</f>
        <v>0</v>
      </c>
      <c r="P9" s="239">
        <v>0</v>
      </c>
      <c r="Q9" s="239">
        <f>ROUND(E9*P9,2)</f>
        <v>0</v>
      </c>
      <c r="R9" s="241"/>
      <c r="S9" s="241" t="s">
        <v>238</v>
      </c>
      <c r="T9" s="242" t="s">
        <v>216</v>
      </c>
      <c r="U9" s="221">
        <v>0</v>
      </c>
      <c r="V9" s="221">
        <f>ROUND(E9*U9,2)</f>
        <v>0</v>
      </c>
      <c r="W9" s="221"/>
      <c r="X9" s="221" t="s">
        <v>217</v>
      </c>
      <c r="Y9" s="221" t="s">
        <v>218</v>
      </c>
      <c r="Z9" s="210"/>
      <c r="AA9" s="210"/>
      <c r="AB9" s="210"/>
      <c r="AC9" s="210"/>
      <c r="AD9" s="210"/>
      <c r="AE9" s="210"/>
      <c r="AF9" s="210"/>
      <c r="AG9" s="210" t="s">
        <v>291</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1790</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ht="22.5" outlineLevel="1" x14ac:dyDescent="0.2">
      <c r="A11" s="236">
        <v>2</v>
      </c>
      <c r="B11" s="237" t="s">
        <v>1908</v>
      </c>
      <c r="C11" s="247" t="s">
        <v>1909</v>
      </c>
      <c r="D11" s="238" t="s">
        <v>351</v>
      </c>
      <c r="E11" s="239">
        <v>22</v>
      </c>
      <c r="F11" s="240"/>
      <c r="G11" s="241">
        <f>ROUND(E11*F11,2)</f>
        <v>0</v>
      </c>
      <c r="H11" s="240"/>
      <c r="I11" s="241">
        <f>ROUND(E11*H11,2)</f>
        <v>0</v>
      </c>
      <c r="J11" s="240"/>
      <c r="K11" s="241">
        <f>ROUND(E11*J11,2)</f>
        <v>0</v>
      </c>
      <c r="L11" s="241">
        <v>21</v>
      </c>
      <c r="M11" s="241">
        <f>G11*(1+L11/100)</f>
        <v>0</v>
      </c>
      <c r="N11" s="239">
        <v>1.6999999999999999E-3</v>
      </c>
      <c r="O11" s="239">
        <f>ROUND(E11*N11,2)</f>
        <v>0.04</v>
      </c>
      <c r="P11" s="239">
        <v>0</v>
      </c>
      <c r="Q11" s="239">
        <f>ROUND(E11*P11,2)</f>
        <v>0</v>
      </c>
      <c r="R11" s="241"/>
      <c r="S11" s="241" t="s">
        <v>238</v>
      </c>
      <c r="T11" s="242" t="s">
        <v>216</v>
      </c>
      <c r="U11" s="221">
        <v>0</v>
      </c>
      <c r="V11" s="221">
        <f>ROUND(E11*U11,2)</f>
        <v>0</v>
      </c>
      <c r="W11" s="221"/>
      <c r="X11" s="221" t="s">
        <v>217</v>
      </c>
      <c r="Y11" s="221" t="s">
        <v>218</v>
      </c>
      <c r="Z11" s="210"/>
      <c r="AA11" s="210"/>
      <c r="AB11" s="210"/>
      <c r="AC11" s="210"/>
      <c r="AD11" s="210"/>
      <c r="AE11" s="210"/>
      <c r="AF11" s="210"/>
      <c r="AG11" s="210" t="s">
        <v>291</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2" x14ac:dyDescent="0.2">
      <c r="A12" s="217"/>
      <c r="B12" s="218"/>
      <c r="C12" s="249" t="s">
        <v>1910</v>
      </c>
      <c r="D12" s="226"/>
      <c r="E12" s="227">
        <v>10</v>
      </c>
      <c r="F12" s="221"/>
      <c r="G12" s="221"/>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222</v>
      </c>
      <c r="AH12" s="210">
        <v>0</v>
      </c>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3" x14ac:dyDescent="0.2">
      <c r="A13" s="217"/>
      <c r="B13" s="218"/>
      <c r="C13" s="249" t="s">
        <v>1911</v>
      </c>
      <c r="D13" s="226"/>
      <c r="E13" s="227">
        <v>10</v>
      </c>
      <c r="F13" s="221"/>
      <c r="G13" s="221"/>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222</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3" x14ac:dyDescent="0.2">
      <c r="A14" s="217"/>
      <c r="B14" s="218"/>
      <c r="C14" s="249" t="s">
        <v>1912</v>
      </c>
      <c r="D14" s="226"/>
      <c r="E14" s="227">
        <v>2</v>
      </c>
      <c r="F14" s="221"/>
      <c r="G14" s="221"/>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36">
        <v>3</v>
      </c>
      <c r="B15" s="237" t="s">
        <v>1913</v>
      </c>
      <c r="C15" s="247" t="s">
        <v>1914</v>
      </c>
      <c r="D15" s="238" t="s">
        <v>325</v>
      </c>
      <c r="E15" s="239">
        <v>1</v>
      </c>
      <c r="F15" s="240"/>
      <c r="G15" s="241">
        <f>ROUND(E15*F15,2)</f>
        <v>0</v>
      </c>
      <c r="H15" s="240"/>
      <c r="I15" s="241">
        <f>ROUND(E15*H15,2)</f>
        <v>0</v>
      </c>
      <c r="J15" s="240"/>
      <c r="K15" s="241">
        <f>ROUND(E15*J15,2)</f>
        <v>0</v>
      </c>
      <c r="L15" s="241">
        <v>21</v>
      </c>
      <c r="M15" s="241">
        <f>G15*(1+L15/100)</f>
        <v>0</v>
      </c>
      <c r="N15" s="239">
        <v>0</v>
      </c>
      <c r="O15" s="239">
        <f>ROUND(E15*N15,2)</f>
        <v>0</v>
      </c>
      <c r="P15" s="239">
        <v>0</v>
      </c>
      <c r="Q15" s="239">
        <f>ROUND(E15*P15,2)</f>
        <v>0</v>
      </c>
      <c r="R15" s="241"/>
      <c r="S15" s="241" t="s">
        <v>238</v>
      </c>
      <c r="T15" s="242" t="s">
        <v>216</v>
      </c>
      <c r="U15" s="221">
        <v>0</v>
      </c>
      <c r="V15" s="221">
        <f>ROUND(E15*U15,2)</f>
        <v>0</v>
      </c>
      <c r="W15" s="221"/>
      <c r="X15" s="221" t="s">
        <v>217</v>
      </c>
      <c r="Y15" s="221" t="s">
        <v>218</v>
      </c>
      <c r="Z15" s="210"/>
      <c r="AA15" s="210"/>
      <c r="AB15" s="210"/>
      <c r="AC15" s="210"/>
      <c r="AD15" s="210"/>
      <c r="AE15" s="210"/>
      <c r="AF15" s="210"/>
      <c r="AG15" s="210" t="s">
        <v>291</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2" x14ac:dyDescent="0.2">
      <c r="A16" s="217"/>
      <c r="B16" s="218"/>
      <c r="C16" s="248" t="s">
        <v>1915</v>
      </c>
      <c r="D16" s="243"/>
      <c r="E16" s="243"/>
      <c r="F16" s="243"/>
      <c r="G16" s="243"/>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221</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36">
        <v>4</v>
      </c>
      <c r="B17" s="237" t="s">
        <v>1916</v>
      </c>
      <c r="C17" s="247" t="s">
        <v>1917</v>
      </c>
      <c r="D17" s="238" t="s">
        <v>325</v>
      </c>
      <c r="E17" s="239">
        <v>12</v>
      </c>
      <c r="F17" s="240"/>
      <c r="G17" s="241">
        <f>ROUND(E17*F17,2)</f>
        <v>0</v>
      </c>
      <c r="H17" s="240"/>
      <c r="I17" s="241">
        <f>ROUND(E17*H17,2)</f>
        <v>0</v>
      </c>
      <c r="J17" s="240"/>
      <c r="K17" s="241">
        <f>ROUND(E17*J17,2)</f>
        <v>0</v>
      </c>
      <c r="L17" s="241">
        <v>21</v>
      </c>
      <c r="M17" s="241">
        <f>G17*(1+L17/100)</f>
        <v>0</v>
      </c>
      <c r="N17" s="239">
        <v>2.7999999999999998E-4</v>
      </c>
      <c r="O17" s="239">
        <f>ROUND(E17*N17,2)</f>
        <v>0</v>
      </c>
      <c r="P17" s="239">
        <v>0</v>
      </c>
      <c r="Q17" s="239">
        <f>ROUND(E17*P17,2)</f>
        <v>0</v>
      </c>
      <c r="R17" s="241"/>
      <c r="S17" s="241" t="s">
        <v>238</v>
      </c>
      <c r="T17" s="242" t="s">
        <v>216</v>
      </c>
      <c r="U17" s="221">
        <v>0</v>
      </c>
      <c r="V17" s="221">
        <f>ROUND(E17*U17,2)</f>
        <v>0</v>
      </c>
      <c r="W17" s="221"/>
      <c r="X17" s="221" t="s">
        <v>217</v>
      </c>
      <c r="Y17" s="221" t="s">
        <v>218</v>
      </c>
      <c r="Z17" s="210"/>
      <c r="AA17" s="210"/>
      <c r="AB17" s="210"/>
      <c r="AC17" s="210"/>
      <c r="AD17" s="210"/>
      <c r="AE17" s="210"/>
      <c r="AF17" s="210"/>
      <c r="AG17" s="210" t="s">
        <v>291</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2" x14ac:dyDescent="0.2">
      <c r="A18" s="217"/>
      <c r="B18" s="218"/>
      <c r="C18" s="249" t="s">
        <v>1918</v>
      </c>
      <c r="D18" s="226"/>
      <c r="E18" s="227">
        <v>4</v>
      </c>
      <c r="F18" s="221"/>
      <c r="G18" s="221"/>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222</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3" x14ac:dyDescent="0.2">
      <c r="A19" s="217"/>
      <c r="B19" s="218"/>
      <c r="C19" s="249" t="s">
        <v>1919</v>
      </c>
      <c r="D19" s="226"/>
      <c r="E19" s="227">
        <v>1</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3" x14ac:dyDescent="0.2">
      <c r="A20" s="217"/>
      <c r="B20" s="218"/>
      <c r="C20" s="249" t="s">
        <v>1920</v>
      </c>
      <c r="D20" s="226"/>
      <c r="E20" s="227">
        <v>3</v>
      </c>
      <c r="F20" s="221"/>
      <c r="G20" s="221"/>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222</v>
      </c>
      <c r="AH20" s="210">
        <v>0</v>
      </c>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3" x14ac:dyDescent="0.2">
      <c r="A21" s="217"/>
      <c r="B21" s="218"/>
      <c r="C21" s="249" t="s">
        <v>1921</v>
      </c>
      <c r="D21" s="226"/>
      <c r="E21" s="227">
        <v>4</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5</v>
      </c>
      <c r="B22" s="237" t="s">
        <v>1922</v>
      </c>
      <c r="C22" s="247" t="s">
        <v>1923</v>
      </c>
      <c r="D22" s="238" t="s">
        <v>325</v>
      </c>
      <c r="E22" s="239">
        <v>12</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238</v>
      </c>
      <c r="T22" s="242" t="s">
        <v>216</v>
      </c>
      <c r="U22" s="221">
        <v>0</v>
      </c>
      <c r="V22" s="221">
        <f>ROUND(E22*U22,2)</f>
        <v>0</v>
      </c>
      <c r="W22" s="221"/>
      <c r="X22" s="221" t="s">
        <v>217</v>
      </c>
      <c r="Y22" s="221" t="s">
        <v>218</v>
      </c>
      <c r="Z22" s="210"/>
      <c r="AA22" s="210"/>
      <c r="AB22" s="210"/>
      <c r="AC22" s="210"/>
      <c r="AD22" s="210"/>
      <c r="AE22" s="210"/>
      <c r="AF22" s="210"/>
      <c r="AG22" s="210" t="s">
        <v>291</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9" t="s">
        <v>1924</v>
      </c>
      <c r="D23" s="226"/>
      <c r="E23" s="227">
        <v>4</v>
      </c>
      <c r="F23" s="221"/>
      <c r="G23" s="221"/>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222</v>
      </c>
      <c r="AH23" s="210">
        <v>0</v>
      </c>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3" x14ac:dyDescent="0.2">
      <c r="A24" s="217"/>
      <c r="B24" s="218"/>
      <c r="C24" s="249" t="s">
        <v>1925</v>
      </c>
      <c r="D24" s="226"/>
      <c r="E24" s="227">
        <v>5</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3" x14ac:dyDescent="0.2">
      <c r="A25" s="217"/>
      <c r="B25" s="218"/>
      <c r="C25" s="249" t="s">
        <v>1926</v>
      </c>
      <c r="D25" s="226"/>
      <c r="E25" s="227">
        <v>3</v>
      </c>
      <c r="F25" s="221"/>
      <c r="G25" s="221"/>
      <c r="H25" s="221"/>
      <c r="I25" s="221"/>
      <c r="J25" s="221"/>
      <c r="K25" s="221"/>
      <c r="L25" s="221"/>
      <c r="M25" s="221"/>
      <c r="N25" s="220"/>
      <c r="O25" s="220"/>
      <c r="P25" s="220"/>
      <c r="Q25" s="220"/>
      <c r="R25" s="221"/>
      <c r="S25" s="221"/>
      <c r="T25" s="221"/>
      <c r="U25" s="221"/>
      <c r="V25" s="221"/>
      <c r="W25" s="221"/>
      <c r="X25" s="221"/>
      <c r="Y25" s="221"/>
      <c r="Z25" s="210"/>
      <c r="AA25" s="210"/>
      <c r="AB25" s="210"/>
      <c r="AC25" s="210"/>
      <c r="AD25" s="210"/>
      <c r="AE25" s="210"/>
      <c r="AF25" s="210"/>
      <c r="AG25" s="210" t="s">
        <v>222</v>
      </c>
      <c r="AH25" s="210">
        <v>0</v>
      </c>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54">
        <v>6</v>
      </c>
      <c r="B26" s="255" t="s">
        <v>1927</v>
      </c>
      <c r="C26" s="262" t="s">
        <v>1928</v>
      </c>
      <c r="D26" s="256" t="s">
        <v>351</v>
      </c>
      <c r="E26" s="257">
        <v>4</v>
      </c>
      <c r="F26" s="258"/>
      <c r="G26" s="259">
        <f>ROUND(E26*F26,2)</f>
        <v>0</v>
      </c>
      <c r="H26" s="258"/>
      <c r="I26" s="259">
        <f>ROUND(E26*H26,2)</f>
        <v>0</v>
      </c>
      <c r="J26" s="258"/>
      <c r="K26" s="259">
        <f>ROUND(E26*J26,2)</f>
        <v>0</v>
      </c>
      <c r="L26" s="259">
        <v>21</v>
      </c>
      <c r="M26" s="259">
        <f>G26*(1+L26/100)</f>
        <v>0</v>
      </c>
      <c r="N26" s="257">
        <v>0</v>
      </c>
      <c r="O26" s="257">
        <f>ROUND(E26*N26,2)</f>
        <v>0</v>
      </c>
      <c r="P26" s="257">
        <v>0</v>
      </c>
      <c r="Q26" s="257">
        <f>ROUND(E26*P26,2)</f>
        <v>0</v>
      </c>
      <c r="R26" s="259"/>
      <c r="S26" s="259" t="s">
        <v>238</v>
      </c>
      <c r="T26" s="260" t="s">
        <v>216</v>
      </c>
      <c r="U26" s="221">
        <v>0</v>
      </c>
      <c r="V26" s="221">
        <f>ROUND(E26*U26,2)</f>
        <v>0</v>
      </c>
      <c r="W26" s="221"/>
      <c r="X26" s="221" t="s">
        <v>217</v>
      </c>
      <c r="Y26" s="221" t="s">
        <v>218</v>
      </c>
      <c r="Z26" s="210"/>
      <c r="AA26" s="210"/>
      <c r="AB26" s="210"/>
      <c r="AC26" s="210"/>
      <c r="AD26" s="210"/>
      <c r="AE26" s="210"/>
      <c r="AF26" s="210"/>
      <c r="AG26" s="210" t="s">
        <v>291</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54">
        <v>7</v>
      </c>
      <c r="B27" s="255" t="s">
        <v>1929</v>
      </c>
      <c r="C27" s="262" t="s">
        <v>1930</v>
      </c>
      <c r="D27" s="256" t="s">
        <v>325</v>
      </c>
      <c r="E27" s="257">
        <v>1</v>
      </c>
      <c r="F27" s="258"/>
      <c r="G27" s="259">
        <f>ROUND(E27*F27,2)</f>
        <v>0</v>
      </c>
      <c r="H27" s="258"/>
      <c r="I27" s="259">
        <f>ROUND(E27*H27,2)</f>
        <v>0</v>
      </c>
      <c r="J27" s="258"/>
      <c r="K27" s="259">
        <f>ROUND(E27*J27,2)</f>
        <v>0</v>
      </c>
      <c r="L27" s="259">
        <v>21</v>
      </c>
      <c r="M27" s="259">
        <f>G27*(1+L27/100)</f>
        <v>0</v>
      </c>
      <c r="N27" s="257">
        <v>0</v>
      </c>
      <c r="O27" s="257">
        <f>ROUND(E27*N27,2)</f>
        <v>0</v>
      </c>
      <c r="P27" s="257">
        <v>0</v>
      </c>
      <c r="Q27" s="257">
        <f>ROUND(E27*P27,2)</f>
        <v>0</v>
      </c>
      <c r="R27" s="259"/>
      <c r="S27" s="259" t="s">
        <v>238</v>
      </c>
      <c r="T27" s="260" t="s">
        <v>216</v>
      </c>
      <c r="U27" s="221">
        <v>0</v>
      </c>
      <c r="V27" s="221">
        <f>ROUND(E27*U27,2)</f>
        <v>0</v>
      </c>
      <c r="W27" s="221"/>
      <c r="X27" s="221" t="s">
        <v>217</v>
      </c>
      <c r="Y27" s="221" t="s">
        <v>218</v>
      </c>
      <c r="Z27" s="210"/>
      <c r="AA27" s="210"/>
      <c r="AB27" s="210"/>
      <c r="AC27" s="210"/>
      <c r="AD27" s="210"/>
      <c r="AE27" s="210"/>
      <c r="AF27" s="210"/>
      <c r="AG27" s="210" t="s">
        <v>291</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6">
        <v>8</v>
      </c>
      <c r="B28" s="237" t="s">
        <v>1931</v>
      </c>
      <c r="C28" s="247" t="s">
        <v>1932</v>
      </c>
      <c r="D28" s="238" t="s">
        <v>1736</v>
      </c>
      <c r="E28" s="239">
        <v>10</v>
      </c>
      <c r="F28" s="240"/>
      <c r="G28" s="241">
        <f>ROUND(E28*F28,2)</f>
        <v>0</v>
      </c>
      <c r="H28" s="240"/>
      <c r="I28" s="241">
        <f>ROUND(E28*H28,2)</f>
        <v>0</v>
      </c>
      <c r="J28" s="240"/>
      <c r="K28" s="241">
        <f>ROUND(E28*J28,2)</f>
        <v>0</v>
      </c>
      <c r="L28" s="241">
        <v>21</v>
      </c>
      <c r="M28" s="241">
        <f>G28*(1+L28/100)</f>
        <v>0</v>
      </c>
      <c r="N28" s="239">
        <v>0</v>
      </c>
      <c r="O28" s="239">
        <f>ROUND(E28*N28,2)</f>
        <v>0</v>
      </c>
      <c r="P28" s="239">
        <v>0</v>
      </c>
      <c r="Q28" s="239">
        <f>ROUND(E28*P28,2)</f>
        <v>0</v>
      </c>
      <c r="R28" s="241"/>
      <c r="S28" s="241" t="s">
        <v>238</v>
      </c>
      <c r="T28" s="242" t="s">
        <v>216</v>
      </c>
      <c r="U28" s="221">
        <v>0</v>
      </c>
      <c r="V28" s="221">
        <f>ROUND(E28*U28,2)</f>
        <v>0</v>
      </c>
      <c r="W28" s="221"/>
      <c r="X28" s="221" t="s">
        <v>217</v>
      </c>
      <c r="Y28" s="221" t="s">
        <v>218</v>
      </c>
      <c r="Z28" s="210"/>
      <c r="AA28" s="210"/>
      <c r="AB28" s="210"/>
      <c r="AC28" s="210"/>
      <c r="AD28" s="210"/>
      <c r="AE28" s="210"/>
      <c r="AF28" s="210"/>
      <c r="AG28" s="210" t="s">
        <v>291</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2" x14ac:dyDescent="0.2">
      <c r="A29" s="217"/>
      <c r="B29" s="218"/>
      <c r="C29" s="248" t="s">
        <v>1933</v>
      </c>
      <c r="D29" s="243"/>
      <c r="E29" s="243"/>
      <c r="F29" s="243"/>
      <c r="G29" s="243"/>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221</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2" x14ac:dyDescent="0.2">
      <c r="A30" s="217"/>
      <c r="B30" s="218"/>
      <c r="C30" s="249" t="s">
        <v>1934</v>
      </c>
      <c r="D30" s="226"/>
      <c r="E30" s="227">
        <v>4</v>
      </c>
      <c r="F30" s="221"/>
      <c r="G30" s="221"/>
      <c r="H30" s="221"/>
      <c r="I30" s="221"/>
      <c r="J30" s="221"/>
      <c r="K30" s="221"/>
      <c r="L30" s="221"/>
      <c r="M30" s="221"/>
      <c r="N30" s="220"/>
      <c r="O30" s="220"/>
      <c r="P30" s="220"/>
      <c r="Q30" s="220"/>
      <c r="R30" s="221"/>
      <c r="S30" s="221"/>
      <c r="T30" s="221"/>
      <c r="U30" s="221"/>
      <c r="V30" s="221"/>
      <c r="W30" s="221"/>
      <c r="X30" s="221"/>
      <c r="Y30" s="221"/>
      <c r="Z30" s="210"/>
      <c r="AA30" s="210"/>
      <c r="AB30" s="210"/>
      <c r="AC30" s="210"/>
      <c r="AD30" s="210"/>
      <c r="AE30" s="210"/>
      <c r="AF30" s="210"/>
      <c r="AG30" s="210" t="s">
        <v>222</v>
      </c>
      <c r="AH30" s="210">
        <v>0</v>
      </c>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3" x14ac:dyDescent="0.2">
      <c r="A31" s="217"/>
      <c r="B31" s="218"/>
      <c r="C31" s="249" t="s">
        <v>1935</v>
      </c>
      <c r="D31" s="226"/>
      <c r="E31" s="227">
        <v>4</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3" x14ac:dyDescent="0.2">
      <c r="A32" s="217"/>
      <c r="B32" s="218"/>
      <c r="C32" s="249" t="s">
        <v>1936</v>
      </c>
      <c r="D32" s="226"/>
      <c r="E32" s="227">
        <v>2</v>
      </c>
      <c r="F32" s="221"/>
      <c r="G32" s="221"/>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222</v>
      </c>
      <c r="AH32" s="210">
        <v>0</v>
      </c>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36">
        <v>9</v>
      </c>
      <c r="B33" s="237" t="s">
        <v>1937</v>
      </c>
      <c r="C33" s="247" t="s">
        <v>1938</v>
      </c>
      <c r="D33" s="238" t="s">
        <v>260</v>
      </c>
      <c r="E33" s="239">
        <v>1</v>
      </c>
      <c r="F33" s="240"/>
      <c r="G33" s="241">
        <f>ROUND(E33*F33,2)</f>
        <v>0</v>
      </c>
      <c r="H33" s="240"/>
      <c r="I33" s="241">
        <f>ROUND(E33*H33,2)</f>
        <v>0</v>
      </c>
      <c r="J33" s="240"/>
      <c r="K33" s="241">
        <f>ROUND(E33*J33,2)</f>
        <v>0</v>
      </c>
      <c r="L33" s="241">
        <v>21</v>
      </c>
      <c r="M33" s="241">
        <f>G33*(1+L33/100)</f>
        <v>0</v>
      </c>
      <c r="N33" s="239">
        <v>0</v>
      </c>
      <c r="O33" s="239">
        <f>ROUND(E33*N33,2)</f>
        <v>0</v>
      </c>
      <c r="P33" s="239">
        <v>0.1</v>
      </c>
      <c r="Q33" s="239">
        <f>ROUND(E33*P33,2)</f>
        <v>0.1</v>
      </c>
      <c r="R33" s="241"/>
      <c r="S33" s="241" t="s">
        <v>215</v>
      </c>
      <c r="T33" s="242" t="s">
        <v>216</v>
      </c>
      <c r="U33" s="221">
        <v>0</v>
      </c>
      <c r="V33" s="221">
        <f>ROUND(E33*U33,2)</f>
        <v>0</v>
      </c>
      <c r="W33" s="221"/>
      <c r="X33" s="221" t="s">
        <v>217</v>
      </c>
      <c r="Y33" s="221" t="s">
        <v>218</v>
      </c>
      <c r="Z33" s="210"/>
      <c r="AA33" s="210"/>
      <c r="AB33" s="210"/>
      <c r="AC33" s="210"/>
      <c r="AD33" s="210"/>
      <c r="AE33" s="210"/>
      <c r="AF33" s="210"/>
      <c r="AG33" s="210" t="s">
        <v>291</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2" x14ac:dyDescent="0.2">
      <c r="A34" s="217"/>
      <c r="B34" s="218"/>
      <c r="C34" s="248" t="s">
        <v>1939</v>
      </c>
      <c r="D34" s="243"/>
      <c r="E34" s="243"/>
      <c r="F34" s="243"/>
      <c r="G34" s="243"/>
      <c r="H34" s="221"/>
      <c r="I34" s="221"/>
      <c r="J34" s="221"/>
      <c r="K34" s="221"/>
      <c r="L34" s="221"/>
      <c r="M34" s="221"/>
      <c r="N34" s="220"/>
      <c r="O34" s="220"/>
      <c r="P34" s="220"/>
      <c r="Q34" s="220"/>
      <c r="R34" s="221"/>
      <c r="S34" s="221"/>
      <c r="T34" s="221"/>
      <c r="U34" s="221"/>
      <c r="V34" s="221"/>
      <c r="W34" s="221"/>
      <c r="X34" s="221"/>
      <c r="Y34" s="221"/>
      <c r="Z34" s="210"/>
      <c r="AA34" s="210"/>
      <c r="AB34" s="210"/>
      <c r="AC34" s="210"/>
      <c r="AD34" s="210"/>
      <c r="AE34" s="210"/>
      <c r="AF34" s="210"/>
      <c r="AG34" s="210" t="s">
        <v>221</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2" x14ac:dyDescent="0.2">
      <c r="A35" s="217"/>
      <c r="B35" s="218"/>
      <c r="C35" s="249" t="s">
        <v>97</v>
      </c>
      <c r="D35" s="226"/>
      <c r="E35" s="227">
        <v>1</v>
      </c>
      <c r="F35" s="221"/>
      <c r="G35" s="221"/>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222</v>
      </c>
      <c r="AH35" s="210">
        <v>0</v>
      </c>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1" x14ac:dyDescent="0.2">
      <c r="A36" s="236">
        <v>10</v>
      </c>
      <c r="B36" s="237" t="s">
        <v>1940</v>
      </c>
      <c r="C36" s="247" t="s">
        <v>1941</v>
      </c>
      <c r="D36" s="238" t="s">
        <v>325</v>
      </c>
      <c r="E36" s="239">
        <v>5</v>
      </c>
      <c r="F36" s="240"/>
      <c r="G36" s="241">
        <f>ROUND(E36*F36,2)</f>
        <v>0</v>
      </c>
      <c r="H36" s="240"/>
      <c r="I36" s="241">
        <f>ROUND(E36*H36,2)</f>
        <v>0</v>
      </c>
      <c r="J36" s="240"/>
      <c r="K36" s="241">
        <f>ROUND(E36*J36,2)</f>
        <v>0</v>
      </c>
      <c r="L36" s="241">
        <v>21</v>
      </c>
      <c r="M36" s="241">
        <f>G36*(1+L36/100)</f>
        <v>0</v>
      </c>
      <c r="N36" s="239">
        <v>0</v>
      </c>
      <c r="O36" s="239">
        <f>ROUND(E36*N36,2)</f>
        <v>0</v>
      </c>
      <c r="P36" s="239">
        <v>0</v>
      </c>
      <c r="Q36" s="239">
        <f>ROUND(E36*P36,2)</f>
        <v>0</v>
      </c>
      <c r="R36" s="241"/>
      <c r="S36" s="241" t="s">
        <v>215</v>
      </c>
      <c r="T36" s="242" t="s">
        <v>216</v>
      </c>
      <c r="U36" s="221">
        <v>0</v>
      </c>
      <c r="V36" s="221">
        <f>ROUND(E36*U36,2)</f>
        <v>0</v>
      </c>
      <c r="W36" s="221"/>
      <c r="X36" s="221" t="s">
        <v>684</v>
      </c>
      <c r="Y36" s="221" t="s">
        <v>218</v>
      </c>
      <c r="Z36" s="210"/>
      <c r="AA36" s="210"/>
      <c r="AB36" s="210"/>
      <c r="AC36" s="210"/>
      <c r="AD36" s="210"/>
      <c r="AE36" s="210"/>
      <c r="AF36" s="210"/>
      <c r="AG36" s="210" t="s">
        <v>1853</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2" x14ac:dyDescent="0.2">
      <c r="A37" s="217"/>
      <c r="B37" s="218"/>
      <c r="C37" s="248" t="s">
        <v>1942</v>
      </c>
      <c r="D37" s="243"/>
      <c r="E37" s="243"/>
      <c r="F37" s="243"/>
      <c r="G37" s="243"/>
      <c r="H37" s="221"/>
      <c r="I37" s="221"/>
      <c r="J37" s="221"/>
      <c r="K37" s="221"/>
      <c r="L37" s="221"/>
      <c r="M37" s="221"/>
      <c r="N37" s="220"/>
      <c r="O37" s="220"/>
      <c r="P37" s="220"/>
      <c r="Q37" s="220"/>
      <c r="R37" s="221"/>
      <c r="S37" s="221"/>
      <c r="T37" s="221"/>
      <c r="U37" s="221"/>
      <c r="V37" s="221"/>
      <c r="W37" s="221"/>
      <c r="X37" s="221"/>
      <c r="Y37" s="221"/>
      <c r="Z37" s="210"/>
      <c r="AA37" s="210"/>
      <c r="AB37" s="210"/>
      <c r="AC37" s="210"/>
      <c r="AD37" s="210"/>
      <c r="AE37" s="210"/>
      <c r="AF37" s="210"/>
      <c r="AG37" s="210" t="s">
        <v>221</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36">
        <v>11</v>
      </c>
      <c r="B38" s="237" t="s">
        <v>1943</v>
      </c>
      <c r="C38" s="247" t="s">
        <v>1944</v>
      </c>
      <c r="D38" s="238" t="s">
        <v>325</v>
      </c>
      <c r="E38" s="239">
        <v>3</v>
      </c>
      <c r="F38" s="240"/>
      <c r="G38" s="241">
        <f>ROUND(E38*F38,2)</f>
        <v>0</v>
      </c>
      <c r="H38" s="240"/>
      <c r="I38" s="241">
        <f>ROUND(E38*H38,2)</f>
        <v>0</v>
      </c>
      <c r="J38" s="240"/>
      <c r="K38" s="241">
        <f>ROUND(E38*J38,2)</f>
        <v>0</v>
      </c>
      <c r="L38" s="241">
        <v>21</v>
      </c>
      <c r="M38" s="241">
        <f>G38*(1+L38/100)</f>
        <v>0</v>
      </c>
      <c r="N38" s="239">
        <v>0</v>
      </c>
      <c r="O38" s="239">
        <f>ROUND(E38*N38,2)</f>
        <v>0</v>
      </c>
      <c r="P38" s="239">
        <v>0</v>
      </c>
      <c r="Q38" s="239">
        <f>ROUND(E38*P38,2)</f>
        <v>0</v>
      </c>
      <c r="R38" s="241"/>
      <c r="S38" s="241" t="s">
        <v>215</v>
      </c>
      <c r="T38" s="242" t="s">
        <v>216</v>
      </c>
      <c r="U38" s="221">
        <v>0</v>
      </c>
      <c r="V38" s="221">
        <f>ROUND(E38*U38,2)</f>
        <v>0</v>
      </c>
      <c r="W38" s="221"/>
      <c r="X38" s="221" t="s">
        <v>684</v>
      </c>
      <c r="Y38" s="221" t="s">
        <v>218</v>
      </c>
      <c r="Z38" s="210"/>
      <c r="AA38" s="210"/>
      <c r="AB38" s="210"/>
      <c r="AC38" s="210"/>
      <c r="AD38" s="210"/>
      <c r="AE38" s="210"/>
      <c r="AF38" s="210"/>
      <c r="AG38" s="210" t="s">
        <v>1853</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2" x14ac:dyDescent="0.2">
      <c r="A39" s="217"/>
      <c r="B39" s="218"/>
      <c r="C39" s="248" t="s">
        <v>1945</v>
      </c>
      <c r="D39" s="243"/>
      <c r="E39" s="243"/>
      <c r="F39" s="243"/>
      <c r="G39" s="243"/>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221</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6">
        <v>12</v>
      </c>
      <c r="B40" s="237" t="s">
        <v>1946</v>
      </c>
      <c r="C40" s="247" t="s">
        <v>1947</v>
      </c>
      <c r="D40" s="238" t="s">
        <v>325</v>
      </c>
      <c r="E40" s="239">
        <v>12</v>
      </c>
      <c r="F40" s="240"/>
      <c r="G40" s="241">
        <f>ROUND(E40*F40,2)</f>
        <v>0</v>
      </c>
      <c r="H40" s="240"/>
      <c r="I40" s="241">
        <f>ROUND(E40*H40,2)</f>
        <v>0</v>
      </c>
      <c r="J40" s="240"/>
      <c r="K40" s="241">
        <f>ROUND(E40*J40,2)</f>
        <v>0</v>
      </c>
      <c r="L40" s="241">
        <v>21</v>
      </c>
      <c r="M40" s="241">
        <f>G40*(1+L40/100)</f>
        <v>0</v>
      </c>
      <c r="N40" s="239">
        <v>0</v>
      </c>
      <c r="O40" s="239">
        <f>ROUND(E40*N40,2)</f>
        <v>0</v>
      </c>
      <c r="P40" s="239">
        <v>0</v>
      </c>
      <c r="Q40" s="239">
        <f>ROUND(E40*P40,2)</f>
        <v>0</v>
      </c>
      <c r="R40" s="241"/>
      <c r="S40" s="241" t="s">
        <v>215</v>
      </c>
      <c r="T40" s="242" t="s">
        <v>216</v>
      </c>
      <c r="U40" s="221">
        <v>0</v>
      </c>
      <c r="V40" s="221">
        <f>ROUND(E40*U40,2)</f>
        <v>0</v>
      </c>
      <c r="W40" s="221"/>
      <c r="X40" s="221" t="s">
        <v>684</v>
      </c>
      <c r="Y40" s="221" t="s">
        <v>218</v>
      </c>
      <c r="Z40" s="210"/>
      <c r="AA40" s="210"/>
      <c r="AB40" s="210"/>
      <c r="AC40" s="210"/>
      <c r="AD40" s="210"/>
      <c r="AE40" s="210"/>
      <c r="AF40" s="210"/>
      <c r="AG40" s="210" t="s">
        <v>1853</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2" x14ac:dyDescent="0.2">
      <c r="A41" s="217"/>
      <c r="B41" s="218"/>
      <c r="C41" s="248" t="s">
        <v>1948</v>
      </c>
      <c r="D41" s="243"/>
      <c r="E41" s="243"/>
      <c r="F41" s="243"/>
      <c r="G41" s="243"/>
      <c r="H41" s="221"/>
      <c r="I41" s="221"/>
      <c r="J41" s="221"/>
      <c r="K41" s="221"/>
      <c r="L41" s="221"/>
      <c r="M41" s="221"/>
      <c r="N41" s="220"/>
      <c r="O41" s="220"/>
      <c r="P41" s="220"/>
      <c r="Q41" s="220"/>
      <c r="R41" s="221"/>
      <c r="S41" s="221"/>
      <c r="T41" s="221"/>
      <c r="U41" s="221"/>
      <c r="V41" s="221"/>
      <c r="W41" s="221"/>
      <c r="X41" s="221"/>
      <c r="Y41" s="221"/>
      <c r="Z41" s="210"/>
      <c r="AA41" s="210"/>
      <c r="AB41" s="210"/>
      <c r="AC41" s="210"/>
      <c r="AD41" s="210"/>
      <c r="AE41" s="210"/>
      <c r="AF41" s="210"/>
      <c r="AG41" s="210" t="s">
        <v>221</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6">
        <v>13</v>
      </c>
      <c r="B42" s="237" t="s">
        <v>1949</v>
      </c>
      <c r="C42" s="247" t="s">
        <v>1950</v>
      </c>
      <c r="D42" s="238" t="s">
        <v>1951</v>
      </c>
      <c r="E42" s="239">
        <v>1</v>
      </c>
      <c r="F42" s="240"/>
      <c r="G42" s="241">
        <f>ROUND(E42*F42,2)</f>
        <v>0</v>
      </c>
      <c r="H42" s="240"/>
      <c r="I42" s="241">
        <f>ROUND(E42*H42,2)</f>
        <v>0</v>
      </c>
      <c r="J42" s="240"/>
      <c r="K42" s="241">
        <f>ROUND(E42*J42,2)</f>
        <v>0</v>
      </c>
      <c r="L42" s="241">
        <v>21</v>
      </c>
      <c r="M42" s="241">
        <f>G42*(1+L42/100)</f>
        <v>0</v>
      </c>
      <c r="N42" s="239">
        <v>2.2000000000000001E-4</v>
      </c>
      <c r="O42" s="239">
        <f>ROUND(E42*N42,2)</f>
        <v>0</v>
      </c>
      <c r="P42" s="239">
        <v>0</v>
      </c>
      <c r="Q42" s="239">
        <f>ROUND(E42*P42,2)</f>
        <v>0</v>
      </c>
      <c r="R42" s="241"/>
      <c r="S42" s="241" t="s">
        <v>215</v>
      </c>
      <c r="T42" s="242" t="s">
        <v>216</v>
      </c>
      <c r="U42" s="221">
        <v>0</v>
      </c>
      <c r="V42" s="221">
        <f>ROUND(E42*U42,2)</f>
        <v>0</v>
      </c>
      <c r="W42" s="221"/>
      <c r="X42" s="221" t="s">
        <v>684</v>
      </c>
      <c r="Y42" s="221" t="s">
        <v>218</v>
      </c>
      <c r="Z42" s="210"/>
      <c r="AA42" s="210"/>
      <c r="AB42" s="210"/>
      <c r="AC42" s="210"/>
      <c r="AD42" s="210"/>
      <c r="AE42" s="210"/>
      <c r="AF42" s="210"/>
      <c r="AG42" s="210" t="s">
        <v>1853</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2" x14ac:dyDescent="0.2">
      <c r="A43" s="217"/>
      <c r="B43" s="218"/>
      <c r="C43" s="248" t="s">
        <v>1952</v>
      </c>
      <c r="D43" s="243"/>
      <c r="E43" s="243"/>
      <c r="F43" s="243"/>
      <c r="G43" s="243"/>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221</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x14ac:dyDescent="0.2">
      <c r="A44" s="229" t="s">
        <v>210</v>
      </c>
      <c r="B44" s="230" t="s">
        <v>178</v>
      </c>
      <c r="C44" s="246" t="s">
        <v>179</v>
      </c>
      <c r="D44" s="231"/>
      <c r="E44" s="232"/>
      <c r="F44" s="233"/>
      <c r="G44" s="233">
        <f>SUMIF(AG45:AG52,"&lt;&gt;NOR",G45:G52)</f>
        <v>0</v>
      </c>
      <c r="H44" s="233"/>
      <c r="I44" s="233">
        <f>SUM(I45:I52)</f>
        <v>0</v>
      </c>
      <c r="J44" s="233"/>
      <c r="K44" s="233">
        <f>SUM(K45:K52)</f>
        <v>0</v>
      </c>
      <c r="L44" s="233"/>
      <c r="M44" s="233">
        <f>SUM(M45:M52)</f>
        <v>0</v>
      </c>
      <c r="N44" s="232"/>
      <c r="O44" s="232">
        <f>SUM(O45:O52)</f>
        <v>0</v>
      </c>
      <c r="P44" s="232"/>
      <c r="Q44" s="232">
        <f>SUM(Q45:Q52)</f>
        <v>0</v>
      </c>
      <c r="R44" s="233"/>
      <c r="S44" s="233"/>
      <c r="T44" s="234"/>
      <c r="U44" s="228"/>
      <c r="V44" s="228">
        <f>SUM(V45:V52)</f>
        <v>0</v>
      </c>
      <c r="W44" s="228"/>
      <c r="X44" s="228"/>
      <c r="Y44" s="228"/>
      <c r="AG44" t="s">
        <v>211</v>
      </c>
    </row>
    <row r="45" spans="1:60" outlineLevel="1" x14ac:dyDescent="0.2">
      <c r="A45" s="236">
        <v>14</v>
      </c>
      <c r="B45" s="237" t="s">
        <v>457</v>
      </c>
      <c r="C45" s="247" t="s">
        <v>458</v>
      </c>
      <c r="D45" s="238" t="s">
        <v>380</v>
      </c>
      <c r="E45" s="239">
        <v>0.1</v>
      </c>
      <c r="F45" s="240"/>
      <c r="G45" s="241">
        <f>ROUND(E45*F45,2)</f>
        <v>0</v>
      </c>
      <c r="H45" s="240"/>
      <c r="I45" s="241">
        <f>ROUND(E45*H45,2)</f>
        <v>0</v>
      </c>
      <c r="J45" s="240"/>
      <c r="K45" s="241">
        <f>ROUND(E45*J45,2)</f>
        <v>0</v>
      </c>
      <c r="L45" s="241">
        <v>21</v>
      </c>
      <c r="M45" s="241">
        <f>G45*(1+L45/100)</f>
        <v>0</v>
      </c>
      <c r="N45" s="239">
        <v>0</v>
      </c>
      <c r="O45" s="239">
        <f>ROUND(E45*N45,2)</f>
        <v>0</v>
      </c>
      <c r="P45" s="239">
        <v>0</v>
      </c>
      <c r="Q45" s="239">
        <f>ROUND(E45*P45,2)</f>
        <v>0</v>
      </c>
      <c r="R45" s="241"/>
      <c r="S45" s="241" t="s">
        <v>238</v>
      </c>
      <c r="T45" s="242" t="s">
        <v>216</v>
      </c>
      <c r="U45" s="221">
        <v>0</v>
      </c>
      <c r="V45" s="221">
        <f>ROUND(E45*U45,2)</f>
        <v>0</v>
      </c>
      <c r="W45" s="221"/>
      <c r="X45" s="221" t="s">
        <v>459</v>
      </c>
      <c r="Y45" s="221" t="s">
        <v>218</v>
      </c>
      <c r="Z45" s="210"/>
      <c r="AA45" s="210"/>
      <c r="AB45" s="210"/>
      <c r="AC45" s="210"/>
      <c r="AD45" s="210"/>
      <c r="AE45" s="210"/>
      <c r="AF45" s="210"/>
      <c r="AG45" s="210" t="s">
        <v>460</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2" x14ac:dyDescent="0.2">
      <c r="A46" s="217"/>
      <c r="B46" s="218"/>
      <c r="C46" s="248" t="s">
        <v>461</v>
      </c>
      <c r="D46" s="243"/>
      <c r="E46" s="243"/>
      <c r="F46" s="243"/>
      <c r="G46" s="243"/>
      <c r="H46" s="221"/>
      <c r="I46" s="221"/>
      <c r="J46" s="221"/>
      <c r="K46" s="221"/>
      <c r="L46" s="221"/>
      <c r="M46" s="221"/>
      <c r="N46" s="220"/>
      <c r="O46" s="220"/>
      <c r="P46" s="220"/>
      <c r="Q46" s="220"/>
      <c r="R46" s="221"/>
      <c r="S46" s="221"/>
      <c r="T46" s="221"/>
      <c r="U46" s="221"/>
      <c r="V46" s="221"/>
      <c r="W46" s="221"/>
      <c r="X46" s="221"/>
      <c r="Y46" s="221"/>
      <c r="Z46" s="210"/>
      <c r="AA46" s="210"/>
      <c r="AB46" s="210"/>
      <c r="AC46" s="210"/>
      <c r="AD46" s="210"/>
      <c r="AE46" s="210"/>
      <c r="AF46" s="210"/>
      <c r="AG46" s="210" t="s">
        <v>221</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54">
        <v>15</v>
      </c>
      <c r="B47" s="255" t="s">
        <v>462</v>
      </c>
      <c r="C47" s="262" t="s">
        <v>1429</v>
      </c>
      <c r="D47" s="256" t="s">
        <v>380</v>
      </c>
      <c r="E47" s="257">
        <v>0.1</v>
      </c>
      <c r="F47" s="258"/>
      <c r="G47" s="259">
        <f>ROUND(E47*F47,2)</f>
        <v>0</v>
      </c>
      <c r="H47" s="258"/>
      <c r="I47" s="259">
        <f>ROUND(E47*H47,2)</f>
        <v>0</v>
      </c>
      <c r="J47" s="258"/>
      <c r="K47" s="259">
        <f>ROUND(E47*J47,2)</f>
        <v>0</v>
      </c>
      <c r="L47" s="259">
        <v>21</v>
      </c>
      <c r="M47" s="259">
        <f>G47*(1+L47/100)</f>
        <v>0</v>
      </c>
      <c r="N47" s="257">
        <v>0</v>
      </c>
      <c r="O47" s="257">
        <f>ROUND(E47*N47,2)</f>
        <v>0</v>
      </c>
      <c r="P47" s="257">
        <v>0</v>
      </c>
      <c r="Q47" s="257">
        <f>ROUND(E47*P47,2)</f>
        <v>0</v>
      </c>
      <c r="R47" s="259"/>
      <c r="S47" s="259" t="s">
        <v>238</v>
      </c>
      <c r="T47" s="260" t="s">
        <v>216</v>
      </c>
      <c r="U47" s="221">
        <v>0</v>
      </c>
      <c r="V47" s="221">
        <f>ROUND(E47*U47,2)</f>
        <v>0</v>
      </c>
      <c r="W47" s="221"/>
      <c r="X47" s="221" t="s">
        <v>459</v>
      </c>
      <c r="Y47" s="221" t="s">
        <v>218</v>
      </c>
      <c r="Z47" s="210"/>
      <c r="AA47" s="210"/>
      <c r="AB47" s="210"/>
      <c r="AC47" s="210"/>
      <c r="AD47" s="210"/>
      <c r="AE47" s="210"/>
      <c r="AF47" s="210"/>
      <c r="AG47" s="210" t="s">
        <v>460</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1" x14ac:dyDescent="0.2">
      <c r="A48" s="254">
        <v>16</v>
      </c>
      <c r="B48" s="255" t="s">
        <v>467</v>
      </c>
      <c r="C48" s="262" t="s">
        <v>468</v>
      </c>
      <c r="D48" s="256" t="s">
        <v>380</v>
      </c>
      <c r="E48" s="257">
        <v>0.1</v>
      </c>
      <c r="F48" s="258"/>
      <c r="G48" s="259">
        <f>ROUND(E48*F48,2)</f>
        <v>0</v>
      </c>
      <c r="H48" s="258"/>
      <c r="I48" s="259">
        <f>ROUND(E48*H48,2)</f>
        <v>0</v>
      </c>
      <c r="J48" s="258"/>
      <c r="K48" s="259">
        <f>ROUND(E48*J48,2)</f>
        <v>0</v>
      </c>
      <c r="L48" s="259">
        <v>21</v>
      </c>
      <c r="M48" s="259">
        <f>G48*(1+L48/100)</f>
        <v>0</v>
      </c>
      <c r="N48" s="257">
        <v>0</v>
      </c>
      <c r="O48" s="257">
        <f>ROUND(E48*N48,2)</f>
        <v>0</v>
      </c>
      <c r="P48" s="257">
        <v>0</v>
      </c>
      <c r="Q48" s="257">
        <f>ROUND(E48*P48,2)</f>
        <v>0</v>
      </c>
      <c r="R48" s="259"/>
      <c r="S48" s="259" t="s">
        <v>238</v>
      </c>
      <c r="T48" s="260" t="s">
        <v>216</v>
      </c>
      <c r="U48" s="221">
        <v>0</v>
      </c>
      <c r="V48" s="221">
        <f>ROUND(E48*U48,2)</f>
        <v>0</v>
      </c>
      <c r="W48" s="221"/>
      <c r="X48" s="221" t="s">
        <v>459</v>
      </c>
      <c r="Y48" s="221" t="s">
        <v>218</v>
      </c>
      <c r="Z48" s="210"/>
      <c r="AA48" s="210"/>
      <c r="AB48" s="210"/>
      <c r="AC48" s="210"/>
      <c r="AD48" s="210"/>
      <c r="AE48" s="210"/>
      <c r="AF48" s="210"/>
      <c r="AG48" s="210" t="s">
        <v>460</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54">
        <v>17</v>
      </c>
      <c r="B49" s="255" t="s">
        <v>469</v>
      </c>
      <c r="C49" s="262" t="s">
        <v>470</v>
      </c>
      <c r="D49" s="256" t="s">
        <v>380</v>
      </c>
      <c r="E49" s="257">
        <v>2</v>
      </c>
      <c r="F49" s="258"/>
      <c r="G49" s="259">
        <f>ROUND(E49*F49,2)</f>
        <v>0</v>
      </c>
      <c r="H49" s="258"/>
      <c r="I49" s="259">
        <f>ROUND(E49*H49,2)</f>
        <v>0</v>
      </c>
      <c r="J49" s="258"/>
      <c r="K49" s="259">
        <f>ROUND(E49*J49,2)</f>
        <v>0</v>
      </c>
      <c r="L49" s="259">
        <v>21</v>
      </c>
      <c r="M49" s="259">
        <f>G49*(1+L49/100)</f>
        <v>0</v>
      </c>
      <c r="N49" s="257">
        <v>0</v>
      </c>
      <c r="O49" s="257">
        <f>ROUND(E49*N49,2)</f>
        <v>0</v>
      </c>
      <c r="P49" s="257">
        <v>0</v>
      </c>
      <c r="Q49" s="257">
        <f>ROUND(E49*P49,2)</f>
        <v>0</v>
      </c>
      <c r="R49" s="259"/>
      <c r="S49" s="259" t="s">
        <v>238</v>
      </c>
      <c r="T49" s="260" t="s">
        <v>216</v>
      </c>
      <c r="U49" s="221">
        <v>0</v>
      </c>
      <c r="V49" s="221">
        <f>ROUND(E49*U49,2)</f>
        <v>0</v>
      </c>
      <c r="W49" s="221"/>
      <c r="X49" s="221" t="s">
        <v>459</v>
      </c>
      <c r="Y49" s="221" t="s">
        <v>218</v>
      </c>
      <c r="Z49" s="210"/>
      <c r="AA49" s="210"/>
      <c r="AB49" s="210"/>
      <c r="AC49" s="210"/>
      <c r="AD49" s="210"/>
      <c r="AE49" s="210"/>
      <c r="AF49" s="210"/>
      <c r="AG49" s="210" t="s">
        <v>460</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54">
        <v>18</v>
      </c>
      <c r="B50" s="255" t="s">
        <v>472</v>
      </c>
      <c r="C50" s="262" t="s">
        <v>473</v>
      </c>
      <c r="D50" s="256" t="s">
        <v>380</v>
      </c>
      <c r="E50" s="257">
        <v>0.1</v>
      </c>
      <c r="F50" s="258"/>
      <c r="G50" s="259">
        <f>ROUND(E50*F50,2)</f>
        <v>0</v>
      </c>
      <c r="H50" s="258"/>
      <c r="I50" s="259">
        <f>ROUND(E50*H50,2)</f>
        <v>0</v>
      </c>
      <c r="J50" s="258"/>
      <c r="K50" s="259">
        <f>ROUND(E50*J50,2)</f>
        <v>0</v>
      </c>
      <c r="L50" s="259">
        <v>21</v>
      </c>
      <c r="M50" s="259">
        <f>G50*(1+L50/100)</f>
        <v>0</v>
      </c>
      <c r="N50" s="257">
        <v>0</v>
      </c>
      <c r="O50" s="257">
        <f>ROUND(E50*N50,2)</f>
        <v>0</v>
      </c>
      <c r="P50" s="257">
        <v>0</v>
      </c>
      <c r="Q50" s="257">
        <f>ROUND(E50*P50,2)</f>
        <v>0</v>
      </c>
      <c r="R50" s="259"/>
      <c r="S50" s="259" t="s">
        <v>238</v>
      </c>
      <c r="T50" s="260" t="s">
        <v>216</v>
      </c>
      <c r="U50" s="221">
        <v>0</v>
      </c>
      <c r="V50" s="221">
        <f>ROUND(E50*U50,2)</f>
        <v>0</v>
      </c>
      <c r="W50" s="221"/>
      <c r="X50" s="221" t="s">
        <v>459</v>
      </c>
      <c r="Y50" s="221" t="s">
        <v>218</v>
      </c>
      <c r="Z50" s="210"/>
      <c r="AA50" s="210"/>
      <c r="AB50" s="210"/>
      <c r="AC50" s="210"/>
      <c r="AD50" s="210"/>
      <c r="AE50" s="210"/>
      <c r="AF50" s="210"/>
      <c r="AG50" s="210" t="s">
        <v>460</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54">
        <v>19</v>
      </c>
      <c r="B51" s="255" t="s">
        <v>474</v>
      </c>
      <c r="C51" s="262" t="s">
        <v>475</v>
      </c>
      <c r="D51" s="256" t="s">
        <v>380</v>
      </c>
      <c r="E51" s="257">
        <v>0.6</v>
      </c>
      <c r="F51" s="258"/>
      <c r="G51" s="259">
        <f>ROUND(E51*F51,2)</f>
        <v>0</v>
      </c>
      <c r="H51" s="258"/>
      <c r="I51" s="259">
        <f>ROUND(E51*H51,2)</f>
        <v>0</v>
      </c>
      <c r="J51" s="258"/>
      <c r="K51" s="259">
        <f>ROUND(E51*J51,2)</f>
        <v>0</v>
      </c>
      <c r="L51" s="259">
        <v>21</v>
      </c>
      <c r="M51" s="259">
        <f>G51*(1+L51/100)</f>
        <v>0</v>
      </c>
      <c r="N51" s="257">
        <v>0</v>
      </c>
      <c r="O51" s="257">
        <f>ROUND(E51*N51,2)</f>
        <v>0</v>
      </c>
      <c r="P51" s="257">
        <v>0</v>
      </c>
      <c r="Q51" s="257">
        <f>ROUND(E51*P51,2)</f>
        <v>0</v>
      </c>
      <c r="R51" s="259"/>
      <c r="S51" s="259" t="s">
        <v>238</v>
      </c>
      <c r="T51" s="260" t="s">
        <v>216</v>
      </c>
      <c r="U51" s="221">
        <v>0</v>
      </c>
      <c r="V51" s="221">
        <f>ROUND(E51*U51,2)</f>
        <v>0</v>
      </c>
      <c r="W51" s="221"/>
      <c r="X51" s="221" t="s">
        <v>459</v>
      </c>
      <c r="Y51" s="221" t="s">
        <v>218</v>
      </c>
      <c r="Z51" s="210"/>
      <c r="AA51" s="210"/>
      <c r="AB51" s="210"/>
      <c r="AC51" s="210"/>
      <c r="AD51" s="210"/>
      <c r="AE51" s="210"/>
      <c r="AF51" s="210"/>
      <c r="AG51" s="210" t="s">
        <v>460</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36">
        <v>20</v>
      </c>
      <c r="B52" s="237" t="s">
        <v>476</v>
      </c>
      <c r="C52" s="247" t="s">
        <v>477</v>
      </c>
      <c r="D52" s="238" t="s">
        <v>380</v>
      </c>
      <c r="E52" s="239">
        <v>0.1</v>
      </c>
      <c r="F52" s="240"/>
      <c r="G52" s="241">
        <f>ROUND(E52*F52,2)</f>
        <v>0</v>
      </c>
      <c r="H52" s="240"/>
      <c r="I52" s="241">
        <f>ROUND(E52*H52,2)</f>
        <v>0</v>
      </c>
      <c r="J52" s="240"/>
      <c r="K52" s="241">
        <f>ROUND(E52*J52,2)</f>
        <v>0</v>
      </c>
      <c r="L52" s="241">
        <v>21</v>
      </c>
      <c r="M52" s="241">
        <f>G52*(1+L52/100)</f>
        <v>0</v>
      </c>
      <c r="N52" s="239">
        <v>0</v>
      </c>
      <c r="O52" s="239">
        <f>ROUND(E52*N52,2)</f>
        <v>0</v>
      </c>
      <c r="P52" s="239">
        <v>0</v>
      </c>
      <c r="Q52" s="239">
        <f>ROUND(E52*P52,2)</f>
        <v>0</v>
      </c>
      <c r="R52" s="241"/>
      <c r="S52" s="241" t="s">
        <v>238</v>
      </c>
      <c r="T52" s="242" t="s">
        <v>216</v>
      </c>
      <c r="U52" s="221">
        <v>0</v>
      </c>
      <c r="V52" s="221">
        <f>ROUND(E52*U52,2)</f>
        <v>0</v>
      </c>
      <c r="W52" s="221"/>
      <c r="X52" s="221" t="s">
        <v>459</v>
      </c>
      <c r="Y52" s="221" t="s">
        <v>218</v>
      </c>
      <c r="Z52" s="210"/>
      <c r="AA52" s="210"/>
      <c r="AB52" s="210"/>
      <c r="AC52" s="210"/>
      <c r="AD52" s="210"/>
      <c r="AE52" s="210"/>
      <c r="AF52" s="210"/>
      <c r="AG52" s="210" t="s">
        <v>460</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x14ac:dyDescent="0.2">
      <c r="A53" s="3"/>
      <c r="B53" s="4"/>
      <c r="C53" s="251"/>
      <c r="D53" s="6"/>
      <c r="E53" s="3"/>
      <c r="F53" s="3"/>
      <c r="G53" s="3"/>
      <c r="H53" s="3"/>
      <c r="I53" s="3"/>
      <c r="J53" s="3"/>
      <c r="K53" s="3"/>
      <c r="L53" s="3"/>
      <c r="M53" s="3"/>
      <c r="N53" s="3"/>
      <c r="O53" s="3"/>
      <c r="P53" s="3"/>
      <c r="Q53" s="3"/>
      <c r="R53" s="3"/>
      <c r="S53" s="3"/>
      <c r="T53" s="3"/>
      <c r="U53" s="3"/>
      <c r="V53" s="3"/>
      <c r="W53" s="3"/>
      <c r="X53" s="3"/>
      <c r="Y53" s="3"/>
      <c r="AE53">
        <v>12</v>
      </c>
      <c r="AF53">
        <v>21</v>
      </c>
      <c r="AG53" t="s">
        <v>196</v>
      </c>
    </row>
    <row r="54" spans="1:60" x14ac:dyDescent="0.2">
      <c r="A54" s="213"/>
      <c r="B54" s="214" t="s">
        <v>29</v>
      </c>
      <c r="C54" s="252"/>
      <c r="D54" s="215"/>
      <c r="E54" s="216"/>
      <c r="F54" s="216"/>
      <c r="G54" s="235">
        <f>G8+G44</f>
        <v>0</v>
      </c>
      <c r="H54" s="3"/>
      <c r="I54" s="3"/>
      <c r="J54" s="3"/>
      <c r="K54" s="3"/>
      <c r="L54" s="3"/>
      <c r="M54" s="3"/>
      <c r="N54" s="3"/>
      <c r="O54" s="3"/>
      <c r="P54" s="3"/>
      <c r="Q54" s="3"/>
      <c r="R54" s="3"/>
      <c r="S54" s="3"/>
      <c r="T54" s="3"/>
      <c r="U54" s="3"/>
      <c r="V54" s="3"/>
      <c r="W54" s="3"/>
      <c r="X54" s="3"/>
      <c r="Y54" s="3"/>
      <c r="AE54">
        <f>SUMIF(L7:L52,AE53,G7:G52)</f>
        <v>0</v>
      </c>
      <c r="AF54">
        <f>SUMIF(L7:L52,AF53,G7:G52)</f>
        <v>0</v>
      </c>
      <c r="AG54" t="s">
        <v>255</v>
      </c>
    </row>
    <row r="55" spans="1:60" x14ac:dyDescent="0.2">
      <c r="C55" s="253"/>
      <c r="D55" s="10"/>
      <c r="AG55" t="s">
        <v>257</v>
      </c>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JkBBcV26vlPSl4kePq0AQAhQ5tt6oTShD2oivxhVhtHOTPps2y7SGHmj2whdjg1ueRBd+F188e7ratPOAarDuQ==" saltValue="qzaUoaXdEo3hXapga9kQog==" spinCount="100000" sheet="1" formatRows="0"/>
  <mergeCells count="13">
    <mergeCell ref="C46:G46"/>
    <mergeCell ref="C29:G29"/>
    <mergeCell ref="C34:G34"/>
    <mergeCell ref="C37:G37"/>
    <mergeCell ref="C39:G39"/>
    <mergeCell ref="C41:G41"/>
    <mergeCell ref="C43:G43"/>
    <mergeCell ref="A1:G1"/>
    <mergeCell ref="C2:G2"/>
    <mergeCell ref="C3:G3"/>
    <mergeCell ref="C4:G4"/>
    <mergeCell ref="C10:G10"/>
    <mergeCell ref="C16:G16"/>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75900-DD67-41B2-B9F5-3A51CABA6F2B}">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72</v>
      </c>
      <c r="C4" s="202" t="s">
        <v>73</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172</v>
      </c>
      <c r="C8" s="246" t="s">
        <v>173</v>
      </c>
      <c r="D8" s="231"/>
      <c r="E8" s="232"/>
      <c r="F8" s="233"/>
      <c r="G8" s="233">
        <f>SUMIF(AG9:AG12,"&lt;&gt;NOR",G9:G12)</f>
        <v>0</v>
      </c>
      <c r="H8" s="233"/>
      <c r="I8" s="233">
        <f>SUM(I9:I12)</f>
        <v>0</v>
      </c>
      <c r="J8" s="233"/>
      <c r="K8" s="233">
        <f>SUM(K9:K12)</f>
        <v>0</v>
      </c>
      <c r="L8" s="233"/>
      <c r="M8" s="233">
        <f>SUM(M9:M12)</f>
        <v>0</v>
      </c>
      <c r="N8" s="232"/>
      <c r="O8" s="232">
        <f>SUM(O9:O12)</f>
        <v>0</v>
      </c>
      <c r="P8" s="232"/>
      <c r="Q8" s="232">
        <f>SUM(Q9:Q12)</f>
        <v>0</v>
      </c>
      <c r="R8" s="233"/>
      <c r="S8" s="233"/>
      <c r="T8" s="234"/>
      <c r="U8" s="228"/>
      <c r="V8" s="228">
        <f>SUM(V9:V12)</f>
        <v>0</v>
      </c>
      <c r="W8" s="228"/>
      <c r="X8" s="228"/>
      <c r="Y8" s="228"/>
      <c r="AG8" t="s">
        <v>211</v>
      </c>
    </row>
    <row r="9" spans="1:60" outlineLevel="1" x14ac:dyDescent="0.2">
      <c r="A9" s="236">
        <v>1</v>
      </c>
      <c r="B9" s="237" t="s">
        <v>1953</v>
      </c>
      <c r="C9" s="247" t="s">
        <v>1954</v>
      </c>
      <c r="D9" s="238" t="s">
        <v>351</v>
      </c>
      <c r="E9" s="239">
        <v>22</v>
      </c>
      <c r="F9" s="240"/>
      <c r="G9" s="241">
        <f>ROUND(E9*F9,2)</f>
        <v>0</v>
      </c>
      <c r="H9" s="240"/>
      <c r="I9" s="241">
        <f>ROUND(E9*H9,2)</f>
        <v>0</v>
      </c>
      <c r="J9" s="240"/>
      <c r="K9" s="241">
        <f>ROUND(E9*J9,2)</f>
        <v>0</v>
      </c>
      <c r="L9" s="241">
        <v>21</v>
      </c>
      <c r="M9" s="241">
        <f>G9*(1+L9/100)</f>
        <v>0</v>
      </c>
      <c r="N9" s="239">
        <v>8.0000000000000007E-5</v>
      </c>
      <c r="O9" s="239">
        <f>ROUND(E9*N9,2)</f>
        <v>0</v>
      </c>
      <c r="P9" s="239">
        <v>0</v>
      </c>
      <c r="Q9" s="239">
        <f>ROUND(E9*P9,2)</f>
        <v>0</v>
      </c>
      <c r="R9" s="241"/>
      <c r="S9" s="241" t="s">
        <v>238</v>
      </c>
      <c r="T9" s="242" t="s">
        <v>216</v>
      </c>
      <c r="U9" s="221">
        <v>0</v>
      </c>
      <c r="V9" s="221">
        <f>ROUND(E9*U9,2)</f>
        <v>0</v>
      </c>
      <c r="W9" s="221"/>
      <c r="X9" s="221" t="s">
        <v>217</v>
      </c>
      <c r="Y9" s="221" t="s">
        <v>218</v>
      </c>
      <c r="Z9" s="210"/>
      <c r="AA9" s="210"/>
      <c r="AB9" s="210"/>
      <c r="AC9" s="210"/>
      <c r="AD9" s="210"/>
      <c r="AE9" s="210"/>
      <c r="AF9" s="210"/>
      <c r="AG9" s="210" t="s">
        <v>291</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1955</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2" x14ac:dyDescent="0.2">
      <c r="A11" s="217"/>
      <c r="B11" s="218"/>
      <c r="C11" s="249" t="s">
        <v>1956</v>
      </c>
      <c r="D11" s="226"/>
      <c r="E11" s="227">
        <v>20</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3" x14ac:dyDescent="0.2">
      <c r="A12" s="217"/>
      <c r="B12" s="218"/>
      <c r="C12" s="249" t="s">
        <v>1912</v>
      </c>
      <c r="D12" s="226"/>
      <c r="E12" s="227">
        <v>2</v>
      </c>
      <c r="F12" s="221"/>
      <c r="G12" s="221"/>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222</v>
      </c>
      <c r="AH12" s="210">
        <v>0</v>
      </c>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x14ac:dyDescent="0.2">
      <c r="A13" s="229" t="s">
        <v>210</v>
      </c>
      <c r="B13" s="230" t="s">
        <v>174</v>
      </c>
      <c r="C13" s="246" t="s">
        <v>175</v>
      </c>
      <c r="D13" s="231"/>
      <c r="E13" s="232"/>
      <c r="F13" s="233"/>
      <c r="G13" s="233">
        <f>SUMIF(AG14:AG45,"&lt;&gt;NOR",G14:G45)</f>
        <v>0</v>
      </c>
      <c r="H13" s="233"/>
      <c r="I13" s="233">
        <f>SUM(I14:I45)</f>
        <v>0</v>
      </c>
      <c r="J13" s="233"/>
      <c r="K13" s="233">
        <f>SUM(K14:K45)</f>
        <v>0</v>
      </c>
      <c r="L13" s="233"/>
      <c r="M13" s="233">
        <f>SUM(M14:M45)</f>
        <v>0</v>
      </c>
      <c r="N13" s="232"/>
      <c r="O13" s="232">
        <f>SUM(O14:O45)</f>
        <v>0</v>
      </c>
      <c r="P13" s="232"/>
      <c r="Q13" s="232">
        <f>SUM(Q14:Q45)</f>
        <v>0</v>
      </c>
      <c r="R13" s="233"/>
      <c r="S13" s="233"/>
      <c r="T13" s="234"/>
      <c r="U13" s="228"/>
      <c r="V13" s="228">
        <f>SUM(V14:V45)</f>
        <v>0</v>
      </c>
      <c r="W13" s="228"/>
      <c r="X13" s="228"/>
      <c r="Y13" s="228"/>
      <c r="AG13" t="s">
        <v>211</v>
      </c>
    </row>
    <row r="14" spans="1:60" outlineLevel="1" x14ac:dyDescent="0.2">
      <c r="A14" s="236">
        <v>2</v>
      </c>
      <c r="B14" s="237" t="s">
        <v>1890</v>
      </c>
      <c r="C14" s="247" t="s">
        <v>1891</v>
      </c>
      <c r="D14" s="238" t="s">
        <v>351</v>
      </c>
      <c r="E14" s="239">
        <v>25</v>
      </c>
      <c r="F14" s="240"/>
      <c r="G14" s="241">
        <f>ROUND(E14*F14,2)</f>
        <v>0</v>
      </c>
      <c r="H14" s="240"/>
      <c r="I14" s="241">
        <f>ROUND(E14*H14,2)</f>
        <v>0</v>
      </c>
      <c r="J14" s="240"/>
      <c r="K14" s="241">
        <f>ROUND(E14*J14,2)</f>
        <v>0</v>
      </c>
      <c r="L14" s="241">
        <v>21</v>
      </c>
      <c r="M14" s="241">
        <f>G14*(1+L14/100)</f>
        <v>0</v>
      </c>
      <c r="N14" s="239">
        <v>0</v>
      </c>
      <c r="O14" s="239">
        <f>ROUND(E14*N14,2)</f>
        <v>0</v>
      </c>
      <c r="P14" s="239">
        <v>0</v>
      </c>
      <c r="Q14" s="239">
        <f>ROUND(E14*P14,2)</f>
        <v>0</v>
      </c>
      <c r="R14" s="241"/>
      <c r="S14" s="241" t="s">
        <v>238</v>
      </c>
      <c r="T14" s="242" t="s">
        <v>216</v>
      </c>
      <c r="U14" s="221">
        <v>0</v>
      </c>
      <c r="V14" s="221">
        <f>ROUND(E14*U14,2)</f>
        <v>0</v>
      </c>
      <c r="W14" s="221"/>
      <c r="X14" s="221" t="s">
        <v>217</v>
      </c>
      <c r="Y14" s="221" t="s">
        <v>218</v>
      </c>
      <c r="Z14" s="210"/>
      <c r="AA14" s="210"/>
      <c r="AB14" s="210"/>
      <c r="AC14" s="210"/>
      <c r="AD14" s="210"/>
      <c r="AE14" s="210"/>
      <c r="AF14" s="210"/>
      <c r="AG14" s="210" t="s">
        <v>291</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2" x14ac:dyDescent="0.2">
      <c r="A15" s="217"/>
      <c r="B15" s="218"/>
      <c r="C15" s="248" t="s">
        <v>1957</v>
      </c>
      <c r="D15" s="243"/>
      <c r="E15" s="243"/>
      <c r="F15" s="243"/>
      <c r="G15" s="243"/>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221</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54">
        <v>3</v>
      </c>
      <c r="B16" s="255" t="s">
        <v>1958</v>
      </c>
      <c r="C16" s="262" t="s">
        <v>1959</v>
      </c>
      <c r="D16" s="256" t="s">
        <v>325</v>
      </c>
      <c r="E16" s="257">
        <v>1</v>
      </c>
      <c r="F16" s="258"/>
      <c r="G16" s="259">
        <f>ROUND(E16*F16,2)</f>
        <v>0</v>
      </c>
      <c r="H16" s="258"/>
      <c r="I16" s="259">
        <f>ROUND(E16*H16,2)</f>
        <v>0</v>
      </c>
      <c r="J16" s="258"/>
      <c r="K16" s="259">
        <f>ROUND(E16*J16,2)</f>
        <v>0</v>
      </c>
      <c r="L16" s="259">
        <v>21</v>
      </c>
      <c r="M16" s="259">
        <f>G16*(1+L16/100)</f>
        <v>0</v>
      </c>
      <c r="N16" s="257">
        <v>0</v>
      </c>
      <c r="O16" s="257">
        <f>ROUND(E16*N16,2)</f>
        <v>0</v>
      </c>
      <c r="P16" s="257">
        <v>0</v>
      </c>
      <c r="Q16" s="257">
        <f>ROUND(E16*P16,2)</f>
        <v>0</v>
      </c>
      <c r="R16" s="259"/>
      <c r="S16" s="259" t="s">
        <v>238</v>
      </c>
      <c r="T16" s="260" t="s">
        <v>216</v>
      </c>
      <c r="U16" s="221">
        <v>0</v>
      </c>
      <c r="V16" s="221">
        <f>ROUND(E16*U16,2)</f>
        <v>0</v>
      </c>
      <c r="W16" s="221"/>
      <c r="X16" s="221" t="s">
        <v>217</v>
      </c>
      <c r="Y16" s="221" t="s">
        <v>218</v>
      </c>
      <c r="Z16" s="210"/>
      <c r="AA16" s="210"/>
      <c r="AB16" s="210"/>
      <c r="AC16" s="210"/>
      <c r="AD16" s="210"/>
      <c r="AE16" s="210"/>
      <c r="AF16" s="210"/>
      <c r="AG16" s="210" t="s">
        <v>291</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36">
        <v>4</v>
      </c>
      <c r="B17" s="237" t="s">
        <v>1892</v>
      </c>
      <c r="C17" s="247" t="s">
        <v>1893</v>
      </c>
      <c r="D17" s="238" t="s">
        <v>520</v>
      </c>
      <c r="E17" s="239">
        <v>6</v>
      </c>
      <c r="F17" s="240"/>
      <c r="G17" s="241">
        <f>ROUND(E17*F17,2)</f>
        <v>0</v>
      </c>
      <c r="H17" s="240"/>
      <c r="I17" s="241">
        <f>ROUND(E17*H17,2)</f>
        <v>0</v>
      </c>
      <c r="J17" s="240"/>
      <c r="K17" s="241">
        <f>ROUND(E17*J17,2)</f>
        <v>0</v>
      </c>
      <c r="L17" s="241">
        <v>21</v>
      </c>
      <c r="M17" s="241">
        <f>G17*(1+L17/100)</f>
        <v>0</v>
      </c>
      <c r="N17" s="239">
        <v>0</v>
      </c>
      <c r="O17" s="239">
        <f>ROUND(E17*N17,2)</f>
        <v>0</v>
      </c>
      <c r="P17" s="239">
        <v>0</v>
      </c>
      <c r="Q17" s="239">
        <f>ROUND(E17*P17,2)</f>
        <v>0</v>
      </c>
      <c r="R17" s="241"/>
      <c r="S17" s="241" t="s">
        <v>238</v>
      </c>
      <c r="T17" s="242" t="s">
        <v>216</v>
      </c>
      <c r="U17" s="221">
        <v>0</v>
      </c>
      <c r="V17" s="221">
        <f>ROUND(E17*U17,2)</f>
        <v>0</v>
      </c>
      <c r="W17" s="221"/>
      <c r="X17" s="221" t="s">
        <v>217</v>
      </c>
      <c r="Y17" s="221" t="s">
        <v>218</v>
      </c>
      <c r="Z17" s="210"/>
      <c r="AA17" s="210"/>
      <c r="AB17" s="210"/>
      <c r="AC17" s="210"/>
      <c r="AD17" s="210"/>
      <c r="AE17" s="210"/>
      <c r="AF17" s="210"/>
      <c r="AG17" s="210" t="s">
        <v>291</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2" x14ac:dyDescent="0.2">
      <c r="A18" s="217"/>
      <c r="B18" s="218"/>
      <c r="C18" s="248" t="s">
        <v>1894</v>
      </c>
      <c r="D18" s="243"/>
      <c r="E18" s="243"/>
      <c r="F18" s="243"/>
      <c r="G18" s="243"/>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221</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36">
        <v>5</v>
      </c>
      <c r="B19" s="237" t="s">
        <v>1960</v>
      </c>
      <c r="C19" s="247" t="s">
        <v>1961</v>
      </c>
      <c r="D19" s="238" t="s">
        <v>325</v>
      </c>
      <c r="E19" s="239">
        <v>1</v>
      </c>
      <c r="F19" s="240"/>
      <c r="G19" s="241">
        <f>ROUND(E19*F19,2)</f>
        <v>0</v>
      </c>
      <c r="H19" s="240"/>
      <c r="I19" s="241">
        <f>ROUND(E19*H19,2)</f>
        <v>0</v>
      </c>
      <c r="J19" s="240"/>
      <c r="K19" s="241">
        <f>ROUND(E19*J19,2)</f>
        <v>0</v>
      </c>
      <c r="L19" s="241">
        <v>21</v>
      </c>
      <c r="M19" s="241">
        <f>G19*(1+L19/100)</f>
        <v>0</v>
      </c>
      <c r="N19" s="239">
        <v>0</v>
      </c>
      <c r="O19" s="239">
        <f>ROUND(E19*N19,2)</f>
        <v>0</v>
      </c>
      <c r="P19" s="239">
        <v>0</v>
      </c>
      <c r="Q19" s="239">
        <f>ROUND(E19*P19,2)</f>
        <v>0</v>
      </c>
      <c r="R19" s="241"/>
      <c r="S19" s="241" t="s">
        <v>238</v>
      </c>
      <c r="T19" s="242" t="s">
        <v>216</v>
      </c>
      <c r="U19" s="221">
        <v>0</v>
      </c>
      <c r="V19" s="221">
        <f>ROUND(E19*U19,2)</f>
        <v>0</v>
      </c>
      <c r="W19" s="221"/>
      <c r="X19" s="221" t="s">
        <v>217</v>
      </c>
      <c r="Y19" s="221" t="s">
        <v>218</v>
      </c>
      <c r="Z19" s="210"/>
      <c r="AA19" s="210"/>
      <c r="AB19" s="210"/>
      <c r="AC19" s="210"/>
      <c r="AD19" s="210"/>
      <c r="AE19" s="210"/>
      <c r="AF19" s="210"/>
      <c r="AG19" s="210" t="s">
        <v>291</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2" x14ac:dyDescent="0.2">
      <c r="A20" s="217"/>
      <c r="B20" s="218"/>
      <c r="C20" s="248" t="s">
        <v>1962</v>
      </c>
      <c r="D20" s="243"/>
      <c r="E20" s="243"/>
      <c r="F20" s="243"/>
      <c r="G20" s="243"/>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221</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36">
        <v>6</v>
      </c>
      <c r="B21" s="237" t="s">
        <v>1963</v>
      </c>
      <c r="C21" s="247" t="s">
        <v>1964</v>
      </c>
      <c r="D21" s="238" t="s">
        <v>325</v>
      </c>
      <c r="E21" s="239">
        <v>1</v>
      </c>
      <c r="F21" s="240"/>
      <c r="G21" s="241">
        <f>ROUND(E21*F21,2)</f>
        <v>0</v>
      </c>
      <c r="H21" s="240"/>
      <c r="I21" s="241">
        <f>ROUND(E21*H21,2)</f>
        <v>0</v>
      </c>
      <c r="J21" s="240"/>
      <c r="K21" s="241">
        <f>ROUND(E21*J21,2)</f>
        <v>0</v>
      </c>
      <c r="L21" s="241">
        <v>21</v>
      </c>
      <c r="M21" s="241">
        <f>G21*(1+L21/100)</f>
        <v>0</v>
      </c>
      <c r="N21" s="239">
        <v>0</v>
      </c>
      <c r="O21" s="239">
        <f>ROUND(E21*N21,2)</f>
        <v>0</v>
      </c>
      <c r="P21" s="239">
        <v>0</v>
      </c>
      <c r="Q21" s="239">
        <f>ROUND(E21*P21,2)</f>
        <v>0</v>
      </c>
      <c r="R21" s="241"/>
      <c r="S21" s="241" t="s">
        <v>238</v>
      </c>
      <c r="T21" s="242" t="s">
        <v>216</v>
      </c>
      <c r="U21" s="221">
        <v>0</v>
      </c>
      <c r="V21" s="221">
        <f>ROUND(E21*U21,2)</f>
        <v>0</v>
      </c>
      <c r="W21" s="221"/>
      <c r="X21" s="221" t="s">
        <v>217</v>
      </c>
      <c r="Y21" s="221" t="s">
        <v>218</v>
      </c>
      <c r="Z21" s="210"/>
      <c r="AA21" s="210"/>
      <c r="AB21" s="210"/>
      <c r="AC21" s="210"/>
      <c r="AD21" s="210"/>
      <c r="AE21" s="210"/>
      <c r="AF21" s="210"/>
      <c r="AG21" s="210" t="s">
        <v>291</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2" x14ac:dyDescent="0.2">
      <c r="A22" s="217"/>
      <c r="B22" s="218"/>
      <c r="C22" s="248" t="s">
        <v>1965</v>
      </c>
      <c r="D22" s="243"/>
      <c r="E22" s="243"/>
      <c r="F22" s="243"/>
      <c r="G22" s="243"/>
      <c r="H22" s="221"/>
      <c r="I22" s="221"/>
      <c r="J22" s="221"/>
      <c r="K22" s="221"/>
      <c r="L22" s="221"/>
      <c r="M22" s="221"/>
      <c r="N22" s="220"/>
      <c r="O22" s="220"/>
      <c r="P22" s="220"/>
      <c r="Q22" s="220"/>
      <c r="R22" s="221"/>
      <c r="S22" s="221"/>
      <c r="T22" s="221"/>
      <c r="U22" s="221"/>
      <c r="V22" s="221"/>
      <c r="W22" s="221"/>
      <c r="X22" s="221"/>
      <c r="Y22" s="221"/>
      <c r="Z22" s="210"/>
      <c r="AA22" s="210"/>
      <c r="AB22" s="210"/>
      <c r="AC22" s="210"/>
      <c r="AD22" s="210"/>
      <c r="AE22" s="210"/>
      <c r="AF22" s="210"/>
      <c r="AG22" s="210" t="s">
        <v>221</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36">
        <v>7</v>
      </c>
      <c r="B23" s="237" t="s">
        <v>1966</v>
      </c>
      <c r="C23" s="247" t="s">
        <v>1967</v>
      </c>
      <c r="D23" s="238" t="s">
        <v>325</v>
      </c>
      <c r="E23" s="239">
        <v>1</v>
      </c>
      <c r="F23" s="240"/>
      <c r="G23" s="241">
        <f>ROUND(E23*F23,2)</f>
        <v>0</v>
      </c>
      <c r="H23" s="240"/>
      <c r="I23" s="241">
        <f>ROUND(E23*H23,2)</f>
        <v>0</v>
      </c>
      <c r="J23" s="240"/>
      <c r="K23" s="241">
        <f>ROUND(E23*J23,2)</f>
        <v>0</v>
      </c>
      <c r="L23" s="241">
        <v>21</v>
      </c>
      <c r="M23" s="241">
        <f>G23*(1+L23/100)</f>
        <v>0</v>
      </c>
      <c r="N23" s="239">
        <v>0</v>
      </c>
      <c r="O23" s="239">
        <f>ROUND(E23*N23,2)</f>
        <v>0</v>
      </c>
      <c r="P23" s="239">
        <v>0</v>
      </c>
      <c r="Q23" s="239">
        <f>ROUND(E23*P23,2)</f>
        <v>0</v>
      </c>
      <c r="R23" s="241"/>
      <c r="S23" s="241" t="s">
        <v>238</v>
      </c>
      <c r="T23" s="242" t="s">
        <v>216</v>
      </c>
      <c r="U23" s="221">
        <v>0</v>
      </c>
      <c r="V23" s="221">
        <f>ROUND(E23*U23,2)</f>
        <v>0</v>
      </c>
      <c r="W23" s="221"/>
      <c r="X23" s="221" t="s">
        <v>217</v>
      </c>
      <c r="Y23" s="221" t="s">
        <v>218</v>
      </c>
      <c r="Z23" s="210"/>
      <c r="AA23" s="210"/>
      <c r="AB23" s="210"/>
      <c r="AC23" s="210"/>
      <c r="AD23" s="210"/>
      <c r="AE23" s="210"/>
      <c r="AF23" s="210"/>
      <c r="AG23" s="210" t="s">
        <v>291</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8" t="s">
        <v>1957</v>
      </c>
      <c r="D24" s="243"/>
      <c r="E24" s="243"/>
      <c r="F24" s="243"/>
      <c r="G24" s="243"/>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221</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8</v>
      </c>
      <c r="B25" s="237" t="s">
        <v>1968</v>
      </c>
      <c r="C25" s="247" t="s">
        <v>1969</v>
      </c>
      <c r="D25" s="238" t="s">
        <v>1736</v>
      </c>
      <c r="E25" s="239">
        <v>13</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238</v>
      </c>
      <c r="T25" s="242" t="s">
        <v>216</v>
      </c>
      <c r="U25" s="221">
        <v>0</v>
      </c>
      <c r="V25" s="221">
        <f>ROUND(E25*U25,2)</f>
        <v>0</v>
      </c>
      <c r="W25" s="221"/>
      <c r="X25" s="221" t="s">
        <v>217</v>
      </c>
      <c r="Y25" s="221" t="s">
        <v>218</v>
      </c>
      <c r="Z25" s="210"/>
      <c r="AA25" s="210"/>
      <c r="AB25" s="210"/>
      <c r="AC25" s="210"/>
      <c r="AD25" s="210"/>
      <c r="AE25" s="210"/>
      <c r="AF25" s="210"/>
      <c r="AG25" s="210" t="s">
        <v>291</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8" t="s">
        <v>1970</v>
      </c>
      <c r="D26" s="243"/>
      <c r="E26" s="243"/>
      <c r="F26" s="243"/>
      <c r="G26" s="243"/>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221</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9" t="s">
        <v>1971</v>
      </c>
      <c r="D27" s="226"/>
      <c r="E27" s="227">
        <v>6</v>
      </c>
      <c r="F27" s="221"/>
      <c r="G27" s="221"/>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222</v>
      </c>
      <c r="AH27" s="210">
        <v>0</v>
      </c>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3" x14ac:dyDescent="0.2">
      <c r="A28" s="217"/>
      <c r="B28" s="218"/>
      <c r="C28" s="249" t="s">
        <v>1972</v>
      </c>
      <c r="D28" s="226"/>
      <c r="E28" s="227">
        <v>5</v>
      </c>
      <c r="F28" s="221"/>
      <c r="G28" s="221"/>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222</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49" t="s">
        <v>1973</v>
      </c>
      <c r="D29" s="226"/>
      <c r="E29" s="227">
        <v>2</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6">
        <v>9</v>
      </c>
      <c r="B30" s="237" t="s">
        <v>1974</v>
      </c>
      <c r="C30" s="247" t="s">
        <v>1975</v>
      </c>
      <c r="D30" s="238" t="s">
        <v>325</v>
      </c>
      <c r="E30" s="239">
        <v>1</v>
      </c>
      <c r="F30" s="240"/>
      <c r="G30" s="241">
        <f>ROUND(E30*F30,2)</f>
        <v>0</v>
      </c>
      <c r="H30" s="240"/>
      <c r="I30" s="241">
        <f>ROUND(E30*H30,2)</f>
        <v>0</v>
      </c>
      <c r="J30" s="240"/>
      <c r="K30" s="241">
        <f>ROUND(E30*J30,2)</f>
        <v>0</v>
      </c>
      <c r="L30" s="241">
        <v>21</v>
      </c>
      <c r="M30" s="241">
        <f>G30*(1+L30/100)</f>
        <v>0</v>
      </c>
      <c r="N30" s="239">
        <v>0</v>
      </c>
      <c r="O30" s="239">
        <f>ROUND(E30*N30,2)</f>
        <v>0</v>
      </c>
      <c r="P30" s="239">
        <v>0</v>
      </c>
      <c r="Q30" s="239">
        <f>ROUND(E30*P30,2)</f>
        <v>0</v>
      </c>
      <c r="R30" s="241"/>
      <c r="S30" s="241" t="s">
        <v>238</v>
      </c>
      <c r="T30" s="242" t="s">
        <v>216</v>
      </c>
      <c r="U30" s="221">
        <v>0</v>
      </c>
      <c r="V30" s="221">
        <f>ROUND(E30*U30,2)</f>
        <v>0</v>
      </c>
      <c r="W30" s="221"/>
      <c r="X30" s="221" t="s">
        <v>217</v>
      </c>
      <c r="Y30" s="221" t="s">
        <v>218</v>
      </c>
      <c r="Z30" s="210"/>
      <c r="AA30" s="210"/>
      <c r="AB30" s="210"/>
      <c r="AC30" s="210"/>
      <c r="AD30" s="210"/>
      <c r="AE30" s="210"/>
      <c r="AF30" s="210"/>
      <c r="AG30" s="210" t="s">
        <v>291</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2" x14ac:dyDescent="0.2">
      <c r="A31" s="217"/>
      <c r="B31" s="218"/>
      <c r="C31" s="248" t="s">
        <v>1957</v>
      </c>
      <c r="D31" s="243"/>
      <c r="E31" s="243"/>
      <c r="F31" s="243"/>
      <c r="G31" s="243"/>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221</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6">
        <v>10</v>
      </c>
      <c r="B32" s="237" t="s">
        <v>1976</v>
      </c>
      <c r="C32" s="247" t="s">
        <v>1977</v>
      </c>
      <c r="D32" s="238" t="s">
        <v>325</v>
      </c>
      <c r="E32" s="239">
        <v>1</v>
      </c>
      <c r="F32" s="240"/>
      <c r="G32" s="241">
        <f>ROUND(E32*F32,2)</f>
        <v>0</v>
      </c>
      <c r="H32" s="240"/>
      <c r="I32" s="241">
        <f>ROUND(E32*H32,2)</f>
        <v>0</v>
      </c>
      <c r="J32" s="240"/>
      <c r="K32" s="241">
        <f>ROUND(E32*J32,2)</f>
        <v>0</v>
      </c>
      <c r="L32" s="241">
        <v>21</v>
      </c>
      <c r="M32" s="241">
        <f>G32*(1+L32/100)</f>
        <v>0</v>
      </c>
      <c r="N32" s="239">
        <v>0</v>
      </c>
      <c r="O32" s="239">
        <f>ROUND(E32*N32,2)</f>
        <v>0</v>
      </c>
      <c r="P32" s="239">
        <v>0</v>
      </c>
      <c r="Q32" s="239">
        <f>ROUND(E32*P32,2)</f>
        <v>0</v>
      </c>
      <c r="R32" s="241"/>
      <c r="S32" s="241" t="s">
        <v>238</v>
      </c>
      <c r="T32" s="242" t="s">
        <v>216</v>
      </c>
      <c r="U32" s="221">
        <v>0</v>
      </c>
      <c r="V32" s="221">
        <f>ROUND(E32*U32,2)</f>
        <v>0</v>
      </c>
      <c r="W32" s="221"/>
      <c r="X32" s="221" t="s">
        <v>217</v>
      </c>
      <c r="Y32" s="221" t="s">
        <v>218</v>
      </c>
      <c r="Z32" s="210"/>
      <c r="AA32" s="210"/>
      <c r="AB32" s="210"/>
      <c r="AC32" s="210"/>
      <c r="AD32" s="210"/>
      <c r="AE32" s="210"/>
      <c r="AF32" s="210"/>
      <c r="AG32" s="210" t="s">
        <v>291</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8" t="s">
        <v>1957</v>
      </c>
      <c r="D33" s="243"/>
      <c r="E33" s="243"/>
      <c r="F33" s="243"/>
      <c r="G33" s="243"/>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221</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54">
        <v>11</v>
      </c>
      <c r="B34" s="255" t="s">
        <v>1978</v>
      </c>
      <c r="C34" s="262" t="s">
        <v>1979</v>
      </c>
      <c r="D34" s="256" t="s">
        <v>325</v>
      </c>
      <c r="E34" s="257">
        <v>1</v>
      </c>
      <c r="F34" s="258"/>
      <c r="G34" s="259">
        <f>ROUND(E34*F34,2)</f>
        <v>0</v>
      </c>
      <c r="H34" s="258"/>
      <c r="I34" s="259">
        <f>ROUND(E34*H34,2)</f>
        <v>0</v>
      </c>
      <c r="J34" s="258"/>
      <c r="K34" s="259">
        <f>ROUND(E34*J34,2)</f>
        <v>0</v>
      </c>
      <c r="L34" s="259">
        <v>21</v>
      </c>
      <c r="M34" s="259">
        <f>G34*(1+L34/100)</f>
        <v>0</v>
      </c>
      <c r="N34" s="257">
        <v>0</v>
      </c>
      <c r="O34" s="257">
        <f>ROUND(E34*N34,2)</f>
        <v>0</v>
      </c>
      <c r="P34" s="257">
        <v>0</v>
      </c>
      <c r="Q34" s="257">
        <f>ROUND(E34*P34,2)</f>
        <v>0</v>
      </c>
      <c r="R34" s="259"/>
      <c r="S34" s="259" t="s">
        <v>238</v>
      </c>
      <c r="T34" s="260" t="s">
        <v>216</v>
      </c>
      <c r="U34" s="221">
        <v>0</v>
      </c>
      <c r="V34" s="221">
        <f>ROUND(E34*U34,2)</f>
        <v>0</v>
      </c>
      <c r="W34" s="221"/>
      <c r="X34" s="221" t="s">
        <v>217</v>
      </c>
      <c r="Y34" s="221" t="s">
        <v>218</v>
      </c>
      <c r="Z34" s="210"/>
      <c r="AA34" s="210"/>
      <c r="AB34" s="210"/>
      <c r="AC34" s="210"/>
      <c r="AD34" s="210"/>
      <c r="AE34" s="210"/>
      <c r="AF34" s="210"/>
      <c r="AG34" s="210" t="s">
        <v>291</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36">
        <v>12</v>
      </c>
      <c r="B35" s="237" t="s">
        <v>1980</v>
      </c>
      <c r="C35" s="247" t="s">
        <v>1981</v>
      </c>
      <c r="D35" s="238" t="s">
        <v>351</v>
      </c>
      <c r="E35" s="239">
        <v>30</v>
      </c>
      <c r="F35" s="240"/>
      <c r="G35" s="241">
        <f>ROUND(E35*F35,2)</f>
        <v>0</v>
      </c>
      <c r="H35" s="240"/>
      <c r="I35" s="241">
        <f>ROUND(E35*H35,2)</f>
        <v>0</v>
      </c>
      <c r="J35" s="240"/>
      <c r="K35" s="241">
        <f>ROUND(E35*J35,2)</f>
        <v>0</v>
      </c>
      <c r="L35" s="241">
        <v>21</v>
      </c>
      <c r="M35" s="241">
        <f>G35*(1+L35/100)</f>
        <v>0</v>
      </c>
      <c r="N35" s="239">
        <v>1.0000000000000001E-5</v>
      </c>
      <c r="O35" s="239">
        <f>ROUND(E35*N35,2)</f>
        <v>0</v>
      </c>
      <c r="P35" s="239">
        <v>0</v>
      </c>
      <c r="Q35" s="239">
        <f>ROUND(E35*P35,2)</f>
        <v>0</v>
      </c>
      <c r="R35" s="241"/>
      <c r="S35" s="241" t="s">
        <v>215</v>
      </c>
      <c r="T35" s="242" t="s">
        <v>216</v>
      </c>
      <c r="U35" s="221">
        <v>0</v>
      </c>
      <c r="V35" s="221">
        <f>ROUND(E35*U35,2)</f>
        <v>0</v>
      </c>
      <c r="W35" s="221"/>
      <c r="X35" s="221" t="s">
        <v>684</v>
      </c>
      <c r="Y35" s="221" t="s">
        <v>218</v>
      </c>
      <c r="Z35" s="210"/>
      <c r="AA35" s="210"/>
      <c r="AB35" s="210"/>
      <c r="AC35" s="210"/>
      <c r="AD35" s="210"/>
      <c r="AE35" s="210"/>
      <c r="AF35" s="210"/>
      <c r="AG35" s="210" t="s">
        <v>1853</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8" t="s">
        <v>1982</v>
      </c>
      <c r="D36" s="243"/>
      <c r="E36" s="243"/>
      <c r="F36" s="243"/>
      <c r="G36" s="243"/>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221</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54">
        <v>13</v>
      </c>
      <c r="B37" s="255" t="s">
        <v>1898</v>
      </c>
      <c r="C37" s="262" t="s">
        <v>1899</v>
      </c>
      <c r="D37" s="256" t="s">
        <v>351</v>
      </c>
      <c r="E37" s="257">
        <v>22</v>
      </c>
      <c r="F37" s="258"/>
      <c r="G37" s="259">
        <f>ROUND(E37*F37,2)</f>
        <v>0</v>
      </c>
      <c r="H37" s="258"/>
      <c r="I37" s="259">
        <f>ROUND(E37*H37,2)</f>
        <v>0</v>
      </c>
      <c r="J37" s="258"/>
      <c r="K37" s="259">
        <f>ROUND(E37*J37,2)</f>
        <v>0</v>
      </c>
      <c r="L37" s="259">
        <v>21</v>
      </c>
      <c r="M37" s="259">
        <f>G37*(1+L37/100)</f>
        <v>0</v>
      </c>
      <c r="N37" s="257">
        <v>8.0000000000000007E-5</v>
      </c>
      <c r="O37" s="257">
        <f>ROUND(E37*N37,2)</f>
        <v>0</v>
      </c>
      <c r="P37" s="257">
        <v>0</v>
      </c>
      <c r="Q37" s="257">
        <f>ROUND(E37*P37,2)</f>
        <v>0</v>
      </c>
      <c r="R37" s="259" t="s">
        <v>683</v>
      </c>
      <c r="S37" s="259" t="s">
        <v>238</v>
      </c>
      <c r="T37" s="260" t="s">
        <v>216</v>
      </c>
      <c r="U37" s="221">
        <v>0</v>
      </c>
      <c r="V37" s="221">
        <f>ROUND(E37*U37,2)</f>
        <v>0</v>
      </c>
      <c r="W37" s="221"/>
      <c r="X37" s="221" t="s">
        <v>684</v>
      </c>
      <c r="Y37" s="221" t="s">
        <v>218</v>
      </c>
      <c r="Z37" s="210"/>
      <c r="AA37" s="210"/>
      <c r="AB37" s="210"/>
      <c r="AC37" s="210"/>
      <c r="AD37" s="210"/>
      <c r="AE37" s="210"/>
      <c r="AF37" s="210"/>
      <c r="AG37" s="210" t="s">
        <v>1853</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54">
        <v>14</v>
      </c>
      <c r="B38" s="255" t="s">
        <v>1983</v>
      </c>
      <c r="C38" s="262" t="s">
        <v>1984</v>
      </c>
      <c r="D38" s="256" t="s">
        <v>325</v>
      </c>
      <c r="E38" s="257">
        <v>5</v>
      </c>
      <c r="F38" s="258"/>
      <c r="G38" s="259">
        <f>ROUND(E38*F38,2)</f>
        <v>0</v>
      </c>
      <c r="H38" s="258"/>
      <c r="I38" s="259">
        <f>ROUND(E38*H38,2)</f>
        <v>0</v>
      </c>
      <c r="J38" s="258"/>
      <c r="K38" s="259">
        <f>ROUND(E38*J38,2)</f>
        <v>0</v>
      </c>
      <c r="L38" s="259">
        <v>21</v>
      </c>
      <c r="M38" s="259">
        <f>G38*(1+L38/100)</f>
        <v>0</v>
      </c>
      <c r="N38" s="257">
        <v>1.0000000000000001E-5</v>
      </c>
      <c r="O38" s="257">
        <f>ROUND(E38*N38,2)</f>
        <v>0</v>
      </c>
      <c r="P38" s="257">
        <v>0</v>
      </c>
      <c r="Q38" s="257">
        <f>ROUND(E38*P38,2)</f>
        <v>0</v>
      </c>
      <c r="R38" s="259" t="s">
        <v>683</v>
      </c>
      <c r="S38" s="259" t="s">
        <v>238</v>
      </c>
      <c r="T38" s="260" t="s">
        <v>216</v>
      </c>
      <c r="U38" s="221">
        <v>0</v>
      </c>
      <c r="V38" s="221">
        <f>ROUND(E38*U38,2)</f>
        <v>0</v>
      </c>
      <c r="W38" s="221"/>
      <c r="X38" s="221" t="s">
        <v>684</v>
      </c>
      <c r="Y38" s="221" t="s">
        <v>218</v>
      </c>
      <c r="Z38" s="210"/>
      <c r="AA38" s="210"/>
      <c r="AB38" s="210"/>
      <c r="AC38" s="210"/>
      <c r="AD38" s="210"/>
      <c r="AE38" s="210"/>
      <c r="AF38" s="210"/>
      <c r="AG38" s="210" t="s">
        <v>1853</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36">
        <v>15</v>
      </c>
      <c r="B39" s="237" t="s">
        <v>1901</v>
      </c>
      <c r="C39" s="247" t="s">
        <v>1902</v>
      </c>
      <c r="D39" s="238" t="s">
        <v>325</v>
      </c>
      <c r="E39" s="239">
        <v>30</v>
      </c>
      <c r="F39" s="240"/>
      <c r="G39" s="241">
        <f>ROUND(E39*F39,2)</f>
        <v>0</v>
      </c>
      <c r="H39" s="240"/>
      <c r="I39" s="241">
        <f>ROUND(E39*H39,2)</f>
        <v>0</v>
      </c>
      <c r="J39" s="240"/>
      <c r="K39" s="241">
        <f>ROUND(E39*J39,2)</f>
        <v>0</v>
      </c>
      <c r="L39" s="241">
        <v>21</v>
      </c>
      <c r="M39" s="241">
        <f>G39*(1+L39/100)</f>
        <v>0</v>
      </c>
      <c r="N39" s="239">
        <v>0</v>
      </c>
      <c r="O39" s="239">
        <f>ROUND(E39*N39,2)</f>
        <v>0</v>
      </c>
      <c r="P39" s="239">
        <v>0</v>
      </c>
      <c r="Q39" s="239">
        <f>ROUND(E39*P39,2)</f>
        <v>0</v>
      </c>
      <c r="R39" s="241"/>
      <c r="S39" s="241" t="s">
        <v>215</v>
      </c>
      <c r="T39" s="242" t="s">
        <v>216</v>
      </c>
      <c r="U39" s="221">
        <v>0</v>
      </c>
      <c r="V39" s="221">
        <f>ROUND(E39*U39,2)</f>
        <v>0</v>
      </c>
      <c r="W39" s="221"/>
      <c r="X39" s="221" t="s">
        <v>684</v>
      </c>
      <c r="Y39" s="221" t="s">
        <v>218</v>
      </c>
      <c r="Z39" s="210"/>
      <c r="AA39" s="210"/>
      <c r="AB39" s="210"/>
      <c r="AC39" s="210"/>
      <c r="AD39" s="210"/>
      <c r="AE39" s="210"/>
      <c r="AF39" s="210"/>
      <c r="AG39" s="210" t="s">
        <v>1853</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2" x14ac:dyDescent="0.2">
      <c r="A40" s="217"/>
      <c r="B40" s="218"/>
      <c r="C40" s="248" t="s">
        <v>1903</v>
      </c>
      <c r="D40" s="243"/>
      <c r="E40" s="243"/>
      <c r="F40" s="243"/>
      <c r="G40" s="243"/>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221</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36">
        <v>16</v>
      </c>
      <c r="B41" s="237" t="s">
        <v>1985</v>
      </c>
      <c r="C41" s="247" t="s">
        <v>1986</v>
      </c>
      <c r="D41" s="238" t="s">
        <v>325</v>
      </c>
      <c r="E41" s="239">
        <v>1</v>
      </c>
      <c r="F41" s="240"/>
      <c r="G41" s="241">
        <f>ROUND(E41*F41,2)</f>
        <v>0</v>
      </c>
      <c r="H41" s="240"/>
      <c r="I41" s="241">
        <f>ROUND(E41*H41,2)</f>
        <v>0</v>
      </c>
      <c r="J41" s="240"/>
      <c r="K41" s="241">
        <f>ROUND(E41*J41,2)</f>
        <v>0</v>
      </c>
      <c r="L41" s="241">
        <v>21</v>
      </c>
      <c r="M41" s="241">
        <f>G41*(1+L41/100)</f>
        <v>0</v>
      </c>
      <c r="N41" s="239">
        <v>1E-4</v>
      </c>
      <c r="O41" s="239">
        <f>ROUND(E41*N41,2)</f>
        <v>0</v>
      </c>
      <c r="P41" s="239">
        <v>0</v>
      </c>
      <c r="Q41" s="239">
        <f>ROUND(E41*P41,2)</f>
        <v>0</v>
      </c>
      <c r="R41" s="241"/>
      <c r="S41" s="241" t="s">
        <v>215</v>
      </c>
      <c r="T41" s="242" t="s">
        <v>216</v>
      </c>
      <c r="U41" s="221">
        <v>0</v>
      </c>
      <c r="V41" s="221">
        <f>ROUND(E41*U41,2)</f>
        <v>0</v>
      </c>
      <c r="W41" s="221"/>
      <c r="X41" s="221" t="s">
        <v>684</v>
      </c>
      <c r="Y41" s="221" t="s">
        <v>218</v>
      </c>
      <c r="Z41" s="210"/>
      <c r="AA41" s="210"/>
      <c r="AB41" s="210"/>
      <c r="AC41" s="210"/>
      <c r="AD41" s="210"/>
      <c r="AE41" s="210"/>
      <c r="AF41" s="210"/>
      <c r="AG41" s="210" t="s">
        <v>1853</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2" x14ac:dyDescent="0.2">
      <c r="A42" s="217"/>
      <c r="B42" s="218"/>
      <c r="C42" s="248" t="s">
        <v>1987</v>
      </c>
      <c r="D42" s="243"/>
      <c r="E42" s="243"/>
      <c r="F42" s="243"/>
      <c r="G42" s="243"/>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221</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6">
        <v>17</v>
      </c>
      <c r="B43" s="237" t="s">
        <v>1988</v>
      </c>
      <c r="C43" s="247" t="s">
        <v>1989</v>
      </c>
      <c r="D43" s="238" t="s">
        <v>325</v>
      </c>
      <c r="E43" s="239">
        <v>1</v>
      </c>
      <c r="F43" s="240"/>
      <c r="G43" s="241">
        <f>ROUND(E43*F43,2)</f>
        <v>0</v>
      </c>
      <c r="H43" s="240"/>
      <c r="I43" s="241">
        <f>ROUND(E43*H43,2)</f>
        <v>0</v>
      </c>
      <c r="J43" s="240"/>
      <c r="K43" s="241">
        <f>ROUND(E43*J43,2)</f>
        <v>0</v>
      </c>
      <c r="L43" s="241">
        <v>21</v>
      </c>
      <c r="M43" s="241">
        <f>G43*(1+L43/100)</f>
        <v>0</v>
      </c>
      <c r="N43" s="239">
        <v>5.0000000000000001E-4</v>
      </c>
      <c r="O43" s="239">
        <f>ROUND(E43*N43,2)</f>
        <v>0</v>
      </c>
      <c r="P43" s="239">
        <v>0</v>
      </c>
      <c r="Q43" s="239">
        <f>ROUND(E43*P43,2)</f>
        <v>0</v>
      </c>
      <c r="R43" s="241"/>
      <c r="S43" s="241" t="s">
        <v>215</v>
      </c>
      <c r="T43" s="242" t="s">
        <v>216</v>
      </c>
      <c r="U43" s="221">
        <v>0</v>
      </c>
      <c r="V43" s="221">
        <f>ROUND(E43*U43,2)</f>
        <v>0</v>
      </c>
      <c r="W43" s="221"/>
      <c r="X43" s="221" t="s">
        <v>684</v>
      </c>
      <c r="Y43" s="221" t="s">
        <v>218</v>
      </c>
      <c r="Z43" s="210"/>
      <c r="AA43" s="210"/>
      <c r="AB43" s="210"/>
      <c r="AC43" s="210"/>
      <c r="AD43" s="210"/>
      <c r="AE43" s="210"/>
      <c r="AF43" s="210"/>
      <c r="AG43" s="210" t="s">
        <v>1853</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8" t="s">
        <v>1990</v>
      </c>
      <c r="D44" s="243"/>
      <c r="E44" s="243"/>
      <c r="F44" s="243"/>
      <c r="G44" s="243"/>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221</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3" x14ac:dyDescent="0.2">
      <c r="A45" s="217"/>
      <c r="B45" s="218"/>
      <c r="C45" s="250" t="s">
        <v>1991</v>
      </c>
      <c r="D45" s="244"/>
      <c r="E45" s="244"/>
      <c r="F45" s="244"/>
      <c r="G45" s="244"/>
      <c r="H45" s="221"/>
      <c r="I45" s="221"/>
      <c r="J45" s="221"/>
      <c r="K45" s="221"/>
      <c r="L45" s="221"/>
      <c r="M45" s="221"/>
      <c r="N45" s="220"/>
      <c r="O45" s="220"/>
      <c r="P45" s="220"/>
      <c r="Q45" s="220"/>
      <c r="R45" s="221"/>
      <c r="S45" s="221"/>
      <c r="T45" s="221"/>
      <c r="U45" s="221"/>
      <c r="V45" s="221"/>
      <c r="W45" s="221"/>
      <c r="X45" s="221"/>
      <c r="Y45" s="221"/>
      <c r="Z45" s="210"/>
      <c r="AA45" s="210"/>
      <c r="AB45" s="210"/>
      <c r="AC45" s="210"/>
      <c r="AD45" s="210"/>
      <c r="AE45" s="210"/>
      <c r="AF45" s="210"/>
      <c r="AG45" s="210" t="s">
        <v>221</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x14ac:dyDescent="0.2">
      <c r="A46" s="3"/>
      <c r="B46" s="4"/>
      <c r="C46" s="251"/>
      <c r="D46" s="6"/>
      <c r="E46" s="3"/>
      <c r="F46" s="3"/>
      <c r="G46" s="3"/>
      <c r="H46" s="3"/>
      <c r="I46" s="3"/>
      <c r="J46" s="3"/>
      <c r="K46" s="3"/>
      <c r="L46" s="3"/>
      <c r="M46" s="3"/>
      <c r="N46" s="3"/>
      <c r="O46" s="3"/>
      <c r="P46" s="3"/>
      <c r="Q46" s="3"/>
      <c r="R46" s="3"/>
      <c r="S46" s="3"/>
      <c r="T46" s="3"/>
      <c r="U46" s="3"/>
      <c r="V46" s="3"/>
      <c r="W46" s="3"/>
      <c r="X46" s="3"/>
      <c r="Y46" s="3"/>
      <c r="AE46">
        <v>12</v>
      </c>
      <c r="AF46">
        <v>21</v>
      </c>
      <c r="AG46" t="s">
        <v>196</v>
      </c>
    </row>
    <row r="47" spans="1:60" x14ac:dyDescent="0.2">
      <c r="A47" s="213"/>
      <c r="B47" s="214" t="s">
        <v>29</v>
      </c>
      <c r="C47" s="252"/>
      <c r="D47" s="215"/>
      <c r="E47" s="216"/>
      <c r="F47" s="216"/>
      <c r="G47" s="235">
        <f>G8+G13</f>
        <v>0</v>
      </c>
      <c r="H47" s="3"/>
      <c r="I47" s="3"/>
      <c r="J47" s="3"/>
      <c r="K47" s="3"/>
      <c r="L47" s="3"/>
      <c r="M47" s="3"/>
      <c r="N47" s="3"/>
      <c r="O47" s="3"/>
      <c r="P47" s="3"/>
      <c r="Q47" s="3"/>
      <c r="R47" s="3"/>
      <c r="S47" s="3"/>
      <c r="T47" s="3"/>
      <c r="U47" s="3"/>
      <c r="V47" s="3"/>
      <c r="W47" s="3"/>
      <c r="X47" s="3"/>
      <c r="Y47" s="3"/>
      <c r="AE47">
        <f>SUMIF(L7:L45,AE46,G7:G45)</f>
        <v>0</v>
      </c>
      <c r="AF47">
        <f>SUMIF(L7:L45,AF46,G7:G45)</f>
        <v>0</v>
      </c>
      <c r="AG47" t="s">
        <v>255</v>
      </c>
    </row>
    <row r="48" spans="1:60" x14ac:dyDescent="0.2">
      <c r="C48" s="253"/>
      <c r="D48" s="10"/>
      <c r="AG48" t="s">
        <v>257</v>
      </c>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3cFqyh6hj0NGqRTpbr2BZj5+VsWkGKb9gpvmpEn4XGDJEW6zi6pyV2omdwcK10B3DJGJdyDcDGzZcPgZHUXyjQ==" saltValue="qvmt5giA+SBGTzYiH/tFCQ==" spinCount="100000" sheet="1" formatRows="0"/>
  <mergeCells count="18">
    <mergeCell ref="C33:G33"/>
    <mergeCell ref="C36:G36"/>
    <mergeCell ref="C40:G40"/>
    <mergeCell ref="C42:G42"/>
    <mergeCell ref="C44:G44"/>
    <mergeCell ref="C45:G45"/>
    <mergeCell ref="C18:G18"/>
    <mergeCell ref="C20:G20"/>
    <mergeCell ref="C22:G22"/>
    <mergeCell ref="C24:G24"/>
    <mergeCell ref="C26:G26"/>
    <mergeCell ref="C31:G31"/>
    <mergeCell ref="A1:G1"/>
    <mergeCell ref="C2:G2"/>
    <mergeCell ref="C3:G3"/>
    <mergeCell ref="C4:G4"/>
    <mergeCell ref="C10:G10"/>
    <mergeCell ref="C15:G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24"/>
  <sheetViews>
    <sheetView showGridLines="0" tabSelected="1" topLeftCell="B17"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11" t="s">
        <v>22</v>
      </c>
      <c r="C2" s="112"/>
      <c r="D2" s="113" t="s">
        <v>43</v>
      </c>
      <c r="E2" s="114" t="s">
        <v>44</v>
      </c>
      <c r="F2" s="115"/>
      <c r="G2" s="115"/>
      <c r="H2" s="115"/>
      <c r="I2" s="115"/>
      <c r="J2" s="116"/>
      <c r="O2" s="1"/>
    </row>
    <row r="3" spans="1:15" ht="27" hidden="1" customHeight="1" x14ac:dyDescent="0.2">
      <c r="A3" s="2"/>
      <c r="B3" s="117"/>
      <c r="C3" s="112"/>
      <c r="D3" s="118"/>
      <c r="E3" s="119"/>
      <c r="F3" s="120"/>
      <c r="G3" s="120"/>
      <c r="H3" s="120"/>
      <c r="I3" s="120"/>
      <c r="J3" s="121"/>
    </row>
    <row r="4" spans="1:15" ht="23.25" customHeight="1" x14ac:dyDescent="0.2">
      <c r="A4" s="2"/>
      <c r="B4" s="122"/>
      <c r="C4" s="123"/>
      <c r="D4" s="124"/>
      <c r="E4" s="125"/>
      <c r="F4" s="125"/>
      <c r="G4" s="125"/>
      <c r="H4" s="125"/>
      <c r="I4" s="125"/>
      <c r="J4" s="126"/>
    </row>
    <row r="5" spans="1:15" ht="24" customHeight="1" x14ac:dyDescent="0.2">
      <c r="A5" s="2"/>
      <c r="B5" s="31" t="s">
        <v>42</v>
      </c>
      <c r="D5" s="92"/>
      <c r="E5" s="93"/>
      <c r="F5" s="93"/>
      <c r="G5" s="93"/>
      <c r="H5" s="18" t="s">
        <v>40</v>
      </c>
      <c r="I5" s="22"/>
      <c r="J5" s="8"/>
    </row>
    <row r="6" spans="1:15" ht="15.75" customHeight="1" x14ac:dyDescent="0.2">
      <c r="A6" s="2"/>
      <c r="B6" s="28"/>
      <c r="C6" s="55"/>
      <c r="D6" s="86"/>
      <c r="E6" s="94"/>
      <c r="F6" s="94"/>
      <c r="G6" s="94"/>
      <c r="H6" s="18" t="s">
        <v>34</v>
      </c>
      <c r="I6" s="22"/>
      <c r="J6" s="8"/>
    </row>
    <row r="7" spans="1:15" ht="15.75" customHeight="1" x14ac:dyDescent="0.2">
      <c r="A7" s="2"/>
      <c r="B7" s="29"/>
      <c r="C7" s="56"/>
      <c r="D7" s="53"/>
      <c r="E7" s="95"/>
      <c r="F7" s="96"/>
      <c r="G7" s="96"/>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7"/>
      <c r="E11" s="127"/>
      <c r="F11" s="127"/>
      <c r="G11" s="127"/>
      <c r="H11" s="18" t="s">
        <v>40</v>
      </c>
      <c r="I11" s="132"/>
      <c r="J11" s="8"/>
    </row>
    <row r="12" spans="1:15" ht="15.75" customHeight="1" x14ac:dyDescent="0.2">
      <c r="A12" s="2"/>
      <c r="B12" s="28"/>
      <c r="C12" s="55"/>
      <c r="D12" s="128"/>
      <c r="E12" s="128"/>
      <c r="F12" s="128"/>
      <c r="G12" s="128"/>
      <c r="H12" s="18" t="s">
        <v>34</v>
      </c>
      <c r="I12" s="132"/>
      <c r="J12" s="8"/>
    </row>
    <row r="13" spans="1:15" ht="15.75" customHeight="1" x14ac:dyDescent="0.2">
      <c r="A13" s="2"/>
      <c r="B13" s="29"/>
      <c r="C13" s="56"/>
      <c r="D13" s="131"/>
      <c r="E13" s="129"/>
      <c r="F13" s="130"/>
      <c r="G13" s="130"/>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7"/>
      <c r="F15" s="87"/>
      <c r="G15" s="88"/>
      <c r="H15" s="88"/>
      <c r="I15" s="88" t="s">
        <v>29</v>
      </c>
      <c r="J15" s="89"/>
    </row>
    <row r="16" spans="1:15" ht="23.25" customHeight="1" x14ac:dyDescent="0.2">
      <c r="A16" s="194" t="s">
        <v>24</v>
      </c>
      <c r="B16" s="38" t="s">
        <v>24</v>
      </c>
      <c r="C16" s="62"/>
      <c r="D16" s="63"/>
      <c r="E16" s="83"/>
      <c r="F16" s="84"/>
      <c r="G16" s="83"/>
      <c r="H16" s="84"/>
      <c r="I16" s="83">
        <f>SUMIF(F79:F120,A16,I79:I120)+SUMIF(F79:F120,"PSU",I79:I120)</f>
        <v>0</v>
      </c>
      <c r="J16" s="85"/>
    </row>
    <row r="17" spans="1:10" ht="23.25" customHeight="1" x14ac:dyDescent="0.2">
      <c r="A17" s="194" t="s">
        <v>25</v>
      </c>
      <c r="B17" s="38" t="s">
        <v>25</v>
      </c>
      <c r="C17" s="62"/>
      <c r="D17" s="63"/>
      <c r="E17" s="83"/>
      <c r="F17" s="84"/>
      <c r="G17" s="83"/>
      <c r="H17" s="84"/>
      <c r="I17" s="83">
        <f>SUMIF(F79:F120,A17,I79:I120)</f>
        <v>0</v>
      </c>
      <c r="J17" s="85"/>
    </row>
    <row r="18" spans="1:10" ht="23.25" customHeight="1" x14ac:dyDescent="0.2">
      <c r="A18" s="194" t="s">
        <v>26</v>
      </c>
      <c r="B18" s="38" t="s">
        <v>26</v>
      </c>
      <c r="C18" s="62"/>
      <c r="D18" s="63"/>
      <c r="E18" s="83"/>
      <c r="F18" s="84"/>
      <c r="G18" s="83"/>
      <c r="H18" s="84"/>
      <c r="I18" s="83">
        <f>SUMIF(F79:F120,A18,I79:I120)</f>
        <v>0</v>
      </c>
      <c r="J18" s="85"/>
    </row>
    <row r="19" spans="1:10" ht="23.25" customHeight="1" x14ac:dyDescent="0.2">
      <c r="A19" s="194" t="s">
        <v>181</v>
      </c>
      <c r="B19" s="38" t="s">
        <v>27</v>
      </c>
      <c r="C19" s="62"/>
      <c r="D19" s="63"/>
      <c r="E19" s="83"/>
      <c r="F19" s="84"/>
      <c r="G19" s="83"/>
      <c r="H19" s="84"/>
      <c r="I19" s="83">
        <f>SUMIF(F79:F120,A19,I79:I120)</f>
        <v>0</v>
      </c>
      <c r="J19" s="85"/>
    </row>
    <row r="20" spans="1:10" ht="23.25" customHeight="1" x14ac:dyDescent="0.2">
      <c r="A20" s="194" t="s">
        <v>182</v>
      </c>
      <c r="B20" s="38" t="s">
        <v>28</v>
      </c>
      <c r="C20" s="62"/>
      <c r="D20" s="63"/>
      <c r="E20" s="83"/>
      <c r="F20" s="84"/>
      <c r="G20" s="83"/>
      <c r="H20" s="84"/>
      <c r="I20" s="83">
        <f>SUMIF(F79:F120,A20,I79:I120)</f>
        <v>0</v>
      </c>
      <c r="J20" s="85"/>
    </row>
    <row r="21" spans="1:10" ht="23.25" customHeight="1" x14ac:dyDescent="0.2">
      <c r="A21" s="2"/>
      <c r="B21" s="48" t="s">
        <v>29</v>
      </c>
      <c r="C21" s="64"/>
      <c r="D21" s="65"/>
      <c r="E21" s="90"/>
      <c r="F21" s="91"/>
      <c r="G21" s="90"/>
      <c r="H21" s="91"/>
      <c r="I21" s="90">
        <f>SUM(I16:J20)</f>
        <v>0</v>
      </c>
      <c r="J21" s="102"/>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12</v>
      </c>
      <c r="F23" s="39" t="s">
        <v>0</v>
      </c>
      <c r="G23" s="100">
        <f>ZakladDPHSniVypocet</f>
        <v>0</v>
      </c>
      <c r="H23" s="101"/>
      <c r="I23" s="101"/>
      <c r="J23" s="40" t="str">
        <f t="shared" ref="J23:J28" si="0">Mena</f>
        <v>CZK</v>
      </c>
    </row>
    <row r="24" spans="1:10" ht="23.25" customHeight="1" x14ac:dyDescent="0.2">
      <c r="A24" s="2">
        <f>(A23-INT(A23))*100</f>
        <v>0</v>
      </c>
      <c r="B24" s="38" t="s">
        <v>13</v>
      </c>
      <c r="C24" s="62"/>
      <c r="D24" s="63"/>
      <c r="E24" s="67">
        <f>SazbaDPH1</f>
        <v>12</v>
      </c>
      <c r="F24" s="39" t="s">
        <v>0</v>
      </c>
      <c r="G24" s="98">
        <f>A23</f>
        <v>0</v>
      </c>
      <c r="H24" s="99"/>
      <c r="I24" s="99"/>
      <c r="J24" s="40" t="str">
        <f t="shared" si="0"/>
        <v>CZK</v>
      </c>
    </row>
    <row r="25" spans="1:10" ht="23.25" customHeight="1" x14ac:dyDescent="0.2">
      <c r="A25" s="2">
        <f>ZakladDPHZakl*SazbaDPH2/100</f>
        <v>0</v>
      </c>
      <c r="B25" s="38" t="s">
        <v>14</v>
      </c>
      <c r="C25" s="62"/>
      <c r="D25" s="63"/>
      <c r="E25" s="67">
        <v>21</v>
      </c>
      <c r="F25" s="39" t="s">
        <v>0</v>
      </c>
      <c r="G25" s="100">
        <f>ZakladDPHZaklVypocet</f>
        <v>0</v>
      </c>
      <c r="H25" s="101"/>
      <c r="I25" s="101"/>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3" t="s">
        <v>23</v>
      </c>
      <c r="C28" s="164"/>
      <c r="D28" s="164"/>
      <c r="E28" s="165"/>
      <c r="F28" s="166"/>
      <c r="G28" s="167">
        <f>ZakladDPHSniVypocet+ZakladDPHZaklVypocet</f>
        <v>0</v>
      </c>
      <c r="H28" s="167"/>
      <c r="I28" s="167"/>
      <c r="J28" s="168" t="str">
        <f t="shared" si="0"/>
        <v>CZK</v>
      </c>
    </row>
    <row r="29" spans="1:10" ht="27.75" customHeight="1" thickBot="1" x14ac:dyDescent="0.25">
      <c r="A29" s="2">
        <f>(A27-INT(A27))*100</f>
        <v>0</v>
      </c>
      <c r="B29" s="163" t="s">
        <v>35</v>
      </c>
      <c r="C29" s="169"/>
      <c r="D29" s="169"/>
      <c r="E29" s="169"/>
      <c r="F29" s="170"/>
      <c r="G29" s="171">
        <f>A27</f>
        <v>0</v>
      </c>
      <c r="H29" s="171"/>
      <c r="I29" s="171"/>
      <c r="J29" s="172" t="s">
        <v>75</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3"/>
      <c r="E34" s="104"/>
      <c r="G34" s="105"/>
      <c r="H34" s="106"/>
      <c r="I34" s="106"/>
      <c r="J34" s="25"/>
    </row>
    <row r="35" spans="1:10" ht="12.75" customHeight="1" x14ac:dyDescent="0.2">
      <c r="A35" s="2"/>
      <c r="B35" s="2"/>
      <c r="D35" s="97" t="s">
        <v>2</v>
      </c>
      <c r="E35" s="97"/>
      <c r="H35" s="10" t="s">
        <v>3</v>
      </c>
      <c r="J35" s="9"/>
    </row>
    <row r="36" spans="1:10" ht="13.5" customHeight="1" thickBot="1" x14ac:dyDescent="0.25">
      <c r="A36" s="11"/>
      <c r="B36" s="11"/>
      <c r="C36" s="75"/>
      <c r="D36" s="75"/>
      <c r="E36" s="75"/>
      <c r="F36" s="12"/>
      <c r="G36" s="12"/>
      <c r="H36" s="12"/>
      <c r="I36" s="12"/>
      <c r="J36" s="13"/>
    </row>
    <row r="37" spans="1:10" ht="27" customHeight="1" x14ac:dyDescent="0.2">
      <c r="B37" s="135" t="s">
        <v>16</v>
      </c>
      <c r="C37" s="136"/>
      <c r="D37" s="136"/>
      <c r="E37" s="136"/>
      <c r="F37" s="137"/>
      <c r="G37" s="137"/>
      <c r="H37" s="137"/>
      <c r="I37" s="137"/>
      <c r="J37" s="138"/>
    </row>
    <row r="38" spans="1:10" ht="25.5" customHeight="1" x14ac:dyDescent="0.2">
      <c r="A38" s="134" t="s">
        <v>37</v>
      </c>
      <c r="B38" s="139" t="s">
        <v>17</v>
      </c>
      <c r="C38" s="140" t="s">
        <v>5</v>
      </c>
      <c r="D38" s="140"/>
      <c r="E38" s="140"/>
      <c r="F38" s="141" t="str">
        <f>B23</f>
        <v>Základ pro sníženou DPH</v>
      </c>
      <c r="G38" s="141" t="str">
        <f>B25</f>
        <v>Základ pro základní DPH</v>
      </c>
      <c r="H38" s="142" t="s">
        <v>18</v>
      </c>
      <c r="I38" s="142" t="s">
        <v>1</v>
      </c>
      <c r="J38" s="143" t="s">
        <v>0</v>
      </c>
    </row>
    <row r="39" spans="1:10" ht="25.5" hidden="1" customHeight="1" x14ac:dyDescent="0.2">
      <c r="A39" s="134">
        <v>1</v>
      </c>
      <c r="B39" s="144" t="s">
        <v>45</v>
      </c>
      <c r="C39" s="145"/>
      <c r="D39" s="145"/>
      <c r="E39" s="145"/>
      <c r="F39" s="146">
        <f>'01 01 Pol'!AE42+'01 02 Pol'!AE46+'01 03a Pol'!AE146+'01 03b Pol'!AE46+'01 04 Pol'!AE407+'01 05 Pol'!AE565+'01 06 Pol'!AE132+'01 07 Pol'!AE106+'01 08a Pol'!AE130+'01 08b Pol'!AE44+'01 09 Pol'!AE65+'01 10 Pol'!AE151+'01 11 Pol'!AE54+'01 12 Pol'!AE47</f>
        <v>0</v>
      </c>
      <c r="G39" s="147">
        <f>'01 01 Pol'!AF42+'01 02 Pol'!AF46+'01 03a Pol'!AF146+'01 03b Pol'!AF46+'01 04 Pol'!AF407+'01 05 Pol'!AF565+'01 06 Pol'!AF132+'01 07 Pol'!AF106+'01 08a Pol'!AF130+'01 08b Pol'!AF44+'01 09 Pol'!AF65+'01 10 Pol'!AF151+'01 11 Pol'!AF54+'01 12 Pol'!AF47</f>
        <v>0</v>
      </c>
      <c r="H39" s="148">
        <f>(F39*SazbaDPH1/100)+(G39*SazbaDPH2/100)</f>
        <v>0</v>
      </c>
      <c r="I39" s="148">
        <f>F39+G39+H39</f>
        <v>0</v>
      </c>
      <c r="J39" s="149" t="str">
        <f>IF(CenaCelkemVypocet=0,"",I39/CenaCelkemVypocet*100)</f>
        <v/>
      </c>
    </row>
    <row r="40" spans="1:10" ht="25.5" customHeight="1" x14ac:dyDescent="0.2">
      <c r="A40" s="134">
        <v>2</v>
      </c>
      <c r="B40" s="150"/>
      <c r="C40" s="151" t="s">
        <v>46</v>
      </c>
      <c r="D40" s="151"/>
      <c r="E40" s="151"/>
      <c r="F40" s="152"/>
      <c r="G40" s="153"/>
      <c r="H40" s="153">
        <f>(F40*SazbaDPH1/100)+(G40*SazbaDPH2/100)</f>
        <v>0</v>
      </c>
      <c r="I40" s="153"/>
      <c r="J40" s="154"/>
    </row>
    <row r="41" spans="1:10" ht="25.5" customHeight="1" x14ac:dyDescent="0.2">
      <c r="A41" s="134">
        <v>2</v>
      </c>
      <c r="B41" s="150" t="s">
        <v>47</v>
      </c>
      <c r="C41" s="151" t="s">
        <v>48</v>
      </c>
      <c r="D41" s="151"/>
      <c r="E41" s="151"/>
      <c r="F41" s="152">
        <f>'01 01 Pol'!AE42+'01 02 Pol'!AE46+'01 03a Pol'!AE146+'01 03b Pol'!AE46+'01 04 Pol'!AE407+'01 05 Pol'!AE565+'01 06 Pol'!AE132+'01 07 Pol'!AE106+'01 08a Pol'!AE130+'01 08b Pol'!AE44+'01 09 Pol'!AE65+'01 10 Pol'!AE151+'01 11 Pol'!AE54+'01 12 Pol'!AE47</f>
        <v>0</v>
      </c>
      <c r="G41" s="153">
        <f>'01 01 Pol'!AF42+'01 02 Pol'!AF46+'01 03a Pol'!AF146+'01 03b Pol'!AF46+'01 04 Pol'!AF407+'01 05 Pol'!AF565+'01 06 Pol'!AF132+'01 07 Pol'!AF106+'01 08a Pol'!AF130+'01 08b Pol'!AF44+'01 09 Pol'!AF65+'01 10 Pol'!AF151+'01 11 Pol'!AF54+'01 12 Pol'!AF47</f>
        <v>0</v>
      </c>
      <c r="H41" s="153">
        <f>(F41*SazbaDPH1/100)+(G41*SazbaDPH2/100)</f>
        <v>0</v>
      </c>
      <c r="I41" s="153">
        <f>F41+G41+H41</f>
        <v>0</v>
      </c>
      <c r="J41" s="154" t="str">
        <f>IF(CenaCelkemVypocet=0,"",I41/CenaCelkemVypocet*100)</f>
        <v/>
      </c>
    </row>
    <row r="42" spans="1:10" ht="25.5" customHeight="1" x14ac:dyDescent="0.2">
      <c r="A42" s="134">
        <v>3</v>
      </c>
      <c r="B42" s="155" t="s">
        <v>47</v>
      </c>
      <c r="C42" s="145" t="s">
        <v>27</v>
      </c>
      <c r="D42" s="145"/>
      <c r="E42" s="145"/>
      <c r="F42" s="156">
        <f>'01 01 Pol'!AE42</f>
        <v>0</v>
      </c>
      <c r="G42" s="148">
        <f>'01 01 Pol'!AF42</f>
        <v>0</v>
      </c>
      <c r="H42" s="148">
        <f>(F42*SazbaDPH1/100)+(G42*SazbaDPH2/100)</f>
        <v>0</v>
      </c>
      <c r="I42" s="148">
        <f>F42+G42+H42</f>
        <v>0</v>
      </c>
      <c r="J42" s="149" t="str">
        <f>IF(CenaCelkemVypocet=0,"",I42/CenaCelkemVypocet*100)</f>
        <v/>
      </c>
    </row>
    <row r="43" spans="1:10" ht="25.5" customHeight="1" x14ac:dyDescent="0.2">
      <c r="A43" s="134">
        <v>3</v>
      </c>
      <c r="B43" s="155" t="s">
        <v>49</v>
      </c>
      <c r="C43" s="145" t="s">
        <v>28</v>
      </c>
      <c r="D43" s="145"/>
      <c r="E43" s="145"/>
      <c r="F43" s="156">
        <f>'01 02 Pol'!AE46</f>
        <v>0</v>
      </c>
      <c r="G43" s="148">
        <f>'01 02 Pol'!AF46</f>
        <v>0</v>
      </c>
      <c r="H43" s="148">
        <f>(F43*SazbaDPH1/100)+(G43*SazbaDPH2/100)</f>
        <v>0</v>
      </c>
      <c r="I43" s="148">
        <f>F43+G43+H43</f>
        <v>0</v>
      </c>
      <c r="J43" s="149" t="str">
        <f>IF(CenaCelkemVypocet=0,"",I43/CenaCelkemVypocet*100)</f>
        <v/>
      </c>
    </row>
    <row r="44" spans="1:10" ht="25.5" customHeight="1" x14ac:dyDescent="0.2">
      <c r="A44" s="134">
        <v>3</v>
      </c>
      <c r="B44" s="155" t="s">
        <v>50</v>
      </c>
      <c r="C44" s="145" t="s">
        <v>51</v>
      </c>
      <c r="D44" s="145"/>
      <c r="E44" s="145"/>
      <c r="F44" s="156">
        <f>'01 03a Pol'!AE146</f>
        <v>0</v>
      </c>
      <c r="G44" s="148">
        <f>'01 03a Pol'!AF146</f>
        <v>0</v>
      </c>
      <c r="H44" s="148">
        <f>(F44*SazbaDPH1/100)+(G44*SazbaDPH2/100)</f>
        <v>0</v>
      </c>
      <c r="I44" s="148">
        <f>F44+G44+H44</f>
        <v>0</v>
      </c>
      <c r="J44" s="149" t="str">
        <f>IF(CenaCelkemVypocet=0,"",I44/CenaCelkemVypocet*100)</f>
        <v/>
      </c>
    </row>
    <row r="45" spans="1:10" ht="25.5" customHeight="1" x14ac:dyDescent="0.2">
      <c r="A45" s="134">
        <v>3</v>
      </c>
      <c r="B45" s="155" t="s">
        <v>52</v>
      </c>
      <c r="C45" s="145" t="s">
        <v>53</v>
      </c>
      <c r="D45" s="145"/>
      <c r="E45" s="145"/>
      <c r="F45" s="156">
        <f>'01 03b Pol'!AE46</f>
        <v>0</v>
      </c>
      <c r="G45" s="148">
        <f>'01 03b Pol'!AF46</f>
        <v>0</v>
      </c>
      <c r="H45" s="148">
        <f>(F45*SazbaDPH1/100)+(G45*SazbaDPH2/100)</f>
        <v>0</v>
      </c>
      <c r="I45" s="148">
        <f>F45+G45+H45</f>
        <v>0</v>
      </c>
      <c r="J45" s="149" t="str">
        <f>IF(CenaCelkemVypocet=0,"",I45/CenaCelkemVypocet*100)</f>
        <v/>
      </c>
    </row>
    <row r="46" spans="1:10" ht="25.5" customHeight="1" x14ac:dyDescent="0.2">
      <c r="A46" s="134">
        <v>3</v>
      </c>
      <c r="B46" s="155" t="s">
        <v>54</v>
      </c>
      <c r="C46" s="145" t="s">
        <v>55</v>
      </c>
      <c r="D46" s="145"/>
      <c r="E46" s="145"/>
      <c r="F46" s="156">
        <f>'01 04 Pol'!AE407</f>
        <v>0</v>
      </c>
      <c r="G46" s="148">
        <f>'01 04 Pol'!AF407</f>
        <v>0</v>
      </c>
      <c r="H46" s="148">
        <f>(F46*SazbaDPH1/100)+(G46*SazbaDPH2/100)</f>
        <v>0</v>
      </c>
      <c r="I46" s="148">
        <f>F46+G46+H46</f>
        <v>0</v>
      </c>
      <c r="J46" s="149" t="str">
        <f>IF(CenaCelkemVypocet=0,"",I46/CenaCelkemVypocet*100)</f>
        <v/>
      </c>
    </row>
    <row r="47" spans="1:10" ht="25.5" customHeight="1" x14ac:dyDescent="0.2">
      <c r="A47" s="134">
        <v>3</v>
      </c>
      <c r="B47" s="155" t="s">
        <v>56</v>
      </c>
      <c r="C47" s="145" t="s">
        <v>57</v>
      </c>
      <c r="D47" s="145"/>
      <c r="E47" s="145"/>
      <c r="F47" s="156">
        <f>'01 05 Pol'!AE565</f>
        <v>0</v>
      </c>
      <c r="G47" s="148">
        <f>'01 05 Pol'!AF565</f>
        <v>0</v>
      </c>
      <c r="H47" s="148">
        <f>(F47*SazbaDPH1/100)+(G47*SazbaDPH2/100)</f>
        <v>0</v>
      </c>
      <c r="I47" s="148">
        <f>F47+G47+H47</f>
        <v>0</v>
      </c>
      <c r="J47" s="149" t="str">
        <f>IF(CenaCelkemVypocet=0,"",I47/CenaCelkemVypocet*100)</f>
        <v/>
      </c>
    </row>
    <row r="48" spans="1:10" ht="25.5" customHeight="1" x14ac:dyDescent="0.2">
      <c r="A48" s="134">
        <v>3</v>
      </c>
      <c r="B48" s="155" t="s">
        <v>58</v>
      </c>
      <c r="C48" s="145" t="s">
        <v>59</v>
      </c>
      <c r="D48" s="145"/>
      <c r="E48" s="145"/>
      <c r="F48" s="156">
        <f>'01 06 Pol'!AE132</f>
        <v>0</v>
      </c>
      <c r="G48" s="148">
        <f>'01 06 Pol'!AF132</f>
        <v>0</v>
      </c>
      <c r="H48" s="148">
        <f>(F48*SazbaDPH1/100)+(G48*SazbaDPH2/100)</f>
        <v>0</v>
      </c>
      <c r="I48" s="148">
        <f>F48+G48+H48</f>
        <v>0</v>
      </c>
      <c r="J48" s="149" t="str">
        <f>IF(CenaCelkemVypocet=0,"",I48/CenaCelkemVypocet*100)</f>
        <v/>
      </c>
    </row>
    <row r="49" spans="1:10" ht="25.5" customHeight="1" x14ac:dyDescent="0.2">
      <c r="A49" s="134">
        <v>3</v>
      </c>
      <c r="B49" s="155" t="s">
        <v>60</v>
      </c>
      <c r="C49" s="145" t="s">
        <v>61</v>
      </c>
      <c r="D49" s="145"/>
      <c r="E49" s="145"/>
      <c r="F49" s="156">
        <f>'01 07 Pol'!AE106</f>
        <v>0</v>
      </c>
      <c r="G49" s="148">
        <f>'01 07 Pol'!AF106</f>
        <v>0</v>
      </c>
      <c r="H49" s="148">
        <f>(F49*SazbaDPH1/100)+(G49*SazbaDPH2/100)</f>
        <v>0</v>
      </c>
      <c r="I49" s="148">
        <f>F49+G49+H49</f>
        <v>0</v>
      </c>
      <c r="J49" s="149" t="str">
        <f>IF(CenaCelkemVypocet=0,"",I49/CenaCelkemVypocet*100)</f>
        <v/>
      </c>
    </row>
    <row r="50" spans="1:10" ht="25.5" customHeight="1" x14ac:dyDescent="0.2">
      <c r="A50" s="134">
        <v>3</v>
      </c>
      <c r="B50" s="155" t="s">
        <v>62</v>
      </c>
      <c r="C50" s="145" t="s">
        <v>63</v>
      </c>
      <c r="D50" s="145"/>
      <c r="E50" s="145"/>
      <c r="F50" s="156">
        <f>'01 08a Pol'!AE130</f>
        <v>0</v>
      </c>
      <c r="G50" s="148">
        <f>'01 08a Pol'!AF130</f>
        <v>0</v>
      </c>
      <c r="H50" s="148">
        <f>(F50*SazbaDPH1/100)+(G50*SazbaDPH2/100)</f>
        <v>0</v>
      </c>
      <c r="I50" s="148">
        <f>F50+G50+H50</f>
        <v>0</v>
      </c>
      <c r="J50" s="149" t="str">
        <f>IF(CenaCelkemVypocet=0,"",I50/CenaCelkemVypocet*100)</f>
        <v/>
      </c>
    </row>
    <row r="51" spans="1:10" ht="25.5" customHeight="1" x14ac:dyDescent="0.2">
      <c r="A51" s="134">
        <v>3</v>
      </c>
      <c r="B51" s="155" t="s">
        <v>64</v>
      </c>
      <c r="C51" s="145" t="s">
        <v>65</v>
      </c>
      <c r="D51" s="145"/>
      <c r="E51" s="145"/>
      <c r="F51" s="156">
        <f>'01 08b Pol'!AE44</f>
        <v>0</v>
      </c>
      <c r="G51" s="148">
        <f>'01 08b Pol'!AF44</f>
        <v>0</v>
      </c>
      <c r="H51" s="148">
        <f>(F51*SazbaDPH1/100)+(G51*SazbaDPH2/100)</f>
        <v>0</v>
      </c>
      <c r="I51" s="148">
        <f>F51+G51+H51</f>
        <v>0</v>
      </c>
      <c r="J51" s="149" t="str">
        <f>IF(CenaCelkemVypocet=0,"",I51/CenaCelkemVypocet*100)</f>
        <v/>
      </c>
    </row>
    <row r="52" spans="1:10" ht="25.5" customHeight="1" x14ac:dyDescent="0.2">
      <c r="A52" s="134">
        <v>3</v>
      </c>
      <c r="B52" s="155" t="s">
        <v>66</v>
      </c>
      <c r="C52" s="145" t="s">
        <v>67</v>
      </c>
      <c r="D52" s="145"/>
      <c r="E52" s="145"/>
      <c r="F52" s="156">
        <f>'01 09 Pol'!AE65</f>
        <v>0</v>
      </c>
      <c r="G52" s="148">
        <f>'01 09 Pol'!AF65</f>
        <v>0</v>
      </c>
      <c r="H52" s="148">
        <f>(F52*SazbaDPH1/100)+(G52*SazbaDPH2/100)</f>
        <v>0</v>
      </c>
      <c r="I52" s="148">
        <f>F52+G52+H52</f>
        <v>0</v>
      </c>
      <c r="J52" s="149" t="str">
        <f>IF(CenaCelkemVypocet=0,"",I52/CenaCelkemVypocet*100)</f>
        <v/>
      </c>
    </row>
    <row r="53" spans="1:10" ht="25.5" customHeight="1" x14ac:dyDescent="0.2">
      <c r="A53" s="134">
        <v>3</v>
      </c>
      <c r="B53" s="155" t="s">
        <v>68</v>
      </c>
      <c r="C53" s="145" t="s">
        <v>69</v>
      </c>
      <c r="D53" s="145"/>
      <c r="E53" s="145"/>
      <c r="F53" s="156">
        <f>'01 10 Pol'!AE151</f>
        <v>0</v>
      </c>
      <c r="G53" s="148">
        <f>'01 10 Pol'!AF151</f>
        <v>0</v>
      </c>
      <c r="H53" s="148">
        <f>(F53*SazbaDPH1/100)+(G53*SazbaDPH2/100)</f>
        <v>0</v>
      </c>
      <c r="I53" s="148">
        <f>F53+G53+H53</f>
        <v>0</v>
      </c>
      <c r="J53" s="149" t="str">
        <f>IF(CenaCelkemVypocet=0,"",I53/CenaCelkemVypocet*100)</f>
        <v/>
      </c>
    </row>
    <row r="54" spans="1:10" ht="25.5" customHeight="1" x14ac:dyDescent="0.2">
      <c r="A54" s="134">
        <v>3</v>
      </c>
      <c r="B54" s="155" t="s">
        <v>70</v>
      </c>
      <c r="C54" s="145" t="s">
        <v>71</v>
      </c>
      <c r="D54" s="145"/>
      <c r="E54" s="145"/>
      <c r="F54" s="156">
        <f>'01 11 Pol'!AE54</f>
        <v>0</v>
      </c>
      <c r="G54" s="148">
        <f>'01 11 Pol'!AF54</f>
        <v>0</v>
      </c>
      <c r="H54" s="148">
        <f>(F54*SazbaDPH1/100)+(G54*SazbaDPH2/100)</f>
        <v>0</v>
      </c>
      <c r="I54" s="148">
        <f>F54+G54+H54</f>
        <v>0</v>
      </c>
      <c r="J54" s="149" t="str">
        <f>IF(CenaCelkemVypocet=0,"",I54/CenaCelkemVypocet*100)</f>
        <v/>
      </c>
    </row>
    <row r="55" spans="1:10" ht="25.5" customHeight="1" x14ac:dyDescent="0.2">
      <c r="A55" s="134">
        <v>3</v>
      </c>
      <c r="B55" s="155" t="s">
        <v>72</v>
      </c>
      <c r="C55" s="145" t="s">
        <v>73</v>
      </c>
      <c r="D55" s="145"/>
      <c r="E55" s="145"/>
      <c r="F55" s="156">
        <f>'01 12 Pol'!AE47</f>
        <v>0</v>
      </c>
      <c r="G55" s="148">
        <f>'01 12 Pol'!AF47</f>
        <v>0</v>
      </c>
      <c r="H55" s="148">
        <f>(F55*SazbaDPH1/100)+(G55*SazbaDPH2/100)</f>
        <v>0</v>
      </c>
      <c r="I55" s="148">
        <f>F55+G55+H55</f>
        <v>0</v>
      </c>
      <c r="J55" s="149" t="str">
        <f>IF(CenaCelkemVypocet=0,"",I55/CenaCelkemVypocet*100)</f>
        <v/>
      </c>
    </row>
    <row r="56" spans="1:10" ht="25.5" customHeight="1" x14ac:dyDescent="0.2">
      <c r="A56" s="134"/>
      <c r="B56" s="157" t="s">
        <v>74</v>
      </c>
      <c r="C56" s="158"/>
      <c r="D56" s="158"/>
      <c r="E56" s="159"/>
      <c r="F56" s="160">
        <f>SUMIF(A39:A55,"=1",F39:F55)</f>
        <v>0</v>
      </c>
      <c r="G56" s="161">
        <f>SUMIF(A39:A55,"=1",G39:G55)</f>
        <v>0</v>
      </c>
      <c r="H56" s="161">
        <f>SUMIF(A39:A55,"=1",H39:H55)</f>
        <v>0</v>
      </c>
      <c r="I56" s="161">
        <f>SUMIF(A39:A55,"=1",I39:I55)</f>
        <v>0</v>
      </c>
      <c r="J56" s="162">
        <f>SUMIF(A39:A55,"=1",J39:J55)</f>
        <v>0</v>
      </c>
    </row>
    <row r="58" spans="1:10" x14ac:dyDescent="0.2">
      <c r="A58" t="s">
        <v>76</v>
      </c>
      <c r="B58" t="s">
        <v>77</v>
      </c>
    </row>
    <row r="59" spans="1:10" x14ac:dyDescent="0.2">
      <c r="A59" t="s">
        <v>78</v>
      </c>
      <c r="B59" t="s">
        <v>79</v>
      </c>
    </row>
    <row r="60" spans="1:10" x14ac:dyDescent="0.2">
      <c r="A60" t="s">
        <v>80</v>
      </c>
      <c r="B60" t="s">
        <v>81</v>
      </c>
    </row>
    <row r="61" spans="1:10" x14ac:dyDescent="0.2">
      <c r="A61" t="s">
        <v>80</v>
      </c>
      <c r="B61" t="s">
        <v>82</v>
      </c>
    </row>
    <row r="62" spans="1:10" x14ac:dyDescent="0.2">
      <c r="A62" t="s">
        <v>80</v>
      </c>
      <c r="B62" t="s">
        <v>83</v>
      </c>
    </row>
    <row r="63" spans="1:10" x14ac:dyDescent="0.2">
      <c r="A63" t="s">
        <v>80</v>
      </c>
      <c r="B63" t="s">
        <v>84</v>
      </c>
    </row>
    <row r="64" spans="1:10" x14ac:dyDescent="0.2">
      <c r="A64" t="s">
        <v>80</v>
      </c>
      <c r="B64" t="s">
        <v>85</v>
      </c>
    </row>
    <row r="65" spans="1:10" x14ac:dyDescent="0.2">
      <c r="A65" t="s">
        <v>80</v>
      </c>
      <c r="B65" t="s">
        <v>86</v>
      </c>
    </row>
    <row r="66" spans="1:10" x14ac:dyDescent="0.2">
      <c r="A66" t="s">
        <v>80</v>
      </c>
      <c r="B66" t="s">
        <v>87</v>
      </c>
    </row>
    <row r="67" spans="1:10" x14ac:dyDescent="0.2">
      <c r="A67" t="s">
        <v>80</v>
      </c>
      <c r="B67" t="s">
        <v>88</v>
      </c>
    </row>
    <row r="68" spans="1:10" x14ac:dyDescent="0.2">
      <c r="A68" t="s">
        <v>80</v>
      </c>
      <c r="B68" t="s">
        <v>89</v>
      </c>
    </row>
    <row r="69" spans="1:10" x14ac:dyDescent="0.2">
      <c r="A69" t="s">
        <v>80</v>
      </c>
      <c r="B69" t="s">
        <v>90</v>
      </c>
    </row>
    <row r="70" spans="1:10" x14ac:dyDescent="0.2">
      <c r="A70" t="s">
        <v>80</v>
      </c>
      <c r="B70" t="s">
        <v>91</v>
      </c>
    </row>
    <row r="71" spans="1:10" x14ac:dyDescent="0.2">
      <c r="A71" t="s">
        <v>80</v>
      </c>
      <c r="B71" t="s">
        <v>92</v>
      </c>
    </row>
    <row r="72" spans="1:10" x14ac:dyDescent="0.2">
      <c r="A72" t="s">
        <v>80</v>
      </c>
      <c r="B72" t="s">
        <v>93</v>
      </c>
    </row>
    <row r="73" spans="1:10" x14ac:dyDescent="0.2">
      <c r="A73" t="s">
        <v>80</v>
      </c>
      <c r="B73" t="s">
        <v>94</v>
      </c>
    </row>
    <row r="76" spans="1:10" ht="15.75" x14ac:dyDescent="0.25">
      <c r="B76" s="173" t="s">
        <v>95</v>
      </c>
    </row>
    <row r="78" spans="1:10" ht="25.5" customHeight="1" x14ac:dyDescent="0.2">
      <c r="A78" s="175"/>
      <c r="B78" s="178" t="s">
        <v>17</v>
      </c>
      <c r="C78" s="178" t="s">
        <v>5</v>
      </c>
      <c r="D78" s="179"/>
      <c r="E78" s="179"/>
      <c r="F78" s="180" t="s">
        <v>96</v>
      </c>
      <c r="G78" s="180"/>
      <c r="H78" s="180"/>
      <c r="I78" s="180" t="s">
        <v>29</v>
      </c>
      <c r="J78" s="180" t="s">
        <v>0</v>
      </c>
    </row>
    <row r="79" spans="1:10" ht="36.75" customHeight="1" x14ac:dyDescent="0.2">
      <c r="A79" s="176"/>
      <c r="B79" s="181" t="s">
        <v>97</v>
      </c>
      <c r="C79" s="182" t="s">
        <v>98</v>
      </c>
      <c r="D79" s="183"/>
      <c r="E79" s="183"/>
      <c r="F79" s="190" t="s">
        <v>24</v>
      </c>
      <c r="G79" s="191"/>
      <c r="H79" s="191"/>
      <c r="I79" s="191">
        <f>'01 04 Pol'!G8+'01 05 Pol'!G8+'01 08a Pol'!G8</f>
        <v>0</v>
      </c>
      <c r="J79" s="187" t="str">
        <f>IF(I121=0,"",I79/I121*100)</f>
        <v/>
      </c>
    </row>
    <row r="80" spans="1:10" ht="36.75" customHeight="1" x14ac:dyDescent="0.2">
      <c r="A80" s="176"/>
      <c r="B80" s="181" t="s">
        <v>99</v>
      </c>
      <c r="C80" s="182" t="s">
        <v>100</v>
      </c>
      <c r="D80" s="183"/>
      <c r="E80" s="183"/>
      <c r="F80" s="190" t="s">
        <v>24</v>
      </c>
      <c r="G80" s="191"/>
      <c r="H80" s="191"/>
      <c r="I80" s="191">
        <f>'01 04 Pol'!G58+'01 05 Pol'!G36</f>
        <v>0</v>
      </c>
      <c r="J80" s="187" t="str">
        <f>IF(I121=0,"",I80/I121*100)</f>
        <v/>
      </c>
    </row>
    <row r="81" spans="1:10" ht="36.75" customHeight="1" x14ac:dyDescent="0.2">
      <c r="A81" s="176"/>
      <c r="B81" s="181" t="s">
        <v>101</v>
      </c>
      <c r="C81" s="182" t="s">
        <v>102</v>
      </c>
      <c r="D81" s="183"/>
      <c r="E81" s="183"/>
      <c r="F81" s="190" t="s">
        <v>24</v>
      </c>
      <c r="G81" s="191"/>
      <c r="H81" s="191"/>
      <c r="I81" s="191">
        <f>'01 04 Pol'!G90+'01 05 Pol'!G40</f>
        <v>0</v>
      </c>
      <c r="J81" s="187" t="str">
        <f>IF(I121=0,"",I81/I121*100)</f>
        <v/>
      </c>
    </row>
    <row r="82" spans="1:10" ht="36.75" customHeight="1" x14ac:dyDescent="0.2">
      <c r="A82" s="176"/>
      <c r="B82" s="181" t="s">
        <v>103</v>
      </c>
      <c r="C82" s="182" t="s">
        <v>104</v>
      </c>
      <c r="D82" s="183"/>
      <c r="E82" s="183"/>
      <c r="F82" s="190" t="s">
        <v>24</v>
      </c>
      <c r="G82" s="191"/>
      <c r="H82" s="191"/>
      <c r="I82" s="191">
        <f>'01 04 Pol'!G106+'01 05 Pol'!G77+'01 06 Pol'!G8+'01 08a Pol'!G54+'01 10 Pol'!G8</f>
        <v>0</v>
      </c>
      <c r="J82" s="187" t="str">
        <f>IF(I121=0,"",I82/I121*100)</f>
        <v/>
      </c>
    </row>
    <row r="83" spans="1:10" ht="36.75" customHeight="1" x14ac:dyDescent="0.2">
      <c r="A83" s="176"/>
      <c r="B83" s="181" t="s">
        <v>105</v>
      </c>
      <c r="C83" s="182" t="s">
        <v>106</v>
      </c>
      <c r="D83" s="183"/>
      <c r="E83" s="183"/>
      <c r="F83" s="190" t="s">
        <v>24</v>
      </c>
      <c r="G83" s="191"/>
      <c r="H83" s="191"/>
      <c r="I83" s="191">
        <f>'01 04 Pol'!G151+'01 08a Pol'!G58</f>
        <v>0</v>
      </c>
      <c r="J83" s="187" t="str">
        <f>IF(I121=0,"",I83/I121*100)</f>
        <v/>
      </c>
    </row>
    <row r="84" spans="1:10" ht="36.75" customHeight="1" x14ac:dyDescent="0.2">
      <c r="A84" s="176"/>
      <c r="B84" s="181" t="s">
        <v>107</v>
      </c>
      <c r="C84" s="182" t="s">
        <v>108</v>
      </c>
      <c r="D84" s="183"/>
      <c r="E84" s="183"/>
      <c r="F84" s="190" t="s">
        <v>24</v>
      </c>
      <c r="G84" s="191"/>
      <c r="H84" s="191"/>
      <c r="I84" s="191">
        <f>'01 04 Pol'!G169+'01 06 Pol'!G25+'01 10 Pol'!G15</f>
        <v>0</v>
      </c>
      <c r="J84" s="187" t="str">
        <f>IF(I121=0,"",I84/I121*100)</f>
        <v/>
      </c>
    </row>
    <row r="85" spans="1:10" ht="36.75" customHeight="1" x14ac:dyDescent="0.2">
      <c r="A85" s="176"/>
      <c r="B85" s="181" t="s">
        <v>107</v>
      </c>
      <c r="C85" s="182" t="s">
        <v>109</v>
      </c>
      <c r="D85" s="183"/>
      <c r="E85" s="183"/>
      <c r="F85" s="190" t="s">
        <v>24</v>
      </c>
      <c r="G85" s="191"/>
      <c r="H85" s="191"/>
      <c r="I85" s="191">
        <f>'01 05 Pol'!G110</f>
        <v>0</v>
      </c>
      <c r="J85" s="187" t="str">
        <f>IF(I121=0,"",I85/I121*100)</f>
        <v/>
      </c>
    </row>
    <row r="86" spans="1:10" ht="36.75" customHeight="1" x14ac:dyDescent="0.2">
      <c r="A86" s="176"/>
      <c r="B86" s="181" t="s">
        <v>110</v>
      </c>
      <c r="C86" s="182" t="s">
        <v>111</v>
      </c>
      <c r="D86" s="183"/>
      <c r="E86" s="183"/>
      <c r="F86" s="190" t="s">
        <v>24</v>
      </c>
      <c r="G86" s="191"/>
      <c r="H86" s="191"/>
      <c r="I86" s="191">
        <f>'01 04 Pol'!G182+'01 05 Pol'!G151</f>
        <v>0</v>
      </c>
      <c r="J86" s="187" t="str">
        <f>IF(I121=0,"",I86/I121*100)</f>
        <v/>
      </c>
    </row>
    <row r="87" spans="1:10" ht="36.75" customHeight="1" x14ac:dyDescent="0.2">
      <c r="A87" s="176"/>
      <c r="B87" s="181" t="s">
        <v>112</v>
      </c>
      <c r="C87" s="182" t="s">
        <v>113</v>
      </c>
      <c r="D87" s="183"/>
      <c r="E87" s="183"/>
      <c r="F87" s="190" t="s">
        <v>24</v>
      </c>
      <c r="G87" s="191"/>
      <c r="H87" s="191"/>
      <c r="I87" s="191">
        <f>'01 05 Pol'!G198+'01 06 Pol'!G30+'01 08a Pol'!G70</f>
        <v>0</v>
      </c>
      <c r="J87" s="187" t="str">
        <f>IF(I121=0,"",I87/I121*100)</f>
        <v/>
      </c>
    </row>
    <row r="88" spans="1:10" ht="36.75" customHeight="1" x14ac:dyDescent="0.2">
      <c r="A88" s="176"/>
      <c r="B88" s="181" t="s">
        <v>114</v>
      </c>
      <c r="C88" s="182" t="s">
        <v>115</v>
      </c>
      <c r="D88" s="183"/>
      <c r="E88" s="183"/>
      <c r="F88" s="190" t="s">
        <v>24</v>
      </c>
      <c r="G88" s="191"/>
      <c r="H88" s="191"/>
      <c r="I88" s="191">
        <f>'01 05 Pol'!G205</f>
        <v>0</v>
      </c>
      <c r="J88" s="187" t="str">
        <f>IF(I121=0,"",I88/I121*100)</f>
        <v/>
      </c>
    </row>
    <row r="89" spans="1:10" ht="36.75" customHeight="1" x14ac:dyDescent="0.2">
      <c r="A89" s="176"/>
      <c r="B89" s="181" t="s">
        <v>116</v>
      </c>
      <c r="C89" s="182" t="s">
        <v>117</v>
      </c>
      <c r="D89" s="183"/>
      <c r="E89" s="183"/>
      <c r="F89" s="190" t="s">
        <v>24</v>
      </c>
      <c r="G89" s="191"/>
      <c r="H89" s="191"/>
      <c r="I89" s="191">
        <f>'01 08a Pol'!G77</f>
        <v>0</v>
      </c>
      <c r="J89" s="187" t="str">
        <f>IF(I121=0,"",I89/I121*100)</f>
        <v/>
      </c>
    </row>
    <row r="90" spans="1:10" ht="36.75" customHeight="1" x14ac:dyDescent="0.2">
      <c r="A90" s="176"/>
      <c r="B90" s="181" t="s">
        <v>118</v>
      </c>
      <c r="C90" s="182" t="s">
        <v>119</v>
      </c>
      <c r="D90" s="183"/>
      <c r="E90" s="183"/>
      <c r="F90" s="190" t="s">
        <v>24</v>
      </c>
      <c r="G90" s="191"/>
      <c r="H90" s="191"/>
      <c r="I90" s="191">
        <f>'01 04 Pol'!G228+'01 08a Pol'!G99</f>
        <v>0</v>
      </c>
      <c r="J90" s="187" t="str">
        <f>IF(I121=0,"",I90/I121*100)</f>
        <v/>
      </c>
    </row>
    <row r="91" spans="1:10" ht="36.75" customHeight="1" x14ac:dyDescent="0.2">
      <c r="A91" s="176"/>
      <c r="B91" s="181" t="s">
        <v>120</v>
      </c>
      <c r="C91" s="182" t="s">
        <v>121</v>
      </c>
      <c r="D91" s="183"/>
      <c r="E91" s="183"/>
      <c r="F91" s="190" t="s">
        <v>24</v>
      </c>
      <c r="G91" s="191"/>
      <c r="H91" s="191"/>
      <c r="I91" s="191">
        <f>'01 03a Pol'!G8+'01 04 Pol'!G232+'01 05 Pol'!G208+'01 06 Pol'!G34+'01 09 Pol'!G8+'01 10 Pol'!G25</f>
        <v>0</v>
      </c>
      <c r="J91" s="187" t="str">
        <f>IF(I121=0,"",I91/I121*100)</f>
        <v/>
      </c>
    </row>
    <row r="92" spans="1:10" ht="36.75" customHeight="1" x14ac:dyDescent="0.2">
      <c r="A92" s="176"/>
      <c r="B92" s="181" t="s">
        <v>122</v>
      </c>
      <c r="C92" s="182" t="s">
        <v>123</v>
      </c>
      <c r="D92" s="183"/>
      <c r="E92" s="183"/>
      <c r="F92" s="190" t="s">
        <v>24</v>
      </c>
      <c r="G92" s="191"/>
      <c r="H92" s="191"/>
      <c r="I92" s="191">
        <f>'01 03a Pol'!G33+'01 04 Pol'!G284+'01 05 Pol'!G214</f>
        <v>0</v>
      </c>
      <c r="J92" s="187" t="str">
        <f>IF(I121=0,"",I92/I121*100)</f>
        <v/>
      </c>
    </row>
    <row r="93" spans="1:10" ht="36.75" customHeight="1" x14ac:dyDescent="0.2">
      <c r="A93" s="176"/>
      <c r="B93" s="181" t="s">
        <v>124</v>
      </c>
      <c r="C93" s="182" t="s">
        <v>125</v>
      </c>
      <c r="D93" s="183"/>
      <c r="E93" s="183"/>
      <c r="F93" s="190" t="s">
        <v>24</v>
      </c>
      <c r="G93" s="191"/>
      <c r="H93" s="191"/>
      <c r="I93" s="191">
        <f>'01 03a Pol'!G36+'01 05 Pol'!G221+'01 06 Pol'!G37+'01 10 Pol'!G30</f>
        <v>0</v>
      </c>
      <c r="J93" s="187" t="str">
        <f>IF(I121=0,"",I93/I121*100)</f>
        <v/>
      </c>
    </row>
    <row r="94" spans="1:10" ht="36.75" customHeight="1" x14ac:dyDescent="0.2">
      <c r="A94" s="176"/>
      <c r="B94" s="181" t="s">
        <v>126</v>
      </c>
      <c r="C94" s="182" t="s">
        <v>127</v>
      </c>
      <c r="D94" s="183"/>
      <c r="E94" s="183"/>
      <c r="F94" s="190" t="s">
        <v>24</v>
      </c>
      <c r="G94" s="191"/>
      <c r="H94" s="191"/>
      <c r="I94" s="191">
        <f>'01 05 Pol'!G251+'01 08a Pol'!G102+'01 10 Pol'!G34</f>
        <v>0</v>
      </c>
      <c r="J94" s="187" t="str">
        <f>IF(I121=0,"",I94/I121*100)</f>
        <v/>
      </c>
    </row>
    <row r="95" spans="1:10" ht="36.75" customHeight="1" x14ac:dyDescent="0.2">
      <c r="A95" s="176"/>
      <c r="B95" s="181" t="s">
        <v>128</v>
      </c>
      <c r="C95" s="182" t="s">
        <v>129</v>
      </c>
      <c r="D95" s="183"/>
      <c r="E95" s="183"/>
      <c r="F95" s="190" t="s">
        <v>24</v>
      </c>
      <c r="G95" s="191"/>
      <c r="H95" s="191"/>
      <c r="I95" s="191">
        <f>'01 03a Pol'!G75+'01 04 Pol'!G287+'01 05 Pol'!G272+'01 06 Pol'!G45+'01 08a Pol'!G105+'01 09 Pol'!G12+'01 10 Pol'!G45</f>
        <v>0</v>
      </c>
      <c r="J95" s="187" t="str">
        <f>IF(I121=0,"",I95/I121*100)</f>
        <v/>
      </c>
    </row>
    <row r="96" spans="1:10" ht="36.75" customHeight="1" x14ac:dyDescent="0.2">
      <c r="A96" s="176"/>
      <c r="B96" s="181" t="s">
        <v>130</v>
      </c>
      <c r="C96" s="182" t="s">
        <v>131</v>
      </c>
      <c r="D96" s="183"/>
      <c r="E96" s="183"/>
      <c r="F96" s="190" t="s">
        <v>24</v>
      </c>
      <c r="G96" s="191"/>
      <c r="H96" s="191"/>
      <c r="I96" s="191">
        <f>'01 01 Pol'!G8+'01 05 Pol'!G274</f>
        <v>0</v>
      </c>
      <c r="J96" s="187" t="str">
        <f>IF(I121=0,"",I96/I121*100)</f>
        <v/>
      </c>
    </row>
    <row r="97" spans="1:10" ht="36.75" customHeight="1" x14ac:dyDescent="0.2">
      <c r="A97" s="176"/>
      <c r="B97" s="181" t="s">
        <v>132</v>
      </c>
      <c r="C97" s="182" t="s">
        <v>133</v>
      </c>
      <c r="D97" s="183"/>
      <c r="E97" s="183"/>
      <c r="F97" s="190" t="s">
        <v>25</v>
      </c>
      <c r="G97" s="191"/>
      <c r="H97" s="191"/>
      <c r="I97" s="191">
        <f>'01 03a Pol'!G77+'01 04 Pol'!G289+'01 05 Pol'!G277</f>
        <v>0</v>
      </c>
      <c r="J97" s="187" t="str">
        <f>IF(I121=0,"",I97/I121*100)</f>
        <v/>
      </c>
    </row>
    <row r="98" spans="1:10" ht="36.75" customHeight="1" x14ac:dyDescent="0.2">
      <c r="A98" s="176"/>
      <c r="B98" s="181" t="s">
        <v>134</v>
      </c>
      <c r="C98" s="182" t="s">
        <v>135</v>
      </c>
      <c r="D98" s="183"/>
      <c r="E98" s="183"/>
      <c r="F98" s="190" t="s">
        <v>25</v>
      </c>
      <c r="G98" s="191"/>
      <c r="H98" s="191"/>
      <c r="I98" s="191">
        <f>'01 03a Pol'!G85+'01 04 Pol'!G312+'01 05 Pol'!G296</f>
        <v>0</v>
      </c>
      <c r="J98" s="187" t="str">
        <f>IF(I121=0,"",I98/I121*100)</f>
        <v/>
      </c>
    </row>
    <row r="99" spans="1:10" ht="36.75" customHeight="1" x14ac:dyDescent="0.2">
      <c r="A99" s="176"/>
      <c r="B99" s="181" t="s">
        <v>136</v>
      </c>
      <c r="C99" s="182" t="s">
        <v>137</v>
      </c>
      <c r="D99" s="183"/>
      <c r="E99" s="183"/>
      <c r="F99" s="190" t="s">
        <v>25</v>
      </c>
      <c r="G99" s="191"/>
      <c r="H99" s="191"/>
      <c r="I99" s="191">
        <f>'01 03a Pol'!G90+'01 04 Pol'!G335+'01 05 Pol'!G317+'01 06 Pol'!G47+'01 08b Pol'!G8+'01 09 Pol'!G14</f>
        <v>0</v>
      </c>
      <c r="J99" s="187" t="str">
        <f>IF(I121=0,"",I99/I121*100)</f>
        <v/>
      </c>
    </row>
    <row r="100" spans="1:10" ht="36.75" customHeight="1" x14ac:dyDescent="0.2">
      <c r="A100" s="176"/>
      <c r="B100" s="181" t="s">
        <v>138</v>
      </c>
      <c r="C100" s="182" t="s">
        <v>139</v>
      </c>
      <c r="D100" s="183"/>
      <c r="E100" s="183"/>
      <c r="F100" s="190" t="s">
        <v>25</v>
      </c>
      <c r="G100" s="191"/>
      <c r="H100" s="191"/>
      <c r="I100" s="191">
        <f>'01 08a Pol'!G107</f>
        <v>0</v>
      </c>
      <c r="J100" s="187" t="str">
        <f>IF(I121=0,"",I100/I121*100)</f>
        <v/>
      </c>
    </row>
    <row r="101" spans="1:10" ht="36.75" customHeight="1" x14ac:dyDescent="0.2">
      <c r="A101" s="176"/>
      <c r="B101" s="181" t="s">
        <v>140</v>
      </c>
      <c r="C101" s="182" t="s">
        <v>141</v>
      </c>
      <c r="D101" s="183"/>
      <c r="E101" s="183"/>
      <c r="F101" s="190" t="s">
        <v>25</v>
      </c>
      <c r="G101" s="191"/>
      <c r="H101" s="191"/>
      <c r="I101" s="191">
        <f>'01 08b Pol'!G17</f>
        <v>0</v>
      </c>
      <c r="J101" s="187" t="str">
        <f>IF(I121=0,"",I101/I121*100)</f>
        <v/>
      </c>
    </row>
    <row r="102" spans="1:10" ht="36.75" customHeight="1" x14ac:dyDescent="0.2">
      <c r="A102" s="176"/>
      <c r="B102" s="181" t="s">
        <v>142</v>
      </c>
      <c r="C102" s="182" t="s">
        <v>143</v>
      </c>
      <c r="D102" s="183"/>
      <c r="E102" s="183"/>
      <c r="F102" s="190" t="s">
        <v>25</v>
      </c>
      <c r="G102" s="191"/>
      <c r="H102" s="191"/>
      <c r="I102" s="191">
        <f>'01 05 Pol'!G328</f>
        <v>0</v>
      </c>
      <c r="J102" s="187" t="str">
        <f>IF(I121=0,"",I102/I121*100)</f>
        <v/>
      </c>
    </row>
    <row r="103" spans="1:10" ht="36.75" customHeight="1" x14ac:dyDescent="0.2">
      <c r="A103" s="176"/>
      <c r="B103" s="181" t="s">
        <v>144</v>
      </c>
      <c r="C103" s="182" t="s">
        <v>145</v>
      </c>
      <c r="D103" s="183"/>
      <c r="E103" s="183"/>
      <c r="F103" s="190" t="s">
        <v>25</v>
      </c>
      <c r="G103" s="191"/>
      <c r="H103" s="191"/>
      <c r="I103" s="191">
        <f>'01 05 Pol'!G332</f>
        <v>0</v>
      </c>
      <c r="J103" s="187" t="str">
        <f>IF(I121=0,"",I103/I121*100)</f>
        <v/>
      </c>
    </row>
    <row r="104" spans="1:10" ht="36.75" customHeight="1" x14ac:dyDescent="0.2">
      <c r="A104" s="176"/>
      <c r="B104" s="181" t="s">
        <v>146</v>
      </c>
      <c r="C104" s="182" t="s">
        <v>147</v>
      </c>
      <c r="D104" s="183"/>
      <c r="E104" s="183"/>
      <c r="F104" s="190" t="s">
        <v>25</v>
      </c>
      <c r="G104" s="191"/>
      <c r="H104" s="191"/>
      <c r="I104" s="191">
        <f>'01 05 Pol'!G348+'01 09 Pol'!G25</f>
        <v>0</v>
      </c>
      <c r="J104" s="187" t="str">
        <f>IF(I121=0,"",I104/I121*100)</f>
        <v/>
      </c>
    </row>
    <row r="105" spans="1:10" ht="36.75" customHeight="1" x14ac:dyDescent="0.2">
      <c r="A105" s="176"/>
      <c r="B105" s="181" t="s">
        <v>148</v>
      </c>
      <c r="C105" s="182" t="s">
        <v>149</v>
      </c>
      <c r="D105" s="183"/>
      <c r="E105" s="183"/>
      <c r="F105" s="190" t="s">
        <v>25</v>
      </c>
      <c r="G105" s="191"/>
      <c r="H105" s="191"/>
      <c r="I105" s="191">
        <f>'01 05 Pol'!G354</f>
        <v>0</v>
      </c>
      <c r="J105" s="187" t="str">
        <f>IF(I121=0,"",I105/I121*100)</f>
        <v/>
      </c>
    </row>
    <row r="106" spans="1:10" ht="36.75" customHeight="1" x14ac:dyDescent="0.2">
      <c r="A106" s="176"/>
      <c r="B106" s="181" t="s">
        <v>150</v>
      </c>
      <c r="C106" s="182" t="s">
        <v>151</v>
      </c>
      <c r="D106" s="183"/>
      <c r="E106" s="183"/>
      <c r="F106" s="190" t="s">
        <v>25</v>
      </c>
      <c r="G106" s="191"/>
      <c r="H106" s="191"/>
      <c r="I106" s="191">
        <f>'01 03a Pol'!G94+'01 09 Pol'!G41</f>
        <v>0</v>
      </c>
      <c r="J106" s="187" t="str">
        <f>IF(I121=0,"",I106/I121*100)</f>
        <v/>
      </c>
    </row>
    <row r="107" spans="1:10" ht="36.75" customHeight="1" x14ac:dyDescent="0.2">
      <c r="A107" s="176"/>
      <c r="B107" s="181" t="s">
        <v>152</v>
      </c>
      <c r="C107" s="182" t="s">
        <v>153</v>
      </c>
      <c r="D107" s="183"/>
      <c r="E107" s="183"/>
      <c r="F107" s="190" t="s">
        <v>25</v>
      </c>
      <c r="G107" s="191"/>
      <c r="H107" s="191"/>
      <c r="I107" s="191">
        <f>'01 03a Pol'!G98+'01 04 Pol'!G350+'01 06 Pol'!G56</f>
        <v>0</v>
      </c>
      <c r="J107" s="187" t="str">
        <f>IF(I121=0,"",I107/I121*100)</f>
        <v/>
      </c>
    </row>
    <row r="108" spans="1:10" ht="36.75" customHeight="1" x14ac:dyDescent="0.2">
      <c r="A108" s="176"/>
      <c r="B108" s="181" t="s">
        <v>154</v>
      </c>
      <c r="C108" s="182" t="s">
        <v>155</v>
      </c>
      <c r="D108" s="183"/>
      <c r="E108" s="183"/>
      <c r="F108" s="190" t="s">
        <v>25</v>
      </c>
      <c r="G108" s="191"/>
      <c r="H108" s="191"/>
      <c r="I108" s="191">
        <f>'01 03a Pol'!G106+'01 04 Pol'!G361+'01 06 Pol'!G60</f>
        <v>0</v>
      </c>
      <c r="J108" s="187" t="str">
        <f>IF(I121=0,"",I108/I121*100)</f>
        <v/>
      </c>
    </row>
    <row r="109" spans="1:10" ht="36.75" customHeight="1" x14ac:dyDescent="0.2">
      <c r="A109" s="176"/>
      <c r="B109" s="181" t="s">
        <v>156</v>
      </c>
      <c r="C109" s="182" t="s">
        <v>157</v>
      </c>
      <c r="D109" s="183"/>
      <c r="E109" s="183"/>
      <c r="F109" s="190" t="s">
        <v>25</v>
      </c>
      <c r="G109" s="191"/>
      <c r="H109" s="191"/>
      <c r="I109" s="191">
        <f>'01 03b Pol'!G8</f>
        <v>0</v>
      </c>
      <c r="J109" s="187" t="str">
        <f>IF(I121=0,"",I109/I121*100)</f>
        <v/>
      </c>
    </row>
    <row r="110" spans="1:10" ht="36.75" customHeight="1" x14ac:dyDescent="0.2">
      <c r="A110" s="176"/>
      <c r="B110" s="181" t="s">
        <v>158</v>
      </c>
      <c r="C110" s="182" t="s">
        <v>159</v>
      </c>
      <c r="D110" s="183"/>
      <c r="E110" s="183"/>
      <c r="F110" s="190" t="s">
        <v>25</v>
      </c>
      <c r="G110" s="191"/>
      <c r="H110" s="191"/>
      <c r="I110" s="191">
        <f>'01 03a Pol'!G128+'01 04 Pol'!G373+'01 05 Pol'!G360+'01 06 Pol'!G72+'01 07 Pol'!G8</f>
        <v>0</v>
      </c>
      <c r="J110" s="187" t="str">
        <f>IF(I121=0,"",I110/I121*100)</f>
        <v/>
      </c>
    </row>
    <row r="111" spans="1:10" ht="36.75" customHeight="1" x14ac:dyDescent="0.2">
      <c r="A111" s="176"/>
      <c r="B111" s="181" t="s">
        <v>160</v>
      </c>
      <c r="C111" s="182" t="s">
        <v>161</v>
      </c>
      <c r="D111" s="183"/>
      <c r="E111" s="183"/>
      <c r="F111" s="190" t="s">
        <v>25</v>
      </c>
      <c r="G111" s="191"/>
      <c r="H111" s="191"/>
      <c r="I111" s="191">
        <f>'01 05 Pol'!G422</f>
        <v>0</v>
      </c>
      <c r="J111" s="187" t="str">
        <f>IF(I121=0,"",I111/I121*100)</f>
        <v/>
      </c>
    </row>
    <row r="112" spans="1:10" ht="36.75" customHeight="1" x14ac:dyDescent="0.2">
      <c r="A112" s="176"/>
      <c r="B112" s="181" t="s">
        <v>162</v>
      </c>
      <c r="C112" s="182" t="s">
        <v>163</v>
      </c>
      <c r="D112" s="183"/>
      <c r="E112" s="183"/>
      <c r="F112" s="190" t="s">
        <v>25</v>
      </c>
      <c r="G112" s="191"/>
      <c r="H112" s="191"/>
      <c r="I112" s="191">
        <f>'01 05 Pol'!G473</f>
        <v>0</v>
      </c>
      <c r="J112" s="187" t="str">
        <f>IF(I121=0,"",I112/I121*100)</f>
        <v/>
      </c>
    </row>
    <row r="113" spans="1:10" ht="36.75" customHeight="1" x14ac:dyDescent="0.2">
      <c r="A113" s="176"/>
      <c r="B113" s="181" t="s">
        <v>164</v>
      </c>
      <c r="C113" s="182" t="s">
        <v>165</v>
      </c>
      <c r="D113" s="183"/>
      <c r="E113" s="183"/>
      <c r="F113" s="190" t="s">
        <v>25</v>
      </c>
      <c r="G113" s="191"/>
      <c r="H113" s="191"/>
      <c r="I113" s="191">
        <f>'01 05 Pol'!G477+'01 06 Pol'!G83</f>
        <v>0</v>
      </c>
      <c r="J113" s="187" t="str">
        <f>IF(I121=0,"",I113/I121*100)</f>
        <v/>
      </c>
    </row>
    <row r="114" spans="1:10" ht="36.75" customHeight="1" x14ac:dyDescent="0.2">
      <c r="A114" s="176"/>
      <c r="B114" s="181" t="s">
        <v>166</v>
      </c>
      <c r="C114" s="182" t="s">
        <v>167</v>
      </c>
      <c r="D114" s="183"/>
      <c r="E114" s="183"/>
      <c r="F114" s="190" t="s">
        <v>25</v>
      </c>
      <c r="G114" s="191"/>
      <c r="H114" s="191"/>
      <c r="I114" s="191">
        <f>'01 05 Pol'!G485</f>
        <v>0</v>
      </c>
      <c r="J114" s="187" t="str">
        <f>IF(I121=0,"",I114/I121*100)</f>
        <v/>
      </c>
    </row>
    <row r="115" spans="1:10" ht="36.75" customHeight="1" x14ac:dyDescent="0.2">
      <c r="A115" s="176"/>
      <c r="B115" s="181" t="s">
        <v>168</v>
      </c>
      <c r="C115" s="182" t="s">
        <v>169</v>
      </c>
      <c r="D115" s="183"/>
      <c r="E115" s="183"/>
      <c r="F115" s="190" t="s">
        <v>25</v>
      </c>
      <c r="G115" s="191"/>
      <c r="H115" s="191"/>
      <c r="I115" s="191">
        <f>'01 04 Pol'!G388+'01 05 Pol'!G507+'01 06 Pol'!G119+'01 09 Pol'!G46</f>
        <v>0</v>
      </c>
      <c r="J115" s="187" t="str">
        <f>IF(I121=0,"",I115/I121*100)</f>
        <v/>
      </c>
    </row>
    <row r="116" spans="1:10" ht="36.75" customHeight="1" x14ac:dyDescent="0.2">
      <c r="A116" s="176"/>
      <c r="B116" s="181" t="s">
        <v>170</v>
      </c>
      <c r="C116" s="182" t="s">
        <v>171</v>
      </c>
      <c r="D116" s="183"/>
      <c r="E116" s="183"/>
      <c r="F116" s="190" t="s">
        <v>25</v>
      </c>
      <c r="G116" s="191"/>
      <c r="H116" s="191"/>
      <c r="I116" s="191">
        <f>'01 04 Pol'!G398+'01 05 Pol'!G538</f>
        <v>0</v>
      </c>
      <c r="J116" s="187" t="str">
        <f>IF(I121=0,"",I116/I121*100)</f>
        <v/>
      </c>
    </row>
    <row r="117" spans="1:10" ht="36.75" customHeight="1" x14ac:dyDescent="0.2">
      <c r="A117" s="176"/>
      <c r="B117" s="181" t="s">
        <v>172</v>
      </c>
      <c r="C117" s="182" t="s">
        <v>173</v>
      </c>
      <c r="D117" s="183"/>
      <c r="E117" s="183"/>
      <c r="F117" s="190" t="s">
        <v>26</v>
      </c>
      <c r="G117" s="191"/>
      <c r="H117" s="191"/>
      <c r="I117" s="191">
        <f>'01 09 Pol'!G50+'01 10 Pol'!G47+'01 10 Pol'!G147+'01 11 Pol'!G8+'01 12 Pol'!G8</f>
        <v>0</v>
      </c>
      <c r="J117" s="187" t="str">
        <f>IF(I121=0,"",I117/I121*100)</f>
        <v/>
      </c>
    </row>
    <row r="118" spans="1:10" ht="36.75" customHeight="1" x14ac:dyDescent="0.2">
      <c r="A118" s="176"/>
      <c r="B118" s="181" t="s">
        <v>174</v>
      </c>
      <c r="C118" s="182" t="s">
        <v>175</v>
      </c>
      <c r="D118" s="183"/>
      <c r="E118" s="183"/>
      <c r="F118" s="190" t="s">
        <v>26</v>
      </c>
      <c r="G118" s="191"/>
      <c r="H118" s="191"/>
      <c r="I118" s="191">
        <f>'01 10 Pol'!G126+'01 12 Pol'!G13</f>
        <v>0</v>
      </c>
      <c r="J118" s="187" t="str">
        <f>IF(I121=0,"",I118/I121*100)</f>
        <v/>
      </c>
    </row>
    <row r="119" spans="1:10" ht="36.75" customHeight="1" x14ac:dyDescent="0.2">
      <c r="A119" s="176"/>
      <c r="B119" s="181" t="s">
        <v>176</v>
      </c>
      <c r="C119" s="182" t="s">
        <v>177</v>
      </c>
      <c r="D119" s="183"/>
      <c r="E119" s="183"/>
      <c r="F119" s="190" t="s">
        <v>26</v>
      </c>
      <c r="G119" s="191"/>
      <c r="H119" s="191"/>
      <c r="I119" s="191">
        <f>'01 02 Pol'!G8</f>
        <v>0</v>
      </c>
      <c r="J119" s="187" t="str">
        <f>IF(I121=0,"",I119/I121*100)</f>
        <v/>
      </c>
    </row>
    <row r="120" spans="1:10" ht="36.75" customHeight="1" x14ac:dyDescent="0.2">
      <c r="A120" s="176"/>
      <c r="B120" s="181" t="s">
        <v>178</v>
      </c>
      <c r="C120" s="182" t="s">
        <v>179</v>
      </c>
      <c r="D120" s="183"/>
      <c r="E120" s="183"/>
      <c r="F120" s="190" t="s">
        <v>180</v>
      </c>
      <c r="G120" s="191"/>
      <c r="H120" s="191"/>
      <c r="I120" s="191">
        <f>'01 03a Pol'!G134+'01 03b Pol'!G35+'01 05 Pol'!G555+'01 06 Pol'!G122+'01 08a Pol'!G120+'01 08b Pol'!G34+'01 09 Pol'!G55+'01 10 Pol'!G138+'01 11 Pol'!G44</f>
        <v>0</v>
      </c>
      <c r="J120" s="187" t="str">
        <f>IF(I121=0,"",I120/I121*100)</f>
        <v/>
      </c>
    </row>
    <row r="121" spans="1:10" ht="25.5" customHeight="1" x14ac:dyDescent="0.2">
      <c r="A121" s="177"/>
      <c r="B121" s="184" t="s">
        <v>1</v>
      </c>
      <c r="C121" s="185"/>
      <c r="D121" s="186"/>
      <c r="E121" s="186"/>
      <c r="F121" s="192"/>
      <c r="G121" s="193"/>
      <c r="H121" s="193"/>
      <c r="I121" s="193">
        <f>SUM(I79:I120)</f>
        <v>0</v>
      </c>
      <c r="J121" s="188">
        <f>SUM(J79:J120)</f>
        <v>0</v>
      </c>
    </row>
    <row r="122" spans="1:10" x14ac:dyDescent="0.2">
      <c r="F122" s="133"/>
      <c r="G122" s="133"/>
      <c r="H122" s="133"/>
      <c r="I122" s="133"/>
      <c r="J122" s="189"/>
    </row>
    <row r="123" spans="1:10" x14ac:dyDescent="0.2">
      <c r="F123" s="133"/>
      <c r="G123" s="133"/>
      <c r="H123" s="133"/>
      <c r="I123" s="133"/>
      <c r="J123" s="189"/>
    </row>
    <row r="124" spans="1:10" x14ac:dyDescent="0.2">
      <c r="F124" s="133"/>
      <c r="G124" s="133"/>
      <c r="H124" s="133"/>
      <c r="I124" s="133"/>
      <c r="J124" s="189"/>
    </row>
  </sheetData>
  <sheetProtection algorithmName="SHA-512" hashValue="oWCW34Mnsr1M64cKKtQjwAYOZvZuSId6inJCliZv5nK1WJH6SrzY0KnidMYHxxidf4r0lWRtXx6Ot4f9oXMs1Q==" saltValue="Yaa1tgUP8LZkgswIo0VQy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1">
    <mergeCell ref="C116:E116"/>
    <mergeCell ref="C117:E117"/>
    <mergeCell ref="C118:E118"/>
    <mergeCell ref="C119:E119"/>
    <mergeCell ref="C120:E120"/>
    <mergeCell ref="C111:E111"/>
    <mergeCell ref="C112:E112"/>
    <mergeCell ref="C113:E113"/>
    <mergeCell ref="C114:E114"/>
    <mergeCell ref="C115:E115"/>
    <mergeCell ref="C106:E106"/>
    <mergeCell ref="C107:E107"/>
    <mergeCell ref="C108:E108"/>
    <mergeCell ref="C109:E109"/>
    <mergeCell ref="C110:E110"/>
    <mergeCell ref="C101:E101"/>
    <mergeCell ref="C102:E102"/>
    <mergeCell ref="C103:E103"/>
    <mergeCell ref="C104:E104"/>
    <mergeCell ref="C105:E105"/>
    <mergeCell ref="C96:E96"/>
    <mergeCell ref="C97:E97"/>
    <mergeCell ref="C98:E98"/>
    <mergeCell ref="C99:E99"/>
    <mergeCell ref="C100:E100"/>
    <mergeCell ref="C91:E91"/>
    <mergeCell ref="C92:E92"/>
    <mergeCell ref="C93:E93"/>
    <mergeCell ref="C94:E94"/>
    <mergeCell ref="C95:E95"/>
    <mergeCell ref="C86:E86"/>
    <mergeCell ref="C87:E87"/>
    <mergeCell ref="C88:E88"/>
    <mergeCell ref="C89:E89"/>
    <mergeCell ref="C90:E90"/>
    <mergeCell ref="C81:E81"/>
    <mergeCell ref="C82:E82"/>
    <mergeCell ref="C83:E83"/>
    <mergeCell ref="C84:E84"/>
    <mergeCell ref="C85:E85"/>
    <mergeCell ref="C54:E54"/>
    <mergeCell ref="C55:E55"/>
    <mergeCell ref="B56:E56"/>
    <mergeCell ref="C79:E79"/>
    <mergeCell ref="C80:E80"/>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7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7" t="s">
        <v>6</v>
      </c>
      <c r="B1" s="107"/>
      <c r="C1" s="108"/>
      <c r="D1" s="107"/>
      <c r="E1" s="107"/>
      <c r="F1" s="107"/>
      <c r="G1" s="107"/>
    </row>
    <row r="2" spans="1:7" ht="24.95" customHeight="1" x14ac:dyDescent="0.2">
      <c r="A2" s="50" t="s">
        <v>7</v>
      </c>
      <c r="B2" s="49"/>
      <c r="C2" s="109"/>
      <c r="D2" s="109"/>
      <c r="E2" s="109"/>
      <c r="F2" s="109"/>
      <c r="G2" s="110"/>
    </row>
    <row r="3" spans="1:7" ht="24.95" customHeight="1" x14ac:dyDescent="0.2">
      <c r="A3" s="50" t="s">
        <v>8</v>
      </c>
      <c r="B3" s="49"/>
      <c r="C3" s="109"/>
      <c r="D3" s="109"/>
      <c r="E3" s="109"/>
      <c r="F3" s="109"/>
      <c r="G3" s="110"/>
    </row>
    <row r="4" spans="1:7" ht="24.95" customHeight="1" x14ac:dyDescent="0.2">
      <c r="A4" s="50" t="s">
        <v>9</v>
      </c>
      <c r="B4" s="49"/>
      <c r="C4" s="109"/>
      <c r="D4" s="109"/>
      <c r="E4" s="109"/>
      <c r="F4" s="109"/>
      <c r="G4" s="110"/>
    </row>
    <row r="5" spans="1:7" x14ac:dyDescent="0.2">
      <c r="B5" s="4"/>
      <c r="C5" s="5"/>
      <c r="D5" s="6"/>
    </row>
  </sheetData>
  <sheetProtection algorithmName="SHA-512" hashValue="t2OLUIpws8zios4R2gqnRYjVC0HjvdU46ymu2Er7PPQVCQKNZmncVYqVYmnDLfJT1HIOqjZ0KdbgFmo6H+E5dA==" saltValue="KfmWjGyIcdgeuM/0smcaE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B8FAE-0969-4747-BC9D-020557D2EB8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47</v>
      </c>
      <c r="C4" s="202" t="s">
        <v>27</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130</v>
      </c>
      <c r="C8" s="246" t="s">
        <v>131</v>
      </c>
      <c r="D8" s="231"/>
      <c r="E8" s="232"/>
      <c r="F8" s="233"/>
      <c r="G8" s="233">
        <f>SUMIF(AG9:AG40,"&lt;&gt;NOR",G9:G40)</f>
        <v>0</v>
      </c>
      <c r="H8" s="233"/>
      <c r="I8" s="233">
        <f>SUM(I9:I40)</f>
        <v>0</v>
      </c>
      <c r="J8" s="233"/>
      <c r="K8" s="233">
        <f>SUM(K9:K40)</f>
        <v>0</v>
      </c>
      <c r="L8" s="233"/>
      <c r="M8" s="233">
        <f>SUM(M9:M40)</f>
        <v>0</v>
      </c>
      <c r="N8" s="232"/>
      <c r="O8" s="232">
        <f>SUM(O9:O40)</f>
        <v>0</v>
      </c>
      <c r="P8" s="232"/>
      <c r="Q8" s="232">
        <f>SUM(Q9:Q40)</f>
        <v>0</v>
      </c>
      <c r="R8" s="233"/>
      <c r="S8" s="233"/>
      <c r="T8" s="234"/>
      <c r="U8" s="228"/>
      <c r="V8" s="228">
        <f>SUM(V9:V40)</f>
        <v>0</v>
      </c>
      <c r="W8" s="228"/>
      <c r="X8" s="228"/>
      <c r="Y8" s="228"/>
      <c r="AG8" t="s">
        <v>211</v>
      </c>
    </row>
    <row r="9" spans="1:60" outlineLevel="1" x14ac:dyDescent="0.2">
      <c r="A9" s="236">
        <v>1</v>
      </c>
      <c r="B9" s="237" t="s">
        <v>212</v>
      </c>
      <c r="C9" s="247" t="s">
        <v>213</v>
      </c>
      <c r="D9" s="238" t="s">
        <v>214</v>
      </c>
      <c r="E9" s="239">
        <v>1</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215</v>
      </c>
      <c r="T9" s="242" t="s">
        <v>216</v>
      </c>
      <c r="U9" s="221">
        <v>0</v>
      </c>
      <c r="V9" s="221">
        <f>ROUND(E9*U9,2)</f>
        <v>0</v>
      </c>
      <c r="W9" s="221"/>
      <c r="X9" s="221" t="s">
        <v>217</v>
      </c>
      <c r="Y9" s="221" t="s">
        <v>218</v>
      </c>
      <c r="Z9" s="210"/>
      <c r="AA9" s="210"/>
      <c r="AB9" s="210"/>
      <c r="AC9" s="210"/>
      <c r="AD9" s="210"/>
      <c r="AE9" s="210"/>
      <c r="AF9" s="210"/>
      <c r="AG9" s="210" t="s">
        <v>219</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220</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2" x14ac:dyDescent="0.2">
      <c r="A11" s="217"/>
      <c r="B11" s="218"/>
      <c r="C11" s="249" t="s">
        <v>97</v>
      </c>
      <c r="D11" s="226"/>
      <c r="E11" s="227">
        <v>1</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6">
        <v>2</v>
      </c>
      <c r="B12" s="237" t="s">
        <v>223</v>
      </c>
      <c r="C12" s="247" t="s">
        <v>224</v>
      </c>
      <c r="D12" s="238" t="s">
        <v>214</v>
      </c>
      <c r="E12" s="239">
        <v>1</v>
      </c>
      <c r="F12" s="240"/>
      <c r="G12" s="241">
        <f>ROUND(E12*F12,2)</f>
        <v>0</v>
      </c>
      <c r="H12" s="240"/>
      <c r="I12" s="241">
        <f>ROUND(E12*H12,2)</f>
        <v>0</v>
      </c>
      <c r="J12" s="240"/>
      <c r="K12" s="241">
        <f>ROUND(E12*J12,2)</f>
        <v>0</v>
      </c>
      <c r="L12" s="241">
        <v>21</v>
      </c>
      <c r="M12" s="241">
        <f>G12*(1+L12/100)</f>
        <v>0</v>
      </c>
      <c r="N12" s="239">
        <v>0</v>
      </c>
      <c r="O12" s="239">
        <f>ROUND(E12*N12,2)</f>
        <v>0</v>
      </c>
      <c r="P12" s="239">
        <v>0</v>
      </c>
      <c r="Q12" s="239">
        <f>ROUND(E12*P12,2)</f>
        <v>0</v>
      </c>
      <c r="R12" s="241"/>
      <c r="S12" s="241" t="s">
        <v>215</v>
      </c>
      <c r="T12" s="242" t="s">
        <v>216</v>
      </c>
      <c r="U12" s="221">
        <v>0</v>
      </c>
      <c r="V12" s="221">
        <f>ROUND(E12*U12,2)</f>
        <v>0</v>
      </c>
      <c r="W12" s="221"/>
      <c r="X12" s="221" t="s">
        <v>217</v>
      </c>
      <c r="Y12" s="221" t="s">
        <v>218</v>
      </c>
      <c r="Z12" s="210"/>
      <c r="AA12" s="210"/>
      <c r="AB12" s="210"/>
      <c r="AC12" s="210"/>
      <c r="AD12" s="210"/>
      <c r="AE12" s="210"/>
      <c r="AF12" s="210"/>
      <c r="AG12" s="210" t="s">
        <v>219</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8" t="s">
        <v>225</v>
      </c>
      <c r="D13" s="243"/>
      <c r="E13" s="243"/>
      <c r="F13" s="243"/>
      <c r="G13" s="243"/>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221</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3" x14ac:dyDescent="0.2">
      <c r="A14" s="217"/>
      <c r="B14" s="218"/>
      <c r="C14" s="250" t="s">
        <v>256</v>
      </c>
      <c r="D14" s="244"/>
      <c r="E14" s="244"/>
      <c r="F14" s="244"/>
      <c r="G14" s="244"/>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221</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3" x14ac:dyDescent="0.2">
      <c r="A15" s="217"/>
      <c r="B15" s="218"/>
      <c r="C15" s="250" t="s">
        <v>226</v>
      </c>
      <c r="D15" s="244"/>
      <c r="E15" s="244"/>
      <c r="F15" s="244"/>
      <c r="G15" s="244"/>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221</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3" x14ac:dyDescent="0.2">
      <c r="A16" s="217"/>
      <c r="B16" s="218"/>
      <c r="C16" s="250" t="s">
        <v>227</v>
      </c>
      <c r="D16" s="244"/>
      <c r="E16" s="244"/>
      <c r="F16" s="244"/>
      <c r="G16" s="244"/>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221</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3" x14ac:dyDescent="0.2">
      <c r="A17" s="217"/>
      <c r="B17" s="218"/>
      <c r="C17" s="250" t="s">
        <v>228</v>
      </c>
      <c r="D17" s="244"/>
      <c r="E17" s="244"/>
      <c r="F17" s="244"/>
      <c r="G17" s="244"/>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221</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2" x14ac:dyDescent="0.2">
      <c r="A18" s="217"/>
      <c r="B18" s="218"/>
      <c r="C18" s="249" t="s">
        <v>97</v>
      </c>
      <c r="D18" s="226"/>
      <c r="E18" s="227">
        <v>1</v>
      </c>
      <c r="F18" s="221"/>
      <c r="G18" s="221"/>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222</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36">
        <v>3</v>
      </c>
      <c r="B19" s="237" t="s">
        <v>229</v>
      </c>
      <c r="C19" s="247" t="s">
        <v>230</v>
      </c>
      <c r="D19" s="238" t="s">
        <v>214</v>
      </c>
      <c r="E19" s="239">
        <v>1</v>
      </c>
      <c r="F19" s="240"/>
      <c r="G19" s="241">
        <f>ROUND(E19*F19,2)</f>
        <v>0</v>
      </c>
      <c r="H19" s="240"/>
      <c r="I19" s="241">
        <f>ROUND(E19*H19,2)</f>
        <v>0</v>
      </c>
      <c r="J19" s="240"/>
      <c r="K19" s="241">
        <f>ROUND(E19*J19,2)</f>
        <v>0</v>
      </c>
      <c r="L19" s="241">
        <v>21</v>
      </c>
      <c r="M19" s="241">
        <f>G19*(1+L19/100)</f>
        <v>0</v>
      </c>
      <c r="N19" s="239">
        <v>0</v>
      </c>
      <c r="O19" s="239">
        <f>ROUND(E19*N19,2)</f>
        <v>0</v>
      </c>
      <c r="P19" s="239">
        <v>0</v>
      </c>
      <c r="Q19" s="239">
        <f>ROUND(E19*P19,2)</f>
        <v>0</v>
      </c>
      <c r="R19" s="241"/>
      <c r="S19" s="241" t="s">
        <v>215</v>
      </c>
      <c r="T19" s="242" t="s">
        <v>216</v>
      </c>
      <c r="U19" s="221">
        <v>0</v>
      </c>
      <c r="V19" s="221">
        <f>ROUND(E19*U19,2)</f>
        <v>0</v>
      </c>
      <c r="W19" s="221"/>
      <c r="X19" s="221" t="s">
        <v>217</v>
      </c>
      <c r="Y19" s="221" t="s">
        <v>218</v>
      </c>
      <c r="Z19" s="210"/>
      <c r="AA19" s="210"/>
      <c r="AB19" s="210"/>
      <c r="AC19" s="210"/>
      <c r="AD19" s="210"/>
      <c r="AE19" s="210"/>
      <c r="AF19" s="210"/>
      <c r="AG19" s="210" t="s">
        <v>219</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2" x14ac:dyDescent="0.2">
      <c r="A20" s="217"/>
      <c r="B20" s="218"/>
      <c r="C20" s="248" t="s">
        <v>231</v>
      </c>
      <c r="D20" s="243"/>
      <c r="E20" s="243"/>
      <c r="F20" s="243"/>
      <c r="G20" s="243"/>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221</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9" t="s">
        <v>97</v>
      </c>
      <c r="D21" s="226"/>
      <c r="E21" s="227">
        <v>1</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4</v>
      </c>
      <c r="B22" s="237" t="s">
        <v>232</v>
      </c>
      <c r="C22" s="247" t="s">
        <v>233</v>
      </c>
      <c r="D22" s="238" t="s">
        <v>214</v>
      </c>
      <c r="E22" s="239">
        <v>1</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215</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ht="22.5" outlineLevel="2" x14ac:dyDescent="0.2">
      <c r="A23" s="217"/>
      <c r="B23" s="218"/>
      <c r="C23" s="248" t="s">
        <v>235</v>
      </c>
      <c r="D23" s="243"/>
      <c r="E23" s="243"/>
      <c r="F23" s="243"/>
      <c r="G23" s="243"/>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221</v>
      </c>
      <c r="AH23" s="210"/>
      <c r="AI23" s="210"/>
      <c r="AJ23" s="210"/>
      <c r="AK23" s="210"/>
      <c r="AL23" s="210"/>
      <c r="AM23" s="210"/>
      <c r="AN23" s="210"/>
      <c r="AO23" s="210"/>
      <c r="AP23" s="210"/>
      <c r="AQ23" s="210"/>
      <c r="AR23" s="210"/>
      <c r="AS23" s="210"/>
      <c r="AT23" s="210"/>
      <c r="AU23" s="210"/>
      <c r="AV23" s="210"/>
      <c r="AW23" s="210"/>
      <c r="AX23" s="210"/>
      <c r="AY23" s="210"/>
      <c r="AZ23" s="210"/>
      <c r="BA23" s="245" t="str">
        <f>C23</f>
        <v>Náklady na vyhotovení návrhu dočasného dopravního značení, jeho projednání s dotčenými orgány a organizacemi, dodání dopravních značek, jejich rozmístění a přemísťování a jejich údržba v průběhu výstavby včetně následného odstranění po ukončení stavebních prací</v>
      </c>
      <c r="BB23" s="210"/>
      <c r="BC23" s="210"/>
      <c r="BD23" s="210"/>
      <c r="BE23" s="210"/>
      <c r="BF23" s="210"/>
      <c r="BG23" s="210"/>
      <c r="BH23" s="210"/>
    </row>
    <row r="24" spans="1:60" outlineLevel="2" x14ac:dyDescent="0.2">
      <c r="A24" s="217"/>
      <c r="B24" s="218"/>
      <c r="C24" s="249" t="s">
        <v>97</v>
      </c>
      <c r="D24" s="226"/>
      <c r="E24" s="227">
        <v>1</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5</v>
      </c>
      <c r="B25" s="237" t="s">
        <v>236</v>
      </c>
      <c r="C25" s="247" t="s">
        <v>237</v>
      </c>
      <c r="D25" s="238" t="s">
        <v>214</v>
      </c>
      <c r="E25" s="239">
        <v>1</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238</v>
      </c>
      <c r="T25" s="242" t="s">
        <v>216</v>
      </c>
      <c r="U25" s="221">
        <v>0</v>
      </c>
      <c r="V25" s="221">
        <f>ROUND(E25*U25,2)</f>
        <v>0</v>
      </c>
      <c r="W25" s="221"/>
      <c r="X25" s="221" t="s">
        <v>239</v>
      </c>
      <c r="Y25" s="221" t="s">
        <v>218</v>
      </c>
      <c r="Z25" s="210"/>
      <c r="AA25" s="210"/>
      <c r="AB25" s="210"/>
      <c r="AC25" s="210"/>
      <c r="AD25" s="210"/>
      <c r="AE25" s="210"/>
      <c r="AF25" s="210"/>
      <c r="AG25" s="210" t="s">
        <v>240</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8" t="s">
        <v>241</v>
      </c>
      <c r="D26" s="243"/>
      <c r="E26" s="243"/>
      <c r="F26" s="243"/>
      <c r="G26" s="243"/>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221</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3" x14ac:dyDescent="0.2">
      <c r="A27" s="217"/>
      <c r="B27" s="218"/>
      <c r="C27" s="250" t="s">
        <v>242</v>
      </c>
      <c r="D27" s="244"/>
      <c r="E27" s="244"/>
      <c r="F27" s="244"/>
      <c r="G27" s="244"/>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221</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3" x14ac:dyDescent="0.2">
      <c r="A28" s="217"/>
      <c r="B28" s="218"/>
      <c r="C28" s="250" t="s">
        <v>243</v>
      </c>
      <c r="D28" s="244"/>
      <c r="E28" s="244"/>
      <c r="F28" s="244"/>
      <c r="G28" s="244"/>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221</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50" t="s">
        <v>244</v>
      </c>
      <c r="D29" s="244"/>
      <c r="E29" s="244"/>
      <c r="F29" s="244"/>
      <c r="G29" s="244"/>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221</v>
      </c>
      <c r="AH29" s="210"/>
      <c r="AI29" s="210"/>
      <c r="AJ29" s="210"/>
      <c r="AK29" s="210"/>
      <c r="AL29" s="210"/>
      <c r="AM29" s="210"/>
      <c r="AN29" s="210"/>
      <c r="AO29" s="210"/>
      <c r="AP29" s="210"/>
      <c r="AQ29" s="210"/>
      <c r="AR29" s="210"/>
      <c r="AS29" s="210"/>
      <c r="AT29" s="210"/>
      <c r="AU29" s="210"/>
      <c r="AV29" s="210"/>
      <c r="AW29" s="210"/>
      <c r="AX29" s="210"/>
      <c r="AY29" s="210"/>
      <c r="AZ29" s="210"/>
      <c r="BA29" s="245" t="str">
        <f>C29</f>
        <v>Opatření k zabránění nadměrného zatěžování staveniště a jeho okolí prachem (např. používání krycích plachet, kropení sutě vodou).</v>
      </c>
      <c r="BB29" s="210"/>
      <c r="BC29" s="210"/>
      <c r="BD29" s="210"/>
      <c r="BE29" s="210"/>
      <c r="BF29" s="210"/>
      <c r="BG29" s="210"/>
      <c r="BH29" s="210"/>
    </row>
    <row r="30" spans="1:60" outlineLevel="3" x14ac:dyDescent="0.2">
      <c r="A30" s="217"/>
      <c r="B30" s="218"/>
      <c r="C30" s="250" t="s">
        <v>245</v>
      </c>
      <c r="D30" s="244"/>
      <c r="E30" s="244"/>
      <c r="F30" s="244"/>
      <c r="G30" s="244"/>
      <c r="H30" s="221"/>
      <c r="I30" s="221"/>
      <c r="J30" s="221"/>
      <c r="K30" s="221"/>
      <c r="L30" s="221"/>
      <c r="M30" s="221"/>
      <c r="N30" s="220"/>
      <c r="O30" s="220"/>
      <c r="P30" s="220"/>
      <c r="Q30" s="220"/>
      <c r="R30" s="221"/>
      <c r="S30" s="221"/>
      <c r="T30" s="221"/>
      <c r="U30" s="221"/>
      <c r="V30" s="221"/>
      <c r="W30" s="221"/>
      <c r="X30" s="221"/>
      <c r="Y30" s="221"/>
      <c r="Z30" s="210"/>
      <c r="AA30" s="210"/>
      <c r="AB30" s="210"/>
      <c r="AC30" s="210"/>
      <c r="AD30" s="210"/>
      <c r="AE30" s="210"/>
      <c r="AF30" s="210"/>
      <c r="AG30" s="210" t="s">
        <v>221</v>
      </c>
      <c r="AH30" s="210"/>
      <c r="AI30" s="210"/>
      <c r="AJ30" s="210"/>
      <c r="AK30" s="210"/>
      <c r="AL30" s="210"/>
      <c r="AM30" s="210"/>
      <c r="AN30" s="210"/>
      <c r="AO30" s="210"/>
      <c r="AP30" s="210"/>
      <c r="AQ30" s="210"/>
      <c r="AR30" s="210"/>
      <c r="AS30" s="210"/>
      <c r="AT30" s="210"/>
      <c r="AU30" s="210"/>
      <c r="AV30" s="210"/>
      <c r="AW30" s="210"/>
      <c r="AX30" s="210"/>
      <c r="AY30" s="210"/>
      <c r="AZ30" s="210"/>
      <c r="BA30" s="245" t="str">
        <f>C30</f>
        <v>Oplocení zařízení staveniště výšky 1,8 m, brány a označení staveniště (cca 50 m) včetně sítí na oplocení</v>
      </c>
      <c r="BB30" s="210"/>
      <c r="BC30" s="210"/>
      <c r="BD30" s="210"/>
      <c r="BE30" s="210"/>
      <c r="BF30" s="210"/>
      <c r="BG30" s="210"/>
      <c r="BH30" s="210"/>
    </row>
    <row r="31" spans="1:60" outlineLevel="2" x14ac:dyDescent="0.2">
      <c r="A31" s="217"/>
      <c r="B31" s="218"/>
      <c r="C31" s="249" t="s">
        <v>97</v>
      </c>
      <c r="D31" s="226"/>
      <c r="E31" s="227">
        <v>1</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6">
        <v>6</v>
      </c>
      <c r="B32" s="237" t="s">
        <v>246</v>
      </c>
      <c r="C32" s="247" t="s">
        <v>247</v>
      </c>
      <c r="D32" s="238" t="s">
        <v>214</v>
      </c>
      <c r="E32" s="239">
        <v>1</v>
      </c>
      <c r="F32" s="240"/>
      <c r="G32" s="241">
        <f>ROUND(E32*F32,2)</f>
        <v>0</v>
      </c>
      <c r="H32" s="240"/>
      <c r="I32" s="241">
        <f>ROUND(E32*H32,2)</f>
        <v>0</v>
      </c>
      <c r="J32" s="240"/>
      <c r="K32" s="241">
        <f>ROUND(E32*J32,2)</f>
        <v>0</v>
      </c>
      <c r="L32" s="241">
        <v>21</v>
      </c>
      <c r="M32" s="241">
        <f>G32*(1+L32/100)</f>
        <v>0</v>
      </c>
      <c r="N32" s="239">
        <v>0</v>
      </c>
      <c r="O32" s="239">
        <f>ROUND(E32*N32,2)</f>
        <v>0</v>
      </c>
      <c r="P32" s="239">
        <v>0</v>
      </c>
      <c r="Q32" s="239">
        <f>ROUND(E32*P32,2)</f>
        <v>0</v>
      </c>
      <c r="R32" s="241"/>
      <c r="S32" s="241" t="s">
        <v>238</v>
      </c>
      <c r="T32" s="242" t="s">
        <v>216</v>
      </c>
      <c r="U32" s="221">
        <v>0</v>
      </c>
      <c r="V32" s="221">
        <f>ROUND(E32*U32,2)</f>
        <v>0</v>
      </c>
      <c r="W32" s="221"/>
      <c r="X32" s="221" t="s">
        <v>239</v>
      </c>
      <c r="Y32" s="221" t="s">
        <v>218</v>
      </c>
      <c r="Z32" s="210"/>
      <c r="AA32" s="210"/>
      <c r="AB32" s="210"/>
      <c r="AC32" s="210"/>
      <c r="AD32" s="210"/>
      <c r="AE32" s="210"/>
      <c r="AF32" s="210"/>
      <c r="AG32" s="210" t="s">
        <v>248</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8" t="s">
        <v>249</v>
      </c>
      <c r="D33" s="243"/>
      <c r="E33" s="243"/>
      <c r="F33" s="243"/>
      <c r="G33" s="243"/>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221</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3" x14ac:dyDescent="0.2">
      <c r="A34" s="217"/>
      <c r="B34" s="218"/>
      <c r="C34" s="250" t="s">
        <v>250</v>
      </c>
      <c r="D34" s="244"/>
      <c r="E34" s="244"/>
      <c r="F34" s="244"/>
      <c r="G34" s="244"/>
      <c r="H34" s="221"/>
      <c r="I34" s="221"/>
      <c r="J34" s="221"/>
      <c r="K34" s="221"/>
      <c r="L34" s="221"/>
      <c r="M34" s="221"/>
      <c r="N34" s="220"/>
      <c r="O34" s="220"/>
      <c r="P34" s="220"/>
      <c r="Q34" s="220"/>
      <c r="R34" s="221"/>
      <c r="S34" s="221"/>
      <c r="T34" s="221"/>
      <c r="U34" s="221"/>
      <c r="V34" s="221"/>
      <c r="W34" s="221"/>
      <c r="X34" s="221"/>
      <c r="Y34" s="221"/>
      <c r="Z34" s="210"/>
      <c r="AA34" s="210"/>
      <c r="AB34" s="210"/>
      <c r="AC34" s="210"/>
      <c r="AD34" s="210"/>
      <c r="AE34" s="210"/>
      <c r="AF34" s="210"/>
      <c r="AG34" s="210" t="s">
        <v>221</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3" x14ac:dyDescent="0.2">
      <c r="A35" s="217"/>
      <c r="B35" s="218"/>
      <c r="C35" s="250" t="s">
        <v>243</v>
      </c>
      <c r="D35" s="244"/>
      <c r="E35" s="244"/>
      <c r="F35" s="244"/>
      <c r="G35" s="244"/>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221</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9" t="s">
        <v>97</v>
      </c>
      <c r="D36" s="226"/>
      <c r="E36" s="227">
        <v>1</v>
      </c>
      <c r="F36" s="221"/>
      <c r="G36" s="221"/>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222</v>
      </c>
      <c r="AH36" s="210">
        <v>0</v>
      </c>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6">
        <v>7</v>
      </c>
      <c r="B37" s="237" t="s">
        <v>251</v>
      </c>
      <c r="C37" s="247" t="s">
        <v>252</v>
      </c>
      <c r="D37" s="238" t="s">
        <v>214</v>
      </c>
      <c r="E37" s="239">
        <v>1</v>
      </c>
      <c r="F37" s="240"/>
      <c r="G37" s="241">
        <f>ROUND(E37*F37,2)</f>
        <v>0</v>
      </c>
      <c r="H37" s="240"/>
      <c r="I37" s="241">
        <f>ROUND(E37*H37,2)</f>
        <v>0</v>
      </c>
      <c r="J37" s="240"/>
      <c r="K37" s="241">
        <f>ROUND(E37*J37,2)</f>
        <v>0</v>
      </c>
      <c r="L37" s="241">
        <v>21</v>
      </c>
      <c r="M37" s="241">
        <f>G37*(1+L37/100)</f>
        <v>0</v>
      </c>
      <c r="N37" s="239">
        <v>0</v>
      </c>
      <c r="O37" s="239">
        <f>ROUND(E37*N37,2)</f>
        <v>0</v>
      </c>
      <c r="P37" s="239">
        <v>0</v>
      </c>
      <c r="Q37" s="239">
        <f>ROUND(E37*P37,2)</f>
        <v>0</v>
      </c>
      <c r="R37" s="241"/>
      <c r="S37" s="241" t="s">
        <v>238</v>
      </c>
      <c r="T37" s="242" t="s">
        <v>216</v>
      </c>
      <c r="U37" s="221">
        <v>0</v>
      </c>
      <c r="V37" s="221">
        <f>ROUND(E37*U37,2)</f>
        <v>0</v>
      </c>
      <c r="W37" s="221"/>
      <c r="X37" s="221" t="s">
        <v>239</v>
      </c>
      <c r="Y37" s="221" t="s">
        <v>218</v>
      </c>
      <c r="Z37" s="210"/>
      <c r="AA37" s="210"/>
      <c r="AB37" s="210"/>
      <c r="AC37" s="210"/>
      <c r="AD37" s="210"/>
      <c r="AE37" s="210"/>
      <c r="AF37" s="210"/>
      <c r="AG37" s="210" t="s">
        <v>240</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8" t="s">
        <v>253</v>
      </c>
      <c r="D38" s="243"/>
      <c r="E38" s="243"/>
      <c r="F38" s="243"/>
      <c r="G38" s="243"/>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221</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3" x14ac:dyDescent="0.2">
      <c r="A39" s="217"/>
      <c r="B39" s="218"/>
      <c r="C39" s="250" t="s">
        <v>254</v>
      </c>
      <c r="D39" s="244"/>
      <c r="E39" s="244"/>
      <c r="F39" s="244"/>
      <c r="G39" s="244"/>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221</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2" x14ac:dyDescent="0.2">
      <c r="A40" s="217"/>
      <c r="B40" s="218"/>
      <c r="C40" s="249" t="s">
        <v>97</v>
      </c>
      <c r="D40" s="226"/>
      <c r="E40" s="227">
        <v>1</v>
      </c>
      <c r="F40" s="221"/>
      <c r="G40" s="221"/>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222</v>
      </c>
      <c r="AH40" s="210">
        <v>0</v>
      </c>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x14ac:dyDescent="0.2">
      <c r="A41" s="3"/>
      <c r="B41" s="4"/>
      <c r="C41" s="251"/>
      <c r="D41" s="6"/>
      <c r="E41" s="3"/>
      <c r="F41" s="3"/>
      <c r="G41" s="3"/>
      <c r="H41" s="3"/>
      <c r="I41" s="3"/>
      <c r="J41" s="3"/>
      <c r="K41" s="3"/>
      <c r="L41" s="3"/>
      <c r="M41" s="3"/>
      <c r="N41" s="3"/>
      <c r="O41" s="3"/>
      <c r="P41" s="3"/>
      <c r="Q41" s="3"/>
      <c r="R41" s="3"/>
      <c r="S41" s="3"/>
      <c r="T41" s="3"/>
      <c r="U41" s="3"/>
      <c r="V41" s="3"/>
      <c r="W41" s="3"/>
      <c r="X41" s="3"/>
      <c r="Y41" s="3"/>
      <c r="AE41">
        <v>12</v>
      </c>
      <c r="AF41">
        <v>21</v>
      </c>
      <c r="AG41" t="s">
        <v>196</v>
      </c>
    </row>
    <row r="42" spans="1:60" x14ac:dyDescent="0.2">
      <c r="A42" s="213"/>
      <c r="B42" s="214" t="s">
        <v>29</v>
      </c>
      <c r="C42" s="252"/>
      <c r="D42" s="215"/>
      <c r="E42" s="216"/>
      <c r="F42" s="216"/>
      <c r="G42" s="235">
        <f>G8</f>
        <v>0</v>
      </c>
      <c r="H42" s="3"/>
      <c r="I42" s="3"/>
      <c r="J42" s="3"/>
      <c r="K42" s="3"/>
      <c r="L42" s="3"/>
      <c r="M42" s="3"/>
      <c r="N42" s="3"/>
      <c r="O42" s="3"/>
      <c r="P42" s="3"/>
      <c r="Q42" s="3"/>
      <c r="R42" s="3"/>
      <c r="S42" s="3"/>
      <c r="T42" s="3"/>
      <c r="U42" s="3"/>
      <c r="V42" s="3"/>
      <c r="W42" s="3"/>
      <c r="X42" s="3"/>
      <c r="Y42" s="3"/>
      <c r="AE42">
        <f>SUMIF(L7:L40,AE41,G7:G40)</f>
        <v>0</v>
      </c>
      <c r="AF42">
        <f>SUMIF(L7:L40,AF41,G7:G40)</f>
        <v>0</v>
      </c>
      <c r="AG42" t="s">
        <v>255</v>
      </c>
    </row>
    <row r="43" spans="1:60" x14ac:dyDescent="0.2">
      <c r="C43" s="253"/>
      <c r="D43" s="10"/>
      <c r="AG43" t="s">
        <v>257</v>
      </c>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GVoTlCRMd5XqWRO6W6fwXf5ZAH1+0zZK6YeMKRrk2KzOpfUBI49/AGBAM5FOChpv1+DGLsUj3Jx7uM8RR1PlTw==" saltValue="qKLpP83EY4bZZRz5w4+x0w==" spinCount="100000" sheet="1" formatRows="0"/>
  <mergeCells count="22">
    <mergeCell ref="C34:G34"/>
    <mergeCell ref="C35:G35"/>
    <mergeCell ref="C38:G38"/>
    <mergeCell ref="C39:G39"/>
    <mergeCell ref="C26:G26"/>
    <mergeCell ref="C27:G27"/>
    <mergeCell ref="C28:G28"/>
    <mergeCell ref="C29:G29"/>
    <mergeCell ref="C30:G30"/>
    <mergeCell ref="C33:G33"/>
    <mergeCell ref="C14:G14"/>
    <mergeCell ref="C15:G15"/>
    <mergeCell ref="C16:G16"/>
    <mergeCell ref="C17:G17"/>
    <mergeCell ref="C20:G20"/>
    <mergeCell ref="C23:G23"/>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211A6-FADE-48EF-B87F-E3C00CF06B7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49</v>
      </c>
      <c r="C4" s="202" t="s">
        <v>28</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176</v>
      </c>
      <c r="C8" s="246" t="s">
        <v>177</v>
      </c>
      <c r="D8" s="231"/>
      <c r="E8" s="232"/>
      <c r="F8" s="233"/>
      <c r="G8" s="233">
        <f>SUMIF(AG9:AG44,"&lt;&gt;NOR",G9:G44)</f>
        <v>0</v>
      </c>
      <c r="H8" s="233"/>
      <c r="I8" s="233">
        <f>SUM(I9:I44)</f>
        <v>0</v>
      </c>
      <c r="J8" s="233"/>
      <c r="K8" s="233">
        <f>SUM(K9:K44)</f>
        <v>0</v>
      </c>
      <c r="L8" s="233"/>
      <c r="M8" s="233">
        <f>SUM(M9:M44)</f>
        <v>0</v>
      </c>
      <c r="N8" s="232"/>
      <c r="O8" s="232">
        <f>SUM(O9:O44)</f>
        <v>0</v>
      </c>
      <c r="P8" s="232"/>
      <c r="Q8" s="232">
        <f>SUM(Q9:Q44)</f>
        <v>0</v>
      </c>
      <c r="R8" s="233"/>
      <c r="S8" s="233"/>
      <c r="T8" s="234"/>
      <c r="U8" s="228"/>
      <c r="V8" s="228">
        <f>SUM(V9:V44)</f>
        <v>0</v>
      </c>
      <c r="W8" s="228"/>
      <c r="X8" s="228"/>
      <c r="Y8" s="228"/>
      <c r="AG8" t="s">
        <v>211</v>
      </c>
    </row>
    <row r="9" spans="1:60" outlineLevel="1" x14ac:dyDescent="0.2">
      <c r="A9" s="236">
        <v>1</v>
      </c>
      <c r="B9" s="237" t="s">
        <v>258</v>
      </c>
      <c r="C9" s="247" t="s">
        <v>259</v>
      </c>
      <c r="D9" s="238" t="s">
        <v>260</v>
      </c>
      <c r="E9" s="239">
        <v>1</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215</v>
      </c>
      <c r="T9" s="242" t="s">
        <v>216</v>
      </c>
      <c r="U9" s="221">
        <v>0</v>
      </c>
      <c r="V9" s="221">
        <f>ROUND(E9*U9,2)</f>
        <v>0</v>
      </c>
      <c r="W9" s="221"/>
      <c r="X9" s="221" t="s">
        <v>217</v>
      </c>
      <c r="Y9" s="221" t="s">
        <v>218</v>
      </c>
      <c r="Z9" s="210"/>
      <c r="AA9" s="210"/>
      <c r="AB9" s="210"/>
      <c r="AC9" s="210"/>
      <c r="AD9" s="210"/>
      <c r="AE9" s="210"/>
      <c r="AF9" s="210"/>
      <c r="AG9" s="210" t="s">
        <v>234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261</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3" x14ac:dyDescent="0.2">
      <c r="A11" s="217"/>
      <c r="B11" s="218"/>
      <c r="C11" s="250" t="s">
        <v>262</v>
      </c>
      <c r="D11" s="244"/>
      <c r="E11" s="244"/>
      <c r="F11" s="244"/>
      <c r="G11" s="244"/>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221</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3" x14ac:dyDescent="0.2">
      <c r="A12" s="217"/>
      <c r="B12" s="218"/>
      <c r="C12" s="250" t="s">
        <v>263</v>
      </c>
      <c r="D12" s="244"/>
      <c r="E12" s="244"/>
      <c r="F12" s="244"/>
      <c r="G12" s="244"/>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221</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3" x14ac:dyDescent="0.2">
      <c r="A13" s="217"/>
      <c r="B13" s="218"/>
      <c r="C13" s="250" t="s">
        <v>264</v>
      </c>
      <c r="D13" s="244"/>
      <c r="E13" s="244"/>
      <c r="F13" s="244"/>
      <c r="G13" s="244"/>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221</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2" x14ac:dyDescent="0.2">
      <c r="A14" s="217"/>
      <c r="B14" s="218"/>
      <c r="C14" s="249" t="s">
        <v>97</v>
      </c>
      <c r="D14" s="226"/>
      <c r="E14" s="227">
        <v>1</v>
      </c>
      <c r="F14" s="221"/>
      <c r="G14" s="221"/>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36">
        <v>2</v>
      </c>
      <c r="B15" s="237" t="s">
        <v>265</v>
      </c>
      <c r="C15" s="247" t="s">
        <v>266</v>
      </c>
      <c r="D15" s="238" t="s">
        <v>260</v>
      </c>
      <c r="E15" s="239">
        <v>1</v>
      </c>
      <c r="F15" s="240"/>
      <c r="G15" s="241">
        <f>ROUND(E15*F15,2)</f>
        <v>0</v>
      </c>
      <c r="H15" s="240"/>
      <c r="I15" s="241">
        <f>ROUND(E15*H15,2)</f>
        <v>0</v>
      </c>
      <c r="J15" s="240"/>
      <c r="K15" s="241">
        <f>ROUND(E15*J15,2)</f>
        <v>0</v>
      </c>
      <c r="L15" s="241">
        <v>21</v>
      </c>
      <c r="M15" s="241">
        <f>G15*(1+L15/100)</f>
        <v>0</v>
      </c>
      <c r="N15" s="239">
        <v>0</v>
      </c>
      <c r="O15" s="239">
        <f>ROUND(E15*N15,2)</f>
        <v>0</v>
      </c>
      <c r="P15" s="239">
        <v>0</v>
      </c>
      <c r="Q15" s="239">
        <f>ROUND(E15*P15,2)</f>
        <v>0</v>
      </c>
      <c r="R15" s="241"/>
      <c r="S15" s="241" t="s">
        <v>215</v>
      </c>
      <c r="T15" s="242" t="s">
        <v>216</v>
      </c>
      <c r="U15" s="221">
        <v>0</v>
      </c>
      <c r="V15" s="221">
        <f>ROUND(E15*U15,2)</f>
        <v>0</v>
      </c>
      <c r="W15" s="221"/>
      <c r="X15" s="221" t="s">
        <v>217</v>
      </c>
      <c r="Y15" s="221" t="s">
        <v>218</v>
      </c>
      <c r="Z15" s="210"/>
      <c r="AA15" s="210"/>
      <c r="AB15" s="210"/>
      <c r="AC15" s="210"/>
      <c r="AD15" s="210"/>
      <c r="AE15" s="210"/>
      <c r="AF15" s="210"/>
      <c r="AG15" s="210" t="s">
        <v>234</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2" x14ac:dyDescent="0.2">
      <c r="A16" s="217"/>
      <c r="B16" s="218"/>
      <c r="C16" s="248" t="s">
        <v>267</v>
      </c>
      <c r="D16" s="243"/>
      <c r="E16" s="243"/>
      <c r="F16" s="243"/>
      <c r="G16" s="243"/>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221</v>
      </c>
      <c r="AH16" s="210"/>
      <c r="AI16" s="210"/>
      <c r="AJ16" s="210"/>
      <c r="AK16" s="210"/>
      <c r="AL16" s="210"/>
      <c r="AM16" s="210"/>
      <c r="AN16" s="210"/>
      <c r="AO16" s="210"/>
      <c r="AP16" s="210"/>
      <c r="AQ16" s="210"/>
      <c r="AR16" s="210"/>
      <c r="AS16" s="210"/>
      <c r="AT16" s="210"/>
      <c r="AU16" s="210"/>
      <c r="AV16" s="210"/>
      <c r="AW16" s="210"/>
      <c r="AX16" s="210"/>
      <c r="AY16" s="210"/>
      <c r="AZ16" s="210"/>
      <c r="BA16" s="245" t="str">
        <f>C16</f>
        <v>kompletní dokladová část dle SoD (revize, atesty, certifikáty, prohlášení o shodě) pro předání a převzetí dokončeného díla</v>
      </c>
      <c r="BB16" s="210"/>
      <c r="BC16" s="210"/>
      <c r="BD16" s="210"/>
      <c r="BE16" s="210"/>
      <c r="BF16" s="210"/>
      <c r="BG16" s="210"/>
      <c r="BH16" s="210"/>
    </row>
    <row r="17" spans="1:60" ht="22.5" outlineLevel="3" x14ac:dyDescent="0.2">
      <c r="A17" s="217"/>
      <c r="B17" s="218"/>
      <c r="C17" s="250" t="s">
        <v>268</v>
      </c>
      <c r="D17" s="244"/>
      <c r="E17" s="244"/>
      <c r="F17" s="244"/>
      <c r="G17" s="244"/>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221</v>
      </c>
      <c r="AH17" s="210"/>
      <c r="AI17" s="210"/>
      <c r="AJ17" s="210"/>
      <c r="AK17" s="210"/>
      <c r="AL17" s="210"/>
      <c r="AM17" s="210"/>
      <c r="AN17" s="210"/>
      <c r="AO17" s="210"/>
      <c r="AP17" s="210"/>
      <c r="AQ17" s="210"/>
      <c r="AR17" s="210"/>
      <c r="AS17" s="210"/>
      <c r="AT17" s="210"/>
      <c r="AU17" s="210"/>
      <c r="AV17" s="210"/>
      <c r="AW17" s="210"/>
      <c r="AX17" s="210"/>
      <c r="AY17" s="210"/>
      <c r="AZ17" s="210"/>
      <c r="BA17" s="245" t="str">
        <f>C17</f>
        <v>náklady zhotovitele, související s prováděním zkoušek a REVIZÍ předepsaných technickými normami a vyjádřeními dotčených orgánů pro řádné provedení a předání díla.</v>
      </c>
      <c r="BB17" s="210"/>
      <c r="BC17" s="210"/>
      <c r="BD17" s="210"/>
      <c r="BE17" s="210"/>
      <c r="BF17" s="210"/>
      <c r="BG17" s="210"/>
      <c r="BH17" s="210"/>
    </row>
    <row r="18" spans="1:60" outlineLevel="3" x14ac:dyDescent="0.2">
      <c r="A18" s="217"/>
      <c r="B18" s="218"/>
      <c r="C18" s="250" t="s">
        <v>269</v>
      </c>
      <c r="D18" s="244"/>
      <c r="E18" s="244"/>
      <c r="F18" s="244"/>
      <c r="G18" s="244"/>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221</v>
      </c>
      <c r="AH18" s="210"/>
      <c r="AI18" s="210"/>
      <c r="AJ18" s="210"/>
      <c r="AK18" s="210"/>
      <c r="AL18" s="210"/>
      <c r="AM18" s="210"/>
      <c r="AN18" s="210"/>
      <c r="AO18" s="210"/>
      <c r="AP18" s="210"/>
      <c r="AQ18" s="210"/>
      <c r="AR18" s="210"/>
      <c r="AS18" s="210"/>
      <c r="AT18" s="210"/>
      <c r="AU18" s="210"/>
      <c r="AV18" s="210"/>
      <c r="AW18" s="210"/>
      <c r="AX18" s="210"/>
      <c r="AY18" s="210"/>
      <c r="AZ18" s="210"/>
      <c r="BA18" s="245" t="str">
        <f>C18</f>
        <v>náklady na individuální zkoušky dodaných a smontovaných technologických zařízení včetně komplexního vyzkoušení.</v>
      </c>
      <c r="BB18" s="210"/>
      <c r="BC18" s="210"/>
      <c r="BD18" s="210"/>
      <c r="BE18" s="210"/>
      <c r="BF18" s="210"/>
      <c r="BG18" s="210"/>
      <c r="BH18" s="210"/>
    </row>
    <row r="19" spans="1:60" outlineLevel="3" x14ac:dyDescent="0.2">
      <c r="A19" s="217"/>
      <c r="B19" s="218"/>
      <c r="C19" s="250" t="s">
        <v>270</v>
      </c>
      <c r="D19" s="244"/>
      <c r="E19" s="244"/>
      <c r="F19" s="244"/>
      <c r="G19" s="244"/>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221</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3" x14ac:dyDescent="0.2">
      <c r="A20" s="217"/>
      <c r="B20" s="218"/>
      <c r="C20" s="250" t="s">
        <v>271</v>
      </c>
      <c r="D20" s="244"/>
      <c r="E20" s="244"/>
      <c r="F20" s="244"/>
      <c r="G20" s="244"/>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221</v>
      </c>
      <c r="AH20" s="210"/>
      <c r="AI20" s="210"/>
      <c r="AJ20" s="210"/>
      <c r="AK20" s="210"/>
      <c r="AL20" s="210"/>
      <c r="AM20" s="210"/>
      <c r="AN20" s="210"/>
      <c r="AO20" s="210"/>
      <c r="AP20" s="210"/>
      <c r="AQ20" s="210"/>
      <c r="AR20" s="210"/>
      <c r="AS20" s="210"/>
      <c r="AT20" s="210"/>
      <c r="AU20" s="210"/>
      <c r="AV20" s="210"/>
      <c r="AW20" s="210"/>
      <c r="AX20" s="210"/>
      <c r="AY20" s="210"/>
      <c r="AZ20" s="210"/>
      <c r="BA20" s="245" t="str">
        <f>C20</f>
        <v>náklady na předání všech návodů k obsluze a údržbě pro technologická zařízení a  náklady na zaškolení obsluhy objednatele</v>
      </c>
      <c r="BB20" s="210"/>
      <c r="BC20" s="210"/>
      <c r="BD20" s="210"/>
      <c r="BE20" s="210"/>
      <c r="BF20" s="210"/>
      <c r="BG20" s="210"/>
      <c r="BH20" s="210"/>
    </row>
    <row r="21" spans="1:60" outlineLevel="2" x14ac:dyDescent="0.2">
      <c r="A21" s="217"/>
      <c r="B21" s="218"/>
      <c r="C21" s="249" t="s">
        <v>97</v>
      </c>
      <c r="D21" s="226"/>
      <c r="E21" s="227">
        <v>1</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ht="22.5" outlineLevel="1" x14ac:dyDescent="0.2">
      <c r="A22" s="236">
        <v>3</v>
      </c>
      <c r="B22" s="237" t="s">
        <v>272</v>
      </c>
      <c r="C22" s="247" t="s">
        <v>273</v>
      </c>
      <c r="D22" s="238" t="s">
        <v>260</v>
      </c>
      <c r="E22" s="239">
        <v>1</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215</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8" t="s">
        <v>274</v>
      </c>
      <c r="D23" s="243"/>
      <c r="E23" s="243"/>
      <c r="F23" s="243"/>
      <c r="G23" s="243"/>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221</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9" t="s">
        <v>97</v>
      </c>
      <c r="D24" s="226"/>
      <c r="E24" s="227">
        <v>1</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4</v>
      </c>
      <c r="B25" s="237" t="s">
        <v>275</v>
      </c>
      <c r="C25" s="247" t="s">
        <v>276</v>
      </c>
      <c r="D25" s="238" t="s">
        <v>260</v>
      </c>
      <c r="E25" s="239">
        <v>1</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215</v>
      </c>
      <c r="T25" s="242" t="s">
        <v>216</v>
      </c>
      <c r="U25" s="221">
        <v>0</v>
      </c>
      <c r="V25" s="221">
        <f>ROUND(E25*U25,2)</f>
        <v>0</v>
      </c>
      <c r="W25" s="221"/>
      <c r="X25" s="221" t="s">
        <v>217</v>
      </c>
      <c r="Y25" s="221" t="s">
        <v>218</v>
      </c>
      <c r="Z25" s="210"/>
      <c r="AA25" s="210"/>
      <c r="AB25" s="210"/>
      <c r="AC25" s="210"/>
      <c r="AD25" s="210"/>
      <c r="AE25" s="210"/>
      <c r="AF25" s="210"/>
      <c r="AG25" s="210" t="s">
        <v>234</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8" t="s">
        <v>277</v>
      </c>
      <c r="D26" s="243"/>
      <c r="E26" s="243"/>
      <c r="F26" s="243"/>
      <c r="G26" s="243"/>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221</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ht="22.5" outlineLevel="3" x14ac:dyDescent="0.2">
      <c r="A27" s="217"/>
      <c r="B27" s="218"/>
      <c r="C27" s="250" t="s">
        <v>278</v>
      </c>
      <c r="D27" s="244"/>
      <c r="E27" s="244"/>
      <c r="F27" s="244"/>
      <c r="G27" s="244"/>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221</v>
      </c>
      <c r="AH27" s="210"/>
      <c r="AI27" s="210"/>
      <c r="AJ27" s="210"/>
      <c r="AK27" s="210"/>
      <c r="AL27" s="210"/>
      <c r="AM27" s="210"/>
      <c r="AN27" s="210"/>
      <c r="AO27" s="210"/>
      <c r="AP27" s="210"/>
      <c r="AQ27" s="210"/>
      <c r="AR27" s="210"/>
      <c r="AS27" s="210"/>
      <c r="AT27" s="210"/>
      <c r="AU27" s="210"/>
      <c r="AV27" s="210"/>
      <c r="AW27" s="210"/>
      <c r="AX27" s="210"/>
      <c r="AY27" s="210"/>
      <c r="AZ27" s="210"/>
      <c r="BA27" s="245" t="str">
        <f>C27</f>
        <v>Náklady na přezkoumání podkladů objednatele o stavu inženýrských sítí probíhajících staveništěm nebo dotčenými stavbou i mimo území staveniště.</v>
      </c>
      <c r="BB27" s="210"/>
      <c r="BC27" s="210"/>
      <c r="BD27" s="210"/>
      <c r="BE27" s="210"/>
      <c r="BF27" s="210"/>
      <c r="BG27" s="210"/>
      <c r="BH27" s="210"/>
    </row>
    <row r="28" spans="1:60" outlineLevel="3" x14ac:dyDescent="0.2">
      <c r="A28" s="217"/>
      <c r="B28" s="218"/>
      <c r="C28" s="250" t="s">
        <v>279</v>
      </c>
      <c r="D28" s="244"/>
      <c r="E28" s="244"/>
      <c r="F28" s="244"/>
      <c r="G28" s="244"/>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221</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50" t="s">
        <v>280</v>
      </c>
      <c r="D29" s="244"/>
      <c r="E29" s="244"/>
      <c r="F29" s="244"/>
      <c r="G29" s="244"/>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221</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2" x14ac:dyDescent="0.2">
      <c r="A30" s="217"/>
      <c r="B30" s="218"/>
      <c r="C30" s="249" t="s">
        <v>97</v>
      </c>
      <c r="D30" s="226"/>
      <c r="E30" s="227">
        <v>1</v>
      </c>
      <c r="F30" s="221"/>
      <c r="G30" s="221"/>
      <c r="H30" s="221"/>
      <c r="I30" s="221"/>
      <c r="J30" s="221"/>
      <c r="K30" s="221"/>
      <c r="L30" s="221"/>
      <c r="M30" s="221"/>
      <c r="N30" s="220"/>
      <c r="O30" s="220"/>
      <c r="P30" s="220"/>
      <c r="Q30" s="220"/>
      <c r="R30" s="221"/>
      <c r="S30" s="221"/>
      <c r="T30" s="221"/>
      <c r="U30" s="221"/>
      <c r="V30" s="221"/>
      <c r="W30" s="221"/>
      <c r="X30" s="221"/>
      <c r="Y30" s="221"/>
      <c r="Z30" s="210"/>
      <c r="AA30" s="210"/>
      <c r="AB30" s="210"/>
      <c r="AC30" s="210"/>
      <c r="AD30" s="210"/>
      <c r="AE30" s="210"/>
      <c r="AF30" s="210"/>
      <c r="AG30" s="210" t="s">
        <v>222</v>
      </c>
      <c r="AH30" s="210">
        <v>0</v>
      </c>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36">
        <v>5</v>
      </c>
      <c r="B31" s="237" t="s">
        <v>281</v>
      </c>
      <c r="C31" s="247" t="s">
        <v>282</v>
      </c>
      <c r="D31" s="238" t="s">
        <v>260</v>
      </c>
      <c r="E31" s="239">
        <v>1</v>
      </c>
      <c r="F31" s="240"/>
      <c r="G31" s="241">
        <f>ROUND(E31*F31,2)</f>
        <v>0</v>
      </c>
      <c r="H31" s="240"/>
      <c r="I31" s="241">
        <f>ROUND(E31*H31,2)</f>
        <v>0</v>
      </c>
      <c r="J31" s="240"/>
      <c r="K31" s="241">
        <f>ROUND(E31*J31,2)</f>
        <v>0</v>
      </c>
      <c r="L31" s="241">
        <v>21</v>
      </c>
      <c r="M31" s="241">
        <f>G31*(1+L31/100)</f>
        <v>0</v>
      </c>
      <c r="N31" s="239">
        <v>0</v>
      </c>
      <c r="O31" s="239">
        <f>ROUND(E31*N31,2)</f>
        <v>0</v>
      </c>
      <c r="P31" s="239">
        <v>0</v>
      </c>
      <c r="Q31" s="239">
        <f>ROUND(E31*P31,2)</f>
        <v>0</v>
      </c>
      <c r="R31" s="241"/>
      <c r="S31" s="241" t="s">
        <v>215</v>
      </c>
      <c r="T31" s="242" t="s">
        <v>216</v>
      </c>
      <c r="U31" s="221">
        <v>0</v>
      </c>
      <c r="V31" s="221">
        <f>ROUND(E31*U31,2)</f>
        <v>0</v>
      </c>
      <c r="W31" s="221"/>
      <c r="X31" s="221" t="s">
        <v>217</v>
      </c>
      <c r="Y31" s="221" t="s">
        <v>218</v>
      </c>
      <c r="Z31" s="210"/>
      <c r="AA31" s="210"/>
      <c r="AB31" s="210"/>
      <c r="AC31" s="210"/>
      <c r="AD31" s="210"/>
      <c r="AE31" s="210"/>
      <c r="AF31" s="210"/>
      <c r="AG31" s="210" t="s">
        <v>234</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2" x14ac:dyDescent="0.2">
      <c r="A32" s="217"/>
      <c r="B32" s="218"/>
      <c r="C32" s="248" t="s">
        <v>274</v>
      </c>
      <c r="D32" s="243"/>
      <c r="E32" s="243"/>
      <c r="F32" s="243"/>
      <c r="G32" s="243"/>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221</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9" t="s">
        <v>97</v>
      </c>
      <c r="D33" s="226"/>
      <c r="E33" s="227">
        <v>1</v>
      </c>
      <c r="F33" s="221"/>
      <c r="G33" s="221"/>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222</v>
      </c>
      <c r="AH33" s="210">
        <v>0</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6">
        <v>6</v>
      </c>
      <c r="B34" s="237" t="s">
        <v>283</v>
      </c>
      <c r="C34" s="247" t="s">
        <v>284</v>
      </c>
      <c r="D34" s="238" t="s">
        <v>260</v>
      </c>
      <c r="E34" s="239">
        <v>1</v>
      </c>
      <c r="F34" s="240"/>
      <c r="G34" s="241">
        <f>ROUND(E34*F34,2)</f>
        <v>0</v>
      </c>
      <c r="H34" s="240"/>
      <c r="I34" s="241">
        <f>ROUND(E34*H34,2)</f>
        <v>0</v>
      </c>
      <c r="J34" s="240"/>
      <c r="K34" s="241">
        <f>ROUND(E34*J34,2)</f>
        <v>0</v>
      </c>
      <c r="L34" s="241">
        <v>21</v>
      </c>
      <c r="M34" s="241">
        <f>G34*(1+L34/100)</f>
        <v>0</v>
      </c>
      <c r="N34" s="239">
        <v>0</v>
      </c>
      <c r="O34" s="239">
        <f>ROUND(E34*N34,2)</f>
        <v>0</v>
      </c>
      <c r="P34" s="239">
        <v>0</v>
      </c>
      <c r="Q34" s="239">
        <f>ROUND(E34*P34,2)</f>
        <v>0</v>
      </c>
      <c r="R34" s="241"/>
      <c r="S34" s="241" t="s">
        <v>215</v>
      </c>
      <c r="T34" s="242" t="s">
        <v>216</v>
      </c>
      <c r="U34" s="221">
        <v>0</v>
      </c>
      <c r="V34" s="221">
        <f>ROUND(E34*U34,2)</f>
        <v>0</v>
      </c>
      <c r="W34" s="221"/>
      <c r="X34" s="221" t="s">
        <v>217</v>
      </c>
      <c r="Y34" s="221" t="s">
        <v>218</v>
      </c>
      <c r="Z34" s="210"/>
      <c r="AA34" s="210"/>
      <c r="AB34" s="210"/>
      <c r="AC34" s="210"/>
      <c r="AD34" s="210"/>
      <c r="AE34" s="210"/>
      <c r="AF34" s="210"/>
      <c r="AG34" s="210" t="s">
        <v>234</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2" x14ac:dyDescent="0.2">
      <c r="A35" s="217"/>
      <c r="B35" s="218"/>
      <c r="C35" s="248" t="s">
        <v>285</v>
      </c>
      <c r="D35" s="243"/>
      <c r="E35" s="243"/>
      <c r="F35" s="243"/>
      <c r="G35" s="243"/>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221</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9" t="s">
        <v>97</v>
      </c>
      <c r="D36" s="226"/>
      <c r="E36" s="227">
        <v>1</v>
      </c>
      <c r="F36" s="221"/>
      <c r="G36" s="221"/>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222</v>
      </c>
      <c r="AH36" s="210">
        <v>0</v>
      </c>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6">
        <v>7</v>
      </c>
      <c r="B37" s="237" t="s">
        <v>286</v>
      </c>
      <c r="C37" s="247" t="s">
        <v>287</v>
      </c>
      <c r="D37" s="238" t="s">
        <v>260</v>
      </c>
      <c r="E37" s="239">
        <v>1</v>
      </c>
      <c r="F37" s="240"/>
      <c r="G37" s="241">
        <f>ROUND(E37*F37,2)</f>
        <v>0</v>
      </c>
      <c r="H37" s="240"/>
      <c r="I37" s="241">
        <f>ROUND(E37*H37,2)</f>
        <v>0</v>
      </c>
      <c r="J37" s="240"/>
      <c r="K37" s="241">
        <f>ROUND(E37*J37,2)</f>
        <v>0</v>
      </c>
      <c r="L37" s="241">
        <v>21</v>
      </c>
      <c r="M37" s="241">
        <f>G37*(1+L37/100)</f>
        <v>0</v>
      </c>
      <c r="N37" s="239">
        <v>0</v>
      </c>
      <c r="O37" s="239">
        <f>ROUND(E37*N37,2)</f>
        <v>0</v>
      </c>
      <c r="P37" s="239">
        <v>0</v>
      </c>
      <c r="Q37" s="239">
        <f>ROUND(E37*P37,2)</f>
        <v>0</v>
      </c>
      <c r="R37" s="241"/>
      <c r="S37" s="241" t="s">
        <v>215</v>
      </c>
      <c r="T37" s="242" t="s">
        <v>216</v>
      </c>
      <c r="U37" s="221">
        <v>0</v>
      </c>
      <c r="V37" s="221">
        <f>ROUND(E37*U37,2)</f>
        <v>0</v>
      </c>
      <c r="W37" s="221"/>
      <c r="X37" s="221" t="s">
        <v>217</v>
      </c>
      <c r="Y37" s="221" t="s">
        <v>218</v>
      </c>
      <c r="Z37" s="210"/>
      <c r="AA37" s="210"/>
      <c r="AB37" s="210"/>
      <c r="AC37" s="210"/>
      <c r="AD37" s="210"/>
      <c r="AE37" s="210"/>
      <c r="AF37" s="210"/>
      <c r="AG37" s="210" t="s">
        <v>234</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8" t="s">
        <v>288</v>
      </c>
      <c r="D38" s="243"/>
      <c r="E38" s="243"/>
      <c r="F38" s="243"/>
      <c r="G38" s="243"/>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221</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2" x14ac:dyDescent="0.2">
      <c r="A39" s="217"/>
      <c r="B39" s="218"/>
      <c r="C39" s="249" t="s">
        <v>97</v>
      </c>
      <c r="D39" s="226"/>
      <c r="E39" s="227">
        <v>1</v>
      </c>
      <c r="F39" s="221"/>
      <c r="G39" s="221"/>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222</v>
      </c>
      <c r="AH39" s="210">
        <v>0</v>
      </c>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6">
        <v>8</v>
      </c>
      <c r="B40" s="237" t="s">
        <v>289</v>
      </c>
      <c r="C40" s="247" t="s">
        <v>290</v>
      </c>
      <c r="D40" s="238" t="s">
        <v>260</v>
      </c>
      <c r="E40" s="239">
        <v>1</v>
      </c>
      <c r="F40" s="240"/>
      <c r="G40" s="241">
        <f>ROUND(E40*F40,2)</f>
        <v>0</v>
      </c>
      <c r="H40" s="240"/>
      <c r="I40" s="241">
        <f>ROUND(E40*H40,2)</f>
        <v>0</v>
      </c>
      <c r="J40" s="240"/>
      <c r="K40" s="241">
        <f>ROUND(E40*J40,2)</f>
        <v>0</v>
      </c>
      <c r="L40" s="241">
        <v>21</v>
      </c>
      <c r="M40" s="241">
        <f>G40*(1+L40/100)</f>
        <v>0</v>
      </c>
      <c r="N40" s="239">
        <v>0</v>
      </c>
      <c r="O40" s="239">
        <f>ROUND(E40*N40,2)</f>
        <v>0</v>
      </c>
      <c r="P40" s="239">
        <v>0</v>
      </c>
      <c r="Q40" s="239">
        <f>ROUND(E40*P40,2)</f>
        <v>0</v>
      </c>
      <c r="R40" s="241"/>
      <c r="S40" s="241" t="s">
        <v>215</v>
      </c>
      <c r="T40" s="242" t="s">
        <v>216</v>
      </c>
      <c r="U40" s="221">
        <v>0</v>
      </c>
      <c r="V40" s="221">
        <f>ROUND(E40*U40,2)</f>
        <v>0</v>
      </c>
      <c r="W40" s="221"/>
      <c r="X40" s="221" t="s">
        <v>217</v>
      </c>
      <c r="Y40" s="221" t="s">
        <v>218</v>
      </c>
      <c r="Z40" s="210"/>
      <c r="AA40" s="210"/>
      <c r="AB40" s="210"/>
      <c r="AC40" s="210"/>
      <c r="AD40" s="210"/>
      <c r="AE40" s="210"/>
      <c r="AF40" s="210"/>
      <c r="AG40" s="210" t="s">
        <v>291</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ht="22.5" outlineLevel="2" x14ac:dyDescent="0.2">
      <c r="A41" s="217"/>
      <c r="B41" s="218"/>
      <c r="C41" s="248" t="s">
        <v>292</v>
      </c>
      <c r="D41" s="243"/>
      <c r="E41" s="243"/>
      <c r="F41" s="243"/>
      <c r="G41" s="243"/>
      <c r="H41" s="221"/>
      <c r="I41" s="221"/>
      <c r="J41" s="221"/>
      <c r="K41" s="221"/>
      <c r="L41" s="221"/>
      <c r="M41" s="221"/>
      <c r="N41" s="220"/>
      <c r="O41" s="220"/>
      <c r="P41" s="220"/>
      <c r="Q41" s="220"/>
      <c r="R41" s="221"/>
      <c r="S41" s="221"/>
      <c r="T41" s="221"/>
      <c r="U41" s="221"/>
      <c r="V41" s="221"/>
      <c r="W41" s="221"/>
      <c r="X41" s="221"/>
      <c r="Y41" s="221"/>
      <c r="Z41" s="210"/>
      <c r="AA41" s="210"/>
      <c r="AB41" s="210"/>
      <c r="AC41" s="210"/>
      <c r="AD41" s="210"/>
      <c r="AE41" s="210"/>
      <c r="AF41" s="210"/>
      <c r="AG41" s="210" t="s">
        <v>221</v>
      </c>
      <c r="AH41" s="210"/>
      <c r="AI41" s="210"/>
      <c r="AJ41" s="210"/>
      <c r="AK41" s="210"/>
      <c r="AL41" s="210"/>
      <c r="AM41" s="210"/>
      <c r="AN41" s="210"/>
      <c r="AO41" s="210"/>
      <c r="AP41" s="210"/>
      <c r="AQ41" s="210"/>
      <c r="AR41" s="210"/>
      <c r="AS41" s="210"/>
      <c r="AT41" s="210"/>
      <c r="AU41" s="210"/>
      <c r="AV41" s="210"/>
      <c r="AW41" s="210"/>
      <c r="AX41" s="210"/>
      <c r="AY41" s="210"/>
      <c r="AZ41" s="210"/>
      <c r="BA41" s="245" t="str">
        <f>C41</f>
        <v>- statický průzkum stropních a střešních konstrukcí za účelem ověření únosnosti stopních (střešních) konstrukcí, včetně provedení sond do konstrukcí - viz. statické posouzení</v>
      </c>
      <c r="BB41" s="210"/>
      <c r="BC41" s="210"/>
      <c r="BD41" s="210"/>
      <c r="BE41" s="210"/>
      <c r="BF41" s="210"/>
      <c r="BG41" s="210"/>
      <c r="BH41" s="210"/>
    </row>
    <row r="42" spans="1:60" outlineLevel="3" x14ac:dyDescent="0.2">
      <c r="A42" s="217"/>
      <c r="B42" s="218"/>
      <c r="C42" s="250" t="s">
        <v>293</v>
      </c>
      <c r="D42" s="244"/>
      <c r="E42" s="244"/>
      <c r="F42" s="244"/>
      <c r="G42" s="244"/>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221</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3" x14ac:dyDescent="0.2">
      <c r="A43" s="217"/>
      <c r="B43" s="218"/>
      <c r="C43" s="250" t="s">
        <v>294</v>
      </c>
      <c r="D43" s="244"/>
      <c r="E43" s="244"/>
      <c r="F43" s="244"/>
      <c r="G43" s="244"/>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221</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9" t="s">
        <v>97</v>
      </c>
      <c r="D44" s="226"/>
      <c r="E44" s="227">
        <v>1</v>
      </c>
      <c r="F44" s="221"/>
      <c r="G44" s="221"/>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222</v>
      </c>
      <c r="AH44" s="210">
        <v>0</v>
      </c>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x14ac:dyDescent="0.2">
      <c r="A45" s="3"/>
      <c r="B45" s="4"/>
      <c r="C45" s="251"/>
      <c r="D45" s="6"/>
      <c r="E45" s="3"/>
      <c r="F45" s="3"/>
      <c r="G45" s="3"/>
      <c r="H45" s="3"/>
      <c r="I45" s="3"/>
      <c r="J45" s="3"/>
      <c r="K45" s="3"/>
      <c r="L45" s="3"/>
      <c r="M45" s="3"/>
      <c r="N45" s="3"/>
      <c r="O45" s="3"/>
      <c r="P45" s="3"/>
      <c r="Q45" s="3"/>
      <c r="R45" s="3"/>
      <c r="S45" s="3"/>
      <c r="T45" s="3"/>
      <c r="U45" s="3"/>
      <c r="V45" s="3"/>
      <c r="W45" s="3"/>
      <c r="X45" s="3"/>
      <c r="Y45" s="3"/>
      <c r="AE45">
        <v>12</v>
      </c>
      <c r="AF45">
        <v>21</v>
      </c>
      <c r="AG45" t="s">
        <v>196</v>
      </c>
    </row>
    <row r="46" spans="1:60" x14ac:dyDescent="0.2">
      <c r="A46" s="213"/>
      <c r="B46" s="214" t="s">
        <v>29</v>
      </c>
      <c r="C46" s="252"/>
      <c r="D46" s="215"/>
      <c r="E46" s="216"/>
      <c r="F46" s="216"/>
      <c r="G46" s="235">
        <f>G8</f>
        <v>0</v>
      </c>
      <c r="H46" s="3"/>
      <c r="I46" s="3"/>
      <c r="J46" s="3"/>
      <c r="K46" s="3"/>
      <c r="L46" s="3"/>
      <c r="M46" s="3"/>
      <c r="N46" s="3"/>
      <c r="O46" s="3"/>
      <c r="P46" s="3"/>
      <c r="Q46" s="3"/>
      <c r="R46" s="3"/>
      <c r="S46" s="3"/>
      <c r="T46" s="3"/>
      <c r="U46" s="3"/>
      <c r="V46" s="3"/>
      <c r="W46" s="3"/>
      <c r="X46" s="3"/>
      <c r="Y46" s="3"/>
      <c r="AE46">
        <f>SUMIF(L7:L44,AE45,G7:G44)</f>
        <v>0</v>
      </c>
      <c r="AF46">
        <f>SUMIF(L7:L44,AF45,G7:G44)</f>
        <v>0</v>
      </c>
      <c r="AG46" t="s">
        <v>255</v>
      </c>
    </row>
    <row r="47" spans="1:60" x14ac:dyDescent="0.2">
      <c r="C47" s="253"/>
      <c r="D47" s="10"/>
      <c r="AG47" t="s">
        <v>257</v>
      </c>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f+Xy7/WWasNxbo9GZglxPeEYCdw8erIvLlM3UfngSu0d55tnG9zdC7qTIu12Ji18ZfUaXtpV1+8AICjnNra9Q==" saltValue="jwUxBVsJ7cIVGba8P3AwGg==" spinCount="100000" sheet="1" formatRows="0"/>
  <mergeCells count="24">
    <mergeCell ref="C32:G32"/>
    <mergeCell ref="C35:G35"/>
    <mergeCell ref="C38:G38"/>
    <mergeCell ref="C41:G41"/>
    <mergeCell ref="C42:G42"/>
    <mergeCell ref="C43:G43"/>
    <mergeCell ref="C20:G20"/>
    <mergeCell ref="C23:G23"/>
    <mergeCell ref="C26:G26"/>
    <mergeCell ref="C27:G27"/>
    <mergeCell ref="C28:G28"/>
    <mergeCell ref="C29:G29"/>
    <mergeCell ref="C12:G12"/>
    <mergeCell ref="C13:G13"/>
    <mergeCell ref="C16:G16"/>
    <mergeCell ref="C17:G17"/>
    <mergeCell ref="C18:G18"/>
    <mergeCell ref="C19:G19"/>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5E70E-7194-4996-9B47-21386352974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50</v>
      </c>
      <c r="C4" s="202" t="s">
        <v>51</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120</v>
      </c>
      <c r="C8" s="246" t="s">
        <v>121</v>
      </c>
      <c r="D8" s="231"/>
      <c r="E8" s="232"/>
      <c r="F8" s="233"/>
      <c r="G8" s="233">
        <f>SUMIF(AG9:AG32,"&lt;&gt;NOR",G9:G32)</f>
        <v>0</v>
      </c>
      <c r="H8" s="233"/>
      <c r="I8" s="233">
        <f>SUM(I9:I32)</f>
        <v>0</v>
      </c>
      <c r="J8" s="233"/>
      <c r="K8" s="233">
        <f>SUM(K9:K32)</f>
        <v>0</v>
      </c>
      <c r="L8" s="233"/>
      <c r="M8" s="233">
        <f>SUM(M9:M32)</f>
        <v>0</v>
      </c>
      <c r="N8" s="232"/>
      <c r="O8" s="232">
        <f>SUM(O9:O32)</f>
        <v>2.7699999999999996</v>
      </c>
      <c r="P8" s="232"/>
      <c r="Q8" s="232">
        <f>SUM(Q9:Q32)</f>
        <v>0</v>
      </c>
      <c r="R8" s="233"/>
      <c r="S8" s="233"/>
      <c r="T8" s="234"/>
      <c r="U8" s="228"/>
      <c r="V8" s="228">
        <f>SUM(V9:V32)</f>
        <v>0</v>
      </c>
      <c r="W8" s="228"/>
      <c r="X8" s="228"/>
      <c r="Y8" s="228"/>
      <c r="AG8" t="s">
        <v>211</v>
      </c>
    </row>
    <row r="9" spans="1:60" outlineLevel="1" x14ac:dyDescent="0.2">
      <c r="A9" s="236">
        <v>1</v>
      </c>
      <c r="B9" s="237" t="s">
        <v>295</v>
      </c>
      <c r="C9" s="247" t="s">
        <v>296</v>
      </c>
      <c r="D9" s="238" t="s">
        <v>297</v>
      </c>
      <c r="E9" s="239">
        <v>120</v>
      </c>
      <c r="F9" s="240"/>
      <c r="G9" s="241">
        <f>ROUND(E9*F9,2)</f>
        <v>0</v>
      </c>
      <c r="H9" s="240"/>
      <c r="I9" s="241">
        <f>ROUND(E9*H9,2)</f>
        <v>0</v>
      </c>
      <c r="J9" s="240"/>
      <c r="K9" s="241">
        <f>ROUND(E9*J9,2)</f>
        <v>0</v>
      </c>
      <c r="L9" s="241">
        <v>21</v>
      </c>
      <c r="M9" s="241">
        <f>G9*(1+L9/100)</f>
        <v>0</v>
      </c>
      <c r="N9" s="239">
        <v>1.8380000000000001E-2</v>
      </c>
      <c r="O9" s="239">
        <f>ROUND(E9*N9,2)</f>
        <v>2.21</v>
      </c>
      <c r="P9" s="239">
        <v>0</v>
      </c>
      <c r="Q9" s="239">
        <f>ROUND(E9*P9,2)</f>
        <v>0</v>
      </c>
      <c r="R9" s="241"/>
      <c r="S9" s="241" t="s">
        <v>238</v>
      </c>
      <c r="T9" s="242" t="s">
        <v>216</v>
      </c>
      <c r="U9" s="221">
        <v>0</v>
      </c>
      <c r="V9" s="221">
        <f>ROUND(E9*U9,2)</f>
        <v>0</v>
      </c>
      <c r="W9" s="221"/>
      <c r="X9" s="221" t="s">
        <v>217</v>
      </c>
      <c r="Y9" s="221" t="s">
        <v>218</v>
      </c>
      <c r="Z9" s="210"/>
      <c r="AA9" s="210"/>
      <c r="AB9" s="210"/>
      <c r="AC9" s="210"/>
      <c r="AD9" s="210"/>
      <c r="AE9" s="210"/>
      <c r="AF9" s="210"/>
      <c r="AG9" s="210" t="s">
        <v>234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8" t="s">
        <v>298</v>
      </c>
      <c r="D10" s="243"/>
      <c r="E10" s="243"/>
      <c r="F10" s="243"/>
      <c r="G10" s="243"/>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221</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2" x14ac:dyDescent="0.2">
      <c r="A11" s="217"/>
      <c r="B11" s="218"/>
      <c r="C11" s="249" t="s">
        <v>299</v>
      </c>
      <c r="D11" s="226"/>
      <c r="E11" s="227">
        <v>120</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6">
        <v>2</v>
      </c>
      <c r="B12" s="237" t="s">
        <v>300</v>
      </c>
      <c r="C12" s="247" t="s">
        <v>301</v>
      </c>
      <c r="D12" s="238" t="s">
        <v>297</v>
      </c>
      <c r="E12" s="239">
        <v>120</v>
      </c>
      <c r="F12" s="240"/>
      <c r="G12" s="241">
        <f>ROUND(E12*F12,2)</f>
        <v>0</v>
      </c>
      <c r="H12" s="240"/>
      <c r="I12" s="241">
        <f>ROUND(E12*H12,2)</f>
        <v>0</v>
      </c>
      <c r="J12" s="240"/>
      <c r="K12" s="241">
        <f>ROUND(E12*J12,2)</f>
        <v>0</v>
      </c>
      <c r="L12" s="241">
        <v>21</v>
      </c>
      <c r="M12" s="241">
        <f>G12*(1+L12/100)</f>
        <v>0</v>
      </c>
      <c r="N12" s="239">
        <v>8.4999999999999995E-4</v>
      </c>
      <c r="O12" s="239">
        <f>ROUND(E12*N12,2)</f>
        <v>0.1</v>
      </c>
      <c r="P12" s="239">
        <v>0</v>
      </c>
      <c r="Q12" s="239">
        <f>ROUND(E12*P12,2)</f>
        <v>0</v>
      </c>
      <c r="R12" s="241"/>
      <c r="S12" s="241" t="s">
        <v>238</v>
      </c>
      <c r="T12" s="242" t="s">
        <v>216</v>
      </c>
      <c r="U12" s="221">
        <v>0</v>
      </c>
      <c r="V12" s="221">
        <f>ROUND(E12*U12,2)</f>
        <v>0</v>
      </c>
      <c r="W12" s="221"/>
      <c r="X12" s="221" t="s">
        <v>217</v>
      </c>
      <c r="Y12" s="221" t="s">
        <v>218</v>
      </c>
      <c r="Z12" s="210"/>
      <c r="AA12" s="210"/>
      <c r="AB12" s="210"/>
      <c r="AC12" s="210"/>
      <c r="AD12" s="210"/>
      <c r="AE12" s="210"/>
      <c r="AF12" s="210"/>
      <c r="AG12" s="210" t="s">
        <v>234</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8" t="s">
        <v>298</v>
      </c>
      <c r="D13" s="243"/>
      <c r="E13" s="243"/>
      <c r="F13" s="243"/>
      <c r="G13" s="243"/>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221</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2" x14ac:dyDescent="0.2">
      <c r="A14" s="217"/>
      <c r="B14" s="218"/>
      <c r="C14" s="249" t="s">
        <v>299</v>
      </c>
      <c r="D14" s="226"/>
      <c r="E14" s="227">
        <v>120</v>
      </c>
      <c r="F14" s="221"/>
      <c r="G14" s="221"/>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36">
        <v>3</v>
      </c>
      <c r="B15" s="237" t="s">
        <v>302</v>
      </c>
      <c r="C15" s="247" t="s">
        <v>303</v>
      </c>
      <c r="D15" s="238" t="s">
        <v>297</v>
      </c>
      <c r="E15" s="239">
        <v>120</v>
      </c>
      <c r="F15" s="240"/>
      <c r="G15" s="241">
        <f>ROUND(E15*F15,2)</f>
        <v>0</v>
      </c>
      <c r="H15" s="240"/>
      <c r="I15" s="241">
        <f>ROUND(E15*H15,2)</f>
        <v>0</v>
      </c>
      <c r="J15" s="240"/>
      <c r="K15" s="241">
        <f>ROUND(E15*J15,2)</f>
        <v>0</v>
      </c>
      <c r="L15" s="241">
        <v>21</v>
      </c>
      <c r="M15" s="241">
        <f>G15*(1+L15/100)</f>
        <v>0</v>
      </c>
      <c r="N15" s="239">
        <v>0</v>
      </c>
      <c r="O15" s="239">
        <f>ROUND(E15*N15,2)</f>
        <v>0</v>
      </c>
      <c r="P15" s="239">
        <v>0</v>
      </c>
      <c r="Q15" s="239">
        <f>ROUND(E15*P15,2)</f>
        <v>0</v>
      </c>
      <c r="R15" s="241"/>
      <c r="S15" s="241" t="s">
        <v>238</v>
      </c>
      <c r="T15" s="242" t="s">
        <v>216</v>
      </c>
      <c r="U15" s="221">
        <v>0</v>
      </c>
      <c r="V15" s="221">
        <f>ROUND(E15*U15,2)</f>
        <v>0</v>
      </c>
      <c r="W15" s="221"/>
      <c r="X15" s="221" t="s">
        <v>217</v>
      </c>
      <c r="Y15" s="221" t="s">
        <v>218</v>
      </c>
      <c r="Z15" s="210"/>
      <c r="AA15" s="210"/>
      <c r="AB15" s="210"/>
      <c r="AC15" s="210"/>
      <c r="AD15" s="210"/>
      <c r="AE15" s="210"/>
      <c r="AF15" s="210"/>
      <c r="AG15" s="210" t="s">
        <v>234</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2" x14ac:dyDescent="0.2">
      <c r="A16" s="217"/>
      <c r="B16" s="218"/>
      <c r="C16" s="249" t="s">
        <v>299</v>
      </c>
      <c r="D16" s="226"/>
      <c r="E16" s="227">
        <v>120</v>
      </c>
      <c r="F16" s="221"/>
      <c r="G16" s="221"/>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222</v>
      </c>
      <c r="AH16" s="210">
        <v>0</v>
      </c>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36">
        <v>4</v>
      </c>
      <c r="B17" s="237" t="s">
        <v>304</v>
      </c>
      <c r="C17" s="247" t="s">
        <v>305</v>
      </c>
      <c r="D17" s="238" t="s">
        <v>297</v>
      </c>
      <c r="E17" s="239">
        <v>19.7</v>
      </c>
      <c r="F17" s="240"/>
      <c r="G17" s="241">
        <f>ROUND(E17*F17,2)</f>
        <v>0</v>
      </c>
      <c r="H17" s="240"/>
      <c r="I17" s="241">
        <f>ROUND(E17*H17,2)</f>
        <v>0</v>
      </c>
      <c r="J17" s="240"/>
      <c r="K17" s="241">
        <f>ROUND(E17*J17,2)</f>
        <v>0</v>
      </c>
      <c r="L17" s="241">
        <v>21</v>
      </c>
      <c r="M17" s="241">
        <f>G17*(1+L17/100)</f>
        <v>0</v>
      </c>
      <c r="N17" s="239">
        <v>6.3499999999999997E-3</v>
      </c>
      <c r="O17" s="239">
        <f>ROUND(E17*N17,2)</f>
        <v>0.13</v>
      </c>
      <c r="P17" s="239">
        <v>0</v>
      </c>
      <c r="Q17" s="239">
        <f>ROUND(E17*P17,2)</f>
        <v>0</v>
      </c>
      <c r="R17" s="241"/>
      <c r="S17" s="241" t="s">
        <v>238</v>
      </c>
      <c r="T17" s="242" t="s">
        <v>216</v>
      </c>
      <c r="U17" s="221">
        <v>0</v>
      </c>
      <c r="V17" s="221">
        <f>ROUND(E17*U17,2)</f>
        <v>0</v>
      </c>
      <c r="W17" s="221"/>
      <c r="X17" s="221" t="s">
        <v>217</v>
      </c>
      <c r="Y17" s="221" t="s">
        <v>218</v>
      </c>
      <c r="Z17" s="210"/>
      <c r="AA17" s="210"/>
      <c r="AB17" s="210"/>
      <c r="AC17" s="210"/>
      <c r="AD17" s="210"/>
      <c r="AE17" s="210"/>
      <c r="AF17" s="210"/>
      <c r="AG17" s="210" t="s">
        <v>234</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2" x14ac:dyDescent="0.2">
      <c r="A18" s="217"/>
      <c r="B18" s="218"/>
      <c r="C18" s="249" t="s">
        <v>306</v>
      </c>
      <c r="D18" s="226"/>
      <c r="E18" s="227">
        <v>10</v>
      </c>
      <c r="F18" s="221"/>
      <c r="G18" s="221"/>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222</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3" x14ac:dyDescent="0.2">
      <c r="A19" s="217"/>
      <c r="B19" s="218"/>
      <c r="C19" s="249" t="s">
        <v>307</v>
      </c>
      <c r="D19" s="226"/>
      <c r="E19" s="227">
        <v>9.6999999999999993</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6">
        <v>5</v>
      </c>
      <c r="B20" s="237" t="s">
        <v>308</v>
      </c>
      <c r="C20" s="247" t="s">
        <v>309</v>
      </c>
      <c r="D20" s="238" t="s">
        <v>310</v>
      </c>
      <c r="E20" s="239">
        <v>43.5</v>
      </c>
      <c r="F20" s="240"/>
      <c r="G20" s="241">
        <f>ROUND(E20*F20,2)</f>
        <v>0</v>
      </c>
      <c r="H20" s="240"/>
      <c r="I20" s="241">
        <f>ROUND(E20*H20,2)</f>
        <v>0</v>
      </c>
      <c r="J20" s="240"/>
      <c r="K20" s="241">
        <f>ROUND(E20*J20,2)</f>
        <v>0</v>
      </c>
      <c r="L20" s="241">
        <v>21</v>
      </c>
      <c r="M20" s="241">
        <f>G20*(1+L20/100)</f>
        <v>0</v>
      </c>
      <c r="N20" s="239">
        <v>7.3499999999999998E-3</v>
      </c>
      <c r="O20" s="239">
        <f>ROUND(E20*N20,2)</f>
        <v>0.32</v>
      </c>
      <c r="P20" s="239">
        <v>0</v>
      </c>
      <c r="Q20" s="239">
        <f>ROUND(E20*P20,2)</f>
        <v>0</v>
      </c>
      <c r="R20" s="241"/>
      <c r="S20" s="241" t="s">
        <v>238</v>
      </c>
      <c r="T20" s="242" t="s">
        <v>216</v>
      </c>
      <c r="U20" s="221">
        <v>0</v>
      </c>
      <c r="V20" s="221">
        <f>ROUND(E20*U20,2)</f>
        <v>0</v>
      </c>
      <c r="W20" s="221"/>
      <c r="X20" s="221" t="s">
        <v>217</v>
      </c>
      <c r="Y20" s="221" t="s">
        <v>218</v>
      </c>
      <c r="Z20" s="210"/>
      <c r="AA20" s="210"/>
      <c r="AB20" s="210"/>
      <c r="AC20" s="210"/>
      <c r="AD20" s="210"/>
      <c r="AE20" s="210"/>
      <c r="AF20" s="210"/>
      <c r="AG20" s="210" t="s">
        <v>234</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9" t="s">
        <v>311</v>
      </c>
      <c r="D21" s="226"/>
      <c r="E21" s="227">
        <v>43.5</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6</v>
      </c>
      <c r="B22" s="237" t="s">
        <v>312</v>
      </c>
      <c r="C22" s="247" t="s">
        <v>313</v>
      </c>
      <c r="D22" s="238" t="s">
        <v>310</v>
      </c>
      <c r="E22" s="239">
        <v>43.5</v>
      </c>
      <c r="F22" s="240"/>
      <c r="G22" s="241">
        <f>ROUND(E22*F22,2)</f>
        <v>0</v>
      </c>
      <c r="H22" s="240"/>
      <c r="I22" s="241">
        <f>ROUND(E22*H22,2)</f>
        <v>0</v>
      </c>
      <c r="J22" s="240"/>
      <c r="K22" s="241">
        <f>ROUND(E22*J22,2)</f>
        <v>0</v>
      </c>
      <c r="L22" s="241">
        <v>21</v>
      </c>
      <c r="M22" s="241">
        <f>G22*(1+L22/100)</f>
        <v>0</v>
      </c>
      <c r="N22" s="239">
        <v>1.2E-4</v>
      </c>
      <c r="O22" s="239">
        <f>ROUND(E22*N22,2)</f>
        <v>0.01</v>
      </c>
      <c r="P22" s="239">
        <v>0</v>
      </c>
      <c r="Q22" s="239">
        <f>ROUND(E22*P22,2)</f>
        <v>0</v>
      </c>
      <c r="R22" s="241"/>
      <c r="S22" s="241" t="s">
        <v>238</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8" t="s">
        <v>298</v>
      </c>
      <c r="D23" s="243"/>
      <c r="E23" s="243"/>
      <c r="F23" s="243"/>
      <c r="G23" s="243"/>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221</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9" t="s">
        <v>311</v>
      </c>
      <c r="D24" s="226"/>
      <c r="E24" s="227">
        <v>43.5</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7</v>
      </c>
      <c r="B25" s="237" t="s">
        <v>314</v>
      </c>
      <c r="C25" s="247" t="s">
        <v>315</v>
      </c>
      <c r="D25" s="238" t="s">
        <v>310</v>
      </c>
      <c r="E25" s="239">
        <v>43.5</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238</v>
      </c>
      <c r="T25" s="242" t="s">
        <v>216</v>
      </c>
      <c r="U25" s="221">
        <v>0</v>
      </c>
      <c r="V25" s="221">
        <f>ROUND(E25*U25,2)</f>
        <v>0</v>
      </c>
      <c r="W25" s="221"/>
      <c r="X25" s="221" t="s">
        <v>217</v>
      </c>
      <c r="Y25" s="221" t="s">
        <v>218</v>
      </c>
      <c r="Z25" s="210"/>
      <c r="AA25" s="210"/>
      <c r="AB25" s="210"/>
      <c r="AC25" s="210"/>
      <c r="AD25" s="210"/>
      <c r="AE25" s="210"/>
      <c r="AF25" s="210"/>
      <c r="AG25" s="210" t="s">
        <v>234</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9" t="s">
        <v>311</v>
      </c>
      <c r="D26" s="226"/>
      <c r="E26" s="227">
        <v>43.5</v>
      </c>
      <c r="F26" s="221"/>
      <c r="G26" s="221"/>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222</v>
      </c>
      <c r="AH26" s="210">
        <v>0</v>
      </c>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36">
        <v>8</v>
      </c>
      <c r="B27" s="237" t="s">
        <v>316</v>
      </c>
      <c r="C27" s="247" t="s">
        <v>317</v>
      </c>
      <c r="D27" s="238" t="s">
        <v>297</v>
      </c>
      <c r="E27" s="239">
        <v>100</v>
      </c>
      <c r="F27" s="240"/>
      <c r="G27" s="241">
        <f>ROUND(E27*F27,2)</f>
        <v>0</v>
      </c>
      <c r="H27" s="240"/>
      <c r="I27" s="241">
        <f>ROUND(E27*H27,2)</f>
        <v>0</v>
      </c>
      <c r="J27" s="240"/>
      <c r="K27" s="241">
        <f>ROUND(E27*J27,2)</f>
        <v>0</v>
      </c>
      <c r="L27" s="241">
        <v>21</v>
      </c>
      <c r="M27" s="241">
        <f>G27*(1+L27/100)</f>
        <v>0</v>
      </c>
      <c r="N27" s="239">
        <v>0</v>
      </c>
      <c r="O27" s="239">
        <f>ROUND(E27*N27,2)</f>
        <v>0</v>
      </c>
      <c r="P27" s="239">
        <v>0</v>
      </c>
      <c r="Q27" s="239">
        <f>ROUND(E27*P27,2)</f>
        <v>0</v>
      </c>
      <c r="R27" s="241"/>
      <c r="S27" s="241" t="s">
        <v>238</v>
      </c>
      <c r="T27" s="242" t="s">
        <v>216</v>
      </c>
      <c r="U27" s="221">
        <v>0</v>
      </c>
      <c r="V27" s="221">
        <f>ROUND(E27*U27,2)</f>
        <v>0</v>
      </c>
      <c r="W27" s="221"/>
      <c r="X27" s="221" t="s">
        <v>217</v>
      </c>
      <c r="Y27" s="221" t="s">
        <v>218</v>
      </c>
      <c r="Z27" s="210"/>
      <c r="AA27" s="210"/>
      <c r="AB27" s="210"/>
      <c r="AC27" s="210"/>
      <c r="AD27" s="210"/>
      <c r="AE27" s="210"/>
      <c r="AF27" s="210"/>
      <c r="AG27" s="210" t="s">
        <v>234</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2" x14ac:dyDescent="0.2">
      <c r="A28" s="217"/>
      <c r="B28" s="218"/>
      <c r="C28" s="249" t="s">
        <v>318</v>
      </c>
      <c r="D28" s="226"/>
      <c r="E28" s="227">
        <v>100</v>
      </c>
      <c r="F28" s="221"/>
      <c r="G28" s="221"/>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222</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36">
        <v>9</v>
      </c>
      <c r="B29" s="237" t="s">
        <v>319</v>
      </c>
      <c r="C29" s="247" t="s">
        <v>320</v>
      </c>
      <c r="D29" s="238" t="s">
        <v>297</v>
      </c>
      <c r="E29" s="239">
        <v>100</v>
      </c>
      <c r="F29" s="240"/>
      <c r="G29" s="241">
        <f>ROUND(E29*F29,2)</f>
        <v>0</v>
      </c>
      <c r="H29" s="240"/>
      <c r="I29" s="241">
        <f>ROUND(E29*H29,2)</f>
        <v>0</v>
      </c>
      <c r="J29" s="240"/>
      <c r="K29" s="241">
        <f>ROUND(E29*J29,2)</f>
        <v>0</v>
      </c>
      <c r="L29" s="241">
        <v>21</v>
      </c>
      <c r="M29" s="241">
        <f>G29*(1+L29/100)</f>
        <v>0</v>
      </c>
      <c r="N29" s="239">
        <v>0</v>
      </c>
      <c r="O29" s="239">
        <f>ROUND(E29*N29,2)</f>
        <v>0</v>
      </c>
      <c r="P29" s="239">
        <v>0</v>
      </c>
      <c r="Q29" s="239">
        <f>ROUND(E29*P29,2)</f>
        <v>0</v>
      </c>
      <c r="R29" s="241"/>
      <c r="S29" s="241" t="s">
        <v>238</v>
      </c>
      <c r="T29" s="242" t="s">
        <v>216</v>
      </c>
      <c r="U29" s="221">
        <v>0</v>
      </c>
      <c r="V29" s="221">
        <f>ROUND(E29*U29,2)</f>
        <v>0</v>
      </c>
      <c r="W29" s="221"/>
      <c r="X29" s="221" t="s">
        <v>217</v>
      </c>
      <c r="Y29" s="221" t="s">
        <v>218</v>
      </c>
      <c r="Z29" s="210"/>
      <c r="AA29" s="210"/>
      <c r="AB29" s="210"/>
      <c r="AC29" s="210"/>
      <c r="AD29" s="210"/>
      <c r="AE29" s="210"/>
      <c r="AF29" s="210"/>
      <c r="AG29" s="210" t="s">
        <v>234</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2" x14ac:dyDescent="0.2">
      <c r="A30" s="217"/>
      <c r="B30" s="218"/>
      <c r="C30" s="249" t="s">
        <v>318</v>
      </c>
      <c r="D30" s="226"/>
      <c r="E30" s="227">
        <v>100</v>
      </c>
      <c r="F30" s="221"/>
      <c r="G30" s="221"/>
      <c r="H30" s="221"/>
      <c r="I30" s="221"/>
      <c r="J30" s="221"/>
      <c r="K30" s="221"/>
      <c r="L30" s="221"/>
      <c r="M30" s="221"/>
      <c r="N30" s="220"/>
      <c r="O30" s="220"/>
      <c r="P30" s="220"/>
      <c r="Q30" s="220"/>
      <c r="R30" s="221"/>
      <c r="S30" s="221"/>
      <c r="T30" s="221"/>
      <c r="U30" s="221"/>
      <c r="V30" s="221"/>
      <c r="W30" s="221"/>
      <c r="X30" s="221"/>
      <c r="Y30" s="221"/>
      <c r="Z30" s="210"/>
      <c r="AA30" s="210"/>
      <c r="AB30" s="210"/>
      <c r="AC30" s="210"/>
      <c r="AD30" s="210"/>
      <c r="AE30" s="210"/>
      <c r="AF30" s="210"/>
      <c r="AG30" s="210" t="s">
        <v>222</v>
      </c>
      <c r="AH30" s="210">
        <v>0</v>
      </c>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36">
        <v>10</v>
      </c>
      <c r="B31" s="237" t="s">
        <v>321</v>
      </c>
      <c r="C31" s="247" t="s">
        <v>322</v>
      </c>
      <c r="D31" s="238" t="s">
        <v>297</v>
      </c>
      <c r="E31" s="239">
        <v>100</v>
      </c>
      <c r="F31" s="240"/>
      <c r="G31" s="241">
        <f>ROUND(E31*F31,2)</f>
        <v>0</v>
      </c>
      <c r="H31" s="240"/>
      <c r="I31" s="241">
        <f>ROUND(E31*H31,2)</f>
        <v>0</v>
      </c>
      <c r="J31" s="240"/>
      <c r="K31" s="241">
        <f>ROUND(E31*J31,2)</f>
        <v>0</v>
      </c>
      <c r="L31" s="241">
        <v>21</v>
      </c>
      <c r="M31" s="241">
        <f>G31*(1+L31/100)</f>
        <v>0</v>
      </c>
      <c r="N31" s="239">
        <v>0</v>
      </c>
      <c r="O31" s="239">
        <f>ROUND(E31*N31,2)</f>
        <v>0</v>
      </c>
      <c r="P31" s="239">
        <v>0</v>
      </c>
      <c r="Q31" s="239">
        <f>ROUND(E31*P31,2)</f>
        <v>0</v>
      </c>
      <c r="R31" s="241"/>
      <c r="S31" s="241" t="s">
        <v>238</v>
      </c>
      <c r="T31" s="242" t="s">
        <v>216</v>
      </c>
      <c r="U31" s="221">
        <v>0</v>
      </c>
      <c r="V31" s="221">
        <f>ROUND(E31*U31,2)</f>
        <v>0</v>
      </c>
      <c r="W31" s="221"/>
      <c r="X31" s="221" t="s">
        <v>217</v>
      </c>
      <c r="Y31" s="221" t="s">
        <v>218</v>
      </c>
      <c r="Z31" s="210"/>
      <c r="AA31" s="210"/>
      <c r="AB31" s="210"/>
      <c r="AC31" s="210"/>
      <c r="AD31" s="210"/>
      <c r="AE31" s="210"/>
      <c r="AF31" s="210"/>
      <c r="AG31" s="210" t="s">
        <v>234</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2" x14ac:dyDescent="0.2">
      <c r="A32" s="217"/>
      <c r="B32" s="218"/>
      <c r="C32" s="249" t="s">
        <v>318</v>
      </c>
      <c r="D32" s="226"/>
      <c r="E32" s="227">
        <v>100</v>
      </c>
      <c r="F32" s="221"/>
      <c r="G32" s="221"/>
      <c r="H32" s="221"/>
      <c r="I32" s="221"/>
      <c r="J32" s="221"/>
      <c r="K32" s="221"/>
      <c r="L32" s="221"/>
      <c r="M32" s="221"/>
      <c r="N32" s="220"/>
      <c r="O32" s="220"/>
      <c r="P32" s="220"/>
      <c r="Q32" s="220"/>
      <c r="R32" s="221"/>
      <c r="S32" s="221"/>
      <c r="T32" s="221"/>
      <c r="U32" s="221"/>
      <c r="V32" s="221"/>
      <c r="W32" s="221"/>
      <c r="X32" s="221"/>
      <c r="Y32" s="221"/>
      <c r="Z32" s="210"/>
      <c r="AA32" s="210"/>
      <c r="AB32" s="210"/>
      <c r="AC32" s="210"/>
      <c r="AD32" s="210"/>
      <c r="AE32" s="210"/>
      <c r="AF32" s="210"/>
      <c r="AG32" s="210" t="s">
        <v>222</v>
      </c>
      <c r="AH32" s="210">
        <v>0</v>
      </c>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x14ac:dyDescent="0.2">
      <c r="A33" s="229" t="s">
        <v>210</v>
      </c>
      <c r="B33" s="230" t="s">
        <v>122</v>
      </c>
      <c r="C33" s="246" t="s">
        <v>123</v>
      </c>
      <c r="D33" s="231"/>
      <c r="E33" s="232"/>
      <c r="F33" s="233"/>
      <c r="G33" s="233">
        <f>SUMIF(AG34:AG35,"&lt;&gt;NOR",G34:G35)</f>
        <v>0</v>
      </c>
      <c r="H33" s="233"/>
      <c r="I33" s="233">
        <f>SUM(I34:I35)</f>
        <v>0</v>
      </c>
      <c r="J33" s="233"/>
      <c r="K33" s="233">
        <f>SUM(K34:K35)</f>
        <v>0</v>
      </c>
      <c r="L33" s="233"/>
      <c r="M33" s="233">
        <f>SUM(M34:M35)</f>
        <v>0</v>
      </c>
      <c r="N33" s="232"/>
      <c r="O33" s="232">
        <f>SUM(O34:O35)</f>
        <v>0</v>
      </c>
      <c r="P33" s="232"/>
      <c r="Q33" s="232">
        <f>SUM(Q34:Q35)</f>
        <v>0.02</v>
      </c>
      <c r="R33" s="233"/>
      <c r="S33" s="233"/>
      <c r="T33" s="234"/>
      <c r="U33" s="228"/>
      <c r="V33" s="228">
        <f>SUM(V34:V35)</f>
        <v>0</v>
      </c>
      <c r="W33" s="228"/>
      <c r="X33" s="228"/>
      <c r="Y33" s="228"/>
      <c r="AG33" t="s">
        <v>211</v>
      </c>
    </row>
    <row r="34" spans="1:60" outlineLevel="1" x14ac:dyDescent="0.2">
      <c r="A34" s="236">
        <v>11</v>
      </c>
      <c r="B34" s="237" t="s">
        <v>323</v>
      </c>
      <c r="C34" s="247" t="s">
        <v>324</v>
      </c>
      <c r="D34" s="238" t="s">
        <v>325</v>
      </c>
      <c r="E34" s="239">
        <v>2</v>
      </c>
      <c r="F34" s="240"/>
      <c r="G34" s="241">
        <f>ROUND(E34*F34,2)</f>
        <v>0</v>
      </c>
      <c r="H34" s="240"/>
      <c r="I34" s="241">
        <f>ROUND(E34*H34,2)</f>
        <v>0</v>
      </c>
      <c r="J34" s="240"/>
      <c r="K34" s="241">
        <f>ROUND(E34*J34,2)</f>
        <v>0</v>
      </c>
      <c r="L34" s="241">
        <v>21</v>
      </c>
      <c r="M34" s="241">
        <f>G34*(1+L34/100)</f>
        <v>0</v>
      </c>
      <c r="N34" s="239">
        <v>0</v>
      </c>
      <c r="O34" s="239">
        <f>ROUND(E34*N34,2)</f>
        <v>0</v>
      </c>
      <c r="P34" s="239">
        <v>0.01</v>
      </c>
      <c r="Q34" s="239">
        <f>ROUND(E34*P34,2)</f>
        <v>0.02</v>
      </c>
      <c r="R34" s="241"/>
      <c r="S34" s="241" t="s">
        <v>215</v>
      </c>
      <c r="T34" s="242" t="s">
        <v>216</v>
      </c>
      <c r="U34" s="221">
        <v>0</v>
      </c>
      <c r="V34" s="221">
        <f>ROUND(E34*U34,2)</f>
        <v>0</v>
      </c>
      <c r="W34" s="221"/>
      <c r="X34" s="221" t="s">
        <v>217</v>
      </c>
      <c r="Y34" s="221" t="s">
        <v>218</v>
      </c>
      <c r="Z34" s="210"/>
      <c r="AA34" s="210"/>
      <c r="AB34" s="210"/>
      <c r="AC34" s="210"/>
      <c r="AD34" s="210"/>
      <c r="AE34" s="210"/>
      <c r="AF34" s="210"/>
      <c r="AG34" s="210" t="s">
        <v>219</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2" x14ac:dyDescent="0.2">
      <c r="A35" s="217"/>
      <c r="B35" s="218"/>
      <c r="C35" s="249" t="s">
        <v>99</v>
      </c>
      <c r="D35" s="226"/>
      <c r="E35" s="227">
        <v>2</v>
      </c>
      <c r="F35" s="221"/>
      <c r="G35" s="221"/>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222</v>
      </c>
      <c r="AH35" s="210">
        <v>0</v>
      </c>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x14ac:dyDescent="0.2">
      <c r="A36" s="229" t="s">
        <v>210</v>
      </c>
      <c r="B36" s="230" t="s">
        <v>124</v>
      </c>
      <c r="C36" s="246" t="s">
        <v>125</v>
      </c>
      <c r="D36" s="231"/>
      <c r="E36" s="232"/>
      <c r="F36" s="233"/>
      <c r="G36" s="233">
        <f>SUMIF(AG37:AG74,"&lt;&gt;NOR",G37:G74)</f>
        <v>0</v>
      </c>
      <c r="H36" s="233"/>
      <c r="I36" s="233">
        <f>SUM(I37:I74)</f>
        <v>0</v>
      </c>
      <c r="J36" s="233"/>
      <c r="K36" s="233">
        <f>SUM(K37:K74)</f>
        <v>0</v>
      </c>
      <c r="L36" s="233"/>
      <c r="M36" s="233">
        <f>SUM(M37:M74)</f>
        <v>0</v>
      </c>
      <c r="N36" s="232"/>
      <c r="O36" s="232">
        <f>SUM(O37:O74)</f>
        <v>9.9999999999999992E-2</v>
      </c>
      <c r="P36" s="232"/>
      <c r="Q36" s="232">
        <f>SUM(Q37:Q74)</f>
        <v>117.40999999999998</v>
      </c>
      <c r="R36" s="233"/>
      <c r="S36" s="233"/>
      <c r="T36" s="234"/>
      <c r="U36" s="228"/>
      <c r="V36" s="228">
        <f>SUM(V37:V74)</f>
        <v>0</v>
      </c>
      <c r="W36" s="228"/>
      <c r="X36" s="228"/>
      <c r="Y36" s="228"/>
      <c r="AG36" t="s">
        <v>211</v>
      </c>
    </row>
    <row r="37" spans="1:60" outlineLevel="1" x14ac:dyDescent="0.2">
      <c r="A37" s="236">
        <v>12</v>
      </c>
      <c r="B37" s="237" t="s">
        <v>326</v>
      </c>
      <c r="C37" s="247" t="s">
        <v>327</v>
      </c>
      <c r="D37" s="238" t="s">
        <v>310</v>
      </c>
      <c r="E37" s="239">
        <v>2.5</v>
      </c>
      <c r="F37" s="240"/>
      <c r="G37" s="241">
        <f>ROUND(E37*F37,2)</f>
        <v>0</v>
      </c>
      <c r="H37" s="240"/>
      <c r="I37" s="241">
        <f>ROUND(E37*H37,2)</f>
        <v>0</v>
      </c>
      <c r="J37" s="240"/>
      <c r="K37" s="241">
        <f>ROUND(E37*J37,2)</f>
        <v>0</v>
      </c>
      <c r="L37" s="241">
        <v>21</v>
      </c>
      <c r="M37" s="241">
        <f>G37*(1+L37/100)</f>
        <v>0</v>
      </c>
      <c r="N37" s="239">
        <v>0</v>
      </c>
      <c r="O37" s="239">
        <f>ROUND(E37*N37,2)</f>
        <v>0</v>
      </c>
      <c r="P37" s="239">
        <v>2</v>
      </c>
      <c r="Q37" s="239">
        <f>ROUND(E37*P37,2)</f>
        <v>5</v>
      </c>
      <c r="R37" s="241"/>
      <c r="S37" s="241" t="s">
        <v>238</v>
      </c>
      <c r="T37" s="242" t="s">
        <v>216</v>
      </c>
      <c r="U37" s="221">
        <v>0</v>
      </c>
      <c r="V37" s="221">
        <f>ROUND(E37*U37,2)</f>
        <v>0</v>
      </c>
      <c r="W37" s="221"/>
      <c r="X37" s="221" t="s">
        <v>217</v>
      </c>
      <c r="Y37" s="221" t="s">
        <v>218</v>
      </c>
      <c r="Z37" s="210"/>
      <c r="AA37" s="210"/>
      <c r="AB37" s="210"/>
      <c r="AC37" s="210"/>
      <c r="AD37" s="210"/>
      <c r="AE37" s="210"/>
      <c r="AF37" s="210"/>
      <c r="AG37" s="210" t="s">
        <v>328</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9" t="s">
        <v>329</v>
      </c>
      <c r="D38" s="226"/>
      <c r="E38" s="227">
        <v>2.5</v>
      </c>
      <c r="F38" s="221"/>
      <c r="G38" s="221"/>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222</v>
      </c>
      <c r="AH38" s="210">
        <v>0</v>
      </c>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36">
        <v>13</v>
      </c>
      <c r="B39" s="237" t="s">
        <v>330</v>
      </c>
      <c r="C39" s="247" t="s">
        <v>331</v>
      </c>
      <c r="D39" s="238" t="s">
        <v>310</v>
      </c>
      <c r="E39" s="239">
        <v>13.25</v>
      </c>
      <c r="F39" s="240"/>
      <c r="G39" s="241">
        <f>ROUND(E39*F39,2)</f>
        <v>0</v>
      </c>
      <c r="H39" s="240"/>
      <c r="I39" s="241">
        <f>ROUND(E39*H39,2)</f>
        <v>0</v>
      </c>
      <c r="J39" s="240"/>
      <c r="K39" s="241">
        <f>ROUND(E39*J39,2)</f>
        <v>0</v>
      </c>
      <c r="L39" s="241">
        <v>21</v>
      </c>
      <c r="M39" s="241">
        <f>G39*(1+L39/100)</f>
        <v>0</v>
      </c>
      <c r="N39" s="239">
        <v>0</v>
      </c>
      <c r="O39" s="239">
        <f>ROUND(E39*N39,2)</f>
        <v>0</v>
      </c>
      <c r="P39" s="239">
        <v>2.4</v>
      </c>
      <c r="Q39" s="239">
        <f>ROUND(E39*P39,2)</f>
        <v>31.8</v>
      </c>
      <c r="R39" s="241"/>
      <c r="S39" s="241" t="s">
        <v>238</v>
      </c>
      <c r="T39" s="242" t="s">
        <v>216</v>
      </c>
      <c r="U39" s="221">
        <v>0</v>
      </c>
      <c r="V39" s="221">
        <f>ROUND(E39*U39,2)</f>
        <v>0</v>
      </c>
      <c r="W39" s="221"/>
      <c r="X39" s="221" t="s">
        <v>217</v>
      </c>
      <c r="Y39" s="221" t="s">
        <v>218</v>
      </c>
      <c r="Z39" s="210"/>
      <c r="AA39" s="210"/>
      <c r="AB39" s="210"/>
      <c r="AC39" s="210"/>
      <c r="AD39" s="210"/>
      <c r="AE39" s="210"/>
      <c r="AF39" s="210"/>
      <c r="AG39" s="210" t="s">
        <v>234</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2" x14ac:dyDescent="0.2">
      <c r="A40" s="217"/>
      <c r="B40" s="218"/>
      <c r="C40" s="249" t="s">
        <v>332</v>
      </c>
      <c r="D40" s="226"/>
      <c r="E40" s="227">
        <v>2.52</v>
      </c>
      <c r="F40" s="221"/>
      <c r="G40" s="221"/>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222</v>
      </c>
      <c r="AH40" s="210">
        <v>0</v>
      </c>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3" x14ac:dyDescent="0.2">
      <c r="A41" s="217"/>
      <c r="B41" s="218"/>
      <c r="C41" s="249" t="s">
        <v>333</v>
      </c>
      <c r="D41" s="226"/>
      <c r="E41" s="227">
        <v>5.22</v>
      </c>
      <c r="F41" s="221"/>
      <c r="G41" s="221"/>
      <c r="H41" s="221"/>
      <c r="I41" s="221"/>
      <c r="J41" s="221"/>
      <c r="K41" s="221"/>
      <c r="L41" s="221"/>
      <c r="M41" s="221"/>
      <c r="N41" s="220"/>
      <c r="O41" s="220"/>
      <c r="P41" s="220"/>
      <c r="Q41" s="220"/>
      <c r="R41" s="221"/>
      <c r="S41" s="221"/>
      <c r="T41" s="221"/>
      <c r="U41" s="221"/>
      <c r="V41" s="221"/>
      <c r="W41" s="221"/>
      <c r="X41" s="221"/>
      <c r="Y41" s="221"/>
      <c r="Z41" s="210"/>
      <c r="AA41" s="210"/>
      <c r="AB41" s="210"/>
      <c r="AC41" s="210"/>
      <c r="AD41" s="210"/>
      <c r="AE41" s="210"/>
      <c r="AF41" s="210"/>
      <c r="AG41" s="210" t="s">
        <v>222</v>
      </c>
      <c r="AH41" s="210">
        <v>0</v>
      </c>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3" x14ac:dyDescent="0.2">
      <c r="A42" s="217"/>
      <c r="B42" s="218"/>
      <c r="C42" s="249" t="s">
        <v>334</v>
      </c>
      <c r="D42" s="226"/>
      <c r="E42" s="227">
        <v>5.51</v>
      </c>
      <c r="F42" s="221"/>
      <c r="G42" s="221"/>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222</v>
      </c>
      <c r="AH42" s="210">
        <v>0</v>
      </c>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6">
        <v>14</v>
      </c>
      <c r="B43" s="237" t="s">
        <v>335</v>
      </c>
      <c r="C43" s="247" t="s">
        <v>336</v>
      </c>
      <c r="D43" s="238" t="s">
        <v>297</v>
      </c>
      <c r="E43" s="239">
        <v>0.41</v>
      </c>
      <c r="F43" s="240"/>
      <c r="G43" s="241">
        <f>ROUND(E43*F43,2)</f>
        <v>0</v>
      </c>
      <c r="H43" s="240"/>
      <c r="I43" s="241">
        <f>ROUND(E43*H43,2)</f>
        <v>0</v>
      </c>
      <c r="J43" s="240"/>
      <c r="K43" s="241">
        <f>ROUND(E43*J43,2)</f>
        <v>0</v>
      </c>
      <c r="L43" s="241">
        <v>21</v>
      </c>
      <c r="M43" s="241">
        <f>G43*(1+L43/100)</f>
        <v>0</v>
      </c>
      <c r="N43" s="239">
        <v>6.7000000000000002E-4</v>
      </c>
      <c r="O43" s="239">
        <f>ROUND(E43*N43,2)</f>
        <v>0</v>
      </c>
      <c r="P43" s="239">
        <v>0.13100000000000001</v>
      </c>
      <c r="Q43" s="239">
        <f>ROUND(E43*P43,2)</f>
        <v>0.05</v>
      </c>
      <c r="R43" s="241"/>
      <c r="S43" s="241" t="s">
        <v>238</v>
      </c>
      <c r="T43" s="242" t="s">
        <v>216</v>
      </c>
      <c r="U43" s="221">
        <v>0</v>
      </c>
      <c r="V43" s="221">
        <f>ROUND(E43*U43,2)</f>
        <v>0</v>
      </c>
      <c r="W43" s="221"/>
      <c r="X43" s="221" t="s">
        <v>217</v>
      </c>
      <c r="Y43" s="221" t="s">
        <v>218</v>
      </c>
      <c r="Z43" s="210"/>
      <c r="AA43" s="210"/>
      <c r="AB43" s="210"/>
      <c r="AC43" s="210"/>
      <c r="AD43" s="210"/>
      <c r="AE43" s="210"/>
      <c r="AF43" s="210"/>
      <c r="AG43" s="210" t="s">
        <v>234</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9" t="s">
        <v>337</v>
      </c>
      <c r="D44" s="226"/>
      <c r="E44" s="227">
        <v>0.41</v>
      </c>
      <c r="F44" s="221"/>
      <c r="G44" s="221"/>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222</v>
      </c>
      <c r="AH44" s="210">
        <v>0</v>
      </c>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1" x14ac:dyDescent="0.2">
      <c r="A45" s="236">
        <v>15</v>
      </c>
      <c r="B45" s="237" t="s">
        <v>338</v>
      </c>
      <c r="C45" s="247" t="s">
        <v>339</v>
      </c>
      <c r="D45" s="238" t="s">
        <v>310</v>
      </c>
      <c r="E45" s="239">
        <v>57.289499999999997</v>
      </c>
      <c r="F45" s="240"/>
      <c r="G45" s="241">
        <f>ROUND(E45*F45,2)</f>
        <v>0</v>
      </c>
      <c r="H45" s="240"/>
      <c r="I45" s="241">
        <f>ROUND(E45*H45,2)</f>
        <v>0</v>
      </c>
      <c r="J45" s="240"/>
      <c r="K45" s="241">
        <f>ROUND(E45*J45,2)</f>
        <v>0</v>
      </c>
      <c r="L45" s="241">
        <v>21</v>
      </c>
      <c r="M45" s="241">
        <f>G45*(1+L45/100)</f>
        <v>0</v>
      </c>
      <c r="N45" s="239">
        <v>1.1000000000000001E-3</v>
      </c>
      <c r="O45" s="239">
        <f>ROUND(E45*N45,2)</f>
        <v>0.06</v>
      </c>
      <c r="P45" s="239">
        <v>1.175</v>
      </c>
      <c r="Q45" s="239">
        <f>ROUND(E45*P45,2)</f>
        <v>67.319999999999993</v>
      </c>
      <c r="R45" s="241"/>
      <c r="S45" s="241" t="s">
        <v>238</v>
      </c>
      <c r="T45" s="242" t="s">
        <v>216</v>
      </c>
      <c r="U45" s="221">
        <v>0</v>
      </c>
      <c r="V45" s="221">
        <f>ROUND(E45*U45,2)</f>
        <v>0</v>
      </c>
      <c r="W45" s="221"/>
      <c r="X45" s="221" t="s">
        <v>217</v>
      </c>
      <c r="Y45" s="221" t="s">
        <v>218</v>
      </c>
      <c r="Z45" s="210"/>
      <c r="AA45" s="210"/>
      <c r="AB45" s="210"/>
      <c r="AC45" s="210"/>
      <c r="AD45" s="210"/>
      <c r="AE45" s="210"/>
      <c r="AF45" s="210"/>
      <c r="AG45" s="210" t="s">
        <v>234</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2" x14ac:dyDescent="0.2">
      <c r="A46" s="217"/>
      <c r="B46" s="218"/>
      <c r="C46" s="249" t="s">
        <v>340</v>
      </c>
      <c r="D46" s="226"/>
      <c r="E46" s="227">
        <v>9.2899999999999991</v>
      </c>
      <c r="F46" s="221"/>
      <c r="G46" s="221"/>
      <c r="H46" s="221"/>
      <c r="I46" s="221"/>
      <c r="J46" s="221"/>
      <c r="K46" s="221"/>
      <c r="L46" s="221"/>
      <c r="M46" s="221"/>
      <c r="N46" s="220"/>
      <c r="O46" s="220"/>
      <c r="P46" s="220"/>
      <c r="Q46" s="220"/>
      <c r="R46" s="221"/>
      <c r="S46" s="221"/>
      <c r="T46" s="221"/>
      <c r="U46" s="221"/>
      <c r="V46" s="221"/>
      <c r="W46" s="221"/>
      <c r="X46" s="221"/>
      <c r="Y46" s="221"/>
      <c r="Z46" s="210"/>
      <c r="AA46" s="210"/>
      <c r="AB46" s="210"/>
      <c r="AC46" s="210"/>
      <c r="AD46" s="210"/>
      <c r="AE46" s="210"/>
      <c r="AF46" s="210"/>
      <c r="AG46" s="210" t="s">
        <v>222</v>
      </c>
      <c r="AH46" s="210">
        <v>0</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3" x14ac:dyDescent="0.2">
      <c r="A47" s="217"/>
      <c r="B47" s="218"/>
      <c r="C47" s="249" t="s">
        <v>341</v>
      </c>
      <c r="D47" s="226"/>
      <c r="E47" s="227">
        <v>46.2</v>
      </c>
      <c r="F47" s="221"/>
      <c r="G47" s="221"/>
      <c r="H47" s="221"/>
      <c r="I47" s="221"/>
      <c r="J47" s="221"/>
      <c r="K47" s="221"/>
      <c r="L47" s="221"/>
      <c r="M47" s="221"/>
      <c r="N47" s="220"/>
      <c r="O47" s="220"/>
      <c r="P47" s="220"/>
      <c r="Q47" s="220"/>
      <c r="R47" s="221"/>
      <c r="S47" s="221"/>
      <c r="T47" s="221"/>
      <c r="U47" s="221"/>
      <c r="V47" s="221"/>
      <c r="W47" s="221"/>
      <c r="X47" s="221"/>
      <c r="Y47" s="221"/>
      <c r="Z47" s="210"/>
      <c r="AA47" s="210"/>
      <c r="AB47" s="210"/>
      <c r="AC47" s="210"/>
      <c r="AD47" s="210"/>
      <c r="AE47" s="210"/>
      <c r="AF47" s="210"/>
      <c r="AG47" s="210" t="s">
        <v>222</v>
      </c>
      <c r="AH47" s="210">
        <v>0</v>
      </c>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3" x14ac:dyDescent="0.2">
      <c r="A48" s="217"/>
      <c r="B48" s="218"/>
      <c r="C48" s="249" t="s">
        <v>342</v>
      </c>
      <c r="D48" s="226"/>
      <c r="E48" s="227">
        <v>1.8</v>
      </c>
      <c r="F48" s="221"/>
      <c r="G48" s="221"/>
      <c r="H48" s="221"/>
      <c r="I48" s="221"/>
      <c r="J48" s="221"/>
      <c r="K48" s="221"/>
      <c r="L48" s="221"/>
      <c r="M48" s="221"/>
      <c r="N48" s="220"/>
      <c r="O48" s="220"/>
      <c r="P48" s="220"/>
      <c r="Q48" s="220"/>
      <c r="R48" s="221"/>
      <c r="S48" s="221"/>
      <c r="T48" s="221"/>
      <c r="U48" s="221"/>
      <c r="V48" s="221"/>
      <c r="W48" s="221"/>
      <c r="X48" s="221"/>
      <c r="Y48" s="221"/>
      <c r="Z48" s="210"/>
      <c r="AA48" s="210"/>
      <c r="AB48" s="210"/>
      <c r="AC48" s="210"/>
      <c r="AD48" s="210"/>
      <c r="AE48" s="210"/>
      <c r="AF48" s="210"/>
      <c r="AG48" s="210" t="s">
        <v>222</v>
      </c>
      <c r="AH48" s="210">
        <v>0</v>
      </c>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36">
        <v>16</v>
      </c>
      <c r="B49" s="237" t="s">
        <v>343</v>
      </c>
      <c r="C49" s="247" t="s">
        <v>344</v>
      </c>
      <c r="D49" s="238" t="s">
        <v>310</v>
      </c>
      <c r="E49" s="239">
        <v>2.7911999999999999</v>
      </c>
      <c r="F49" s="240"/>
      <c r="G49" s="241">
        <f>ROUND(E49*F49,2)</f>
        <v>0</v>
      </c>
      <c r="H49" s="240"/>
      <c r="I49" s="241">
        <f>ROUND(E49*H49,2)</f>
        <v>0</v>
      </c>
      <c r="J49" s="240"/>
      <c r="K49" s="241">
        <f>ROUND(E49*J49,2)</f>
        <v>0</v>
      </c>
      <c r="L49" s="241">
        <v>21</v>
      </c>
      <c r="M49" s="241">
        <f>G49*(1+L49/100)</f>
        <v>0</v>
      </c>
      <c r="N49" s="239">
        <v>7.4099999999999999E-3</v>
      </c>
      <c r="O49" s="239">
        <f>ROUND(E49*N49,2)</f>
        <v>0.02</v>
      </c>
      <c r="P49" s="239">
        <v>2.1</v>
      </c>
      <c r="Q49" s="239">
        <f>ROUND(E49*P49,2)</f>
        <v>5.86</v>
      </c>
      <c r="R49" s="241"/>
      <c r="S49" s="241" t="s">
        <v>238</v>
      </c>
      <c r="T49" s="242" t="s">
        <v>216</v>
      </c>
      <c r="U49" s="221">
        <v>0</v>
      </c>
      <c r="V49" s="221">
        <f>ROUND(E49*U49,2)</f>
        <v>0</v>
      </c>
      <c r="W49" s="221"/>
      <c r="X49" s="221" t="s">
        <v>217</v>
      </c>
      <c r="Y49" s="221" t="s">
        <v>218</v>
      </c>
      <c r="Z49" s="210"/>
      <c r="AA49" s="210"/>
      <c r="AB49" s="210"/>
      <c r="AC49" s="210"/>
      <c r="AD49" s="210"/>
      <c r="AE49" s="210"/>
      <c r="AF49" s="210"/>
      <c r="AG49" s="210" t="s">
        <v>234</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2" x14ac:dyDescent="0.2">
      <c r="A50" s="217"/>
      <c r="B50" s="218"/>
      <c r="C50" s="249" t="s">
        <v>345</v>
      </c>
      <c r="D50" s="226"/>
      <c r="E50" s="227">
        <v>2.79</v>
      </c>
      <c r="F50" s="221"/>
      <c r="G50" s="221"/>
      <c r="H50" s="221"/>
      <c r="I50" s="221"/>
      <c r="J50" s="221"/>
      <c r="K50" s="221"/>
      <c r="L50" s="221"/>
      <c r="M50" s="221"/>
      <c r="N50" s="220"/>
      <c r="O50" s="220"/>
      <c r="P50" s="220"/>
      <c r="Q50" s="220"/>
      <c r="R50" s="221"/>
      <c r="S50" s="221"/>
      <c r="T50" s="221"/>
      <c r="U50" s="221"/>
      <c r="V50" s="221"/>
      <c r="W50" s="221"/>
      <c r="X50" s="221"/>
      <c r="Y50" s="221"/>
      <c r="Z50" s="210"/>
      <c r="AA50" s="210"/>
      <c r="AB50" s="210"/>
      <c r="AC50" s="210"/>
      <c r="AD50" s="210"/>
      <c r="AE50" s="210"/>
      <c r="AF50" s="210"/>
      <c r="AG50" s="210" t="s">
        <v>222</v>
      </c>
      <c r="AH50" s="210">
        <v>0</v>
      </c>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36">
        <v>17</v>
      </c>
      <c r="B51" s="237" t="s">
        <v>346</v>
      </c>
      <c r="C51" s="247" t="s">
        <v>347</v>
      </c>
      <c r="D51" s="238" t="s">
        <v>297</v>
      </c>
      <c r="E51" s="239">
        <v>4.7850000000000001</v>
      </c>
      <c r="F51" s="240"/>
      <c r="G51" s="241">
        <f>ROUND(E51*F51,2)</f>
        <v>0</v>
      </c>
      <c r="H51" s="240"/>
      <c r="I51" s="241">
        <f>ROUND(E51*H51,2)</f>
        <v>0</v>
      </c>
      <c r="J51" s="240"/>
      <c r="K51" s="241">
        <f>ROUND(E51*J51,2)</f>
        <v>0</v>
      </c>
      <c r="L51" s="241">
        <v>21</v>
      </c>
      <c r="M51" s="241">
        <f>G51*(1+L51/100)</f>
        <v>0</v>
      </c>
      <c r="N51" s="239">
        <v>3.3E-4</v>
      </c>
      <c r="O51" s="239">
        <f>ROUND(E51*N51,2)</f>
        <v>0</v>
      </c>
      <c r="P51" s="239">
        <v>2.2100000000000002E-2</v>
      </c>
      <c r="Q51" s="239">
        <f>ROUND(E51*P51,2)</f>
        <v>0.11</v>
      </c>
      <c r="R51" s="241"/>
      <c r="S51" s="241" t="s">
        <v>238</v>
      </c>
      <c r="T51" s="242" t="s">
        <v>216</v>
      </c>
      <c r="U51" s="221">
        <v>0</v>
      </c>
      <c r="V51" s="221">
        <f>ROUND(E51*U51,2)</f>
        <v>0</v>
      </c>
      <c r="W51" s="221"/>
      <c r="X51" s="221" t="s">
        <v>217</v>
      </c>
      <c r="Y51" s="221" t="s">
        <v>218</v>
      </c>
      <c r="Z51" s="210"/>
      <c r="AA51" s="210"/>
      <c r="AB51" s="210"/>
      <c r="AC51" s="210"/>
      <c r="AD51" s="210"/>
      <c r="AE51" s="210"/>
      <c r="AF51" s="210"/>
      <c r="AG51" s="210" t="s">
        <v>234</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2" x14ac:dyDescent="0.2">
      <c r="A52" s="217"/>
      <c r="B52" s="218"/>
      <c r="C52" s="249" t="s">
        <v>348</v>
      </c>
      <c r="D52" s="226"/>
      <c r="E52" s="227">
        <v>4.79</v>
      </c>
      <c r="F52" s="221"/>
      <c r="G52" s="221"/>
      <c r="H52" s="221"/>
      <c r="I52" s="221"/>
      <c r="J52" s="221"/>
      <c r="K52" s="221"/>
      <c r="L52" s="221"/>
      <c r="M52" s="221"/>
      <c r="N52" s="220"/>
      <c r="O52" s="220"/>
      <c r="P52" s="220"/>
      <c r="Q52" s="220"/>
      <c r="R52" s="221"/>
      <c r="S52" s="221"/>
      <c r="T52" s="221"/>
      <c r="U52" s="221"/>
      <c r="V52" s="221"/>
      <c r="W52" s="221"/>
      <c r="X52" s="221"/>
      <c r="Y52" s="221"/>
      <c r="Z52" s="210"/>
      <c r="AA52" s="210"/>
      <c r="AB52" s="210"/>
      <c r="AC52" s="210"/>
      <c r="AD52" s="210"/>
      <c r="AE52" s="210"/>
      <c r="AF52" s="210"/>
      <c r="AG52" s="210" t="s">
        <v>222</v>
      </c>
      <c r="AH52" s="210">
        <v>0</v>
      </c>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1" x14ac:dyDescent="0.2">
      <c r="A53" s="236">
        <v>18</v>
      </c>
      <c r="B53" s="237" t="s">
        <v>349</v>
      </c>
      <c r="C53" s="247" t="s">
        <v>350</v>
      </c>
      <c r="D53" s="238" t="s">
        <v>351</v>
      </c>
      <c r="E53" s="239">
        <v>2.4</v>
      </c>
      <c r="F53" s="240"/>
      <c r="G53" s="241">
        <f>ROUND(E53*F53,2)</f>
        <v>0</v>
      </c>
      <c r="H53" s="240"/>
      <c r="I53" s="241">
        <f>ROUND(E53*H53,2)</f>
        <v>0</v>
      </c>
      <c r="J53" s="240"/>
      <c r="K53" s="241">
        <f>ROUND(E53*J53,2)</f>
        <v>0</v>
      </c>
      <c r="L53" s="241">
        <v>21</v>
      </c>
      <c r="M53" s="241">
        <f>G53*(1+L53/100)</f>
        <v>0</v>
      </c>
      <c r="N53" s="239">
        <v>0</v>
      </c>
      <c r="O53" s="239">
        <f>ROUND(E53*N53,2)</f>
        <v>0</v>
      </c>
      <c r="P53" s="239">
        <v>7.0000000000000007E-2</v>
      </c>
      <c r="Q53" s="239">
        <f>ROUND(E53*P53,2)</f>
        <v>0.17</v>
      </c>
      <c r="R53" s="241"/>
      <c r="S53" s="241" t="s">
        <v>238</v>
      </c>
      <c r="T53" s="242" t="s">
        <v>216</v>
      </c>
      <c r="U53" s="221">
        <v>0</v>
      </c>
      <c r="V53" s="221">
        <f>ROUND(E53*U53,2)</f>
        <v>0</v>
      </c>
      <c r="W53" s="221"/>
      <c r="X53" s="221" t="s">
        <v>217</v>
      </c>
      <c r="Y53" s="221" t="s">
        <v>218</v>
      </c>
      <c r="Z53" s="210"/>
      <c r="AA53" s="210"/>
      <c r="AB53" s="210"/>
      <c r="AC53" s="210"/>
      <c r="AD53" s="210"/>
      <c r="AE53" s="210"/>
      <c r="AF53" s="210"/>
      <c r="AG53" s="210" t="s">
        <v>234</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2" x14ac:dyDescent="0.2">
      <c r="A54" s="217"/>
      <c r="B54" s="218"/>
      <c r="C54" s="249" t="s">
        <v>352</v>
      </c>
      <c r="D54" s="226"/>
      <c r="E54" s="227">
        <v>2.4</v>
      </c>
      <c r="F54" s="221"/>
      <c r="G54" s="221"/>
      <c r="H54" s="221"/>
      <c r="I54" s="221"/>
      <c r="J54" s="221"/>
      <c r="K54" s="221"/>
      <c r="L54" s="221"/>
      <c r="M54" s="221"/>
      <c r="N54" s="220"/>
      <c r="O54" s="220"/>
      <c r="P54" s="220"/>
      <c r="Q54" s="220"/>
      <c r="R54" s="221"/>
      <c r="S54" s="221"/>
      <c r="T54" s="221"/>
      <c r="U54" s="221"/>
      <c r="V54" s="221"/>
      <c r="W54" s="221"/>
      <c r="X54" s="221"/>
      <c r="Y54" s="221"/>
      <c r="Z54" s="210"/>
      <c r="AA54" s="210"/>
      <c r="AB54" s="210"/>
      <c r="AC54" s="210"/>
      <c r="AD54" s="210"/>
      <c r="AE54" s="210"/>
      <c r="AF54" s="210"/>
      <c r="AG54" s="210" t="s">
        <v>222</v>
      </c>
      <c r="AH54" s="210">
        <v>0</v>
      </c>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1" x14ac:dyDescent="0.2">
      <c r="A55" s="236">
        <v>19</v>
      </c>
      <c r="B55" s="237" t="s">
        <v>353</v>
      </c>
      <c r="C55" s="247" t="s">
        <v>354</v>
      </c>
      <c r="D55" s="238" t="s">
        <v>310</v>
      </c>
      <c r="E55" s="239">
        <v>0.36559999999999998</v>
      </c>
      <c r="F55" s="240"/>
      <c r="G55" s="241">
        <f>ROUND(E55*F55,2)</f>
        <v>0</v>
      </c>
      <c r="H55" s="240"/>
      <c r="I55" s="241">
        <f>ROUND(E55*H55,2)</f>
        <v>0</v>
      </c>
      <c r="J55" s="240"/>
      <c r="K55" s="241">
        <f>ROUND(E55*J55,2)</f>
        <v>0</v>
      </c>
      <c r="L55" s="241">
        <v>21</v>
      </c>
      <c r="M55" s="241">
        <f>G55*(1+L55/100)</f>
        <v>0</v>
      </c>
      <c r="N55" s="239">
        <v>1.7989999999999999E-2</v>
      </c>
      <c r="O55" s="239">
        <f>ROUND(E55*N55,2)</f>
        <v>0.01</v>
      </c>
      <c r="P55" s="239">
        <v>2.4</v>
      </c>
      <c r="Q55" s="239">
        <f>ROUND(E55*P55,2)</f>
        <v>0.88</v>
      </c>
      <c r="R55" s="241"/>
      <c r="S55" s="241" t="s">
        <v>238</v>
      </c>
      <c r="T55" s="242" t="s">
        <v>216</v>
      </c>
      <c r="U55" s="221">
        <v>0</v>
      </c>
      <c r="V55" s="221">
        <f>ROUND(E55*U55,2)</f>
        <v>0</v>
      </c>
      <c r="W55" s="221"/>
      <c r="X55" s="221" t="s">
        <v>217</v>
      </c>
      <c r="Y55" s="221" t="s">
        <v>218</v>
      </c>
      <c r="Z55" s="210"/>
      <c r="AA55" s="210"/>
      <c r="AB55" s="210"/>
      <c r="AC55" s="210"/>
      <c r="AD55" s="210"/>
      <c r="AE55" s="210"/>
      <c r="AF55" s="210"/>
      <c r="AG55" s="210" t="s">
        <v>219</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2" x14ac:dyDescent="0.2">
      <c r="A56" s="217"/>
      <c r="B56" s="218"/>
      <c r="C56" s="249" t="s">
        <v>355</v>
      </c>
      <c r="D56" s="226"/>
      <c r="E56" s="227">
        <v>0.2</v>
      </c>
      <c r="F56" s="221"/>
      <c r="G56" s="221"/>
      <c r="H56" s="221"/>
      <c r="I56" s="221"/>
      <c r="J56" s="221"/>
      <c r="K56" s="221"/>
      <c r="L56" s="221"/>
      <c r="M56" s="221"/>
      <c r="N56" s="220"/>
      <c r="O56" s="220"/>
      <c r="P56" s="220"/>
      <c r="Q56" s="220"/>
      <c r="R56" s="221"/>
      <c r="S56" s="221"/>
      <c r="T56" s="221"/>
      <c r="U56" s="221"/>
      <c r="V56" s="221"/>
      <c r="W56" s="221"/>
      <c r="X56" s="221"/>
      <c r="Y56" s="221"/>
      <c r="Z56" s="210"/>
      <c r="AA56" s="210"/>
      <c r="AB56" s="210"/>
      <c r="AC56" s="210"/>
      <c r="AD56" s="210"/>
      <c r="AE56" s="210"/>
      <c r="AF56" s="210"/>
      <c r="AG56" s="210" t="s">
        <v>222</v>
      </c>
      <c r="AH56" s="210">
        <v>0</v>
      </c>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3" x14ac:dyDescent="0.2">
      <c r="A57" s="217"/>
      <c r="B57" s="218"/>
      <c r="C57" s="249" t="s">
        <v>356</v>
      </c>
      <c r="D57" s="226"/>
      <c r="E57" s="227">
        <v>0.17</v>
      </c>
      <c r="F57" s="221"/>
      <c r="G57" s="221"/>
      <c r="H57" s="221"/>
      <c r="I57" s="221"/>
      <c r="J57" s="221"/>
      <c r="K57" s="221"/>
      <c r="L57" s="221"/>
      <c r="M57" s="221"/>
      <c r="N57" s="220"/>
      <c r="O57" s="220"/>
      <c r="P57" s="220"/>
      <c r="Q57" s="220"/>
      <c r="R57" s="221"/>
      <c r="S57" s="221"/>
      <c r="T57" s="221"/>
      <c r="U57" s="221"/>
      <c r="V57" s="221"/>
      <c r="W57" s="221"/>
      <c r="X57" s="221"/>
      <c r="Y57" s="221"/>
      <c r="Z57" s="210"/>
      <c r="AA57" s="210"/>
      <c r="AB57" s="210"/>
      <c r="AC57" s="210"/>
      <c r="AD57" s="210"/>
      <c r="AE57" s="210"/>
      <c r="AF57" s="210"/>
      <c r="AG57" s="210" t="s">
        <v>222</v>
      </c>
      <c r="AH57" s="210">
        <v>0</v>
      </c>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1" x14ac:dyDescent="0.2">
      <c r="A58" s="236">
        <v>20</v>
      </c>
      <c r="B58" s="237" t="s">
        <v>357</v>
      </c>
      <c r="C58" s="247" t="s">
        <v>358</v>
      </c>
      <c r="D58" s="238" t="s">
        <v>310</v>
      </c>
      <c r="E58" s="239">
        <v>2.4889999999999999</v>
      </c>
      <c r="F58" s="240"/>
      <c r="G58" s="241">
        <f>ROUND(E58*F58,2)</f>
        <v>0</v>
      </c>
      <c r="H58" s="240"/>
      <c r="I58" s="241">
        <f>ROUND(E58*H58,2)</f>
        <v>0</v>
      </c>
      <c r="J58" s="240"/>
      <c r="K58" s="241">
        <f>ROUND(E58*J58,2)</f>
        <v>0</v>
      </c>
      <c r="L58" s="241">
        <v>21</v>
      </c>
      <c r="M58" s="241">
        <f>G58*(1+L58/100)</f>
        <v>0</v>
      </c>
      <c r="N58" s="239">
        <v>0</v>
      </c>
      <c r="O58" s="239">
        <f>ROUND(E58*N58,2)</f>
        <v>0</v>
      </c>
      <c r="P58" s="239">
        <v>2.2000000000000002</v>
      </c>
      <c r="Q58" s="239">
        <f>ROUND(E58*P58,2)</f>
        <v>5.48</v>
      </c>
      <c r="R58" s="241"/>
      <c r="S58" s="241" t="s">
        <v>238</v>
      </c>
      <c r="T58" s="242" t="s">
        <v>216</v>
      </c>
      <c r="U58" s="221">
        <v>0</v>
      </c>
      <c r="V58" s="221">
        <f>ROUND(E58*U58,2)</f>
        <v>0</v>
      </c>
      <c r="W58" s="221"/>
      <c r="X58" s="221" t="s">
        <v>217</v>
      </c>
      <c r="Y58" s="221" t="s">
        <v>218</v>
      </c>
      <c r="Z58" s="210"/>
      <c r="AA58" s="210"/>
      <c r="AB58" s="210"/>
      <c r="AC58" s="210"/>
      <c r="AD58" s="210"/>
      <c r="AE58" s="210"/>
      <c r="AF58" s="210"/>
      <c r="AG58" s="210" t="s">
        <v>234</v>
      </c>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2" x14ac:dyDescent="0.2">
      <c r="A59" s="217"/>
      <c r="B59" s="218"/>
      <c r="C59" s="249" t="s">
        <v>359</v>
      </c>
      <c r="D59" s="226"/>
      <c r="E59" s="227">
        <v>1.88</v>
      </c>
      <c r="F59" s="221"/>
      <c r="G59" s="221"/>
      <c r="H59" s="221"/>
      <c r="I59" s="221"/>
      <c r="J59" s="221"/>
      <c r="K59" s="221"/>
      <c r="L59" s="221"/>
      <c r="M59" s="221"/>
      <c r="N59" s="220"/>
      <c r="O59" s="220"/>
      <c r="P59" s="220"/>
      <c r="Q59" s="220"/>
      <c r="R59" s="221"/>
      <c r="S59" s="221"/>
      <c r="T59" s="221"/>
      <c r="U59" s="221"/>
      <c r="V59" s="221"/>
      <c r="W59" s="221"/>
      <c r="X59" s="221"/>
      <c r="Y59" s="221"/>
      <c r="Z59" s="210"/>
      <c r="AA59" s="210"/>
      <c r="AB59" s="210"/>
      <c r="AC59" s="210"/>
      <c r="AD59" s="210"/>
      <c r="AE59" s="210"/>
      <c r="AF59" s="210"/>
      <c r="AG59" s="210" t="s">
        <v>222</v>
      </c>
      <c r="AH59" s="210">
        <v>0</v>
      </c>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3" x14ac:dyDescent="0.2">
      <c r="A60" s="217"/>
      <c r="B60" s="218"/>
      <c r="C60" s="249" t="s">
        <v>360</v>
      </c>
      <c r="D60" s="226"/>
      <c r="E60" s="227">
        <v>0.61</v>
      </c>
      <c r="F60" s="221"/>
      <c r="G60" s="221"/>
      <c r="H60" s="221"/>
      <c r="I60" s="221"/>
      <c r="J60" s="221"/>
      <c r="K60" s="221"/>
      <c r="L60" s="221"/>
      <c r="M60" s="221"/>
      <c r="N60" s="220"/>
      <c r="O60" s="220"/>
      <c r="P60" s="220"/>
      <c r="Q60" s="220"/>
      <c r="R60" s="221"/>
      <c r="S60" s="221"/>
      <c r="T60" s="221"/>
      <c r="U60" s="221"/>
      <c r="V60" s="221"/>
      <c r="W60" s="221"/>
      <c r="X60" s="221"/>
      <c r="Y60" s="221"/>
      <c r="Z60" s="210"/>
      <c r="AA60" s="210"/>
      <c r="AB60" s="210"/>
      <c r="AC60" s="210"/>
      <c r="AD60" s="210"/>
      <c r="AE60" s="210"/>
      <c r="AF60" s="210"/>
      <c r="AG60" s="210" t="s">
        <v>222</v>
      </c>
      <c r="AH60" s="210">
        <v>0</v>
      </c>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36">
        <v>21</v>
      </c>
      <c r="B61" s="237" t="s">
        <v>361</v>
      </c>
      <c r="C61" s="247" t="s">
        <v>362</v>
      </c>
      <c r="D61" s="238" t="s">
        <v>310</v>
      </c>
      <c r="E61" s="239">
        <v>2.4889999999999999</v>
      </c>
      <c r="F61" s="240"/>
      <c r="G61" s="241">
        <f>ROUND(E61*F61,2)</f>
        <v>0</v>
      </c>
      <c r="H61" s="240"/>
      <c r="I61" s="241">
        <f>ROUND(E61*H61,2)</f>
        <v>0</v>
      </c>
      <c r="J61" s="240"/>
      <c r="K61" s="241">
        <f>ROUND(E61*J61,2)</f>
        <v>0</v>
      </c>
      <c r="L61" s="241">
        <v>21</v>
      </c>
      <c r="M61" s="241">
        <f>G61*(1+L61/100)</f>
        <v>0</v>
      </c>
      <c r="N61" s="239">
        <v>0</v>
      </c>
      <c r="O61" s="239">
        <f>ROUND(E61*N61,2)</f>
        <v>0</v>
      </c>
      <c r="P61" s="239">
        <v>0</v>
      </c>
      <c r="Q61" s="239">
        <f>ROUND(E61*P61,2)</f>
        <v>0</v>
      </c>
      <c r="R61" s="241"/>
      <c r="S61" s="241" t="s">
        <v>238</v>
      </c>
      <c r="T61" s="242" t="s">
        <v>216</v>
      </c>
      <c r="U61" s="221">
        <v>0</v>
      </c>
      <c r="V61" s="221">
        <f>ROUND(E61*U61,2)</f>
        <v>0</v>
      </c>
      <c r="W61" s="221"/>
      <c r="X61" s="221" t="s">
        <v>217</v>
      </c>
      <c r="Y61" s="221" t="s">
        <v>218</v>
      </c>
      <c r="Z61" s="210"/>
      <c r="AA61" s="210"/>
      <c r="AB61" s="210"/>
      <c r="AC61" s="210"/>
      <c r="AD61" s="210"/>
      <c r="AE61" s="210"/>
      <c r="AF61" s="210"/>
      <c r="AG61" s="210" t="s">
        <v>234</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2" x14ac:dyDescent="0.2">
      <c r="A62" s="217"/>
      <c r="B62" s="218"/>
      <c r="C62" s="249" t="s">
        <v>359</v>
      </c>
      <c r="D62" s="226"/>
      <c r="E62" s="227">
        <v>1.88</v>
      </c>
      <c r="F62" s="221"/>
      <c r="G62" s="221"/>
      <c r="H62" s="221"/>
      <c r="I62" s="221"/>
      <c r="J62" s="221"/>
      <c r="K62" s="221"/>
      <c r="L62" s="221"/>
      <c r="M62" s="221"/>
      <c r="N62" s="220"/>
      <c r="O62" s="220"/>
      <c r="P62" s="220"/>
      <c r="Q62" s="220"/>
      <c r="R62" s="221"/>
      <c r="S62" s="221"/>
      <c r="T62" s="221"/>
      <c r="U62" s="221"/>
      <c r="V62" s="221"/>
      <c r="W62" s="221"/>
      <c r="X62" s="221"/>
      <c r="Y62" s="221"/>
      <c r="Z62" s="210"/>
      <c r="AA62" s="210"/>
      <c r="AB62" s="210"/>
      <c r="AC62" s="210"/>
      <c r="AD62" s="210"/>
      <c r="AE62" s="210"/>
      <c r="AF62" s="210"/>
      <c r="AG62" s="210" t="s">
        <v>222</v>
      </c>
      <c r="AH62" s="210">
        <v>0</v>
      </c>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3" x14ac:dyDescent="0.2">
      <c r="A63" s="217"/>
      <c r="B63" s="218"/>
      <c r="C63" s="249" t="s">
        <v>360</v>
      </c>
      <c r="D63" s="226"/>
      <c r="E63" s="227">
        <v>0.61</v>
      </c>
      <c r="F63" s="221"/>
      <c r="G63" s="221"/>
      <c r="H63" s="221"/>
      <c r="I63" s="221"/>
      <c r="J63" s="221"/>
      <c r="K63" s="221"/>
      <c r="L63" s="221"/>
      <c r="M63" s="221"/>
      <c r="N63" s="220"/>
      <c r="O63" s="220"/>
      <c r="P63" s="220"/>
      <c r="Q63" s="220"/>
      <c r="R63" s="221"/>
      <c r="S63" s="221"/>
      <c r="T63" s="221"/>
      <c r="U63" s="221"/>
      <c r="V63" s="221"/>
      <c r="W63" s="221"/>
      <c r="X63" s="221"/>
      <c r="Y63" s="221"/>
      <c r="Z63" s="210"/>
      <c r="AA63" s="210"/>
      <c r="AB63" s="210"/>
      <c r="AC63" s="210"/>
      <c r="AD63" s="210"/>
      <c r="AE63" s="210"/>
      <c r="AF63" s="210"/>
      <c r="AG63" s="210" t="s">
        <v>222</v>
      </c>
      <c r="AH63" s="210">
        <v>0</v>
      </c>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1" x14ac:dyDescent="0.2">
      <c r="A64" s="236">
        <v>22</v>
      </c>
      <c r="B64" s="237" t="s">
        <v>363</v>
      </c>
      <c r="C64" s="247" t="s">
        <v>364</v>
      </c>
      <c r="D64" s="238" t="s">
        <v>297</v>
      </c>
      <c r="E64" s="239">
        <v>0.38500000000000001</v>
      </c>
      <c r="F64" s="240"/>
      <c r="G64" s="241">
        <f>ROUND(E64*F64,2)</f>
        <v>0</v>
      </c>
      <c r="H64" s="240"/>
      <c r="I64" s="241">
        <f>ROUND(E64*H64,2)</f>
        <v>0</v>
      </c>
      <c r="J64" s="240"/>
      <c r="K64" s="241">
        <f>ROUND(E64*J64,2)</f>
        <v>0</v>
      </c>
      <c r="L64" s="241">
        <v>21</v>
      </c>
      <c r="M64" s="241">
        <f>G64*(1+L64/100)</f>
        <v>0</v>
      </c>
      <c r="N64" s="239">
        <v>0</v>
      </c>
      <c r="O64" s="239">
        <f>ROUND(E64*N64,2)</f>
        <v>0</v>
      </c>
      <c r="P64" s="239">
        <v>0.02</v>
      </c>
      <c r="Q64" s="239">
        <f>ROUND(E64*P64,2)</f>
        <v>0.01</v>
      </c>
      <c r="R64" s="241"/>
      <c r="S64" s="241" t="s">
        <v>238</v>
      </c>
      <c r="T64" s="242" t="s">
        <v>216</v>
      </c>
      <c r="U64" s="221">
        <v>0</v>
      </c>
      <c r="V64" s="221">
        <f>ROUND(E64*U64,2)</f>
        <v>0</v>
      </c>
      <c r="W64" s="221"/>
      <c r="X64" s="221" t="s">
        <v>217</v>
      </c>
      <c r="Y64" s="221" t="s">
        <v>218</v>
      </c>
      <c r="Z64" s="210"/>
      <c r="AA64" s="210"/>
      <c r="AB64" s="210"/>
      <c r="AC64" s="210"/>
      <c r="AD64" s="210"/>
      <c r="AE64" s="210"/>
      <c r="AF64" s="210"/>
      <c r="AG64" s="210" t="s">
        <v>234</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2" x14ac:dyDescent="0.2">
      <c r="A65" s="217"/>
      <c r="B65" s="218"/>
      <c r="C65" s="249" t="s">
        <v>365</v>
      </c>
      <c r="D65" s="226"/>
      <c r="E65" s="227">
        <v>0.39</v>
      </c>
      <c r="F65" s="221"/>
      <c r="G65" s="221"/>
      <c r="H65" s="221"/>
      <c r="I65" s="221"/>
      <c r="J65" s="221"/>
      <c r="K65" s="221"/>
      <c r="L65" s="221"/>
      <c r="M65" s="221"/>
      <c r="N65" s="220"/>
      <c r="O65" s="220"/>
      <c r="P65" s="220"/>
      <c r="Q65" s="220"/>
      <c r="R65" s="221"/>
      <c r="S65" s="221"/>
      <c r="T65" s="221"/>
      <c r="U65" s="221"/>
      <c r="V65" s="221"/>
      <c r="W65" s="221"/>
      <c r="X65" s="221"/>
      <c r="Y65" s="221"/>
      <c r="Z65" s="210"/>
      <c r="AA65" s="210"/>
      <c r="AB65" s="210"/>
      <c r="AC65" s="210"/>
      <c r="AD65" s="210"/>
      <c r="AE65" s="210"/>
      <c r="AF65" s="210"/>
      <c r="AG65" s="210" t="s">
        <v>222</v>
      </c>
      <c r="AH65" s="210">
        <v>0</v>
      </c>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6">
        <v>23</v>
      </c>
      <c r="B66" s="237" t="s">
        <v>366</v>
      </c>
      <c r="C66" s="247" t="s">
        <v>367</v>
      </c>
      <c r="D66" s="238" t="s">
        <v>351</v>
      </c>
      <c r="E66" s="239">
        <v>6.3</v>
      </c>
      <c r="F66" s="240"/>
      <c r="G66" s="241">
        <f>ROUND(E66*F66,2)</f>
        <v>0</v>
      </c>
      <c r="H66" s="240"/>
      <c r="I66" s="241">
        <f>ROUND(E66*H66,2)</f>
        <v>0</v>
      </c>
      <c r="J66" s="240"/>
      <c r="K66" s="241">
        <f>ROUND(E66*J66,2)</f>
        <v>0</v>
      </c>
      <c r="L66" s="241">
        <v>21</v>
      </c>
      <c r="M66" s="241">
        <f>G66*(1+L66/100)</f>
        <v>0</v>
      </c>
      <c r="N66" s="239">
        <v>0</v>
      </c>
      <c r="O66" s="239">
        <f>ROUND(E66*N66,2)</f>
        <v>0</v>
      </c>
      <c r="P66" s="239">
        <v>4.0000000000000002E-4</v>
      </c>
      <c r="Q66" s="239">
        <f>ROUND(E66*P66,2)</f>
        <v>0</v>
      </c>
      <c r="R66" s="241"/>
      <c r="S66" s="241" t="s">
        <v>238</v>
      </c>
      <c r="T66" s="242" t="s">
        <v>216</v>
      </c>
      <c r="U66" s="221">
        <v>0</v>
      </c>
      <c r="V66" s="221">
        <f>ROUND(E66*U66,2)</f>
        <v>0</v>
      </c>
      <c r="W66" s="221"/>
      <c r="X66" s="221" t="s">
        <v>217</v>
      </c>
      <c r="Y66" s="221" t="s">
        <v>218</v>
      </c>
      <c r="Z66" s="210"/>
      <c r="AA66" s="210"/>
      <c r="AB66" s="210"/>
      <c r="AC66" s="210"/>
      <c r="AD66" s="210"/>
      <c r="AE66" s="210"/>
      <c r="AF66" s="210"/>
      <c r="AG66" s="210" t="s">
        <v>234</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2" x14ac:dyDescent="0.2">
      <c r="A67" s="217"/>
      <c r="B67" s="218"/>
      <c r="C67" s="249" t="s">
        <v>368</v>
      </c>
      <c r="D67" s="226"/>
      <c r="E67" s="227">
        <v>6.3</v>
      </c>
      <c r="F67" s="221"/>
      <c r="G67" s="221"/>
      <c r="H67" s="221"/>
      <c r="I67" s="221"/>
      <c r="J67" s="221"/>
      <c r="K67" s="221"/>
      <c r="L67" s="221"/>
      <c r="M67" s="221"/>
      <c r="N67" s="220"/>
      <c r="O67" s="220"/>
      <c r="P67" s="220"/>
      <c r="Q67" s="220"/>
      <c r="R67" s="221"/>
      <c r="S67" s="221"/>
      <c r="T67" s="221"/>
      <c r="U67" s="221"/>
      <c r="V67" s="221"/>
      <c r="W67" s="221"/>
      <c r="X67" s="221"/>
      <c r="Y67" s="221"/>
      <c r="Z67" s="210"/>
      <c r="AA67" s="210"/>
      <c r="AB67" s="210"/>
      <c r="AC67" s="210"/>
      <c r="AD67" s="210"/>
      <c r="AE67" s="210"/>
      <c r="AF67" s="210"/>
      <c r="AG67" s="210" t="s">
        <v>222</v>
      </c>
      <c r="AH67" s="210">
        <v>0</v>
      </c>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1" x14ac:dyDescent="0.2">
      <c r="A68" s="236">
        <v>24</v>
      </c>
      <c r="B68" s="237" t="s">
        <v>369</v>
      </c>
      <c r="C68" s="247" t="s">
        <v>370</v>
      </c>
      <c r="D68" s="238" t="s">
        <v>325</v>
      </c>
      <c r="E68" s="239">
        <v>1</v>
      </c>
      <c r="F68" s="240"/>
      <c r="G68" s="241">
        <f>ROUND(E68*F68,2)</f>
        <v>0</v>
      </c>
      <c r="H68" s="240"/>
      <c r="I68" s="241">
        <f>ROUND(E68*H68,2)</f>
        <v>0</v>
      </c>
      <c r="J68" s="240"/>
      <c r="K68" s="241">
        <f>ROUND(E68*J68,2)</f>
        <v>0</v>
      </c>
      <c r="L68" s="241">
        <v>21</v>
      </c>
      <c r="M68" s="241">
        <f>G68*(1+L68/100)</f>
        <v>0</v>
      </c>
      <c r="N68" s="239">
        <v>0</v>
      </c>
      <c r="O68" s="239">
        <f>ROUND(E68*N68,2)</f>
        <v>0</v>
      </c>
      <c r="P68" s="239">
        <v>0</v>
      </c>
      <c r="Q68" s="239">
        <f>ROUND(E68*P68,2)</f>
        <v>0</v>
      </c>
      <c r="R68" s="241"/>
      <c r="S68" s="241" t="s">
        <v>238</v>
      </c>
      <c r="T68" s="242" t="s">
        <v>216</v>
      </c>
      <c r="U68" s="221">
        <v>0</v>
      </c>
      <c r="V68" s="221">
        <f>ROUND(E68*U68,2)</f>
        <v>0</v>
      </c>
      <c r="W68" s="221"/>
      <c r="X68" s="221" t="s">
        <v>217</v>
      </c>
      <c r="Y68" s="221" t="s">
        <v>218</v>
      </c>
      <c r="Z68" s="210"/>
      <c r="AA68" s="210"/>
      <c r="AB68" s="210"/>
      <c r="AC68" s="210"/>
      <c r="AD68" s="210"/>
      <c r="AE68" s="210"/>
      <c r="AF68" s="210"/>
      <c r="AG68" s="210" t="s">
        <v>234</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2" x14ac:dyDescent="0.2">
      <c r="A69" s="217"/>
      <c r="B69" s="218"/>
      <c r="C69" s="249" t="s">
        <v>97</v>
      </c>
      <c r="D69" s="226"/>
      <c r="E69" s="227">
        <v>1</v>
      </c>
      <c r="F69" s="221"/>
      <c r="G69" s="221"/>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222</v>
      </c>
      <c r="AH69" s="210">
        <v>0</v>
      </c>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1" x14ac:dyDescent="0.2">
      <c r="A70" s="236">
        <v>25</v>
      </c>
      <c r="B70" s="237" t="s">
        <v>371</v>
      </c>
      <c r="C70" s="247" t="s">
        <v>372</v>
      </c>
      <c r="D70" s="238" t="s">
        <v>297</v>
      </c>
      <c r="E70" s="239">
        <v>2.0499999999999998</v>
      </c>
      <c r="F70" s="240"/>
      <c r="G70" s="241">
        <f>ROUND(E70*F70,2)</f>
        <v>0</v>
      </c>
      <c r="H70" s="240"/>
      <c r="I70" s="241">
        <f>ROUND(E70*H70,2)</f>
        <v>0</v>
      </c>
      <c r="J70" s="240"/>
      <c r="K70" s="241">
        <f>ROUND(E70*J70,2)</f>
        <v>0</v>
      </c>
      <c r="L70" s="241">
        <v>21</v>
      </c>
      <c r="M70" s="241">
        <f>G70*(1+L70/100)</f>
        <v>0</v>
      </c>
      <c r="N70" s="239">
        <v>1.17E-3</v>
      </c>
      <c r="O70" s="239">
        <f>ROUND(E70*N70,2)</f>
        <v>0</v>
      </c>
      <c r="P70" s="239">
        <v>7.5999999999999998E-2</v>
      </c>
      <c r="Q70" s="239">
        <f>ROUND(E70*P70,2)</f>
        <v>0.16</v>
      </c>
      <c r="R70" s="241"/>
      <c r="S70" s="241" t="s">
        <v>238</v>
      </c>
      <c r="T70" s="242" t="s">
        <v>216</v>
      </c>
      <c r="U70" s="221">
        <v>0</v>
      </c>
      <c r="V70" s="221">
        <f>ROUND(E70*U70,2)</f>
        <v>0</v>
      </c>
      <c r="W70" s="221"/>
      <c r="X70" s="221" t="s">
        <v>217</v>
      </c>
      <c r="Y70" s="221" t="s">
        <v>218</v>
      </c>
      <c r="Z70" s="210"/>
      <c r="AA70" s="210"/>
      <c r="AB70" s="210"/>
      <c r="AC70" s="210"/>
      <c r="AD70" s="210"/>
      <c r="AE70" s="210"/>
      <c r="AF70" s="210"/>
      <c r="AG70" s="210" t="s">
        <v>234</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2" x14ac:dyDescent="0.2">
      <c r="A71" s="217"/>
      <c r="B71" s="218"/>
      <c r="C71" s="249" t="s">
        <v>373</v>
      </c>
      <c r="D71" s="226"/>
      <c r="E71" s="227">
        <v>2.0499999999999998</v>
      </c>
      <c r="F71" s="221"/>
      <c r="G71" s="221"/>
      <c r="H71" s="221"/>
      <c r="I71" s="221"/>
      <c r="J71" s="221"/>
      <c r="K71" s="221"/>
      <c r="L71" s="221"/>
      <c r="M71" s="221"/>
      <c r="N71" s="220"/>
      <c r="O71" s="220"/>
      <c r="P71" s="220"/>
      <c r="Q71" s="220"/>
      <c r="R71" s="221"/>
      <c r="S71" s="221"/>
      <c r="T71" s="221"/>
      <c r="U71" s="221"/>
      <c r="V71" s="221"/>
      <c r="W71" s="221"/>
      <c r="X71" s="221"/>
      <c r="Y71" s="221"/>
      <c r="Z71" s="210"/>
      <c r="AA71" s="210"/>
      <c r="AB71" s="210"/>
      <c r="AC71" s="210"/>
      <c r="AD71" s="210"/>
      <c r="AE71" s="210"/>
      <c r="AF71" s="210"/>
      <c r="AG71" s="210" t="s">
        <v>222</v>
      </c>
      <c r="AH71" s="210">
        <v>0</v>
      </c>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1" x14ac:dyDescent="0.2">
      <c r="A72" s="236">
        <v>26</v>
      </c>
      <c r="B72" s="237" t="s">
        <v>374</v>
      </c>
      <c r="C72" s="247" t="s">
        <v>375</v>
      </c>
      <c r="D72" s="238" t="s">
        <v>297</v>
      </c>
      <c r="E72" s="239">
        <v>8.9909999999999997</v>
      </c>
      <c r="F72" s="240"/>
      <c r="G72" s="241">
        <f>ROUND(E72*F72,2)</f>
        <v>0</v>
      </c>
      <c r="H72" s="240"/>
      <c r="I72" s="241">
        <f>ROUND(E72*H72,2)</f>
        <v>0</v>
      </c>
      <c r="J72" s="240"/>
      <c r="K72" s="241">
        <f>ROUND(E72*J72,2)</f>
        <v>0</v>
      </c>
      <c r="L72" s="241">
        <v>21</v>
      </c>
      <c r="M72" s="241">
        <f>G72*(1+L72/100)</f>
        <v>0</v>
      </c>
      <c r="N72" s="239">
        <v>1E-3</v>
      </c>
      <c r="O72" s="239">
        <f>ROUND(E72*N72,2)</f>
        <v>0.01</v>
      </c>
      <c r="P72" s="239">
        <v>6.3E-2</v>
      </c>
      <c r="Q72" s="239">
        <f>ROUND(E72*P72,2)</f>
        <v>0.56999999999999995</v>
      </c>
      <c r="R72" s="241"/>
      <c r="S72" s="241" t="s">
        <v>238</v>
      </c>
      <c r="T72" s="242" t="s">
        <v>216</v>
      </c>
      <c r="U72" s="221">
        <v>0</v>
      </c>
      <c r="V72" s="221">
        <f>ROUND(E72*U72,2)</f>
        <v>0</v>
      </c>
      <c r="W72" s="221"/>
      <c r="X72" s="221" t="s">
        <v>217</v>
      </c>
      <c r="Y72" s="221" t="s">
        <v>218</v>
      </c>
      <c r="Z72" s="210"/>
      <c r="AA72" s="210"/>
      <c r="AB72" s="210"/>
      <c r="AC72" s="210"/>
      <c r="AD72" s="210"/>
      <c r="AE72" s="210"/>
      <c r="AF72" s="210"/>
      <c r="AG72" s="210" t="s">
        <v>234</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2" x14ac:dyDescent="0.2">
      <c r="A73" s="217"/>
      <c r="B73" s="218"/>
      <c r="C73" s="248" t="s">
        <v>376</v>
      </c>
      <c r="D73" s="243"/>
      <c r="E73" s="243"/>
      <c r="F73" s="243"/>
      <c r="G73" s="243"/>
      <c r="H73" s="221"/>
      <c r="I73" s="221"/>
      <c r="J73" s="221"/>
      <c r="K73" s="221"/>
      <c r="L73" s="221"/>
      <c r="M73" s="221"/>
      <c r="N73" s="220"/>
      <c r="O73" s="220"/>
      <c r="P73" s="220"/>
      <c r="Q73" s="220"/>
      <c r="R73" s="221"/>
      <c r="S73" s="221"/>
      <c r="T73" s="221"/>
      <c r="U73" s="221"/>
      <c r="V73" s="221"/>
      <c r="W73" s="221"/>
      <c r="X73" s="221"/>
      <c r="Y73" s="221"/>
      <c r="Z73" s="210"/>
      <c r="AA73" s="210"/>
      <c r="AB73" s="210"/>
      <c r="AC73" s="210"/>
      <c r="AD73" s="210"/>
      <c r="AE73" s="210"/>
      <c r="AF73" s="210"/>
      <c r="AG73" s="210" t="s">
        <v>221</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2" x14ac:dyDescent="0.2">
      <c r="A74" s="217"/>
      <c r="B74" s="218"/>
      <c r="C74" s="249" t="s">
        <v>377</v>
      </c>
      <c r="D74" s="226"/>
      <c r="E74" s="227">
        <v>8.99</v>
      </c>
      <c r="F74" s="221"/>
      <c r="G74" s="221"/>
      <c r="H74" s="221"/>
      <c r="I74" s="221"/>
      <c r="J74" s="221"/>
      <c r="K74" s="221"/>
      <c r="L74" s="221"/>
      <c r="M74" s="221"/>
      <c r="N74" s="220"/>
      <c r="O74" s="220"/>
      <c r="P74" s="220"/>
      <c r="Q74" s="220"/>
      <c r="R74" s="221"/>
      <c r="S74" s="221"/>
      <c r="T74" s="221"/>
      <c r="U74" s="221"/>
      <c r="V74" s="221"/>
      <c r="W74" s="221"/>
      <c r="X74" s="221"/>
      <c r="Y74" s="221"/>
      <c r="Z74" s="210"/>
      <c r="AA74" s="210"/>
      <c r="AB74" s="210"/>
      <c r="AC74" s="210"/>
      <c r="AD74" s="210"/>
      <c r="AE74" s="210"/>
      <c r="AF74" s="210"/>
      <c r="AG74" s="210" t="s">
        <v>222</v>
      </c>
      <c r="AH74" s="210">
        <v>0</v>
      </c>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x14ac:dyDescent="0.2">
      <c r="A75" s="229" t="s">
        <v>210</v>
      </c>
      <c r="B75" s="230" t="s">
        <v>128</v>
      </c>
      <c r="C75" s="246" t="s">
        <v>129</v>
      </c>
      <c r="D75" s="231"/>
      <c r="E75" s="232"/>
      <c r="F75" s="233"/>
      <c r="G75" s="233">
        <f>SUMIF(AG76:AG76,"&lt;&gt;NOR",G76:G76)</f>
        <v>0</v>
      </c>
      <c r="H75" s="233"/>
      <c r="I75" s="233">
        <f>SUM(I76:I76)</f>
        <v>0</v>
      </c>
      <c r="J75" s="233"/>
      <c r="K75" s="233">
        <f>SUM(K76:K76)</f>
        <v>0</v>
      </c>
      <c r="L75" s="233"/>
      <c r="M75" s="233">
        <f>SUM(M76:M76)</f>
        <v>0</v>
      </c>
      <c r="N75" s="232"/>
      <c r="O75" s="232">
        <f>SUM(O76:O76)</f>
        <v>0</v>
      </c>
      <c r="P75" s="232"/>
      <c r="Q75" s="232">
        <f>SUM(Q76:Q76)</f>
        <v>0</v>
      </c>
      <c r="R75" s="233"/>
      <c r="S75" s="233"/>
      <c r="T75" s="234"/>
      <c r="U75" s="228"/>
      <c r="V75" s="228">
        <f>SUM(V76:V76)</f>
        <v>0</v>
      </c>
      <c r="W75" s="228"/>
      <c r="X75" s="228"/>
      <c r="Y75" s="228"/>
      <c r="AG75" t="s">
        <v>211</v>
      </c>
    </row>
    <row r="76" spans="1:60" outlineLevel="1" x14ac:dyDescent="0.2">
      <c r="A76" s="254">
        <v>27</v>
      </c>
      <c r="B76" s="255" t="s">
        <v>378</v>
      </c>
      <c r="C76" s="262" t="s">
        <v>379</v>
      </c>
      <c r="D76" s="256" t="s">
        <v>380</v>
      </c>
      <c r="E76" s="257">
        <v>2.8611599999999999</v>
      </c>
      <c r="F76" s="258"/>
      <c r="G76" s="259">
        <f>ROUND(E76*F76,2)</f>
        <v>0</v>
      </c>
      <c r="H76" s="258"/>
      <c r="I76" s="259">
        <f>ROUND(E76*H76,2)</f>
        <v>0</v>
      </c>
      <c r="J76" s="258"/>
      <c r="K76" s="259">
        <f>ROUND(E76*J76,2)</f>
        <v>0</v>
      </c>
      <c r="L76" s="259">
        <v>21</v>
      </c>
      <c r="M76" s="259">
        <f>G76*(1+L76/100)</f>
        <v>0</v>
      </c>
      <c r="N76" s="257">
        <v>0</v>
      </c>
      <c r="O76" s="257">
        <f>ROUND(E76*N76,2)</f>
        <v>0</v>
      </c>
      <c r="P76" s="257">
        <v>0</v>
      </c>
      <c r="Q76" s="257">
        <f>ROUND(E76*P76,2)</f>
        <v>0</v>
      </c>
      <c r="R76" s="259"/>
      <c r="S76" s="259" t="s">
        <v>238</v>
      </c>
      <c r="T76" s="260" t="s">
        <v>216</v>
      </c>
      <c r="U76" s="221">
        <v>0</v>
      </c>
      <c r="V76" s="221">
        <f>ROUND(E76*U76,2)</f>
        <v>0</v>
      </c>
      <c r="W76" s="221"/>
      <c r="X76" s="221" t="s">
        <v>381</v>
      </c>
      <c r="Y76" s="221" t="s">
        <v>218</v>
      </c>
      <c r="Z76" s="210"/>
      <c r="AA76" s="210"/>
      <c r="AB76" s="210"/>
      <c r="AC76" s="210"/>
      <c r="AD76" s="210"/>
      <c r="AE76" s="210"/>
      <c r="AF76" s="210"/>
      <c r="AG76" s="210" t="s">
        <v>382</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x14ac:dyDescent="0.2">
      <c r="A77" s="229" t="s">
        <v>210</v>
      </c>
      <c r="B77" s="230" t="s">
        <v>132</v>
      </c>
      <c r="C77" s="246" t="s">
        <v>133</v>
      </c>
      <c r="D77" s="231"/>
      <c r="E77" s="232"/>
      <c r="F77" s="233"/>
      <c r="G77" s="233">
        <f>SUMIF(AG78:AG84,"&lt;&gt;NOR",G78:G84)</f>
        <v>0</v>
      </c>
      <c r="H77" s="233"/>
      <c r="I77" s="233">
        <f>SUM(I78:I84)</f>
        <v>0</v>
      </c>
      <c r="J77" s="233"/>
      <c r="K77" s="233">
        <f>SUM(K78:K84)</f>
        <v>0</v>
      </c>
      <c r="L77" s="233"/>
      <c r="M77" s="233">
        <f>SUM(M78:M84)</f>
        <v>0</v>
      </c>
      <c r="N77" s="232"/>
      <c r="O77" s="232">
        <f>SUM(O78:O84)</f>
        <v>0</v>
      </c>
      <c r="P77" s="232"/>
      <c r="Q77" s="232">
        <f>SUM(Q78:Q84)</f>
        <v>0.37</v>
      </c>
      <c r="R77" s="233"/>
      <c r="S77" s="233"/>
      <c r="T77" s="234"/>
      <c r="U77" s="228"/>
      <c r="V77" s="228">
        <f>SUM(V78:V84)</f>
        <v>0</v>
      </c>
      <c r="W77" s="228"/>
      <c r="X77" s="228"/>
      <c r="Y77" s="228"/>
      <c r="AG77" t="s">
        <v>211</v>
      </c>
    </row>
    <row r="78" spans="1:60" outlineLevel="1" x14ac:dyDescent="0.2">
      <c r="A78" s="236">
        <v>28</v>
      </c>
      <c r="B78" s="237" t="s">
        <v>383</v>
      </c>
      <c r="C78" s="247" t="s">
        <v>384</v>
      </c>
      <c r="D78" s="238" t="s">
        <v>297</v>
      </c>
      <c r="E78" s="239">
        <v>18.809999999999999</v>
      </c>
      <c r="F78" s="240"/>
      <c r="G78" s="241">
        <f>ROUND(E78*F78,2)</f>
        <v>0</v>
      </c>
      <c r="H78" s="240"/>
      <c r="I78" s="241">
        <f>ROUND(E78*H78,2)</f>
        <v>0</v>
      </c>
      <c r="J78" s="240"/>
      <c r="K78" s="241">
        <f>ROUND(E78*J78,2)</f>
        <v>0</v>
      </c>
      <c r="L78" s="241">
        <v>21</v>
      </c>
      <c r="M78" s="241">
        <f>G78*(1+L78/100)</f>
        <v>0</v>
      </c>
      <c r="N78" s="239">
        <v>0</v>
      </c>
      <c r="O78" s="239">
        <f>ROUND(E78*N78,2)</f>
        <v>0</v>
      </c>
      <c r="P78" s="239">
        <v>9.7400000000000004E-3</v>
      </c>
      <c r="Q78" s="239">
        <f>ROUND(E78*P78,2)</f>
        <v>0.18</v>
      </c>
      <c r="R78" s="241"/>
      <c r="S78" s="241" t="s">
        <v>238</v>
      </c>
      <c r="T78" s="242" t="s">
        <v>216</v>
      </c>
      <c r="U78" s="221">
        <v>0</v>
      </c>
      <c r="V78" s="221">
        <f>ROUND(E78*U78,2)</f>
        <v>0</v>
      </c>
      <c r="W78" s="221"/>
      <c r="X78" s="221" t="s">
        <v>217</v>
      </c>
      <c r="Y78" s="221" t="s">
        <v>218</v>
      </c>
      <c r="Z78" s="210"/>
      <c r="AA78" s="210"/>
      <c r="AB78" s="210"/>
      <c r="AC78" s="210"/>
      <c r="AD78" s="210"/>
      <c r="AE78" s="210"/>
      <c r="AF78" s="210"/>
      <c r="AG78" s="210" t="s">
        <v>385</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2" x14ac:dyDescent="0.2">
      <c r="A79" s="217"/>
      <c r="B79" s="218"/>
      <c r="C79" s="249" t="s">
        <v>386</v>
      </c>
      <c r="D79" s="226"/>
      <c r="E79" s="227">
        <v>18.809999999999999</v>
      </c>
      <c r="F79" s="221"/>
      <c r="G79" s="221"/>
      <c r="H79" s="221"/>
      <c r="I79" s="221"/>
      <c r="J79" s="221"/>
      <c r="K79" s="221"/>
      <c r="L79" s="221"/>
      <c r="M79" s="221"/>
      <c r="N79" s="220"/>
      <c r="O79" s="220"/>
      <c r="P79" s="220"/>
      <c r="Q79" s="220"/>
      <c r="R79" s="221"/>
      <c r="S79" s="221"/>
      <c r="T79" s="221"/>
      <c r="U79" s="221"/>
      <c r="V79" s="221"/>
      <c r="W79" s="221"/>
      <c r="X79" s="221"/>
      <c r="Y79" s="221"/>
      <c r="Z79" s="210"/>
      <c r="AA79" s="210"/>
      <c r="AB79" s="210"/>
      <c r="AC79" s="210"/>
      <c r="AD79" s="210"/>
      <c r="AE79" s="210"/>
      <c r="AF79" s="210"/>
      <c r="AG79" s="210" t="s">
        <v>222</v>
      </c>
      <c r="AH79" s="210">
        <v>0</v>
      </c>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1" x14ac:dyDescent="0.2">
      <c r="A80" s="236">
        <v>29</v>
      </c>
      <c r="B80" s="237" t="s">
        <v>387</v>
      </c>
      <c r="C80" s="247" t="s">
        <v>388</v>
      </c>
      <c r="D80" s="238" t="s">
        <v>297</v>
      </c>
      <c r="E80" s="239">
        <v>17.5</v>
      </c>
      <c r="F80" s="240"/>
      <c r="G80" s="241">
        <f>ROUND(E80*F80,2)</f>
        <v>0</v>
      </c>
      <c r="H80" s="240"/>
      <c r="I80" s="241">
        <f>ROUND(E80*H80,2)</f>
        <v>0</v>
      </c>
      <c r="J80" s="240"/>
      <c r="K80" s="241">
        <f>ROUND(E80*J80,2)</f>
        <v>0</v>
      </c>
      <c r="L80" s="241">
        <v>21</v>
      </c>
      <c r="M80" s="241">
        <f>G80*(1+L80/100)</f>
        <v>0</v>
      </c>
      <c r="N80" s="239">
        <v>0</v>
      </c>
      <c r="O80" s="239">
        <f>ROUND(E80*N80,2)</f>
        <v>0</v>
      </c>
      <c r="P80" s="239">
        <v>1.03E-2</v>
      </c>
      <c r="Q80" s="239">
        <f>ROUND(E80*P80,2)</f>
        <v>0.18</v>
      </c>
      <c r="R80" s="241"/>
      <c r="S80" s="241" t="s">
        <v>238</v>
      </c>
      <c r="T80" s="242" t="s">
        <v>216</v>
      </c>
      <c r="U80" s="221">
        <v>0</v>
      </c>
      <c r="V80" s="221">
        <f>ROUND(E80*U80,2)</f>
        <v>0</v>
      </c>
      <c r="W80" s="221"/>
      <c r="X80" s="221" t="s">
        <v>217</v>
      </c>
      <c r="Y80" s="221" t="s">
        <v>218</v>
      </c>
      <c r="Z80" s="210"/>
      <c r="AA80" s="210"/>
      <c r="AB80" s="210"/>
      <c r="AC80" s="210"/>
      <c r="AD80" s="210"/>
      <c r="AE80" s="210"/>
      <c r="AF80" s="210"/>
      <c r="AG80" s="210" t="s">
        <v>385</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2" x14ac:dyDescent="0.2">
      <c r="A81" s="217"/>
      <c r="B81" s="218"/>
      <c r="C81" s="249" t="s">
        <v>389</v>
      </c>
      <c r="D81" s="226"/>
      <c r="E81" s="227">
        <v>17.5</v>
      </c>
      <c r="F81" s="221"/>
      <c r="G81" s="221"/>
      <c r="H81" s="221"/>
      <c r="I81" s="221"/>
      <c r="J81" s="221"/>
      <c r="K81" s="221"/>
      <c r="L81" s="221"/>
      <c r="M81" s="221"/>
      <c r="N81" s="220"/>
      <c r="O81" s="220"/>
      <c r="P81" s="220"/>
      <c r="Q81" s="220"/>
      <c r="R81" s="221"/>
      <c r="S81" s="221"/>
      <c r="T81" s="221"/>
      <c r="U81" s="221"/>
      <c r="V81" s="221"/>
      <c r="W81" s="221"/>
      <c r="X81" s="221"/>
      <c r="Y81" s="221"/>
      <c r="Z81" s="210"/>
      <c r="AA81" s="210"/>
      <c r="AB81" s="210"/>
      <c r="AC81" s="210"/>
      <c r="AD81" s="210"/>
      <c r="AE81" s="210"/>
      <c r="AF81" s="210"/>
      <c r="AG81" s="210" t="s">
        <v>222</v>
      </c>
      <c r="AH81" s="210">
        <v>0</v>
      </c>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1" x14ac:dyDescent="0.2">
      <c r="A82" s="236">
        <v>30</v>
      </c>
      <c r="B82" s="237" t="s">
        <v>390</v>
      </c>
      <c r="C82" s="247" t="s">
        <v>391</v>
      </c>
      <c r="D82" s="238" t="s">
        <v>297</v>
      </c>
      <c r="E82" s="239">
        <v>9.36</v>
      </c>
      <c r="F82" s="240"/>
      <c r="G82" s="241">
        <f>ROUND(E82*F82,2)</f>
        <v>0</v>
      </c>
      <c r="H82" s="240"/>
      <c r="I82" s="241">
        <f>ROUND(E82*H82,2)</f>
        <v>0</v>
      </c>
      <c r="J82" s="240"/>
      <c r="K82" s="241">
        <f>ROUND(E82*J82,2)</f>
        <v>0</v>
      </c>
      <c r="L82" s="241">
        <v>21</v>
      </c>
      <c r="M82" s="241">
        <f>G82*(1+L82/100)</f>
        <v>0</v>
      </c>
      <c r="N82" s="239">
        <v>0</v>
      </c>
      <c r="O82" s="239">
        <f>ROUND(E82*N82,2)</f>
        <v>0</v>
      </c>
      <c r="P82" s="239">
        <v>7.3999999999999999E-4</v>
      </c>
      <c r="Q82" s="239">
        <f>ROUND(E82*P82,2)</f>
        <v>0.01</v>
      </c>
      <c r="R82" s="241"/>
      <c r="S82" s="241" t="s">
        <v>238</v>
      </c>
      <c r="T82" s="242" t="s">
        <v>216</v>
      </c>
      <c r="U82" s="221">
        <v>0</v>
      </c>
      <c r="V82" s="221">
        <f>ROUND(E82*U82,2)</f>
        <v>0</v>
      </c>
      <c r="W82" s="221"/>
      <c r="X82" s="221" t="s">
        <v>217</v>
      </c>
      <c r="Y82" s="221" t="s">
        <v>218</v>
      </c>
      <c r="Z82" s="210"/>
      <c r="AA82" s="210"/>
      <c r="AB82" s="210"/>
      <c r="AC82" s="210"/>
      <c r="AD82" s="210"/>
      <c r="AE82" s="210"/>
      <c r="AF82" s="210"/>
      <c r="AG82" s="210" t="s">
        <v>385</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2" x14ac:dyDescent="0.2">
      <c r="A83" s="217"/>
      <c r="B83" s="218"/>
      <c r="C83" s="249" t="s">
        <v>392</v>
      </c>
      <c r="D83" s="226"/>
      <c r="E83" s="227">
        <v>9.36</v>
      </c>
      <c r="F83" s="221"/>
      <c r="G83" s="221"/>
      <c r="H83" s="221"/>
      <c r="I83" s="221"/>
      <c r="J83" s="221"/>
      <c r="K83" s="221"/>
      <c r="L83" s="221"/>
      <c r="M83" s="221"/>
      <c r="N83" s="220"/>
      <c r="O83" s="220"/>
      <c r="P83" s="220"/>
      <c r="Q83" s="220"/>
      <c r="R83" s="221"/>
      <c r="S83" s="221"/>
      <c r="T83" s="221"/>
      <c r="U83" s="221"/>
      <c r="V83" s="221"/>
      <c r="W83" s="221"/>
      <c r="X83" s="221"/>
      <c r="Y83" s="221"/>
      <c r="Z83" s="210"/>
      <c r="AA83" s="210"/>
      <c r="AB83" s="210"/>
      <c r="AC83" s="210"/>
      <c r="AD83" s="210"/>
      <c r="AE83" s="210"/>
      <c r="AF83" s="210"/>
      <c r="AG83" s="210" t="s">
        <v>222</v>
      </c>
      <c r="AH83" s="210">
        <v>0</v>
      </c>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1" x14ac:dyDescent="0.2">
      <c r="A84" s="217">
        <v>31</v>
      </c>
      <c r="B84" s="218" t="s">
        <v>393</v>
      </c>
      <c r="C84" s="263" t="s">
        <v>394</v>
      </c>
      <c r="D84" s="219" t="s">
        <v>0</v>
      </c>
      <c r="E84" s="261"/>
      <c r="F84" s="222"/>
      <c r="G84" s="221">
        <f>ROUND(E84*F84,2)</f>
        <v>0</v>
      </c>
      <c r="H84" s="222"/>
      <c r="I84" s="221">
        <f>ROUND(E84*H84,2)</f>
        <v>0</v>
      </c>
      <c r="J84" s="222"/>
      <c r="K84" s="221">
        <f>ROUND(E84*J84,2)</f>
        <v>0</v>
      </c>
      <c r="L84" s="221">
        <v>21</v>
      </c>
      <c r="M84" s="221">
        <f>G84*(1+L84/100)</f>
        <v>0</v>
      </c>
      <c r="N84" s="220">
        <v>0</v>
      </c>
      <c r="O84" s="220">
        <f>ROUND(E84*N84,2)</f>
        <v>0</v>
      </c>
      <c r="P84" s="220">
        <v>0</v>
      </c>
      <c r="Q84" s="220">
        <f>ROUND(E84*P84,2)</f>
        <v>0</v>
      </c>
      <c r="R84" s="221"/>
      <c r="S84" s="221" t="s">
        <v>238</v>
      </c>
      <c r="T84" s="221" t="s">
        <v>216</v>
      </c>
      <c r="U84" s="221">
        <v>0</v>
      </c>
      <c r="V84" s="221">
        <f>ROUND(E84*U84,2)</f>
        <v>0</v>
      </c>
      <c r="W84" s="221"/>
      <c r="X84" s="221" t="s">
        <v>381</v>
      </c>
      <c r="Y84" s="221" t="s">
        <v>218</v>
      </c>
      <c r="Z84" s="210"/>
      <c r="AA84" s="210"/>
      <c r="AB84" s="210"/>
      <c r="AC84" s="210"/>
      <c r="AD84" s="210"/>
      <c r="AE84" s="210"/>
      <c r="AF84" s="210"/>
      <c r="AG84" s="210" t="s">
        <v>382</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x14ac:dyDescent="0.2">
      <c r="A85" s="229" t="s">
        <v>210</v>
      </c>
      <c r="B85" s="230" t="s">
        <v>134</v>
      </c>
      <c r="C85" s="246" t="s">
        <v>135</v>
      </c>
      <c r="D85" s="231"/>
      <c r="E85" s="232"/>
      <c r="F85" s="233"/>
      <c r="G85" s="233">
        <f>SUMIF(AG86:AG89,"&lt;&gt;NOR",G86:G89)</f>
        <v>0</v>
      </c>
      <c r="H85" s="233"/>
      <c r="I85" s="233">
        <f>SUM(I86:I89)</f>
        <v>0</v>
      </c>
      <c r="J85" s="233"/>
      <c r="K85" s="233">
        <f>SUM(K86:K89)</f>
        <v>0</v>
      </c>
      <c r="L85" s="233"/>
      <c r="M85" s="233">
        <f>SUM(M86:M89)</f>
        <v>0</v>
      </c>
      <c r="N85" s="232"/>
      <c r="O85" s="232">
        <f>SUM(O86:O89)</f>
        <v>0</v>
      </c>
      <c r="P85" s="232"/>
      <c r="Q85" s="232">
        <f>SUM(Q86:Q89)</f>
        <v>0.17</v>
      </c>
      <c r="R85" s="233"/>
      <c r="S85" s="233"/>
      <c r="T85" s="234"/>
      <c r="U85" s="228"/>
      <c r="V85" s="228">
        <f>SUM(V86:V89)</f>
        <v>0</v>
      </c>
      <c r="W85" s="228"/>
      <c r="X85" s="228"/>
      <c r="Y85" s="228"/>
      <c r="AG85" t="s">
        <v>211</v>
      </c>
    </row>
    <row r="86" spans="1:60" outlineLevel="1" x14ac:dyDescent="0.2">
      <c r="A86" s="236">
        <v>32</v>
      </c>
      <c r="B86" s="237" t="s">
        <v>395</v>
      </c>
      <c r="C86" s="247" t="s">
        <v>396</v>
      </c>
      <c r="D86" s="238" t="s">
        <v>297</v>
      </c>
      <c r="E86" s="239">
        <v>16.805</v>
      </c>
      <c r="F86" s="240"/>
      <c r="G86" s="241">
        <f>ROUND(E86*F86,2)</f>
        <v>0</v>
      </c>
      <c r="H86" s="240"/>
      <c r="I86" s="241">
        <f>ROUND(E86*H86,2)</f>
        <v>0</v>
      </c>
      <c r="J86" s="240"/>
      <c r="K86" s="241">
        <f>ROUND(E86*J86,2)</f>
        <v>0</v>
      </c>
      <c r="L86" s="241">
        <v>21</v>
      </c>
      <c r="M86" s="241">
        <f>G86*(1+L86/100)</f>
        <v>0</v>
      </c>
      <c r="N86" s="239">
        <v>0</v>
      </c>
      <c r="O86" s="239">
        <f>ROUND(E86*N86,2)</f>
        <v>0</v>
      </c>
      <c r="P86" s="239">
        <v>0.01</v>
      </c>
      <c r="Q86" s="239">
        <f>ROUND(E86*P86,2)</f>
        <v>0.17</v>
      </c>
      <c r="R86" s="241"/>
      <c r="S86" s="241" t="s">
        <v>238</v>
      </c>
      <c r="T86" s="242" t="s">
        <v>216</v>
      </c>
      <c r="U86" s="221">
        <v>0</v>
      </c>
      <c r="V86" s="221">
        <f>ROUND(E86*U86,2)</f>
        <v>0</v>
      </c>
      <c r="W86" s="221"/>
      <c r="X86" s="221" t="s">
        <v>217</v>
      </c>
      <c r="Y86" s="221" t="s">
        <v>218</v>
      </c>
      <c r="Z86" s="210"/>
      <c r="AA86" s="210"/>
      <c r="AB86" s="210"/>
      <c r="AC86" s="210"/>
      <c r="AD86" s="210"/>
      <c r="AE86" s="210"/>
      <c r="AF86" s="210"/>
      <c r="AG86" s="210" t="s">
        <v>385</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2" x14ac:dyDescent="0.2">
      <c r="A87" s="217"/>
      <c r="B87" s="218"/>
      <c r="C87" s="249" t="s">
        <v>397</v>
      </c>
      <c r="D87" s="226"/>
      <c r="E87" s="227">
        <v>11.16</v>
      </c>
      <c r="F87" s="221"/>
      <c r="G87" s="221"/>
      <c r="H87" s="221"/>
      <c r="I87" s="221"/>
      <c r="J87" s="221"/>
      <c r="K87" s="221"/>
      <c r="L87" s="221"/>
      <c r="M87" s="221"/>
      <c r="N87" s="220"/>
      <c r="O87" s="220"/>
      <c r="P87" s="220"/>
      <c r="Q87" s="220"/>
      <c r="R87" s="221"/>
      <c r="S87" s="221"/>
      <c r="T87" s="221"/>
      <c r="U87" s="221"/>
      <c r="V87" s="221"/>
      <c r="W87" s="221"/>
      <c r="X87" s="221"/>
      <c r="Y87" s="221"/>
      <c r="Z87" s="210"/>
      <c r="AA87" s="210"/>
      <c r="AB87" s="210"/>
      <c r="AC87" s="210"/>
      <c r="AD87" s="210"/>
      <c r="AE87" s="210"/>
      <c r="AF87" s="210"/>
      <c r="AG87" s="210" t="s">
        <v>222</v>
      </c>
      <c r="AH87" s="210">
        <v>0</v>
      </c>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3" x14ac:dyDescent="0.2">
      <c r="A88" s="217"/>
      <c r="B88" s="218"/>
      <c r="C88" s="249" t="s">
        <v>398</v>
      </c>
      <c r="D88" s="226"/>
      <c r="E88" s="227">
        <v>5.64</v>
      </c>
      <c r="F88" s="221"/>
      <c r="G88" s="221"/>
      <c r="H88" s="221"/>
      <c r="I88" s="221"/>
      <c r="J88" s="221"/>
      <c r="K88" s="221"/>
      <c r="L88" s="221"/>
      <c r="M88" s="221"/>
      <c r="N88" s="220"/>
      <c r="O88" s="220"/>
      <c r="P88" s="220"/>
      <c r="Q88" s="220"/>
      <c r="R88" s="221"/>
      <c r="S88" s="221"/>
      <c r="T88" s="221"/>
      <c r="U88" s="221"/>
      <c r="V88" s="221"/>
      <c r="W88" s="221"/>
      <c r="X88" s="221"/>
      <c r="Y88" s="221"/>
      <c r="Z88" s="210"/>
      <c r="AA88" s="210"/>
      <c r="AB88" s="210"/>
      <c r="AC88" s="210"/>
      <c r="AD88" s="210"/>
      <c r="AE88" s="210"/>
      <c r="AF88" s="210"/>
      <c r="AG88" s="210" t="s">
        <v>222</v>
      </c>
      <c r="AH88" s="210">
        <v>0</v>
      </c>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1" x14ac:dyDescent="0.2">
      <c r="A89" s="217">
        <v>33</v>
      </c>
      <c r="B89" s="218" t="s">
        <v>399</v>
      </c>
      <c r="C89" s="263" t="s">
        <v>400</v>
      </c>
      <c r="D89" s="219" t="s">
        <v>0</v>
      </c>
      <c r="E89" s="261"/>
      <c r="F89" s="222"/>
      <c r="G89" s="221">
        <f>ROUND(E89*F89,2)</f>
        <v>0</v>
      </c>
      <c r="H89" s="222"/>
      <c r="I89" s="221">
        <f>ROUND(E89*H89,2)</f>
        <v>0</v>
      </c>
      <c r="J89" s="222"/>
      <c r="K89" s="221">
        <f>ROUND(E89*J89,2)</f>
        <v>0</v>
      </c>
      <c r="L89" s="221">
        <v>21</v>
      </c>
      <c r="M89" s="221">
        <f>G89*(1+L89/100)</f>
        <v>0</v>
      </c>
      <c r="N89" s="220">
        <v>0</v>
      </c>
      <c r="O89" s="220">
        <f>ROUND(E89*N89,2)</f>
        <v>0</v>
      </c>
      <c r="P89" s="220">
        <v>0</v>
      </c>
      <c r="Q89" s="220">
        <f>ROUND(E89*P89,2)</f>
        <v>0</v>
      </c>
      <c r="R89" s="221"/>
      <c r="S89" s="221" t="s">
        <v>238</v>
      </c>
      <c r="T89" s="221" t="s">
        <v>216</v>
      </c>
      <c r="U89" s="221">
        <v>0</v>
      </c>
      <c r="V89" s="221">
        <f>ROUND(E89*U89,2)</f>
        <v>0</v>
      </c>
      <c r="W89" s="221"/>
      <c r="X89" s="221" t="s">
        <v>381</v>
      </c>
      <c r="Y89" s="221" t="s">
        <v>218</v>
      </c>
      <c r="Z89" s="210"/>
      <c r="AA89" s="210"/>
      <c r="AB89" s="210"/>
      <c r="AC89" s="210"/>
      <c r="AD89" s="210"/>
      <c r="AE89" s="210"/>
      <c r="AF89" s="210"/>
      <c r="AG89" s="210" t="s">
        <v>382</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x14ac:dyDescent="0.2">
      <c r="A90" s="229" t="s">
        <v>210</v>
      </c>
      <c r="B90" s="230" t="s">
        <v>136</v>
      </c>
      <c r="C90" s="246" t="s">
        <v>137</v>
      </c>
      <c r="D90" s="231"/>
      <c r="E90" s="232"/>
      <c r="F90" s="233"/>
      <c r="G90" s="233">
        <f>SUMIF(AG91:AG93,"&lt;&gt;NOR",G91:G93)</f>
        <v>0</v>
      </c>
      <c r="H90" s="233"/>
      <c r="I90" s="233">
        <f>SUM(I91:I93)</f>
        <v>0</v>
      </c>
      <c r="J90" s="233"/>
      <c r="K90" s="233">
        <f>SUM(K91:K93)</f>
        <v>0</v>
      </c>
      <c r="L90" s="233"/>
      <c r="M90" s="233">
        <f>SUM(M91:M93)</f>
        <v>0</v>
      </c>
      <c r="N90" s="232"/>
      <c r="O90" s="232">
        <f>SUM(O91:O93)</f>
        <v>0</v>
      </c>
      <c r="P90" s="232"/>
      <c r="Q90" s="232">
        <f>SUM(Q91:Q93)</f>
        <v>0.02</v>
      </c>
      <c r="R90" s="233"/>
      <c r="S90" s="233"/>
      <c r="T90" s="234"/>
      <c r="U90" s="228"/>
      <c r="V90" s="228">
        <f>SUM(V91:V93)</f>
        <v>0</v>
      </c>
      <c r="W90" s="228"/>
      <c r="X90" s="228"/>
      <c r="Y90" s="228"/>
      <c r="AG90" t="s">
        <v>211</v>
      </c>
    </row>
    <row r="91" spans="1:60" outlineLevel="1" x14ac:dyDescent="0.2">
      <c r="A91" s="236">
        <v>34</v>
      </c>
      <c r="B91" s="237" t="s">
        <v>401</v>
      </c>
      <c r="C91" s="247" t="s">
        <v>402</v>
      </c>
      <c r="D91" s="238" t="s">
        <v>297</v>
      </c>
      <c r="E91" s="239">
        <v>8.1649999999999991</v>
      </c>
      <c r="F91" s="240"/>
      <c r="G91" s="241">
        <f>ROUND(E91*F91,2)</f>
        <v>0</v>
      </c>
      <c r="H91" s="240"/>
      <c r="I91" s="241">
        <f>ROUND(E91*H91,2)</f>
        <v>0</v>
      </c>
      <c r="J91" s="240"/>
      <c r="K91" s="241">
        <f>ROUND(E91*J91,2)</f>
        <v>0</v>
      </c>
      <c r="L91" s="241">
        <v>21</v>
      </c>
      <c r="M91" s="241">
        <f>G91*(1+L91/100)</f>
        <v>0</v>
      </c>
      <c r="N91" s="239">
        <v>0</v>
      </c>
      <c r="O91" s="239">
        <f>ROUND(E91*N91,2)</f>
        <v>0</v>
      </c>
      <c r="P91" s="239">
        <v>2.2000000000000001E-3</v>
      </c>
      <c r="Q91" s="239">
        <f>ROUND(E91*P91,2)</f>
        <v>0.02</v>
      </c>
      <c r="R91" s="241"/>
      <c r="S91" s="241" t="s">
        <v>238</v>
      </c>
      <c r="T91" s="242" t="s">
        <v>216</v>
      </c>
      <c r="U91" s="221">
        <v>0</v>
      </c>
      <c r="V91" s="221">
        <f>ROUND(E91*U91,2)</f>
        <v>0</v>
      </c>
      <c r="W91" s="221"/>
      <c r="X91" s="221" t="s">
        <v>217</v>
      </c>
      <c r="Y91" s="221" t="s">
        <v>218</v>
      </c>
      <c r="Z91" s="210"/>
      <c r="AA91" s="210"/>
      <c r="AB91" s="210"/>
      <c r="AC91" s="210"/>
      <c r="AD91" s="210"/>
      <c r="AE91" s="210"/>
      <c r="AF91" s="210"/>
      <c r="AG91" s="210" t="s">
        <v>385</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2" x14ac:dyDescent="0.2">
      <c r="A92" s="217"/>
      <c r="B92" s="218"/>
      <c r="C92" s="249" t="s">
        <v>403</v>
      </c>
      <c r="D92" s="226"/>
      <c r="E92" s="227">
        <v>8.16</v>
      </c>
      <c r="F92" s="221"/>
      <c r="G92" s="221"/>
      <c r="H92" s="221"/>
      <c r="I92" s="221"/>
      <c r="J92" s="221"/>
      <c r="K92" s="221"/>
      <c r="L92" s="221"/>
      <c r="M92" s="221"/>
      <c r="N92" s="220"/>
      <c r="O92" s="220"/>
      <c r="P92" s="220"/>
      <c r="Q92" s="220"/>
      <c r="R92" s="221"/>
      <c r="S92" s="221"/>
      <c r="T92" s="221"/>
      <c r="U92" s="221"/>
      <c r="V92" s="221"/>
      <c r="W92" s="221"/>
      <c r="X92" s="221"/>
      <c r="Y92" s="221"/>
      <c r="Z92" s="210"/>
      <c r="AA92" s="210"/>
      <c r="AB92" s="210"/>
      <c r="AC92" s="210"/>
      <c r="AD92" s="210"/>
      <c r="AE92" s="210"/>
      <c r="AF92" s="210"/>
      <c r="AG92" s="210" t="s">
        <v>222</v>
      </c>
      <c r="AH92" s="210">
        <v>0</v>
      </c>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1" x14ac:dyDescent="0.2">
      <c r="A93" s="217">
        <v>35</v>
      </c>
      <c r="B93" s="218" t="s">
        <v>404</v>
      </c>
      <c r="C93" s="263" t="s">
        <v>405</v>
      </c>
      <c r="D93" s="219" t="s">
        <v>0</v>
      </c>
      <c r="E93" s="261"/>
      <c r="F93" s="222"/>
      <c r="G93" s="221">
        <f>ROUND(E93*F93,2)</f>
        <v>0</v>
      </c>
      <c r="H93" s="222"/>
      <c r="I93" s="221">
        <f>ROUND(E93*H93,2)</f>
        <v>0</v>
      </c>
      <c r="J93" s="222"/>
      <c r="K93" s="221">
        <f>ROUND(E93*J93,2)</f>
        <v>0</v>
      </c>
      <c r="L93" s="221">
        <v>21</v>
      </c>
      <c r="M93" s="221">
        <f>G93*(1+L93/100)</f>
        <v>0</v>
      </c>
      <c r="N93" s="220">
        <v>0</v>
      </c>
      <c r="O93" s="220">
        <f>ROUND(E93*N93,2)</f>
        <v>0</v>
      </c>
      <c r="P93" s="220">
        <v>0</v>
      </c>
      <c r="Q93" s="220">
        <f>ROUND(E93*P93,2)</f>
        <v>0</v>
      </c>
      <c r="R93" s="221"/>
      <c r="S93" s="221" t="s">
        <v>238</v>
      </c>
      <c r="T93" s="221" t="s">
        <v>216</v>
      </c>
      <c r="U93" s="221">
        <v>0</v>
      </c>
      <c r="V93" s="221">
        <f>ROUND(E93*U93,2)</f>
        <v>0</v>
      </c>
      <c r="W93" s="221"/>
      <c r="X93" s="221" t="s">
        <v>381</v>
      </c>
      <c r="Y93" s="221" t="s">
        <v>218</v>
      </c>
      <c r="Z93" s="210"/>
      <c r="AA93" s="210"/>
      <c r="AB93" s="210"/>
      <c r="AC93" s="210"/>
      <c r="AD93" s="210"/>
      <c r="AE93" s="210"/>
      <c r="AF93" s="210"/>
      <c r="AG93" s="210" t="s">
        <v>382</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x14ac:dyDescent="0.2">
      <c r="A94" s="229" t="s">
        <v>210</v>
      </c>
      <c r="B94" s="230" t="s">
        <v>150</v>
      </c>
      <c r="C94" s="246" t="s">
        <v>151</v>
      </c>
      <c r="D94" s="231"/>
      <c r="E94" s="232"/>
      <c r="F94" s="233"/>
      <c r="G94" s="233">
        <f>SUMIF(AG95:AG97,"&lt;&gt;NOR",G95:G97)</f>
        <v>0</v>
      </c>
      <c r="H94" s="233"/>
      <c r="I94" s="233">
        <f>SUM(I95:I97)</f>
        <v>0</v>
      </c>
      <c r="J94" s="233"/>
      <c r="K94" s="233">
        <f>SUM(K95:K97)</f>
        <v>0</v>
      </c>
      <c r="L94" s="233"/>
      <c r="M94" s="233">
        <f>SUM(M95:M97)</f>
        <v>0</v>
      </c>
      <c r="N94" s="232"/>
      <c r="O94" s="232">
        <f>SUM(O95:O97)</f>
        <v>0</v>
      </c>
      <c r="P94" s="232"/>
      <c r="Q94" s="232">
        <f>SUM(Q95:Q97)</f>
        <v>7.0000000000000007E-2</v>
      </c>
      <c r="R94" s="233"/>
      <c r="S94" s="233"/>
      <c r="T94" s="234"/>
      <c r="U94" s="228"/>
      <c r="V94" s="228">
        <f>SUM(V95:V97)</f>
        <v>0</v>
      </c>
      <c r="W94" s="228"/>
      <c r="X94" s="228"/>
      <c r="Y94" s="228"/>
      <c r="AG94" t="s">
        <v>211</v>
      </c>
    </row>
    <row r="95" spans="1:60" outlineLevel="1" x14ac:dyDescent="0.2">
      <c r="A95" s="236">
        <v>36</v>
      </c>
      <c r="B95" s="237" t="s">
        <v>406</v>
      </c>
      <c r="C95" s="247" t="s">
        <v>407</v>
      </c>
      <c r="D95" s="238" t="s">
        <v>325</v>
      </c>
      <c r="E95" s="239">
        <v>2</v>
      </c>
      <c r="F95" s="240"/>
      <c r="G95" s="241">
        <f>ROUND(E95*F95,2)</f>
        <v>0</v>
      </c>
      <c r="H95" s="240"/>
      <c r="I95" s="241">
        <f>ROUND(E95*H95,2)</f>
        <v>0</v>
      </c>
      <c r="J95" s="240"/>
      <c r="K95" s="241">
        <f>ROUND(E95*J95,2)</f>
        <v>0</v>
      </c>
      <c r="L95" s="241">
        <v>21</v>
      </c>
      <c r="M95" s="241">
        <f>G95*(1+L95/100)</f>
        <v>0</v>
      </c>
      <c r="N95" s="239">
        <v>0</v>
      </c>
      <c r="O95" s="239">
        <f>ROUND(E95*N95,2)</f>
        <v>0</v>
      </c>
      <c r="P95" s="239">
        <v>3.5999999999999997E-2</v>
      </c>
      <c r="Q95" s="239">
        <f>ROUND(E95*P95,2)</f>
        <v>7.0000000000000007E-2</v>
      </c>
      <c r="R95" s="241"/>
      <c r="S95" s="241" t="s">
        <v>238</v>
      </c>
      <c r="T95" s="242" t="s">
        <v>216</v>
      </c>
      <c r="U95" s="221">
        <v>0</v>
      </c>
      <c r="V95" s="221">
        <f>ROUND(E95*U95,2)</f>
        <v>0</v>
      </c>
      <c r="W95" s="221"/>
      <c r="X95" s="221" t="s">
        <v>217</v>
      </c>
      <c r="Y95" s="221" t="s">
        <v>218</v>
      </c>
      <c r="Z95" s="210"/>
      <c r="AA95" s="210"/>
      <c r="AB95" s="210"/>
      <c r="AC95" s="210"/>
      <c r="AD95" s="210"/>
      <c r="AE95" s="210"/>
      <c r="AF95" s="210"/>
      <c r="AG95" s="210" t="s">
        <v>385</v>
      </c>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2" x14ac:dyDescent="0.2">
      <c r="A96" s="217"/>
      <c r="B96" s="218"/>
      <c r="C96" s="249" t="s">
        <v>99</v>
      </c>
      <c r="D96" s="226"/>
      <c r="E96" s="227">
        <v>2</v>
      </c>
      <c r="F96" s="221"/>
      <c r="G96" s="221"/>
      <c r="H96" s="221"/>
      <c r="I96" s="221"/>
      <c r="J96" s="221"/>
      <c r="K96" s="221"/>
      <c r="L96" s="221"/>
      <c r="M96" s="221"/>
      <c r="N96" s="220"/>
      <c r="O96" s="220"/>
      <c r="P96" s="220"/>
      <c r="Q96" s="220"/>
      <c r="R96" s="221"/>
      <c r="S96" s="221"/>
      <c r="T96" s="221"/>
      <c r="U96" s="221"/>
      <c r="V96" s="221"/>
      <c r="W96" s="221"/>
      <c r="X96" s="221"/>
      <c r="Y96" s="221"/>
      <c r="Z96" s="210"/>
      <c r="AA96" s="210"/>
      <c r="AB96" s="210"/>
      <c r="AC96" s="210"/>
      <c r="AD96" s="210"/>
      <c r="AE96" s="210"/>
      <c r="AF96" s="210"/>
      <c r="AG96" s="210" t="s">
        <v>222</v>
      </c>
      <c r="AH96" s="210">
        <v>0</v>
      </c>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1" x14ac:dyDescent="0.2">
      <c r="A97" s="217">
        <v>37</v>
      </c>
      <c r="B97" s="218" t="s">
        <v>408</v>
      </c>
      <c r="C97" s="263" t="s">
        <v>409</v>
      </c>
      <c r="D97" s="219" t="s">
        <v>0</v>
      </c>
      <c r="E97" s="261"/>
      <c r="F97" s="222"/>
      <c r="G97" s="221">
        <f>ROUND(E97*F97,2)</f>
        <v>0</v>
      </c>
      <c r="H97" s="222"/>
      <c r="I97" s="221">
        <f>ROUND(E97*H97,2)</f>
        <v>0</v>
      </c>
      <c r="J97" s="222"/>
      <c r="K97" s="221">
        <f>ROUND(E97*J97,2)</f>
        <v>0</v>
      </c>
      <c r="L97" s="221">
        <v>21</v>
      </c>
      <c r="M97" s="221">
        <f>G97*(1+L97/100)</f>
        <v>0</v>
      </c>
      <c r="N97" s="220">
        <v>0</v>
      </c>
      <c r="O97" s="220">
        <f>ROUND(E97*N97,2)</f>
        <v>0</v>
      </c>
      <c r="P97" s="220">
        <v>0</v>
      </c>
      <c r="Q97" s="220">
        <f>ROUND(E97*P97,2)</f>
        <v>0</v>
      </c>
      <c r="R97" s="221"/>
      <c r="S97" s="221" t="s">
        <v>238</v>
      </c>
      <c r="T97" s="221" t="s">
        <v>216</v>
      </c>
      <c r="U97" s="221">
        <v>0</v>
      </c>
      <c r="V97" s="221">
        <f>ROUND(E97*U97,2)</f>
        <v>0</v>
      </c>
      <c r="W97" s="221"/>
      <c r="X97" s="221" t="s">
        <v>381</v>
      </c>
      <c r="Y97" s="221" t="s">
        <v>218</v>
      </c>
      <c r="Z97" s="210"/>
      <c r="AA97" s="210"/>
      <c r="AB97" s="210"/>
      <c r="AC97" s="210"/>
      <c r="AD97" s="210"/>
      <c r="AE97" s="210"/>
      <c r="AF97" s="210"/>
      <c r="AG97" s="210" t="s">
        <v>382</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x14ac:dyDescent="0.2">
      <c r="A98" s="229" t="s">
        <v>210</v>
      </c>
      <c r="B98" s="230" t="s">
        <v>152</v>
      </c>
      <c r="C98" s="246" t="s">
        <v>153</v>
      </c>
      <c r="D98" s="231"/>
      <c r="E98" s="232"/>
      <c r="F98" s="233"/>
      <c r="G98" s="233">
        <f>SUMIF(AG99:AG105,"&lt;&gt;NOR",G99:G105)</f>
        <v>0</v>
      </c>
      <c r="H98" s="233"/>
      <c r="I98" s="233">
        <f>SUM(I99:I105)</f>
        <v>0</v>
      </c>
      <c r="J98" s="233"/>
      <c r="K98" s="233">
        <f>SUM(K99:K105)</f>
        <v>0</v>
      </c>
      <c r="L98" s="233"/>
      <c r="M98" s="233">
        <f>SUM(M99:M105)</f>
        <v>0</v>
      </c>
      <c r="N98" s="232"/>
      <c r="O98" s="232">
        <f>SUM(O99:O105)</f>
        <v>0.14000000000000001</v>
      </c>
      <c r="P98" s="232"/>
      <c r="Q98" s="232">
        <f>SUM(Q99:Q105)</f>
        <v>0.35</v>
      </c>
      <c r="R98" s="233"/>
      <c r="S98" s="233"/>
      <c r="T98" s="234"/>
      <c r="U98" s="228"/>
      <c r="V98" s="228">
        <f>SUM(V99:V105)</f>
        <v>0</v>
      </c>
      <c r="W98" s="228"/>
      <c r="X98" s="228"/>
      <c r="Y98" s="228"/>
      <c r="AG98" t="s">
        <v>211</v>
      </c>
    </row>
    <row r="99" spans="1:60" outlineLevel="1" x14ac:dyDescent="0.2">
      <c r="A99" s="236">
        <v>38</v>
      </c>
      <c r="B99" s="237" t="s">
        <v>410</v>
      </c>
      <c r="C99" s="247" t="s">
        <v>411</v>
      </c>
      <c r="D99" s="238" t="s">
        <v>325</v>
      </c>
      <c r="E99" s="239">
        <v>1</v>
      </c>
      <c r="F99" s="240"/>
      <c r="G99" s="241">
        <f>ROUND(E99*F99,2)</f>
        <v>0</v>
      </c>
      <c r="H99" s="240"/>
      <c r="I99" s="241">
        <f>ROUND(E99*H99,2)</f>
        <v>0</v>
      </c>
      <c r="J99" s="240"/>
      <c r="K99" s="241">
        <f>ROUND(E99*J99,2)</f>
        <v>0</v>
      </c>
      <c r="L99" s="241">
        <v>21</v>
      </c>
      <c r="M99" s="241">
        <f>G99*(1+L99/100)</f>
        <v>0</v>
      </c>
      <c r="N99" s="239">
        <v>0.14369000000000001</v>
      </c>
      <c r="O99" s="239">
        <f>ROUND(E99*N99,2)</f>
        <v>0.14000000000000001</v>
      </c>
      <c r="P99" s="239">
        <v>0</v>
      </c>
      <c r="Q99" s="239">
        <f>ROUND(E99*P99,2)</f>
        <v>0</v>
      </c>
      <c r="R99" s="241"/>
      <c r="S99" s="241" t="s">
        <v>238</v>
      </c>
      <c r="T99" s="242" t="s">
        <v>216</v>
      </c>
      <c r="U99" s="221">
        <v>0</v>
      </c>
      <c r="V99" s="221">
        <f>ROUND(E99*U99,2)</f>
        <v>0</v>
      </c>
      <c r="W99" s="221"/>
      <c r="X99" s="221" t="s">
        <v>217</v>
      </c>
      <c r="Y99" s="221" t="s">
        <v>218</v>
      </c>
      <c r="Z99" s="210"/>
      <c r="AA99" s="210"/>
      <c r="AB99" s="210"/>
      <c r="AC99" s="210"/>
      <c r="AD99" s="210"/>
      <c r="AE99" s="210"/>
      <c r="AF99" s="210"/>
      <c r="AG99" s="210" t="s">
        <v>219</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2" x14ac:dyDescent="0.2">
      <c r="A100" s="217"/>
      <c r="B100" s="218"/>
      <c r="C100" s="249" t="s">
        <v>97</v>
      </c>
      <c r="D100" s="226"/>
      <c r="E100" s="227">
        <v>1</v>
      </c>
      <c r="F100" s="221"/>
      <c r="G100" s="221"/>
      <c r="H100" s="221"/>
      <c r="I100" s="221"/>
      <c r="J100" s="221"/>
      <c r="K100" s="221"/>
      <c r="L100" s="221"/>
      <c r="M100" s="221"/>
      <c r="N100" s="220"/>
      <c r="O100" s="220"/>
      <c r="P100" s="220"/>
      <c r="Q100" s="220"/>
      <c r="R100" s="221"/>
      <c r="S100" s="221"/>
      <c r="T100" s="221"/>
      <c r="U100" s="221"/>
      <c r="V100" s="221"/>
      <c r="W100" s="221"/>
      <c r="X100" s="221"/>
      <c r="Y100" s="221"/>
      <c r="Z100" s="210"/>
      <c r="AA100" s="210"/>
      <c r="AB100" s="210"/>
      <c r="AC100" s="210"/>
      <c r="AD100" s="210"/>
      <c r="AE100" s="210"/>
      <c r="AF100" s="210"/>
      <c r="AG100" s="210" t="s">
        <v>222</v>
      </c>
      <c r="AH100" s="210">
        <v>0</v>
      </c>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1" x14ac:dyDescent="0.2">
      <c r="A101" s="236">
        <v>39</v>
      </c>
      <c r="B101" s="237" t="s">
        <v>412</v>
      </c>
      <c r="C101" s="247" t="s">
        <v>413</v>
      </c>
      <c r="D101" s="238" t="s">
        <v>297</v>
      </c>
      <c r="E101" s="239">
        <v>13.26</v>
      </c>
      <c r="F101" s="240"/>
      <c r="G101" s="241">
        <f>ROUND(E101*F101,2)</f>
        <v>0</v>
      </c>
      <c r="H101" s="240"/>
      <c r="I101" s="241">
        <f>ROUND(E101*H101,2)</f>
        <v>0</v>
      </c>
      <c r="J101" s="240"/>
      <c r="K101" s="241">
        <f>ROUND(E101*J101,2)</f>
        <v>0</v>
      </c>
      <c r="L101" s="241">
        <v>21</v>
      </c>
      <c r="M101" s="241">
        <f>G101*(1+L101/100)</f>
        <v>0</v>
      </c>
      <c r="N101" s="239">
        <v>1.6000000000000001E-4</v>
      </c>
      <c r="O101" s="239">
        <f>ROUND(E101*N101,2)</f>
        <v>0</v>
      </c>
      <c r="P101" s="239">
        <v>1.4E-2</v>
      </c>
      <c r="Q101" s="239">
        <f>ROUND(E101*P101,2)</f>
        <v>0.19</v>
      </c>
      <c r="R101" s="241"/>
      <c r="S101" s="241" t="s">
        <v>238</v>
      </c>
      <c r="T101" s="242" t="s">
        <v>216</v>
      </c>
      <c r="U101" s="221">
        <v>0</v>
      </c>
      <c r="V101" s="221">
        <f>ROUND(E101*U101,2)</f>
        <v>0</v>
      </c>
      <c r="W101" s="221"/>
      <c r="X101" s="221" t="s">
        <v>217</v>
      </c>
      <c r="Y101" s="221" t="s">
        <v>218</v>
      </c>
      <c r="Z101" s="210"/>
      <c r="AA101" s="210"/>
      <c r="AB101" s="210"/>
      <c r="AC101" s="210"/>
      <c r="AD101" s="210"/>
      <c r="AE101" s="210"/>
      <c r="AF101" s="210"/>
      <c r="AG101" s="210" t="s">
        <v>385</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2" x14ac:dyDescent="0.2">
      <c r="A102" s="217"/>
      <c r="B102" s="218"/>
      <c r="C102" s="249" t="s">
        <v>414</v>
      </c>
      <c r="D102" s="226"/>
      <c r="E102" s="227">
        <v>13.26</v>
      </c>
      <c r="F102" s="221"/>
      <c r="G102" s="221"/>
      <c r="H102" s="221"/>
      <c r="I102" s="221"/>
      <c r="J102" s="221"/>
      <c r="K102" s="221"/>
      <c r="L102" s="221"/>
      <c r="M102" s="221"/>
      <c r="N102" s="220"/>
      <c r="O102" s="220"/>
      <c r="P102" s="220"/>
      <c r="Q102" s="220"/>
      <c r="R102" s="221"/>
      <c r="S102" s="221"/>
      <c r="T102" s="221"/>
      <c r="U102" s="221"/>
      <c r="V102" s="221"/>
      <c r="W102" s="221"/>
      <c r="X102" s="221"/>
      <c r="Y102" s="221"/>
      <c r="Z102" s="210"/>
      <c r="AA102" s="210"/>
      <c r="AB102" s="210"/>
      <c r="AC102" s="210"/>
      <c r="AD102" s="210"/>
      <c r="AE102" s="210"/>
      <c r="AF102" s="210"/>
      <c r="AG102" s="210" t="s">
        <v>222</v>
      </c>
      <c r="AH102" s="210">
        <v>0</v>
      </c>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1" x14ac:dyDescent="0.2">
      <c r="A103" s="236">
        <v>40</v>
      </c>
      <c r="B103" s="237" t="s">
        <v>415</v>
      </c>
      <c r="C103" s="247" t="s">
        <v>416</v>
      </c>
      <c r="D103" s="238" t="s">
        <v>351</v>
      </c>
      <c r="E103" s="239">
        <v>19.600000000000001</v>
      </c>
      <c r="F103" s="240"/>
      <c r="G103" s="241">
        <f>ROUND(E103*F103,2)</f>
        <v>0</v>
      </c>
      <c r="H103" s="240"/>
      <c r="I103" s="241">
        <f>ROUND(E103*H103,2)</f>
        <v>0</v>
      </c>
      <c r="J103" s="240"/>
      <c r="K103" s="241">
        <f>ROUND(E103*J103,2)</f>
        <v>0</v>
      </c>
      <c r="L103" s="241">
        <v>21</v>
      </c>
      <c r="M103" s="241">
        <f>G103*(1+L103/100)</f>
        <v>0</v>
      </c>
      <c r="N103" s="239">
        <v>0</v>
      </c>
      <c r="O103" s="239">
        <f>ROUND(E103*N103,2)</f>
        <v>0</v>
      </c>
      <c r="P103" s="239">
        <v>8.0000000000000002E-3</v>
      </c>
      <c r="Q103" s="239">
        <f>ROUND(E103*P103,2)</f>
        <v>0.16</v>
      </c>
      <c r="R103" s="241"/>
      <c r="S103" s="241" t="s">
        <v>238</v>
      </c>
      <c r="T103" s="242" t="s">
        <v>216</v>
      </c>
      <c r="U103" s="221">
        <v>0</v>
      </c>
      <c r="V103" s="221">
        <f>ROUND(E103*U103,2)</f>
        <v>0</v>
      </c>
      <c r="W103" s="221"/>
      <c r="X103" s="221" t="s">
        <v>217</v>
      </c>
      <c r="Y103" s="221" t="s">
        <v>218</v>
      </c>
      <c r="Z103" s="210"/>
      <c r="AA103" s="210"/>
      <c r="AB103" s="210"/>
      <c r="AC103" s="210"/>
      <c r="AD103" s="210"/>
      <c r="AE103" s="210"/>
      <c r="AF103" s="210"/>
      <c r="AG103" s="210" t="s">
        <v>385</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2" x14ac:dyDescent="0.2">
      <c r="A104" s="217"/>
      <c r="B104" s="218"/>
      <c r="C104" s="249" t="s">
        <v>417</v>
      </c>
      <c r="D104" s="226"/>
      <c r="E104" s="227">
        <v>19.600000000000001</v>
      </c>
      <c r="F104" s="221"/>
      <c r="G104" s="221"/>
      <c r="H104" s="221"/>
      <c r="I104" s="221"/>
      <c r="J104" s="221"/>
      <c r="K104" s="221"/>
      <c r="L104" s="221"/>
      <c r="M104" s="221"/>
      <c r="N104" s="220"/>
      <c r="O104" s="220"/>
      <c r="P104" s="220"/>
      <c r="Q104" s="220"/>
      <c r="R104" s="221"/>
      <c r="S104" s="221"/>
      <c r="T104" s="221"/>
      <c r="U104" s="221"/>
      <c r="V104" s="221"/>
      <c r="W104" s="221"/>
      <c r="X104" s="221"/>
      <c r="Y104" s="221"/>
      <c r="Z104" s="210"/>
      <c r="AA104" s="210"/>
      <c r="AB104" s="210"/>
      <c r="AC104" s="210"/>
      <c r="AD104" s="210"/>
      <c r="AE104" s="210"/>
      <c r="AF104" s="210"/>
      <c r="AG104" s="210" t="s">
        <v>222</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1" x14ac:dyDescent="0.2">
      <c r="A105" s="217">
        <v>41</v>
      </c>
      <c r="B105" s="218" t="s">
        <v>418</v>
      </c>
      <c r="C105" s="263" t="s">
        <v>419</v>
      </c>
      <c r="D105" s="219" t="s">
        <v>0</v>
      </c>
      <c r="E105" s="261"/>
      <c r="F105" s="222"/>
      <c r="G105" s="221">
        <f>ROUND(E105*F105,2)</f>
        <v>0</v>
      </c>
      <c r="H105" s="222"/>
      <c r="I105" s="221">
        <f>ROUND(E105*H105,2)</f>
        <v>0</v>
      </c>
      <c r="J105" s="222"/>
      <c r="K105" s="221">
        <f>ROUND(E105*J105,2)</f>
        <v>0</v>
      </c>
      <c r="L105" s="221">
        <v>21</v>
      </c>
      <c r="M105" s="221">
        <f>G105*(1+L105/100)</f>
        <v>0</v>
      </c>
      <c r="N105" s="220">
        <v>0</v>
      </c>
      <c r="O105" s="220">
        <f>ROUND(E105*N105,2)</f>
        <v>0</v>
      </c>
      <c r="P105" s="220">
        <v>0</v>
      </c>
      <c r="Q105" s="220">
        <f>ROUND(E105*P105,2)</f>
        <v>0</v>
      </c>
      <c r="R105" s="221"/>
      <c r="S105" s="221" t="s">
        <v>238</v>
      </c>
      <c r="T105" s="221" t="s">
        <v>216</v>
      </c>
      <c r="U105" s="221">
        <v>0</v>
      </c>
      <c r="V105" s="221">
        <f>ROUND(E105*U105,2)</f>
        <v>0</v>
      </c>
      <c r="W105" s="221"/>
      <c r="X105" s="221" t="s">
        <v>381</v>
      </c>
      <c r="Y105" s="221" t="s">
        <v>218</v>
      </c>
      <c r="Z105" s="210"/>
      <c r="AA105" s="210"/>
      <c r="AB105" s="210"/>
      <c r="AC105" s="210"/>
      <c r="AD105" s="210"/>
      <c r="AE105" s="210"/>
      <c r="AF105" s="210"/>
      <c r="AG105" s="210" t="s">
        <v>382</v>
      </c>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x14ac:dyDescent="0.2">
      <c r="A106" s="229" t="s">
        <v>210</v>
      </c>
      <c r="B106" s="230" t="s">
        <v>154</v>
      </c>
      <c r="C106" s="246" t="s">
        <v>155</v>
      </c>
      <c r="D106" s="231"/>
      <c r="E106" s="232"/>
      <c r="F106" s="233"/>
      <c r="G106" s="233">
        <f>SUMIF(AG107:AG127,"&lt;&gt;NOR",G107:G127)</f>
        <v>0</v>
      </c>
      <c r="H106" s="233"/>
      <c r="I106" s="233">
        <f>SUM(I107:I127)</f>
        <v>0</v>
      </c>
      <c r="J106" s="233"/>
      <c r="K106" s="233">
        <f>SUM(K107:K127)</f>
        <v>0</v>
      </c>
      <c r="L106" s="233"/>
      <c r="M106" s="233">
        <f>SUM(M107:M127)</f>
        <v>0</v>
      </c>
      <c r="N106" s="232"/>
      <c r="O106" s="232">
        <f>SUM(O107:O127)</f>
        <v>0</v>
      </c>
      <c r="P106" s="232"/>
      <c r="Q106" s="232">
        <f>SUM(Q107:Q127)</f>
        <v>7.0000000000000007E-2</v>
      </c>
      <c r="R106" s="233"/>
      <c r="S106" s="233"/>
      <c r="T106" s="234"/>
      <c r="U106" s="228"/>
      <c r="V106" s="228">
        <f>SUM(V107:V127)</f>
        <v>0</v>
      </c>
      <c r="W106" s="228"/>
      <c r="X106" s="228"/>
      <c r="Y106" s="228"/>
      <c r="AG106" t="s">
        <v>211</v>
      </c>
    </row>
    <row r="107" spans="1:60" outlineLevel="1" x14ac:dyDescent="0.2">
      <c r="A107" s="236">
        <v>42</v>
      </c>
      <c r="B107" s="237" t="s">
        <v>420</v>
      </c>
      <c r="C107" s="247" t="s">
        <v>421</v>
      </c>
      <c r="D107" s="238" t="s">
        <v>351</v>
      </c>
      <c r="E107" s="239">
        <v>3.8</v>
      </c>
      <c r="F107" s="240"/>
      <c r="G107" s="241">
        <f>ROUND(E107*F107,2)</f>
        <v>0</v>
      </c>
      <c r="H107" s="240"/>
      <c r="I107" s="241">
        <f>ROUND(E107*H107,2)</f>
        <v>0</v>
      </c>
      <c r="J107" s="240"/>
      <c r="K107" s="241">
        <f>ROUND(E107*J107,2)</f>
        <v>0</v>
      </c>
      <c r="L107" s="241">
        <v>21</v>
      </c>
      <c r="M107" s="241">
        <f>G107*(1+L107/100)</f>
        <v>0</v>
      </c>
      <c r="N107" s="239">
        <v>0</v>
      </c>
      <c r="O107" s="239">
        <f>ROUND(E107*N107,2)</f>
        <v>0</v>
      </c>
      <c r="P107" s="239">
        <v>2.98E-3</v>
      </c>
      <c r="Q107" s="239">
        <f>ROUND(E107*P107,2)</f>
        <v>0.01</v>
      </c>
      <c r="R107" s="241"/>
      <c r="S107" s="241" t="s">
        <v>238</v>
      </c>
      <c r="T107" s="242" t="s">
        <v>216</v>
      </c>
      <c r="U107" s="221">
        <v>0</v>
      </c>
      <c r="V107" s="221">
        <f>ROUND(E107*U107,2)</f>
        <v>0</v>
      </c>
      <c r="W107" s="221"/>
      <c r="X107" s="221" t="s">
        <v>217</v>
      </c>
      <c r="Y107" s="221" t="s">
        <v>218</v>
      </c>
      <c r="Z107" s="210"/>
      <c r="AA107" s="210"/>
      <c r="AB107" s="210"/>
      <c r="AC107" s="210"/>
      <c r="AD107" s="210"/>
      <c r="AE107" s="210"/>
      <c r="AF107" s="210"/>
      <c r="AG107" s="210" t="s">
        <v>385</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2" x14ac:dyDescent="0.2">
      <c r="A108" s="217"/>
      <c r="B108" s="218"/>
      <c r="C108" s="249" t="s">
        <v>422</v>
      </c>
      <c r="D108" s="226"/>
      <c r="E108" s="227">
        <v>3.8</v>
      </c>
      <c r="F108" s="221"/>
      <c r="G108" s="221"/>
      <c r="H108" s="221"/>
      <c r="I108" s="221"/>
      <c r="J108" s="221"/>
      <c r="K108" s="221"/>
      <c r="L108" s="221"/>
      <c r="M108" s="221"/>
      <c r="N108" s="220"/>
      <c r="O108" s="220"/>
      <c r="P108" s="220"/>
      <c r="Q108" s="220"/>
      <c r="R108" s="221"/>
      <c r="S108" s="221"/>
      <c r="T108" s="221"/>
      <c r="U108" s="221"/>
      <c r="V108" s="221"/>
      <c r="W108" s="221"/>
      <c r="X108" s="221"/>
      <c r="Y108" s="221"/>
      <c r="Z108" s="210"/>
      <c r="AA108" s="210"/>
      <c r="AB108" s="210"/>
      <c r="AC108" s="210"/>
      <c r="AD108" s="210"/>
      <c r="AE108" s="210"/>
      <c r="AF108" s="210"/>
      <c r="AG108" s="210" t="s">
        <v>222</v>
      </c>
      <c r="AH108" s="210">
        <v>0</v>
      </c>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1" x14ac:dyDescent="0.2">
      <c r="A109" s="236">
        <v>43</v>
      </c>
      <c r="B109" s="237" t="s">
        <v>423</v>
      </c>
      <c r="C109" s="247" t="s">
        <v>424</v>
      </c>
      <c r="D109" s="238" t="s">
        <v>325</v>
      </c>
      <c r="E109" s="239">
        <v>3</v>
      </c>
      <c r="F109" s="240"/>
      <c r="G109" s="241">
        <f>ROUND(E109*F109,2)</f>
        <v>0</v>
      </c>
      <c r="H109" s="240"/>
      <c r="I109" s="241">
        <f>ROUND(E109*H109,2)</f>
        <v>0</v>
      </c>
      <c r="J109" s="240"/>
      <c r="K109" s="241">
        <f>ROUND(E109*J109,2)</f>
        <v>0</v>
      </c>
      <c r="L109" s="241">
        <v>21</v>
      </c>
      <c r="M109" s="241">
        <f>G109*(1+L109/100)</f>
        <v>0</v>
      </c>
      <c r="N109" s="239">
        <v>0</v>
      </c>
      <c r="O109" s="239">
        <f>ROUND(E109*N109,2)</f>
        <v>0</v>
      </c>
      <c r="P109" s="239">
        <v>9.6000000000000002E-4</v>
      </c>
      <c r="Q109" s="239">
        <f>ROUND(E109*P109,2)</f>
        <v>0</v>
      </c>
      <c r="R109" s="241"/>
      <c r="S109" s="241" t="s">
        <v>238</v>
      </c>
      <c r="T109" s="242" t="s">
        <v>216</v>
      </c>
      <c r="U109" s="221">
        <v>0</v>
      </c>
      <c r="V109" s="221">
        <f>ROUND(E109*U109,2)</f>
        <v>0</v>
      </c>
      <c r="W109" s="221"/>
      <c r="X109" s="221" t="s">
        <v>217</v>
      </c>
      <c r="Y109" s="221" t="s">
        <v>218</v>
      </c>
      <c r="Z109" s="210"/>
      <c r="AA109" s="210"/>
      <c r="AB109" s="210"/>
      <c r="AC109" s="210"/>
      <c r="AD109" s="210"/>
      <c r="AE109" s="210"/>
      <c r="AF109" s="210"/>
      <c r="AG109" s="210" t="s">
        <v>385</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outlineLevel="2" x14ac:dyDescent="0.2">
      <c r="A110" s="217"/>
      <c r="B110" s="218"/>
      <c r="C110" s="249" t="s">
        <v>101</v>
      </c>
      <c r="D110" s="226"/>
      <c r="E110" s="227">
        <v>3</v>
      </c>
      <c r="F110" s="221"/>
      <c r="G110" s="221"/>
      <c r="H110" s="221"/>
      <c r="I110" s="221"/>
      <c r="J110" s="221"/>
      <c r="K110" s="221"/>
      <c r="L110" s="221"/>
      <c r="M110" s="221"/>
      <c r="N110" s="220"/>
      <c r="O110" s="220"/>
      <c r="P110" s="220"/>
      <c r="Q110" s="220"/>
      <c r="R110" s="221"/>
      <c r="S110" s="221"/>
      <c r="T110" s="221"/>
      <c r="U110" s="221"/>
      <c r="V110" s="221"/>
      <c r="W110" s="221"/>
      <c r="X110" s="221"/>
      <c r="Y110" s="221"/>
      <c r="Z110" s="210"/>
      <c r="AA110" s="210"/>
      <c r="AB110" s="210"/>
      <c r="AC110" s="210"/>
      <c r="AD110" s="210"/>
      <c r="AE110" s="210"/>
      <c r="AF110" s="210"/>
      <c r="AG110" s="210" t="s">
        <v>222</v>
      </c>
      <c r="AH110" s="210">
        <v>0</v>
      </c>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outlineLevel="1" x14ac:dyDescent="0.2">
      <c r="A111" s="236">
        <v>44</v>
      </c>
      <c r="B111" s="237" t="s">
        <v>425</v>
      </c>
      <c r="C111" s="247" t="s">
        <v>426</v>
      </c>
      <c r="D111" s="238" t="s">
        <v>351</v>
      </c>
      <c r="E111" s="239">
        <v>2.9</v>
      </c>
      <c r="F111" s="240"/>
      <c r="G111" s="241">
        <f>ROUND(E111*F111,2)</f>
        <v>0</v>
      </c>
      <c r="H111" s="240"/>
      <c r="I111" s="241">
        <f>ROUND(E111*H111,2)</f>
        <v>0</v>
      </c>
      <c r="J111" s="240"/>
      <c r="K111" s="241">
        <f>ROUND(E111*J111,2)</f>
        <v>0</v>
      </c>
      <c r="L111" s="241">
        <v>21</v>
      </c>
      <c r="M111" s="241">
        <f>G111*(1+L111/100)</f>
        <v>0</v>
      </c>
      <c r="N111" s="239">
        <v>0</v>
      </c>
      <c r="O111" s="239">
        <f>ROUND(E111*N111,2)</f>
        <v>0</v>
      </c>
      <c r="P111" s="239">
        <v>3.3600000000000001E-3</v>
      </c>
      <c r="Q111" s="239">
        <f>ROUND(E111*P111,2)</f>
        <v>0.01</v>
      </c>
      <c r="R111" s="241"/>
      <c r="S111" s="241" t="s">
        <v>238</v>
      </c>
      <c r="T111" s="242" t="s">
        <v>216</v>
      </c>
      <c r="U111" s="221">
        <v>0</v>
      </c>
      <c r="V111" s="221">
        <f>ROUND(E111*U111,2)</f>
        <v>0</v>
      </c>
      <c r="W111" s="221"/>
      <c r="X111" s="221" t="s">
        <v>217</v>
      </c>
      <c r="Y111" s="221" t="s">
        <v>218</v>
      </c>
      <c r="Z111" s="210"/>
      <c r="AA111" s="210"/>
      <c r="AB111" s="210"/>
      <c r="AC111" s="210"/>
      <c r="AD111" s="210"/>
      <c r="AE111" s="210"/>
      <c r="AF111" s="210"/>
      <c r="AG111" s="210" t="s">
        <v>385</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2" x14ac:dyDescent="0.2">
      <c r="A112" s="217"/>
      <c r="B112" s="218"/>
      <c r="C112" s="249" t="s">
        <v>427</v>
      </c>
      <c r="D112" s="226"/>
      <c r="E112" s="227">
        <v>2.9</v>
      </c>
      <c r="F112" s="221"/>
      <c r="G112" s="221"/>
      <c r="H112" s="221"/>
      <c r="I112" s="221"/>
      <c r="J112" s="221"/>
      <c r="K112" s="221"/>
      <c r="L112" s="221"/>
      <c r="M112" s="221"/>
      <c r="N112" s="220"/>
      <c r="O112" s="220"/>
      <c r="P112" s="220"/>
      <c r="Q112" s="220"/>
      <c r="R112" s="221"/>
      <c r="S112" s="221"/>
      <c r="T112" s="221"/>
      <c r="U112" s="221"/>
      <c r="V112" s="221"/>
      <c r="W112" s="221"/>
      <c r="X112" s="221"/>
      <c r="Y112" s="221"/>
      <c r="Z112" s="210"/>
      <c r="AA112" s="210"/>
      <c r="AB112" s="210"/>
      <c r="AC112" s="210"/>
      <c r="AD112" s="210"/>
      <c r="AE112" s="210"/>
      <c r="AF112" s="210"/>
      <c r="AG112" s="210" t="s">
        <v>222</v>
      </c>
      <c r="AH112" s="210">
        <v>0</v>
      </c>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1" x14ac:dyDescent="0.2">
      <c r="A113" s="236">
        <v>45</v>
      </c>
      <c r="B113" s="237" t="s">
        <v>428</v>
      </c>
      <c r="C113" s="247" t="s">
        <v>429</v>
      </c>
      <c r="D113" s="238" t="s">
        <v>351</v>
      </c>
      <c r="E113" s="239">
        <v>2.4</v>
      </c>
      <c r="F113" s="240"/>
      <c r="G113" s="241">
        <f>ROUND(E113*F113,2)</f>
        <v>0</v>
      </c>
      <c r="H113" s="240"/>
      <c r="I113" s="241">
        <f>ROUND(E113*H113,2)</f>
        <v>0</v>
      </c>
      <c r="J113" s="240"/>
      <c r="K113" s="241">
        <f>ROUND(E113*J113,2)</f>
        <v>0</v>
      </c>
      <c r="L113" s="241">
        <v>21</v>
      </c>
      <c r="M113" s="241">
        <f>G113*(1+L113/100)</f>
        <v>0</v>
      </c>
      <c r="N113" s="239">
        <v>0</v>
      </c>
      <c r="O113" s="239">
        <f>ROUND(E113*N113,2)</f>
        <v>0</v>
      </c>
      <c r="P113" s="239">
        <v>1.92E-3</v>
      </c>
      <c r="Q113" s="239">
        <f>ROUND(E113*P113,2)</f>
        <v>0</v>
      </c>
      <c r="R113" s="241"/>
      <c r="S113" s="241" t="s">
        <v>238</v>
      </c>
      <c r="T113" s="242" t="s">
        <v>216</v>
      </c>
      <c r="U113" s="221">
        <v>0</v>
      </c>
      <c r="V113" s="221">
        <f>ROUND(E113*U113,2)</f>
        <v>0</v>
      </c>
      <c r="W113" s="221"/>
      <c r="X113" s="221" t="s">
        <v>217</v>
      </c>
      <c r="Y113" s="221" t="s">
        <v>218</v>
      </c>
      <c r="Z113" s="210"/>
      <c r="AA113" s="210"/>
      <c r="AB113" s="210"/>
      <c r="AC113" s="210"/>
      <c r="AD113" s="210"/>
      <c r="AE113" s="210"/>
      <c r="AF113" s="210"/>
      <c r="AG113" s="210" t="s">
        <v>385</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2" x14ac:dyDescent="0.2">
      <c r="A114" s="217"/>
      <c r="B114" s="218"/>
      <c r="C114" s="249" t="s">
        <v>430</v>
      </c>
      <c r="D114" s="226"/>
      <c r="E114" s="227">
        <v>2.4</v>
      </c>
      <c r="F114" s="221"/>
      <c r="G114" s="221"/>
      <c r="H114" s="221"/>
      <c r="I114" s="221"/>
      <c r="J114" s="221"/>
      <c r="K114" s="221"/>
      <c r="L114" s="221"/>
      <c r="M114" s="221"/>
      <c r="N114" s="220"/>
      <c r="O114" s="220"/>
      <c r="P114" s="220"/>
      <c r="Q114" s="220"/>
      <c r="R114" s="221"/>
      <c r="S114" s="221"/>
      <c r="T114" s="221"/>
      <c r="U114" s="221"/>
      <c r="V114" s="221"/>
      <c r="W114" s="221"/>
      <c r="X114" s="221"/>
      <c r="Y114" s="221"/>
      <c r="Z114" s="210"/>
      <c r="AA114" s="210"/>
      <c r="AB114" s="210"/>
      <c r="AC114" s="210"/>
      <c r="AD114" s="210"/>
      <c r="AE114" s="210"/>
      <c r="AF114" s="210"/>
      <c r="AG114" s="210" t="s">
        <v>222</v>
      </c>
      <c r="AH114" s="210">
        <v>0</v>
      </c>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1" x14ac:dyDescent="0.2">
      <c r="A115" s="236">
        <v>46</v>
      </c>
      <c r="B115" s="237" t="s">
        <v>431</v>
      </c>
      <c r="C115" s="247" t="s">
        <v>432</v>
      </c>
      <c r="D115" s="238" t="s">
        <v>351</v>
      </c>
      <c r="E115" s="239">
        <v>6.8</v>
      </c>
      <c r="F115" s="240"/>
      <c r="G115" s="241">
        <f>ROUND(E115*F115,2)</f>
        <v>0</v>
      </c>
      <c r="H115" s="240"/>
      <c r="I115" s="241">
        <f>ROUND(E115*H115,2)</f>
        <v>0</v>
      </c>
      <c r="J115" s="240"/>
      <c r="K115" s="241">
        <f>ROUND(E115*J115,2)</f>
        <v>0</v>
      </c>
      <c r="L115" s="241">
        <v>21</v>
      </c>
      <c r="M115" s="241">
        <f>G115*(1+L115/100)</f>
        <v>0</v>
      </c>
      <c r="N115" s="239">
        <v>0</v>
      </c>
      <c r="O115" s="239">
        <f>ROUND(E115*N115,2)</f>
        <v>0</v>
      </c>
      <c r="P115" s="239">
        <v>3.0699999999999998E-3</v>
      </c>
      <c r="Q115" s="239">
        <f>ROUND(E115*P115,2)</f>
        <v>0.02</v>
      </c>
      <c r="R115" s="241"/>
      <c r="S115" s="241" t="s">
        <v>238</v>
      </c>
      <c r="T115" s="242" t="s">
        <v>216</v>
      </c>
      <c r="U115" s="221">
        <v>0</v>
      </c>
      <c r="V115" s="221">
        <f>ROUND(E115*U115,2)</f>
        <v>0</v>
      </c>
      <c r="W115" s="221"/>
      <c r="X115" s="221" t="s">
        <v>217</v>
      </c>
      <c r="Y115" s="221" t="s">
        <v>218</v>
      </c>
      <c r="Z115" s="210"/>
      <c r="AA115" s="210"/>
      <c r="AB115" s="210"/>
      <c r="AC115" s="210"/>
      <c r="AD115" s="210"/>
      <c r="AE115" s="210"/>
      <c r="AF115" s="210"/>
      <c r="AG115" s="210" t="s">
        <v>219</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2" x14ac:dyDescent="0.2">
      <c r="A116" s="217"/>
      <c r="B116" s="218"/>
      <c r="C116" s="248" t="s">
        <v>433</v>
      </c>
      <c r="D116" s="243"/>
      <c r="E116" s="243"/>
      <c r="F116" s="243"/>
      <c r="G116" s="243"/>
      <c r="H116" s="221"/>
      <c r="I116" s="221"/>
      <c r="J116" s="221"/>
      <c r="K116" s="221"/>
      <c r="L116" s="221"/>
      <c r="M116" s="221"/>
      <c r="N116" s="220"/>
      <c r="O116" s="220"/>
      <c r="P116" s="220"/>
      <c r="Q116" s="220"/>
      <c r="R116" s="221"/>
      <c r="S116" s="221"/>
      <c r="T116" s="221"/>
      <c r="U116" s="221"/>
      <c r="V116" s="221"/>
      <c r="W116" s="221"/>
      <c r="X116" s="221"/>
      <c r="Y116" s="221"/>
      <c r="Z116" s="210"/>
      <c r="AA116" s="210"/>
      <c r="AB116" s="210"/>
      <c r="AC116" s="210"/>
      <c r="AD116" s="210"/>
      <c r="AE116" s="210"/>
      <c r="AF116" s="210"/>
      <c r="AG116" s="210" t="s">
        <v>221</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2" x14ac:dyDescent="0.2">
      <c r="A117" s="217"/>
      <c r="B117" s="218"/>
      <c r="C117" s="249" t="s">
        <v>434</v>
      </c>
      <c r="D117" s="226"/>
      <c r="E117" s="227">
        <v>2.9</v>
      </c>
      <c r="F117" s="221"/>
      <c r="G117" s="221"/>
      <c r="H117" s="221"/>
      <c r="I117" s="221"/>
      <c r="J117" s="221"/>
      <c r="K117" s="221"/>
      <c r="L117" s="221"/>
      <c r="M117" s="221"/>
      <c r="N117" s="220"/>
      <c r="O117" s="220"/>
      <c r="P117" s="220"/>
      <c r="Q117" s="220"/>
      <c r="R117" s="221"/>
      <c r="S117" s="221"/>
      <c r="T117" s="221"/>
      <c r="U117" s="221"/>
      <c r="V117" s="221"/>
      <c r="W117" s="221"/>
      <c r="X117" s="221"/>
      <c r="Y117" s="221"/>
      <c r="Z117" s="210"/>
      <c r="AA117" s="210"/>
      <c r="AB117" s="210"/>
      <c r="AC117" s="210"/>
      <c r="AD117" s="210"/>
      <c r="AE117" s="210"/>
      <c r="AF117" s="210"/>
      <c r="AG117" s="210" t="s">
        <v>222</v>
      </c>
      <c r="AH117" s="210">
        <v>0</v>
      </c>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3" x14ac:dyDescent="0.2">
      <c r="A118" s="217"/>
      <c r="B118" s="218"/>
      <c r="C118" s="249" t="s">
        <v>435</v>
      </c>
      <c r="D118" s="226"/>
      <c r="E118" s="227">
        <v>3.9</v>
      </c>
      <c r="F118" s="221"/>
      <c r="G118" s="221"/>
      <c r="H118" s="221"/>
      <c r="I118" s="221"/>
      <c r="J118" s="221"/>
      <c r="K118" s="221"/>
      <c r="L118" s="221"/>
      <c r="M118" s="221"/>
      <c r="N118" s="220"/>
      <c r="O118" s="220"/>
      <c r="P118" s="220"/>
      <c r="Q118" s="220"/>
      <c r="R118" s="221"/>
      <c r="S118" s="221"/>
      <c r="T118" s="221"/>
      <c r="U118" s="221"/>
      <c r="V118" s="221"/>
      <c r="W118" s="221"/>
      <c r="X118" s="221"/>
      <c r="Y118" s="221"/>
      <c r="Z118" s="210"/>
      <c r="AA118" s="210"/>
      <c r="AB118" s="210"/>
      <c r="AC118" s="210"/>
      <c r="AD118" s="210"/>
      <c r="AE118" s="210"/>
      <c r="AF118" s="210"/>
      <c r="AG118" s="210" t="s">
        <v>222</v>
      </c>
      <c r="AH118" s="210">
        <v>0</v>
      </c>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outlineLevel="1" x14ac:dyDescent="0.2">
      <c r="A119" s="236">
        <v>47</v>
      </c>
      <c r="B119" s="237" t="s">
        <v>436</v>
      </c>
      <c r="C119" s="247" t="s">
        <v>437</v>
      </c>
      <c r="D119" s="238" t="s">
        <v>351</v>
      </c>
      <c r="E119" s="239">
        <v>6.7</v>
      </c>
      <c r="F119" s="240"/>
      <c r="G119" s="241">
        <f>ROUND(E119*F119,2)</f>
        <v>0</v>
      </c>
      <c r="H119" s="240"/>
      <c r="I119" s="241">
        <f>ROUND(E119*H119,2)</f>
        <v>0</v>
      </c>
      <c r="J119" s="240"/>
      <c r="K119" s="241">
        <f>ROUND(E119*J119,2)</f>
        <v>0</v>
      </c>
      <c r="L119" s="241">
        <v>21</v>
      </c>
      <c r="M119" s="241">
        <f>G119*(1+L119/100)</f>
        <v>0</v>
      </c>
      <c r="N119" s="239">
        <v>0</v>
      </c>
      <c r="O119" s="239">
        <f>ROUND(E119*N119,2)</f>
        <v>0</v>
      </c>
      <c r="P119" s="239">
        <v>1.64E-3</v>
      </c>
      <c r="Q119" s="239">
        <f>ROUND(E119*P119,2)</f>
        <v>0.01</v>
      </c>
      <c r="R119" s="241"/>
      <c r="S119" s="241" t="s">
        <v>238</v>
      </c>
      <c r="T119" s="242" t="s">
        <v>216</v>
      </c>
      <c r="U119" s="221">
        <v>0</v>
      </c>
      <c r="V119" s="221">
        <f>ROUND(E119*U119,2)</f>
        <v>0</v>
      </c>
      <c r="W119" s="221"/>
      <c r="X119" s="221" t="s">
        <v>217</v>
      </c>
      <c r="Y119" s="221" t="s">
        <v>218</v>
      </c>
      <c r="Z119" s="210"/>
      <c r="AA119" s="210"/>
      <c r="AB119" s="210"/>
      <c r="AC119" s="210"/>
      <c r="AD119" s="210"/>
      <c r="AE119" s="210"/>
      <c r="AF119" s="210"/>
      <c r="AG119" s="210" t="s">
        <v>385</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outlineLevel="2" x14ac:dyDescent="0.2">
      <c r="A120" s="217"/>
      <c r="B120" s="218"/>
      <c r="C120" s="249" t="s">
        <v>438</v>
      </c>
      <c r="D120" s="226"/>
      <c r="E120" s="227">
        <v>6.7</v>
      </c>
      <c r="F120" s="221"/>
      <c r="G120" s="221"/>
      <c r="H120" s="221"/>
      <c r="I120" s="221"/>
      <c r="J120" s="221"/>
      <c r="K120" s="221"/>
      <c r="L120" s="221"/>
      <c r="M120" s="221"/>
      <c r="N120" s="220"/>
      <c r="O120" s="220"/>
      <c r="P120" s="220"/>
      <c r="Q120" s="220"/>
      <c r="R120" s="221"/>
      <c r="S120" s="221"/>
      <c r="T120" s="221"/>
      <c r="U120" s="221"/>
      <c r="V120" s="221"/>
      <c r="W120" s="221"/>
      <c r="X120" s="221"/>
      <c r="Y120" s="221"/>
      <c r="Z120" s="210"/>
      <c r="AA120" s="210"/>
      <c r="AB120" s="210"/>
      <c r="AC120" s="210"/>
      <c r="AD120" s="210"/>
      <c r="AE120" s="210"/>
      <c r="AF120" s="210"/>
      <c r="AG120" s="210" t="s">
        <v>222</v>
      </c>
      <c r="AH120" s="210">
        <v>0</v>
      </c>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1" x14ac:dyDescent="0.2">
      <c r="A121" s="236">
        <v>48</v>
      </c>
      <c r="B121" s="237" t="s">
        <v>439</v>
      </c>
      <c r="C121" s="247" t="s">
        <v>440</v>
      </c>
      <c r="D121" s="238" t="s">
        <v>351</v>
      </c>
      <c r="E121" s="239">
        <v>1.9</v>
      </c>
      <c r="F121" s="240"/>
      <c r="G121" s="241">
        <f>ROUND(E121*F121,2)</f>
        <v>0</v>
      </c>
      <c r="H121" s="240"/>
      <c r="I121" s="241">
        <f>ROUND(E121*H121,2)</f>
        <v>0</v>
      </c>
      <c r="J121" s="240"/>
      <c r="K121" s="241">
        <f>ROUND(E121*J121,2)</f>
        <v>0</v>
      </c>
      <c r="L121" s="241">
        <v>21</v>
      </c>
      <c r="M121" s="241">
        <f>G121*(1+L121/100)</f>
        <v>0</v>
      </c>
      <c r="N121" s="239">
        <v>0</v>
      </c>
      <c r="O121" s="239">
        <f>ROUND(E121*N121,2)</f>
        <v>0</v>
      </c>
      <c r="P121" s="239">
        <v>1.3500000000000001E-3</v>
      </c>
      <c r="Q121" s="239">
        <f>ROUND(E121*P121,2)</f>
        <v>0</v>
      </c>
      <c r="R121" s="241"/>
      <c r="S121" s="241" t="s">
        <v>238</v>
      </c>
      <c r="T121" s="242" t="s">
        <v>216</v>
      </c>
      <c r="U121" s="221">
        <v>0</v>
      </c>
      <c r="V121" s="221">
        <f>ROUND(E121*U121,2)</f>
        <v>0</v>
      </c>
      <c r="W121" s="221"/>
      <c r="X121" s="221" t="s">
        <v>217</v>
      </c>
      <c r="Y121" s="221" t="s">
        <v>218</v>
      </c>
      <c r="Z121" s="210"/>
      <c r="AA121" s="210"/>
      <c r="AB121" s="210"/>
      <c r="AC121" s="210"/>
      <c r="AD121" s="210"/>
      <c r="AE121" s="210"/>
      <c r="AF121" s="210"/>
      <c r="AG121" s="210" t="s">
        <v>385</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2" x14ac:dyDescent="0.2">
      <c r="A122" s="217"/>
      <c r="B122" s="218"/>
      <c r="C122" s="249" t="s">
        <v>441</v>
      </c>
      <c r="D122" s="226"/>
      <c r="E122" s="227">
        <v>1.9</v>
      </c>
      <c r="F122" s="221"/>
      <c r="G122" s="221"/>
      <c r="H122" s="221"/>
      <c r="I122" s="221"/>
      <c r="J122" s="221"/>
      <c r="K122" s="221"/>
      <c r="L122" s="221"/>
      <c r="M122" s="221"/>
      <c r="N122" s="220"/>
      <c r="O122" s="220"/>
      <c r="P122" s="220"/>
      <c r="Q122" s="220"/>
      <c r="R122" s="221"/>
      <c r="S122" s="221"/>
      <c r="T122" s="221"/>
      <c r="U122" s="221"/>
      <c r="V122" s="221"/>
      <c r="W122" s="221"/>
      <c r="X122" s="221"/>
      <c r="Y122" s="221"/>
      <c r="Z122" s="210"/>
      <c r="AA122" s="210"/>
      <c r="AB122" s="210"/>
      <c r="AC122" s="210"/>
      <c r="AD122" s="210"/>
      <c r="AE122" s="210"/>
      <c r="AF122" s="210"/>
      <c r="AG122" s="210" t="s">
        <v>222</v>
      </c>
      <c r="AH122" s="210">
        <v>0</v>
      </c>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outlineLevel="1" x14ac:dyDescent="0.2">
      <c r="A123" s="236">
        <v>49</v>
      </c>
      <c r="B123" s="237" t="s">
        <v>442</v>
      </c>
      <c r="C123" s="247" t="s">
        <v>443</v>
      </c>
      <c r="D123" s="238" t="s">
        <v>351</v>
      </c>
      <c r="E123" s="239">
        <v>10.6</v>
      </c>
      <c r="F123" s="240"/>
      <c r="G123" s="241">
        <f>ROUND(E123*F123,2)</f>
        <v>0</v>
      </c>
      <c r="H123" s="240"/>
      <c r="I123" s="241">
        <f>ROUND(E123*H123,2)</f>
        <v>0</v>
      </c>
      <c r="J123" s="240"/>
      <c r="K123" s="241">
        <f>ROUND(E123*J123,2)</f>
        <v>0</v>
      </c>
      <c r="L123" s="241">
        <v>21</v>
      </c>
      <c r="M123" s="241">
        <f>G123*(1+L123/100)</f>
        <v>0</v>
      </c>
      <c r="N123" s="239">
        <v>0</v>
      </c>
      <c r="O123" s="239">
        <f>ROUND(E123*N123,2)</f>
        <v>0</v>
      </c>
      <c r="P123" s="239">
        <v>2.3E-3</v>
      </c>
      <c r="Q123" s="239">
        <f>ROUND(E123*P123,2)</f>
        <v>0.02</v>
      </c>
      <c r="R123" s="241"/>
      <c r="S123" s="241" t="s">
        <v>238</v>
      </c>
      <c r="T123" s="242" t="s">
        <v>216</v>
      </c>
      <c r="U123" s="221">
        <v>0</v>
      </c>
      <c r="V123" s="221">
        <f>ROUND(E123*U123,2)</f>
        <v>0</v>
      </c>
      <c r="W123" s="221"/>
      <c r="X123" s="221" t="s">
        <v>217</v>
      </c>
      <c r="Y123" s="221" t="s">
        <v>218</v>
      </c>
      <c r="Z123" s="210"/>
      <c r="AA123" s="210"/>
      <c r="AB123" s="210"/>
      <c r="AC123" s="210"/>
      <c r="AD123" s="210"/>
      <c r="AE123" s="210"/>
      <c r="AF123" s="210"/>
      <c r="AG123" s="210" t="s">
        <v>385</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2" x14ac:dyDescent="0.2">
      <c r="A124" s="217"/>
      <c r="B124" s="218"/>
      <c r="C124" s="249" t="s">
        <v>444</v>
      </c>
      <c r="D124" s="226"/>
      <c r="E124" s="227">
        <v>10.6</v>
      </c>
      <c r="F124" s="221"/>
      <c r="G124" s="221"/>
      <c r="H124" s="221"/>
      <c r="I124" s="221"/>
      <c r="J124" s="221"/>
      <c r="K124" s="221"/>
      <c r="L124" s="221"/>
      <c r="M124" s="221"/>
      <c r="N124" s="220"/>
      <c r="O124" s="220"/>
      <c r="P124" s="220"/>
      <c r="Q124" s="220"/>
      <c r="R124" s="221"/>
      <c r="S124" s="221"/>
      <c r="T124" s="221"/>
      <c r="U124" s="221"/>
      <c r="V124" s="221"/>
      <c r="W124" s="221"/>
      <c r="X124" s="221"/>
      <c r="Y124" s="221"/>
      <c r="Z124" s="210"/>
      <c r="AA124" s="210"/>
      <c r="AB124" s="210"/>
      <c r="AC124" s="210"/>
      <c r="AD124" s="210"/>
      <c r="AE124" s="210"/>
      <c r="AF124" s="210"/>
      <c r="AG124" s="210" t="s">
        <v>222</v>
      </c>
      <c r="AH124" s="210">
        <v>0</v>
      </c>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1" x14ac:dyDescent="0.2">
      <c r="A125" s="236">
        <v>50</v>
      </c>
      <c r="B125" s="237" t="s">
        <v>445</v>
      </c>
      <c r="C125" s="247" t="s">
        <v>446</v>
      </c>
      <c r="D125" s="238" t="s">
        <v>351</v>
      </c>
      <c r="E125" s="239">
        <v>1</v>
      </c>
      <c r="F125" s="240"/>
      <c r="G125" s="241">
        <f>ROUND(E125*F125,2)</f>
        <v>0</v>
      </c>
      <c r="H125" s="240"/>
      <c r="I125" s="241">
        <f>ROUND(E125*H125,2)</f>
        <v>0</v>
      </c>
      <c r="J125" s="240"/>
      <c r="K125" s="241">
        <f>ROUND(E125*J125,2)</f>
        <v>0</v>
      </c>
      <c r="L125" s="241">
        <v>21</v>
      </c>
      <c r="M125" s="241">
        <f>G125*(1+L125/100)</f>
        <v>0</v>
      </c>
      <c r="N125" s="239">
        <v>0</v>
      </c>
      <c r="O125" s="239">
        <f>ROUND(E125*N125,2)</f>
        <v>0</v>
      </c>
      <c r="P125" s="239">
        <v>2.2599999999999999E-3</v>
      </c>
      <c r="Q125" s="239">
        <f>ROUND(E125*P125,2)</f>
        <v>0</v>
      </c>
      <c r="R125" s="241"/>
      <c r="S125" s="241" t="s">
        <v>238</v>
      </c>
      <c r="T125" s="242" t="s">
        <v>216</v>
      </c>
      <c r="U125" s="221">
        <v>0</v>
      </c>
      <c r="V125" s="221">
        <f>ROUND(E125*U125,2)</f>
        <v>0</v>
      </c>
      <c r="W125" s="221"/>
      <c r="X125" s="221" t="s">
        <v>217</v>
      </c>
      <c r="Y125" s="221" t="s">
        <v>218</v>
      </c>
      <c r="Z125" s="210"/>
      <c r="AA125" s="210"/>
      <c r="AB125" s="210"/>
      <c r="AC125" s="210"/>
      <c r="AD125" s="210"/>
      <c r="AE125" s="210"/>
      <c r="AF125" s="210"/>
      <c r="AG125" s="210" t="s">
        <v>385</v>
      </c>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2" x14ac:dyDescent="0.2">
      <c r="A126" s="217"/>
      <c r="B126" s="218"/>
      <c r="C126" s="249" t="s">
        <v>97</v>
      </c>
      <c r="D126" s="226"/>
      <c r="E126" s="227">
        <v>1</v>
      </c>
      <c r="F126" s="221"/>
      <c r="G126" s="221"/>
      <c r="H126" s="221"/>
      <c r="I126" s="221"/>
      <c r="J126" s="221"/>
      <c r="K126" s="221"/>
      <c r="L126" s="221"/>
      <c r="M126" s="221"/>
      <c r="N126" s="220"/>
      <c r="O126" s="220"/>
      <c r="P126" s="220"/>
      <c r="Q126" s="220"/>
      <c r="R126" s="221"/>
      <c r="S126" s="221"/>
      <c r="T126" s="221"/>
      <c r="U126" s="221"/>
      <c r="V126" s="221"/>
      <c r="W126" s="221"/>
      <c r="X126" s="221"/>
      <c r="Y126" s="221"/>
      <c r="Z126" s="210"/>
      <c r="AA126" s="210"/>
      <c r="AB126" s="210"/>
      <c r="AC126" s="210"/>
      <c r="AD126" s="210"/>
      <c r="AE126" s="210"/>
      <c r="AF126" s="210"/>
      <c r="AG126" s="210" t="s">
        <v>222</v>
      </c>
      <c r="AH126" s="210">
        <v>0</v>
      </c>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1" x14ac:dyDescent="0.2">
      <c r="A127" s="217">
        <v>51</v>
      </c>
      <c r="B127" s="218" t="s">
        <v>447</v>
      </c>
      <c r="C127" s="263" t="s">
        <v>448</v>
      </c>
      <c r="D127" s="219" t="s">
        <v>0</v>
      </c>
      <c r="E127" s="261"/>
      <c r="F127" s="222"/>
      <c r="G127" s="221">
        <f>ROUND(E127*F127,2)</f>
        <v>0</v>
      </c>
      <c r="H127" s="222"/>
      <c r="I127" s="221">
        <f>ROUND(E127*H127,2)</f>
        <v>0</v>
      </c>
      <c r="J127" s="222"/>
      <c r="K127" s="221">
        <f>ROUND(E127*J127,2)</f>
        <v>0</v>
      </c>
      <c r="L127" s="221">
        <v>21</v>
      </c>
      <c r="M127" s="221">
        <f>G127*(1+L127/100)</f>
        <v>0</v>
      </c>
      <c r="N127" s="220">
        <v>0</v>
      </c>
      <c r="O127" s="220">
        <f>ROUND(E127*N127,2)</f>
        <v>0</v>
      </c>
      <c r="P127" s="220">
        <v>0</v>
      </c>
      <c r="Q127" s="220">
        <f>ROUND(E127*P127,2)</f>
        <v>0</v>
      </c>
      <c r="R127" s="221"/>
      <c r="S127" s="221" t="s">
        <v>238</v>
      </c>
      <c r="T127" s="221" t="s">
        <v>216</v>
      </c>
      <c r="U127" s="221">
        <v>0</v>
      </c>
      <c r="V127" s="221">
        <f>ROUND(E127*U127,2)</f>
        <v>0</v>
      </c>
      <c r="W127" s="221"/>
      <c r="X127" s="221" t="s">
        <v>381</v>
      </c>
      <c r="Y127" s="221" t="s">
        <v>218</v>
      </c>
      <c r="Z127" s="210"/>
      <c r="AA127" s="210"/>
      <c r="AB127" s="210"/>
      <c r="AC127" s="210"/>
      <c r="AD127" s="210"/>
      <c r="AE127" s="210"/>
      <c r="AF127" s="210"/>
      <c r="AG127" s="210" t="s">
        <v>382</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x14ac:dyDescent="0.2">
      <c r="A128" s="229" t="s">
        <v>210</v>
      </c>
      <c r="B128" s="230" t="s">
        <v>158</v>
      </c>
      <c r="C128" s="246" t="s">
        <v>159</v>
      </c>
      <c r="D128" s="231"/>
      <c r="E128" s="232"/>
      <c r="F128" s="233"/>
      <c r="G128" s="233">
        <f>SUMIF(AG129:AG133,"&lt;&gt;NOR",G129:G133)</f>
        <v>0</v>
      </c>
      <c r="H128" s="233"/>
      <c r="I128" s="233">
        <f>SUM(I129:I133)</f>
        <v>0</v>
      </c>
      <c r="J128" s="233"/>
      <c r="K128" s="233">
        <f>SUM(K129:K133)</f>
        <v>0</v>
      </c>
      <c r="L128" s="233"/>
      <c r="M128" s="233">
        <f>SUM(M129:M133)</f>
        <v>0</v>
      </c>
      <c r="N128" s="232"/>
      <c r="O128" s="232">
        <f>SUM(O129:O133)</f>
        <v>0.01</v>
      </c>
      <c r="P128" s="232"/>
      <c r="Q128" s="232">
        <f>SUM(Q129:Q133)</f>
        <v>0.11</v>
      </c>
      <c r="R128" s="233"/>
      <c r="S128" s="233"/>
      <c r="T128" s="234"/>
      <c r="U128" s="228"/>
      <c r="V128" s="228">
        <f>SUM(V129:V133)</f>
        <v>0</v>
      </c>
      <c r="W128" s="228"/>
      <c r="X128" s="228"/>
      <c r="Y128" s="228"/>
      <c r="AG128" t="s">
        <v>211</v>
      </c>
    </row>
    <row r="129" spans="1:60" outlineLevel="1" x14ac:dyDescent="0.2">
      <c r="A129" s="236">
        <v>52</v>
      </c>
      <c r="B129" s="237" t="s">
        <v>449</v>
      </c>
      <c r="C129" s="247" t="s">
        <v>450</v>
      </c>
      <c r="D129" s="238" t="s">
        <v>451</v>
      </c>
      <c r="E129" s="239">
        <v>114</v>
      </c>
      <c r="F129" s="240"/>
      <c r="G129" s="241">
        <f>ROUND(E129*F129,2)</f>
        <v>0</v>
      </c>
      <c r="H129" s="240"/>
      <c r="I129" s="241">
        <f>ROUND(E129*H129,2)</f>
        <v>0</v>
      </c>
      <c r="J129" s="240"/>
      <c r="K129" s="241">
        <f>ROUND(E129*J129,2)</f>
        <v>0</v>
      </c>
      <c r="L129" s="241">
        <v>21</v>
      </c>
      <c r="M129" s="241">
        <f>G129*(1+L129/100)</f>
        <v>0</v>
      </c>
      <c r="N129" s="239">
        <v>5.0000000000000002E-5</v>
      </c>
      <c r="O129" s="239">
        <f>ROUND(E129*N129,2)</f>
        <v>0.01</v>
      </c>
      <c r="P129" s="239">
        <v>1E-3</v>
      </c>
      <c r="Q129" s="239">
        <f>ROUND(E129*P129,2)</f>
        <v>0.11</v>
      </c>
      <c r="R129" s="241"/>
      <c r="S129" s="241" t="s">
        <v>238</v>
      </c>
      <c r="T129" s="242" t="s">
        <v>216</v>
      </c>
      <c r="U129" s="221">
        <v>0</v>
      </c>
      <c r="V129" s="221">
        <f>ROUND(E129*U129,2)</f>
        <v>0</v>
      </c>
      <c r="W129" s="221"/>
      <c r="X129" s="221" t="s">
        <v>217</v>
      </c>
      <c r="Y129" s="221" t="s">
        <v>218</v>
      </c>
      <c r="Z129" s="210"/>
      <c r="AA129" s="210"/>
      <c r="AB129" s="210"/>
      <c r="AC129" s="210"/>
      <c r="AD129" s="210"/>
      <c r="AE129" s="210"/>
      <c r="AF129" s="210"/>
      <c r="AG129" s="210" t="s">
        <v>385</v>
      </c>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outlineLevel="2" x14ac:dyDescent="0.2">
      <c r="A130" s="217"/>
      <c r="B130" s="218"/>
      <c r="C130" s="249" t="s">
        <v>452</v>
      </c>
      <c r="D130" s="226"/>
      <c r="E130" s="227">
        <v>9</v>
      </c>
      <c r="F130" s="221"/>
      <c r="G130" s="221"/>
      <c r="H130" s="221"/>
      <c r="I130" s="221"/>
      <c r="J130" s="221"/>
      <c r="K130" s="221"/>
      <c r="L130" s="221"/>
      <c r="M130" s="221"/>
      <c r="N130" s="220"/>
      <c r="O130" s="220"/>
      <c r="P130" s="220"/>
      <c r="Q130" s="220"/>
      <c r="R130" s="221"/>
      <c r="S130" s="221"/>
      <c r="T130" s="221"/>
      <c r="U130" s="221"/>
      <c r="V130" s="221"/>
      <c r="W130" s="221"/>
      <c r="X130" s="221"/>
      <c r="Y130" s="221"/>
      <c r="Z130" s="210"/>
      <c r="AA130" s="210"/>
      <c r="AB130" s="210"/>
      <c r="AC130" s="210"/>
      <c r="AD130" s="210"/>
      <c r="AE130" s="210"/>
      <c r="AF130" s="210"/>
      <c r="AG130" s="210" t="s">
        <v>222</v>
      </c>
      <c r="AH130" s="210">
        <v>0</v>
      </c>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row>
    <row r="131" spans="1:60" outlineLevel="3" x14ac:dyDescent="0.2">
      <c r="A131" s="217"/>
      <c r="B131" s="218"/>
      <c r="C131" s="249" t="s">
        <v>453</v>
      </c>
      <c r="D131" s="226"/>
      <c r="E131" s="227">
        <v>5</v>
      </c>
      <c r="F131" s="221"/>
      <c r="G131" s="221"/>
      <c r="H131" s="221"/>
      <c r="I131" s="221"/>
      <c r="J131" s="221"/>
      <c r="K131" s="221"/>
      <c r="L131" s="221"/>
      <c r="M131" s="221"/>
      <c r="N131" s="220"/>
      <c r="O131" s="220"/>
      <c r="P131" s="220"/>
      <c r="Q131" s="220"/>
      <c r="R131" s="221"/>
      <c r="S131" s="221"/>
      <c r="T131" s="221"/>
      <c r="U131" s="221"/>
      <c r="V131" s="221"/>
      <c r="W131" s="221"/>
      <c r="X131" s="221"/>
      <c r="Y131" s="221"/>
      <c r="Z131" s="210"/>
      <c r="AA131" s="210"/>
      <c r="AB131" s="210"/>
      <c r="AC131" s="210"/>
      <c r="AD131" s="210"/>
      <c r="AE131" s="210"/>
      <c r="AF131" s="210"/>
      <c r="AG131" s="210" t="s">
        <v>222</v>
      </c>
      <c r="AH131" s="210">
        <v>0</v>
      </c>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outlineLevel="3" x14ac:dyDescent="0.2">
      <c r="A132" s="217"/>
      <c r="B132" s="218"/>
      <c r="C132" s="249" t="s">
        <v>454</v>
      </c>
      <c r="D132" s="226"/>
      <c r="E132" s="227">
        <v>100</v>
      </c>
      <c r="F132" s="221"/>
      <c r="G132" s="221"/>
      <c r="H132" s="221"/>
      <c r="I132" s="221"/>
      <c r="J132" s="221"/>
      <c r="K132" s="221"/>
      <c r="L132" s="221"/>
      <c r="M132" s="221"/>
      <c r="N132" s="220"/>
      <c r="O132" s="220"/>
      <c r="P132" s="220"/>
      <c r="Q132" s="220"/>
      <c r="R132" s="221"/>
      <c r="S132" s="221"/>
      <c r="T132" s="221"/>
      <c r="U132" s="221"/>
      <c r="V132" s="221"/>
      <c r="W132" s="221"/>
      <c r="X132" s="221"/>
      <c r="Y132" s="221"/>
      <c r="Z132" s="210"/>
      <c r="AA132" s="210"/>
      <c r="AB132" s="210"/>
      <c r="AC132" s="210"/>
      <c r="AD132" s="210"/>
      <c r="AE132" s="210"/>
      <c r="AF132" s="210"/>
      <c r="AG132" s="210" t="s">
        <v>222</v>
      </c>
      <c r="AH132" s="210">
        <v>0</v>
      </c>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row>
    <row r="133" spans="1:60" outlineLevel="1" x14ac:dyDescent="0.2">
      <c r="A133" s="217">
        <v>53</v>
      </c>
      <c r="B133" s="218" t="s">
        <v>455</v>
      </c>
      <c r="C133" s="263" t="s">
        <v>456</v>
      </c>
      <c r="D133" s="219" t="s">
        <v>0</v>
      </c>
      <c r="E133" s="261"/>
      <c r="F133" s="222"/>
      <c r="G133" s="221">
        <f>ROUND(E133*F133,2)</f>
        <v>0</v>
      </c>
      <c r="H133" s="222"/>
      <c r="I133" s="221">
        <f>ROUND(E133*H133,2)</f>
        <v>0</v>
      </c>
      <c r="J133" s="222"/>
      <c r="K133" s="221">
        <f>ROUND(E133*J133,2)</f>
        <v>0</v>
      </c>
      <c r="L133" s="221">
        <v>21</v>
      </c>
      <c r="M133" s="221">
        <f>G133*(1+L133/100)</f>
        <v>0</v>
      </c>
      <c r="N133" s="220">
        <v>0</v>
      </c>
      <c r="O133" s="220">
        <f>ROUND(E133*N133,2)</f>
        <v>0</v>
      </c>
      <c r="P133" s="220">
        <v>0</v>
      </c>
      <c r="Q133" s="220">
        <f>ROUND(E133*P133,2)</f>
        <v>0</v>
      </c>
      <c r="R133" s="221"/>
      <c r="S133" s="221" t="s">
        <v>238</v>
      </c>
      <c r="T133" s="221" t="s">
        <v>216</v>
      </c>
      <c r="U133" s="221">
        <v>0</v>
      </c>
      <c r="V133" s="221">
        <f>ROUND(E133*U133,2)</f>
        <v>0</v>
      </c>
      <c r="W133" s="221"/>
      <c r="X133" s="221" t="s">
        <v>381</v>
      </c>
      <c r="Y133" s="221" t="s">
        <v>218</v>
      </c>
      <c r="Z133" s="210"/>
      <c r="AA133" s="210"/>
      <c r="AB133" s="210"/>
      <c r="AC133" s="210"/>
      <c r="AD133" s="210"/>
      <c r="AE133" s="210"/>
      <c r="AF133" s="210"/>
      <c r="AG133" s="210" t="s">
        <v>382</v>
      </c>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row>
    <row r="134" spans="1:60" x14ac:dyDescent="0.2">
      <c r="A134" s="229" t="s">
        <v>210</v>
      </c>
      <c r="B134" s="230" t="s">
        <v>178</v>
      </c>
      <c r="C134" s="246" t="s">
        <v>179</v>
      </c>
      <c r="D134" s="231"/>
      <c r="E134" s="232"/>
      <c r="F134" s="233"/>
      <c r="G134" s="233">
        <f>SUMIF(AG135:AG144,"&lt;&gt;NOR",G135:G144)</f>
        <v>0</v>
      </c>
      <c r="H134" s="233"/>
      <c r="I134" s="233">
        <f>SUM(I135:I144)</f>
        <v>0</v>
      </c>
      <c r="J134" s="233"/>
      <c r="K134" s="233">
        <f>SUM(K135:K144)</f>
        <v>0</v>
      </c>
      <c r="L134" s="233"/>
      <c r="M134" s="233">
        <f>SUM(M135:M144)</f>
        <v>0</v>
      </c>
      <c r="N134" s="232"/>
      <c r="O134" s="232">
        <f>SUM(O135:O144)</f>
        <v>0</v>
      </c>
      <c r="P134" s="232"/>
      <c r="Q134" s="232">
        <f>SUM(Q135:Q144)</f>
        <v>0</v>
      </c>
      <c r="R134" s="233"/>
      <c r="S134" s="233"/>
      <c r="T134" s="234"/>
      <c r="U134" s="228"/>
      <c r="V134" s="228">
        <f>SUM(V135:V144)</f>
        <v>188.07999999999998</v>
      </c>
      <c r="W134" s="228"/>
      <c r="X134" s="228"/>
      <c r="Y134" s="228"/>
      <c r="AG134" t="s">
        <v>211</v>
      </c>
    </row>
    <row r="135" spans="1:60" outlineLevel="1" x14ac:dyDescent="0.2">
      <c r="A135" s="236">
        <v>54</v>
      </c>
      <c r="B135" s="237" t="s">
        <v>457</v>
      </c>
      <c r="C135" s="247" t="s">
        <v>458</v>
      </c>
      <c r="D135" s="238" t="s">
        <v>380</v>
      </c>
      <c r="E135" s="239">
        <v>118.5843</v>
      </c>
      <c r="F135" s="240"/>
      <c r="G135" s="241">
        <f>ROUND(E135*F135,2)</f>
        <v>0</v>
      </c>
      <c r="H135" s="240"/>
      <c r="I135" s="241">
        <f>ROUND(E135*H135,2)</f>
        <v>0</v>
      </c>
      <c r="J135" s="240"/>
      <c r="K135" s="241">
        <f>ROUND(E135*J135,2)</f>
        <v>0</v>
      </c>
      <c r="L135" s="241">
        <v>21</v>
      </c>
      <c r="M135" s="241">
        <f>G135*(1+L135/100)</f>
        <v>0</v>
      </c>
      <c r="N135" s="239">
        <v>0</v>
      </c>
      <c r="O135" s="239">
        <f>ROUND(E135*N135,2)</f>
        <v>0</v>
      </c>
      <c r="P135" s="239">
        <v>0</v>
      </c>
      <c r="Q135" s="239">
        <f>ROUND(E135*P135,2)</f>
        <v>0</v>
      </c>
      <c r="R135" s="241"/>
      <c r="S135" s="241" t="s">
        <v>238</v>
      </c>
      <c r="T135" s="242" t="s">
        <v>216</v>
      </c>
      <c r="U135" s="221">
        <v>0</v>
      </c>
      <c r="V135" s="221">
        <f>ROUND(E135*U135,2)</f>
        <v>0</v>
      </c>
      <c r="W135" s="221"/>
      <c r="X135" s="221" t="s">
        <v>459</v>
      </c>
      <c r="Y135" s="221" t="s">
        <v>218</v>
      </c>
      <c r="Z135" s="210"/>
      <c r="AA135" s="210"/>
      <c r="AB135" s="210"/>
      <c r="AC135" s="210"/>
      <c r="AD135" s="210"/>
      <c r="AE135" s="210"/>
      <c r="AF135" s="210"/>
      <c r="AG135" s="210" t="s">
        <v>460</v>
      </c>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row>
    <row r="136" spans="1:60" outlineLevel="2" x14ac:dyDescent="0.2">
      <c r="A136" s="217"/>
      <c r="B136" s="218"/>
      <c r="C136" s="248" t="s">
        <v>461</v>
      </c>
      <c r="D136" s="243"/>
      <c r="E136" s="243"/>
      <c r="F136" s="243"/>
      <c r="G136" s="243"/>
      <c r="H136" s="221"/>
      <c r="I136" s="221"/>
      <c r="J136" s="221"/>
      <c r="K136" s="221"/>
      <c r="L136" s="221"/>
      <c r="M136" s="221"/>
      <c r="N136" s="220"/>
      <c r="O136" s="220"/>
      <c r="P136" s="220"/>
      <c r="Q136" s="220"/>
      <c r="R136" s="221"/>
      <c r="S136" s="221"/>
      <c r="T136" s="221"/>
      <c r="U136" s="221"/>
      <c r="V136" s="221"/>
      <c r="W136" s="221"/>
      <c r="X136" s="221"/>
      <c r="Y136" s="221"/>
      <c r="Z136" s="210"/>
      <c r="AA136" s="210"/>
      <c r="AB136" s="210"/>
      <c r="AC136" s="210"/>
      <c r="AD136" s="210"/>
      <c r="AE136" s="210"/>
      <c r="AF136" s="210"/>
      <c r="AG136" s="210" t="s">
        <v>221</v>
      </c>
      <c r="AH136" s="210"/>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row>
    <row r="137" spans="1:60" ht="22.5" outlineLevel="1" x14ac:dyDescent="0.2">
      <c r="A137" s="254">
        <v>55</v>
      </c>
      <c r="B137" s="255" t="s">
        <v>462</v>
      </c>
      <c r="C137" s="262" t="s">
        <v>463</v>
      </c>
      <c r="D137" s="256" t="s">
        <v>380</v>
      </c>
      <c r="E137" s="257">
        <v>118.5843</v>
      </c>
      <c r="F137" s="258"/>
      <c r="G137" s="259">
        <f>ROUND(E137*F137,2)</f>
        <v>0</v>
      </c>
      <c r="H137" s="258"/>
      <c r="I137" s="259">
        <f>ROUND(E137*H137,2)</f>
        <v>0</v>
      </c>
      <c r="J137" s="258"/>
      <c r="K137" s="259">
        <f>ROUND(E137*J137,2)</f>
        <v>0</v>
      </c>
      <c r="L137" s="259">
        <v>21</v>
      </c>
      <c r="M137" s="259">
        <f>G137*(1+L137/100)</f>
        <v>0</v>
      </c>
      <c r="N137" s="257">
        <v>0</v>
      </c>
      <c r="O137" s="257">
        <f>ROUND(E137*N137,2)</f>
        <v>0</v>
      </c>
      <c r="P137" s="257">
        <v>0</v>
      </c>
      <c r="Q137" s="257">
        <f>ROUND(E137*P137,2)</f>
        <v>0</v>
      </c>
      <c r="R137" s="259" t="s">
        <v>464</v>
      </c>
      <c r="S137" s="259" t="s">
        <v>238</v>
      </c>
      <c r="T137" s="260" t="s">
        <v>238</v>
      </c>
      <c r="U137" s="221">
        <v>0.93300000000000005</v>
      </c>
      <c r="V137" s="221">
        <f>ROUND(E137*U137,2)</f>
        <v>110.64</v>
      </c>
      <c r="W137" s="221"/>
      <c r="X137" s="221" t="s">
        <v>459</v>
      </c>
      <c r="Y137" s="221" t="s">
        <v>218</v>
      </c>
      <c r="Z137" s="210"/>
      <c r="AA137" s="210"/>
      <c r="AB137" s="210"/>
      <c r="AC137" s="210"/>
      <c r="AD137" s="210"/>
      <c r="AE137" s="210"/>
      <c r="AF137" s="210"/>
      <c r="AG137" s="210" t="s">
        <v>460</v>
      </c>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row>
    <row r="138" spans="1:60" outlineLevel="1" x14ac:dyDescent="0.2">
      <c r="A138" s="254">
        <v>56</v>
      </c>
      <c r="B138" s="255" t="s">
        <v>465</v>
      </c>
      <c r="C138" s="262" t="s">
        <v>466</v>
      </c>
      <c r="D138" s="256" t="s">
        <v>380</v>
      </c>
      <c r="E138" s="257">
        <v>118.5843</v>
      </c>
      <c r="F138" s="258"/>
      <c r="G138" s="259">
        <f>ROUND(E138*F138,2)</f>
        <v>0</v>
      </c>
      <c r="H138" s="258"/>
      <c r="I138" s="259">
        <f>ROUND(E138*H138,2)</f>
        <v>0</v>
      </c>
      <c r="J138" s="258"/>
      <c r="K138" s="259">
        <f>ROUND(E138*J138,2)</f>
        <v>0</v>
      </c>
      <c r="L138" s="259">
        <v>21</v>
      </c>
      <c r="M138" s="259">
        <f>G138*(1+L138/100)</f>
        <v>0</v>
      </c>
      <c r="N138" s="257">
        <v>0</v>
      </c>
      <c r="O138" s="257">
        <f>ROUND(E138*N138,2)</f>
        <v>0</v>
      </c>
      <c r="P138" s="257">
        <v>0</v>
      </c>
      <c r="Q138" s="257">
        <f>ROUND(E138*P138,2)</f>
        <v>0</v>
      </c>
      <c r="R138" s="259" t="s">
        <v>464</v>
      </c>
      <c r="S138" s="259" t="s">
        <v>238</v>
      </c>
      <c r="T138" s="260" t="s">
        <v>238</v>
      </c>
      <c r="U138" s="221">
        <v>0.65300000000000002</v>
      </c>
      <c r="V138" s="221">
        <f>ROUND(E138*U138,2)</f>
        <v>77.44</v>
      </c>
      <c r="W138" s="221"/>
      <c r="X138" s="221" t="s">
        <v>459</v>
      </c>
      <c r="Y138" s="221" t="s">
        <v>218</v>
      </c>
      <c r="Z138" s="210"/>
      <c r="AA138" s="210"/>
      <c r="AB138" s="210"/>
      <c r="AC138" s="210"/>
      <c r="AD138" s="210"/>
      <c r="AE138" s="210"/>
      <c r="AF138" s="210"/>
      <c r="AG138" s="210" t="s">
        <v>460</v>
      </c>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row>
    <row r="139" spans="1:60" outlineLevel="1" x14ac:dyDescent="0.2">
      <c r="A139" s="254">
        <v>57</v>
      </c>
      <c r="B139" s="255" t="s">
        <v>467</v>
      </c>
      <c r="C139" s="262" t="s">
        <v>468</v>
      </c>
      <c r="D139" s="256" t="s">
        <v>380</v>
      </c>
      <c r="E139" s="257">
        <v>118.5843</v>
      </c>
      <c r="F139" s="258"/>
      <c r="G139" s="259">
        <f>ROUND(E139*F139,2)</f>
        <v>0</v>
      </c>
      <c r="H139" s="258"/>
      <c r="I139" s="259">
        <f>ROUND(E139*H139,2)</f>
        <v>0</v>
      </c>
      <c r="J139" s="258"/>
      <c r="K139" s="259">
        <f>ROUND(E139*J139,2)</f>
        <v>0</v>
      </c>
      <c r="L139" s="259">
        <v>21</v>
      </c>
      <c r="M139" s="259">
        <f>G139*(1+L139/100)</f>
        <v>0</v>
      </c>
      <c r="N139" s="257">
        <v>0</v>
      </c>
      <c r="O139" s="257">
        <f>ROUND(E139*N139,2)</f>
        <v>0</v>
      </c>
      <c r="P139" s="257">
        <v>0</v>
      </c>
      <c r="Q139" s="257">
        <f>ROUND(E139*P139,2)</f>
        <v>0</v>
      </c>
      <c r="R139" s="259"/>
      <c r="S139" s="259" t="s">
        <v>238</v>
      </c>
      <c r="T139" s="260" t="s">
        <v>216</v>
      </c>
      <c r="U139" s="221">
        <v>0</v>
      </c>
      <c r="V139" s="221">
        <f>ROUND(E139*U139,2)</f>
        <v>0</v>
      </c>
      <c r="W139" s="221"/>
      <c r="X139" s="221" t="s">
        <v>459</v>
      </c>
      <c r="Y139" s="221" t="s">
        <v>218</v>
      </c>
      <c r="Z139" s="210"/>
      <c r="AA139" s="210"/>
      <c r="AB139" s="210"/>
      <c r="AC139" s="210"/>
      <c r="AD139" s="210"/>
      <c r="AE139" s="210"/>
      <c r="AF139" s="210"/>
      <c r="AG139" s="210" t="s">
        <v>460</v>
      </c>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row>
    <row r="140" spans="1:60" outlineLevel="1" x14ac:dyDescent="0.2">
      <c r="A140" s="236">
        <v>58</v>
      </c>
      <c r="B140" s="237" t="s">
        <v>469</v>
      </c>
      <c r="C140" s="247" t="s">
        <v>470</v>
      </c>
      <c r="D140" s="238" t="s">
        <v>380</v>
      </c>
      <c r="E140" s="239">
        <v>2371.6859599999998</v>
      </c>
      <c r="F140" s="240"/>
      <c r="G140" s="241">
        <f>ROUND(E140*F140,2)</f>
        <v>0</v>
      </c>
      <c r="H140" s="240"/>
      <c r="I140" s="241">
        <f>ROUND(E140*H140,2)</f>
        <v>0</v>
      </c>
      <c r="J140" s="240"/>
      <c r="K140" s="241">
        <f>ROUND(E140*J140,2)</f>
        <v>0</v>
      </c>
      <c r="L140" s="241">
        <v>21</v>
      </c>
      <c r="M140" s="241">
        <f>G140*(1+L140/100)</f>
        <v>0</v>
      </c>
      <c r="N140" s="239">
        <v>0</v>
      </c>
      <c r="O140" s="239">
        <f>ROUND(E140*N140,2)</f>
        <v>0</v>
      </c>
      <c r="P140" s="239">
        <v>0</v>
      </c>
      <c r="Q140" s="239">
        <f>ROUND(E140*P140,2)</f>
        <v>0</v>
      </c>
      <c r="R140" s="241"/>
      <c r="S140" s="241" t="s">
        <v>238</v>
      </c>
      <c r="T140" s="242" t="s">
        <v>216</v>
      </c>
      <c r="U140" s="221">
        <v>0</v>
      </c>
      <c r="V140" s="221">
        <f>ROUND(E140*U140,2)</f>
        <v>0</v>
      </c>
      <c r="W140" s="221"/>
      <c r="X140" s="221" t="s">
        <v>459</v>
      </c>
      <c r="Y140" s="221" t="s">
        <v>218</v>
      </c>
      <c r="Z140" s="210"/>
      <c r="AA140" s="210"/>
      <c r="AB140" s="210"/>
      <c r="AC140" s="210"/>
      <c r="AD140" s="210"/>
      <c r="AE140" s="210"/>
      <c r="AF140" s="210"/>
      <c r="AG140" s="210" t="s">
        <v>460</v>
      </c>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row>
    <row r="141" spans="1:60" outlineLevel="2" x14ac:dyDescent="0.2">
      <c r="A141" s="217"/>
      <c r="B141" s="218"/>
      <c r="C141" s="248" t="s">
        <v>471</v>
      </c>
      <c r="D141" s="243"/>
      <c r="E141" s="243"/>
      <c r="F141" s="243"/>
      <c r="G141" s="243"/>
      <c r="H141" s="221"/>
      <c r="I141" s="221"/>
      <c r="J141" s="221"/>
      <c r="K141" s="221"/>
      <c r="L141" s="221"/>
      <c r="M141" s="221"/>
      <c r="N141" s="220"/>
      <c r="O141" s="220"/>
      <c r="P141" s="220"/>
      <c r="Q141" s="220"/>
      <c r="R141" s="221"/>
      <c r="S141" s="221"/>
      <c r="T141" s="221"/>
      <c r="U141" s="221"/>
      <c r="V141" s="221"/>
      <c r="W141" s="221"/>
      <c r="X141" s="221"/>
      <c r="Y141" s="221"/>
      <c r="Z141" s="210"/>
      <c r="AA141" s="210"/>
      <c r="AB141" s="210"/>
      <c r="AC141" s="210"/>
      <c r="AD141" s="210"/>
      <c r="AE141" s="210"/>
      <c r="AF141" s="210"/>
      <c r="AG141" s="210" t="s">
        <v>221</v>
      </c>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row>
    <row r="142" spans="1:60" outlineLevel="1" x14ac:dyDescent="0.2">
      <c r="A142" s="254">
        <v>59</v>
      </c>
      <c r="B142" s="255" t="s">
        <v>472</v>
      </c>
      <c r="C142" s="262" t="s">
        <v>473</v>
      </c>
      <c r="D142" s="256" t="s">
        <v>380</v>
      </c>
      <c r="E142" s="257">
        <v>118.5843</v>
      </c>
      <c r="F142" s="258"/>
      <c r="G142" s="259">
        <f>ROUND(E142*F142,2)</f>
        <v>0</v>
      </c>
      <c r="H142" s="258"/>
      <c r="I142" s="259">
        <f>ROUND(E142*H142,2)</f>
        <v>0</v>
      </c>
      <c r="J142" s="258"/>
      <c r="K142" s="259">
        <f>ROUND(E142*J142,2)</f>
        <v>0</v>
      </c>
      <c r="L142" s="259">
        <v>21</v>
      </c>
      <c r="M142" s="259">
        <f>G142*(1+L142/100)</f>
        <v>0</v>
      </c>
      <c r="N142" s="257">
        <v>0</v>
      </c>
      <c r="O142" s="257">
        <f>ROUND(E142*N142,2)</f>
        <v>0</v>
      </c>
      <c r="P142" s="257">
        <v>0</v>
      </c>
      <c r="Q142" s="257">
        <f>ROUND(E142*P142,2)</f>
        <v>0</v>
      </c>
      <c r="R142" s="259"/>
      <c r="S142" s="259" t="s">
        <v>238</v>
      </c>
      <c r="T142" s="260" t="s">
        <v>216</v>
      </c>
      <c r="U142" s="221">
        <v>0</v>
      </c>
      <c r="V142" s="221">
        <f>ROUND(E142*U142,2)</f>
        <v>0</v>
      </c>
      <c r="W142" s="221"/>
      <c r="X142" s="221" t="s">
        <v>459</v>
      </c>
      <c r="Y142" s="221" t="s">
        <v>218</v>
      </c>
      <c r="Z142" s="210"/>
      <c r="AA142" s="210"/>
      <c r="AB142" s="210"/>
      <c r="AC142" s="210"/>
      <c r="AD142" s="210"/>
      <c r="AE142" s="210"/>
      <c r="AF142" s="210"/>
      <c r="AG142" s="210" t="s">
        <v>460</v>
      </c>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outlineLevel="1" x14ac:dyDescent="0.2">
      <c r="A143" s="254">
        <v>60</v>
      </c>
      <c r="B143" s="255" t="s">
        <v>474</v>
      </c>
      <c r="C143" s="262" t="s">
        <v>475</v>
      </c>
      <c r="D143" s="256" t="s">
        <v>380</v>
      </c>
      <c r="E143" s="257">
        <v>711.50579000000005</v>
      </c>
      <c r="F143" s="258"/>
      <c r="G143" s="259">
        <f>ROUND(E143*F143,2)</f>
        <v>0</v>
      </c>
      <c r="H143" s="258"/>
      <c r="I143" s="259">
        <f>ROUND(E143*H143,2)</f>
        <v>0</v>
      </c>
      <c r="J143" s="258"/>
      <c r="K143" s="259">
        <f>ROUND(E143*J143,2)</f>
        <v>0</v>
      </c>
      <c r="L143" s="259">
        <v>21</v>
      </c>
      <c r="M143" s="259">
        <f>G143*(1+L143/100)</f>
        <v>0</v>
      </c>
      <c r="N143" s="257">
        <v>0</v>
      </c>
      <c r="O143" s="257">
        <f>ROUND(E143*N143,2)</f>
        <v>0</v>
      </c>
      <c r="P143" s="257">
        <v>0</v>
      </c>
      <c r="Q143" s="257">
        <f>ROUND(E143*P143,2)</f>
        <v>0</v>
      </c>
      <c r="R143" s="259"/>
      <c r="S143" s="259" t="s">
        <v>238</v>
      </c>
      <c r="T143" s="260" t="s">
        <v>216</v>
      </c>
      <c r="U143" s="221">
        <v>0</v>
      </c>
      <c r="V143" s="221">
        <f>ROUND(E143*U143,2)</f>
        <v>0</v>
      </c>
      <c r="W143" s="221"/>
      <c r="X143" s="221" t="s">
        <v>459</v>
      </c>
      <c r="Y143" s="221" t="s">
        <v>218</v>
      </c>
      <c r="Z143" s="210"/>
      <c r="AA143" s="210"/>
      <c r="AB143" s="210"/>
      <c r="AC143" s="210"/>
      <c r="AD143" s="210"/>
      <c r="AE143" s="210"/>
      <c r="AF143" s="210"/>
      <c r="AG143" s="210" t="s">
        <v>460</v>
      </c>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outlineLevel="1" x14ac:dyDescent="0.2">
      <c r="A144" s="236">
        <v>61</v>
      </c>
      <c r="B144" s="237" t="s">
        <v>476</v>
      </c>
      <c r="C144" s="247" t="s">
        <v>477</v>
      </c>
      <c r="D144" s="238" t="s">
        <v>380</v>
      </c>
      <c r="E144" s="239">
        <v>118.5843</v>
      </c>
      <c r="F144" s="240"/>
      <c r="G144" s="241">
        <f>ROUND(E144*F144,2)</f>
        <v>0</v>
      </c>
      <c r="H144" s="240"/>
      <c r="I144" s="241">
        <f>ROUND(E144*H144,2)</f>
        <v>0</v>
      </c>
      <c r="J144" s="240"/>
      <c r="K144" s="241">
        <f>ROUND(E144*J144,2)</f>
        <v>0</v>
      </c>
      <c r="L144" s="241">
        <v>21</v>
      </c>
      <c r="M144" s="241">
        <f>G144*(1+L144/100)</f>
        <v>0</v>
      </c>
      <c r="N144" s="239">
        <v>0</v>
      </c>
      <c r="O144" s="239">
        <f>ROUND(E144*N144,2)</f>
        <v>0</v>
      </c>
      <c r="P144" s="239">
        <v>0</v>
      </c>
      <c r="Q144" s="239">
        <f>ROUND(E144*P144,2)</f>
        <v>0</v>
      </c>
      <c r="R144" s="241"/>
      <c r="S144" s="241" t="s">
        <v>238</v>
      </c>
      <c r="T144" s="242" t="s">
        <v>216</v>
      </c>
      <c r="U144" s="221">
        <v>0</v>
      </c>
      <c r="V144" s="221">
        <f>ROUND(E144*U144,2)</f>
        <v>0</v>
      </c>
      <c r="W144" s="221"/>
      <c r="X144" s="221" t="s">
        <v>459</v>
      </c>
      <c r="Y144" s="221" t="s">
        <v>218</v>
      </c>
      <c r="Z144" s="210"/>
      <c r="AA144" s="210"/>
      <c r="AB144" s="210"/>
      <c r="AC144" s="210"/>
      <c r="AD144" s="210"/>
      <c r="AE144" s="210"/>
      <c r="AF144" s="210"/>
      <c r="AG144" s="210" t="s">
        <v>460</v>
      </c>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row>
    <row r="145" spans="1:33" x14ac:dyDescent="0.2">
      <c r="A145" s="3"/>
      <c r="B145" s="4"/>
      <c r="C145" s="251"/>
      <c r="D145" s="6"/>
      <c r="E145" s="3"/>
      <c r="F145" s="3"/>
      <c r="G145" s="3"/>
      <c r="H145" s="3"/>
      <c r="I145" s="3"/>
      <c r="J145" s="3"/>
      <c r="K145" s="3"/>
      <c r="L145" s="3"/>
      <c r="M145" s="3"/>
      <c r="N145" s="3"/>
      <c r="O145" s="3"/>
      <c r="P145" s="3"/>
      <c r="Q145" s="3"/>
      <c r="R145" s="3"/>
      <c r="S145" s="3"/>
      <c r="T145" s="3"/>
      <c r="U145" s="3"/>
      <c r="V145" s="3"/>
      <c r="W145" s="3"/>
      <c r="X145" s="3"/>
      <c r="Y145" s="3"/>
      <c r="AE145">
        <v>12</v>
      </c>
      <c r="AF145">
        <v>21</v>
      </c>
      <c r="AG145" t="s">
        <v>196</v>
      </c>
    </row>
    <row r="146" spans="1:33" x14ac:dyDescent="0.2">
      <c r="A146" s="213"/>
      <c r="B146" s="214" t="s">
        <v>29</v>
      </c>
      <c r="C146" s="252"/>
      <c r="D146" s="215"/>
      <c r="E146" s="216"/>
      <c r="F146" s="216"/>
      <c r="G146" s="235">
        <f>G8+G33+G36+G75+G77+G85+G90+G94+G98+G106+G128+G134</f>
        <v>0</v>
      </c>
      <c r="H146" s="3"/>
      <c r="I146" s="3"/>
      <c r="J146" s="3"/>
      <c r="K146" s="3"/>
      <c r="L146" s="3"/>
      <c r="M146" s="3"/>
      <c r="N146" s="3"/>
      <c r="O146" s="3"/>
      <c r="P146" s="3"/>
      <c r="Q146" s="3"/>
      <c r="R146" s="3"/>
      <c r="S146" s="3"/>
      <c r="T146" s="3"/>
      <c r="U146" s="3"/>
      <c r="V146" s="3"/>
      <c r="W146" s="3"/>
      <c r="X146" s="3"/>
      <c r="Y146" s="3"/>
      <c r="AE146">
        <f>SUMIF(L7:L144,AE145,G7:G144)</f>
        <v>0</v>
      </c>
      <c r="AF146">
        <f>SUMIF(L7:L144,AF145,G7:G144)</f>
        <v>0</v>
      </c>
      <c r="AG146" t="s">
        <v>255</v>
      </c>
    </row>
    <row r="147" spans="1:33" x14ac:dyDescent="0.2">
      <c r="C147" s="253"/>
      <c r="D147" s="10"/>
      <c r="AG147" t="s">
        <v>257</v>
      </c>
    </row>
    <row r="148" spans="1:33" x14ac:dyDescent="0.2">
      <c r="D148" s="10"/>
    </row>
    <row r="149" spans="1:33" x14ac:dyDescent="0.2">
      <c r="D149" s="10"/>
    </row>
    <row r="150" spans="1:33" x14ac:dyDescent="0.2">
      <c r="D150" s="10"/>
    </row>
    <row r="151" spans="1:33" x14ac:dyDescent="0.2">
      <c r="D151" s="10"/>
    </row>
    <row r="152" spans="1:33" x14ac:dyDescent="0.2">
      <c r="D152" s="10"/>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esXZCoPfKFbQjzvQxcxcHK3S9u3yKJhBBlQYKw0tm9K9reix0JHGyPZSZCLlIthpWSQwwuO13D5s4Bv2OpuRg==" saltValue="3qG9yC7BDMZjthTMZ5z2dg==" spinCount="100000" sheet="1" formatRows="0"/>
  <mergeCells count="11">
    <mergeCell ref="C23:G23"/>
    <mergeCell ref="C73:G73"/>
    <mergeCell ref="C116:G116"/>
    <mergeCell ref="C136:G136"/>
    <mergeCell ref="C141:G141"/>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137F-BDE4-414C-8C0F-A1EF13A0170A}">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52</v>
      </c>
      <c r="C4" s="202" t="s">
        <v>53</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156</v>
      </c>
      <c r="C8" s="246" t="s">
        <v>157</v>
      </c>
      <c r="D8" s="231"/>
      <c r="E8" s="232"/>
      <c r="F8" s="233"/>
      <c r="G8" s="233">
        <f>SUMIF(AG9:AG34,"&lt;&gt;NOR",G9:G34)</f>
        <v>0</v>
      </c>
      <c r="H8" s="233"/>
      <c r="I8" s="233">
        <f>SUM(I9:I34)</f>
        <v>0</v>
      </c>
      <c r="J8" s="233"/>
      <c r="K8" s="233">
        <f>SUM(K9:K34)</f>
        <v>0</v>
      </c>
      <c r="L8" s="233"/>
      <c r="M8" s="233">
        <f>SUM(M9:M34)</f>
        <v>0</v>
      </c>
      <c r="N8" s="232"/>
      <c r="O8" s="232">
        <f>SUM(O9:O34)</f>
        <v>0</v>
      </c>
      <c r="P8" s="232"/>
      <c r="Q8" s="232">
        <f>SUM(Q9:Q34)</f>
        <v>0.42</v>
      </c>
      <c r="R8" s="233"/>
      <c r="S8" s="233"/>
      <c r="T8" s="234"/>
      <c r="U8" s="228"/>
      <c r="V8" s="228">
        <f>SUM(V9:V34)</f>
        <v>0</v>
      </c>
      <c r="W8" s="228"/>
      <c r="X8" s="228"/>
      <c r="Y8" s="228"/>
      <c r="AG8" t="s">
        <v>211</v>
      </c>
    </row>
    <row r="9" spans="1:60" outlineLevel="1" x14ac:dyDescent="0.2">
      <c r="A9" s="236">
        <v>1</v>
      </c>
      <c r="B9" s="237" t="s">
        <v>478</v>
      </c>
      <c r="C9" s="247" t="s">
        <v>479</v>
      </c>
      <c r="D9" s="238" t="s">
        <v>297</v>
      </c>
      <c r="E9" s="239">
        <v>9.36</v>
      </c>
      <c r="F9" s="240"/>
      <c r="G9" s="241">
        <f>ROUND(E9*F9,2)</f>
        <v>0</v>
      </c>
      <c r="H9" s="240"/>
      <c r="I9" s="241">
        <f>ROUND(E9*H9,2)</f>
        <v>0</v>
      </c>
      <c r="J9" s="240"/>
      <c r="K9" s="241">
        <f>ROUND(E9*J9,2)</f>
        <v>0</v>
      </c>
      <c r="L9" s="241">
        <v>21</v>
      </c>
      <c r="M9" s="241">
        <f>G9*(1+L9/100)</f>
        <v>0</v>
      </c>
      <c r="N9" s="239">
        <v>0</v>
      </c>
      <c r="O9" s="239">
        <f>ROUND(E9*N9,2)</f>
        <v>0</v>
      </c>
      <c r="P9" s="239">
        <v>2.1999999999999999E-2</v>
      </c>
      <c r="Q9" s="239">
        <f>ROUND(E9*P9,2)</f>
        <v>0.21</v>
      </c>
      <c r="R9" s="241"/>
      <c r="S9" s="241" t="s">
        <v>238</v>
      </c>
      <c r="T9" s="242" t="s">
        <v>216</v>
      </c>
      <c r="U9" s="221">
        <v>0</v>
      </c>
      <c r="V9" s="221">
        <f>ROUND(E9*U9,2)</f>
        <v>0</v>
      </c>
      <c r="W9" s="221"/>
      <c r="X9" s="221" t="s">
        <v>217</v>
      </c>
      <c r="Y9" s="221" t="s">
        <v>218</v>
      </c>
      <c r="Z9" s="210"/>
      <c r="AA9" s="210"/>
      <c r="AB9" s="210"/>
      <c r="AC9" s="210"/>
      <c r="AD9" s="210"/>
      <c r="AE9" s="210"/>
      <c r="AF9" s="210"/>
      <c r="AG9" s="210" t="s">
        <v>385</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9" t="s">
        <v>480</v>
      </c>
      <c r="D10" s="226"/>
      <c r="E10" s="227">
        <v>9.36</v>
      </c>
      <c r="F10" s="221"/>
      <c r="G10" s="221"/>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222</v>
      </c>
      <c r="AH10" s="210">
        <v>0</v>
      </c>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6">
        <v>2</v>
      </c>
      <c r="B11" s="237" t="s">
        <v>481</v>
      </c>
      <c r="C11" s="247" t="s">
        <v>482</v>
      </c>
      <c r="D11" s="238" t="s">
        <v>214</v>
      </c>
      <c r="E11" s="239">
        <v>1</v>
      </c>
      <c r="F11" s="240"/>
      <c r="G11" s="241">
        <f>ROUND(E11*F11,2)</f>
        <v>0</v>
      </c>
      <c r="H11" s="240"/>
      <c r="I11" s="241">
        <f>ROUND(E11*H11,2)</f>
        <v>0</v>
      </c>
      <c r="J11" s="240"/>
      <c r="K11" s="241">
        <f>ROUND(E11*J11,2)</f>
        <v>0</v>
      </c>
      <c r="L11" s="241">
        <v>21</v>
      </c>
      <c r="M11" s="241">
        <f>G11*(1+L11/100)</f>
        <v>0</v>
      </c>
      <c r="N11" s="239">
        <v>0</v>
      </c>
      <c r="O11" s="239">
        <f>ROUND(E11*N11,2)</f>
        <v>0</v>
      </c>
      <c r="P11" s="239">
        <v>0</v>
      </c>
      <c r="Q11" s="239">
        <f>ROUND(E11*P11,2)</f>
        <v>0</v>
      </c>
      <c r="R11" s="241"/>
      <c r="S11" s="241" t="s">
        <v>215</v>
      </c>
      <c r="T11" s="242" t="s">
        <v>216</v>
      </c>
      <c r="U11" s="221">
        <v>0</v>
      </c>
      <c r="V11" s="221">
        <f>ROUND(E11*U11,2)</f>
        <v>0</v>
      </c>
      <c r="W11" s="221"/>
      <c r="X11" s="221" t="s">
        <v>217</v>
      </c>
      <c r="Y11" s="221" t="s">
        <v>218</v>
      </c>
      <c r="Z11" s="210"/>
      <c r="AA11" s="210"/>
      <c r="AB11" s="210"/>
      <c r="AC11" s="210"/>
      <c r="AD11" s="210"/>
      <c r="AE11" s="210"/>
      <c r="AF11" s="210"/>
      <c r="AG11" s="210" t="s">
        <v>219</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2" x14ac:dyDescent="0.2">
      <c r="A12" s="217"/>
      <c r="B12" s="218"/>
      <c r="C12" s="248" t="s">
        <v>483</v>
      </c>
      <c r="D12" s="243"/>
      <c r="E12" s="243"/>
      <c r="F12" s="243"/>
      <c r="G12" s="243"/>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221</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9" t="s">
        <v>97</v>
      </c>
      <c r="D13" s="226"/>
      <c r="E13" s="227">
        <v>1</v>
      </c>
      <c r="F13" s="221"/>
      <c r="G13" s="221"/>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222</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36">
        <v>3</v>
      </c>
      <c r="B14" s="237" t="s">
        <v>484</v>
      </c>
      <c r="C14" s="247" t="s">
        <v>485</v>
      </c>
      <c r="D14" s="238" t="s">
        <v>486</v>
      </c>
      <c r="E14" s="239">
        <v>1</v>
      </c>
      <c r="F14" s="240"/>
      <c r="G14" s="241">
        <f>ROUND(E14*F14,2)</f>
        <v>0</v>
      </c>
      <c r="H14" s="240"/>
      <c r="I14" s="241">
        <f>ROUND(E14*H14,2)</f>
        <v>0</v>
      </c>
      <c r="J14" s="240"/>
      <c r="K14" s="241">
        <f>ROUND(E14*J14,2)</f>
        <v>0</v>
      </c>
      <c r="L14" s="241">
        <v>21</v>
      </c>
      <c r="M14" s="241">
        <f>G14*(1+L14/100)</f>
        <v>0</v>
      </c>
      <c r="N14" s="239">
        <v>0</v>
      </c>
      <c r="O14" s="239">
        <f>ROUND(E14*N14,2)</f>
        <v>0</v>
      </c>
      <c r="P14" s="239">
        <v>0</v>
      </c>
      <c r="Q14" s="239">
        <f>ROUND(E14*P14,2)</f>
        <v>0</v>
      </c>
      <c r="R14" s="241"/>
      <c r="S14" s="241" t="s">
        <v>215</v>
      </c>
      <c r="T14" s="242" t="s">
        <v>216</v>
      </c>
      <c r="U14" s="221">
        <v>0</v>
      </c>
      <c r="V14" s="221">
        <f>ROUND(E14*U14,2)</f>
        <v>0</v>
      </c>
      <c r="W14" s="221"/>
      <c r="X14" s="221" t="s">
        <v>217</v>
      </c>
      <c r="Y14" s="221" t="s">
        <v>218</v>
      </c>
      <c r="Z14" s="210"/>
      <c r="AA14" s="210"/>
      <c r="AB14" s="210"/>
      <c r="AC14" s="210"/>
      <c r="AD14" s="210"/>
      <c r="AE14" s="210"/>
      <c r="AF14" s="210"/>
      <c r="AG14" s="210" t="s">
        <v>219</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2" x14ac:dyDescent="0.2">
      <c r="A15" s="217"/>
      <c r="B15" s="218"/>
      <c r="C15" s="248" t="s">
        <v>487</v>
      </c>
      <c r="D15" s="243"/>
      <c r="E15" s="243"/>
      <c r="F15" s="243"/>
      <c r="G15" s="243"/>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221</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2" x14ac:dyDescent="0.2">
      <c r="A16" s="217"/>
      <c r="B16" s="218"/>
      <c r="C16" s="249" t="s">
        <v>97</v>
      </c>
      <c r="D16" s="226"/>
      <c r="E16" s="227">
        <v>1</v>
      </c>
      <c r="F16" s="221"/>
      <c r="G16" s="221"/>
      <c r="H16" s="221"/>
      <c r="I16" s="221"/>
      <c r="J16" s="221"/>
      <c r="K16" s="221"/>
      <c r="L16" s="221"/>
      <c r="M16" s="221"/>
      <c r="N16" s="220"/>
      <c r="O16" s="220"/>
      <c r="P16" s="220"/>
      <c r="Q16" s="220"/>
      <c r="R16" s="221"/>
      <c r="S16" s="221"/>
      <c r="T16" s="221"/>
      <c r="U16" s="221"/>
      <c r="V16" s="221"/>
      <c r="W16" s="221"/>
      <c r="X16" s="221"/>
      <c r="Y16" s="221"/>
      <c r="Z16" s="210"/>
      <c r="AA16" s="210"/>
      <c r="AB16" s="210"/>
      <c r="AC16" s="210"/>
      <c r="AD16" s="210"/>
      <c r="AE16" s="210"/>
      <c r="AF16" s="210"/>
      <c r="AG16" s="210" t="s">
        <v>222</v>
      </c>
      <c r="AH16" s="210">
        <v>0</v>
      </c>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36">
        <v>4</v>
      </c>
      <c r="B17" s="237" t="s">
        <v>488</v>
      </c>
      <c r="C17" s="247" t="s">
        <v>489</v>
      </c>
      <c r="D17" s="238" t="s">
        <v>214</v>
      </c>
      <c r="E17" s="239">
        <v>1</v>
      </c>
      <c r="F17" s="240"/>
      <c r="G17" s="241">
        <f>ROUND(E17*F17,2)</f>
        <v>0</v>
      </c>
      <c r="H17" s="240"/>
      <c r="I17" s="241">
        <f>ROUND(E17*H17,2)</f>
        <v>0</v>
      </c>
      <c r="J17" s="240"/>
      <c r="K17" s="241">
        <f>ROUND(E17*J17,2)</f>
        <v>0</v>
      </c>
      <c r="L17" s="241">
        <v>21</v>
      </c>
      <c r="M17" s="241">
        <f>G17*(1+L17/100)</f>
        <v>0</v>
      </c>
      <c r="N17" s="239">
        <v>0</v>
      </c>
      <c r="O17" s="239">
        <f>ROUND(E17*N17,2)</f>
        <v>0</v>
      </c>
      <c r="P17" s="239">
        <v>0</v>
      </c>
      <c r="Q17" s="239">
        <f>ROUND(E17*P17,2)</f>
        <v>0</v>
      </c>
      <c r="R17" s="241"/>
      <c r="S17" s="241" t="s">
        <v>215</v>
      </c>
      <c r="T17" s="242" t="s">
        <v>216</v>
      </c>
      <c r="U17" s="221">
        <v>0</v>
      </c>
      <c r="V17" s="221">
        <f>ROUND(E17*U17,2)</f>
        <v>0</v>
      </c>
      <c r="W17" s="221"/>
      <c r="X17" s="221" t="s">
        <v>217</v>
      </c>
      <c r="Y17" s="221" t="s">
        <v>218</v>
      </c>
      <c r="Z17" s="210"/>
      <c r="AA17" s="210"/>
      <c r="AB17" s="210"/>
      <c r="AC17" s="210"/>
      <c r="AD17" s="210"/>
      <c r="AE17" s="210"/>
      <c r="AF17" s="210"/>
      <c r="AG17" s="210" t="s">
        <v>219</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2" x14ac:dyDescent="0.2">
      <c r="A18" s="217"/>
      <c r="B18" s="218"/>
      <c r="C18" s="248" t="s">
        <v>490</v>
      </c>
      <c r="D18" s="243"/>
      <c r="E18" s="243"/>
      <c r="F18" s="243"/>
      <c r="G18" s="243"/>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221</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9" t="s">
        <v>97</v>
      </c>
      <c r="D19" s="226"/>
      <c r="E19" s="227">
        <v>1</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6">
        <v>5</v>
      </c>
      <c r="B20" s="237" t="s">
        <v>491</v>
      </c>
      <c r="C20" s="247" t="s">
        <v>492</v>
      </c>
      <c r="D20" s="238" t="s">
        <v>486</v>
      </c>
      <c r="E20" s="239">
        <v>1</v>
      </c>
      <c r="F20" s="240"/>
      <c r="G20" s="241">
        <f>ROUND(E20*F20,2)</f>
        <v>0</v>
      </c>
      <c r="H20" s="240"/>
      <c r="I20" s="241">
        <f>ROUND(E20*H20,2)</f>
        <v>0</v>
      </c>
      <c r="J20" s="240"/>
      <c r="K20" s="241">
        <f>ROUND(E20*J20,2)</f>
        <v>0</v>
      </c>
      <c r="L20" s="241">
        <v>21</v>
      </c>
      <c r="M20" s="241">
        <f>G20*(1+L20/100)</f>
        <v>0</v>
      </c>
      <c r="N20" s="239">
        <v>0</v>
      </c>
      <c r="O20" s="239">
        <f>ROUND(E20*N20,2)</f>
        <v>0</v>
      </c>
      <c r="P20" s="239">
        <v>0</v>
      </c>
      <c r="Q20" s="239">
        <f>ROUND(E20*P20,2)</f>
        <v>0</v>
      </c>
      <c r="R20" s="241"/>
      <c r="S20" s="241" t="s">
        <v>215</v>
      </c>
      <c r="T20" s="242" t="s">
        <v>216</v>
      </c>
      <c r="U20" s="221">
        <v>0</v>
      </c>
      <c r="V20" s="221">
        <f>ROUND(E20*U20,2)</f>
        <v>0</v>
      </c>
      <c r="W20" s="221"/>
      <c r="X20" s="221" t="s">
        <v>217</v>
      </c>
      <c r="Y20" s="221" t="s">
        <v>218</v>
      </c>
      <c r="Z20" s="210"/>
      <c r="AA20" s="210"/>
      <c r="AB20" s="210"/>
      <c r="AC20" s="210"/>
      <c r="AD20" s="210"/>
      <c r="AE20" s="210"/>
      <c r="AF20" s="210"/>
      <c r="AG20" s="210" t="s">
        <v>219</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9" t="s">
        <v>97</v>
      </c>
      <c r="D21" s="226"/>
      <c r="E21" s="227">
        <v>1</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6</v>
      </c>
      <c r="B22" s="237" t="s">
        <v>493</v>
      </c>
      <c r="C22" s="247" t="s">
        <v>494</v>
      </c>
      <c r="D22" s="238" t="s">
        <v>486</v>
      </c>
      <c r="E22" s="239">
        <v>1</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215</v>
      </c>
      <c r="T22" s="242" t="s">
        <v>216</v>
      </c>
      <c r="U22" s="221">
        <v>0</v>
      </c>
      <c r="V22" s="221">
        <f>ROUND(E22*U22,2)</f>
        <v>0</v>
      </c>
      <c r="W22" s="221"/>
      <c r="X22" s="221" t="s">
        <v>217</v>
      </c>
      <c r="Y22" s="221" t="s">
        <v>218</v>
      </c>
      <c r="Z22" s="210"/>
      <c r="AA22" s="210"/>
      <c r="AB22" s="210"/>
      <c r="AC22" s="210"/>
      <c r="AD22" s="210"/>
      <c r="AE22" s="210"/>
      <c r="AF22" s="210"/>
      <c r="AG22" s="210" t="s">
        <v>219</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9" t="s">
        <v>97</v>
      </c>
      <c r="D23" s="226"/>
      <c r="E23" s="227">
        <v>1</v>
      </c>
      <c r="F23" s="221"/>
      <c r="G23" s="221"/>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222</v>
      </c>
      <c r="AH23" s="210">
        <v>0</v>
      </c>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1" x14ac:dyDescent="0.2">
      <c r="A24" s="236">
        <v>7</v>
      </c>
      <c r="B24" s="237" t="s">
        <v>495</v>
      </c>
      <c r="C24" s="247" t="s">
        <v>496</v>
      </c>
      <c r="D24" s="238" t="s">
        <v>380</v>
      </c>
      <c r="E24" s="239">
        <v>0.2059</v>
      </c>
      <c r="F24" s="240"/>
      <c r="G24" s="241">
        <f>ROUND(E24*F24,2)</f>
        <v>0</v>
      </c>
      <c r="H24" s="240"/>
      <c r="I24" s="241">
        <f>ROUND(E24*H24,2)</f>
        <v>0</v>
      </c>
      <c r="J24" s="240"/>
      <c r="K24" s="241">
        <f>ROUND(E24*J24,2)</f>
        <v>0</v>
      </c>
      <c r="L24" s="241">
        <v>21</v>
      </c>
      <c r="M24" s="241">
        <f>G24*(1+L24/100)</f>
        <v>0</v>
      </c>
      <c r="N24" s="239">
        <v>0</v>
      </c>
      <c r="O24" s="239">
        <f>ROUND(E24*N24,2)</f>
        <v>0</v>
      </c>
      <c r="P24" s="239">
        <v>1</v>
      </c>
      <c r="Q24" s="239">
        <f>ROUND(E24*P24,2)</f>
        <v>0.21</v>
      </c>
      <c r="R24" s="241"/>
      <c r="S24" s="241" t="s">
        <v>215</v>
      </c>
      <c r="T24" s="242" t="s">
        <v>216</v>
      </c>
      <c r="U24" s="221">
        <v>0</v>
      </c>
      <c r="V24" s="221">
        <f>ROUND(E24*U24,2)</f>
        <v>0</v>
      </c>
      <c r="W24" s="221"/>
      <c r="X24" s="221" t="s">
        <v>217</v>
      </c>
      <c r="Y24" s="221" t="s">
        <v>218</v>
      </c>
      <c r="Z24" s="210"/>
      <c r="AA24" s="210"/>
      <c r="AB24" s="210"/>
      <c r="AC24" s="210"/>
      <c r="AD24" s="210"/>
      <c r="AE24" s="210"/>
      <c r="AF24" s="210"/>
      <c r="AG24" s="210" t="s">
        <v>219</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2" x14ac:dyDescent="0.2">
      <c r="A25" s="217"/>
      <c r="B25" s="218"/>
      <c r="C25" s="249" t="s">
        <v>497</v>
      </c>
      <c r="D25" s="226"/>
      <c r="E25" s="227">
        <v>0.21</v>
      </c>
      <c r="F25" s="221"/>
      <c r="G25" s="221"/>
      <c r="H25" s="221"/>
      <c r="I25" s="221"/>
      <c r="J25" s="221"/>
      <c r="K25" s="221"/>
      <c r="L25" s="221"/>
      <c r="M25" s="221"/>
      <c r="N25" s="220"/>
      <c r="O25" s="220"/>
      <c r="P25" s="220"/>
      <c r="Q25" s="220"/>
      <c r="R25" s="221"/>
      <c r="S25" s="221"/>
      <c r="T25" s="221"/>
      <c r="U25" s="221"/>
      <c r="V25" s="221"/>
      <c r="W25" s="221"/>
      <c r="X25" s="221"/>
      <c r="Y25" s="221"/>
      <c r="Z25" s="210"/>
      <c r="AA25" s="210"/>
      <c r="AB25" s="210"/>
      <c r="AC25" s="210"/>
      <c r="AD25" s="210"/>
      <c r="AE25" s="210"/>
      <c r="AF25" s="210"/>
      <c r="AG25" s="210" t="s">
        <v>222</v>
      </c>
      <c r="AH25" s="210">
        <v>0</v>
      </c>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36">
        <v>8</v>
      </c>
      <c r="B26" s="237" t="s">
        <v>498</v>
      </c>
      <c r="C26" s="247" t="s">
        <v>499</v>
      </c>
      <c r="D26" s="238" t="s">
        <v>297</v>
      </c>
      <c r="E26" s="239">
        <v>18.72</v>
      </c>
      <c r="F26" s="240"/>
      <c r="G26" s="241">
        <f>ROUND(E26*F26,2)</f>
        <v>0</v>
      </c>
      <c r="H26" s="240"/>
      <c r="I26" s="241">
        <f>ROUND(E26*H26,2)</f>
        <v>0</v>
      </c>
      <c r="J26" s="240"/>
      <c r="K26" s="241">
        <f>ROUND(E26*J26,2)</f>
        <v>0</v>
      </c>
      <c r="L26" s="241">
        <v>21</v>
      </c>
      <c r="M26" s="241">
        <f>G26*(1+L26/100)</f>
        <v>0</v>
      </c>
      <c r="N26" s="239">
        <v>0</v>
      </c>
      <c r="O26" s="239">
        <f>ROUND(E26*N26,2)</f>
        <v>0</v>
      </c>
      <c r="P26" s="239">
        <v>0</v>
      </c>
      <c r="Q26" s="239">
        <f>ROUND(E26*P26,2)</f>
        <v>0</v>
      </c>
      <c r="R26" s="241"/>
      <c r="S26" s="241" t="s">
        <v>215</v>
      </c>
      <c r="T26" s="242" t="s">
        <v>216</v>
      </c>
      <c r="U26" s="221">
        <v>0</v>
      </c>
      <c r="V26" s="221">
        <f>ROUND(E26*U26,2)</f>
        <v>0</v>
      </c>
      <c r="W26" s="221"/>
      <c r="X26" s="221" t="s">
        <v>217</v>
      </c>
      <c r="Y26" s="221" t="s">
        <v>218</v>
      </c>
      <c r="Z26" s="210"/>
      <c r="AA26" s="210"/>
      <c r="AB26" s="210"/>
      <c r="AC26" s="210"/>
      <c r="AD26" s="210"/>
      <c r="AE26" s="210"/>
      <c r="AF26" s="210"/>
      <c r="AG26" s="210" t="s">
        <v>219</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9" t="s">
        <v>500</v>
      </c>
      <c r="D27" s="226"/>
      <c r="E27" s="227">
        <v>18.72</v>
      </c>
      <c r="F27" s="221"/>
      <c r="G27" s="221"/>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222</v>
      </c>
      <c r="AH27" s="210">
        <v>0</v>
      </c>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36">
        <v>9</v>
      </c>
      <c r="B28" s="237" t="s">
        <v>501</v>
      </c>
      <c r="C28" s="247" t="s">
        <v>502</v>
      </c>
      <c r="D28" s="238" t="s">
        <v>214</v>
      </c>
      <c r="E28" s="239">
        <v>1</v>
      </c>
      <c r="F28" s="240"/>
      <c r="G28" s="241">
        <f>ROUND(E28*F28,2)</f>
        <v>0</v>
      </c>
      <c r="H28" s="240"/>
      <c r="I28" s="241">
        <f>ROUND(E28*H28,2)</f>
        <v>0</v>
      </c>
      <c r="J28" s="240"/>
      <c r="K28" s="241">
        <f>ROUND(E28*J28,2)</f>
        <v>0</v>
      </c>
      <c r="L28" s="241">
        <v>21</v>
      </c>
      <c r="M28" s="241">
        <f>G28*(1+L28/100)</f>
        <v>0</v>
      </c>
      <c r="N28" s="239">
        <v>0</v>
      </c>
      <c r="O28" s="239">
        <f>ROUND(E28*N28,2)</f>
        <v>0</v>
      </c>
      <c r="P28" s="239">
        <v>0</v>
      </c>
      <c r="Q28" s="239">
        <f>ROUND(E28*P28,2)</f>
        <v>0</v>
      </c>
      <c r="R28" s="241"/>
      <c r="S28" s="241" t="s">
        <v>215</v>
      </c>
      <c r="T28" s="242" t="s">
        <v>216</v>
      </c>
      <c r="U28" s="221">
        <v>0</v>
      </c>
      <c r="V28" s="221">
        <f>ROUND(E28*U28,2)</f>
        <v>0</v>
      </c>
      <c r="W28" s="221"/>
      <c r="X28" s="221" t="s">
        <v>217</v>
      </c>
      <c r="Y28" s="221" t="s">
        <v>218</v>
      </c>
      <c r="Z28" s="210"/>
      <c r="AA28" s="210"/>
      <c r="AB28" s="210"/>
      <c r="AC28" s="210"/>
      <c r="AD28" s="210"/>
      <c r="AE28" s="210"/>
      <c r="AF28" s="210"/>
      <c r="AG28" s="210" t="s">
        <v>219</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2" x14ac:dyDescent="0.2">
      <c r="A29" s="217"/>
      <c r="B29" s="218"/>
      <c r="C29" s="249" t="s">
        <v>97</v>
      </c>
      <c r="D29" s="226"/>
      <c r="E29" s="227">
        <v>1</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6">
        <v>10</v>
      </c>
      <c r="B30" s="237" t="s">
        <v>503</v>
      </c>
      <c r="C30" s="247" t="s">
        <v>504</v>
      </c>
      <c r="D30" s="238" t="s">
        <v>214</v>
      </c>
      <c r="E30" s="239">
        <v>1</v>
      </c>
      <c r="F30" s="240"/>
      <c r="G30" s="241">
        <f>ROUND(E30*F30,2)</f>
        <v>0</v>
      </c>
      <c r="H30" s="240"/>
      <c r="I30" s="241">
        <f>ROUND(E30*H30,2)</f>
        <v>0</v>
      </c>
      <c r="J30" s="240"/>
      <c r="K30" s="241">
        <f>ROUND(E30*J30,2)</f>
        <v>0</v>
      </c>
      <c r="L30" s="241">
        <v>21</v>
      </c>
      <c r="M30" s="241">
        <f>G30*(1+L30/100)</f>
        <v>0</v>
      </c>
      <c r="N30" s="239">
        <v>0</v>
      </c>
      <c r="O30" s="239">
        <f>ROUND(E30*N30,2)</f>
        <v>0</v>
      </c>
      <c r="P30" s="239">
        <v>0</v>
      </c>
      <c r="Q30" s="239">
        <f>ROUND(E30*P30,2)</f>
        <v>0</v>
      </c>
      <c r="R30" s="241"/>
      <c r="S30" s="241" t="s">
        <v>215</v>
      </c>
      <c r="T30" s="242" t="s">
        <v>216</v>
      </c>
      <c r="U30" s="221">
        <v>0</v>
      </c>
      <c r="V30" s="221">
        <f>ROUND(E30*U30,2)</f>
        <v>0</v>
      </c>
      <c r="W30" s="221"/>
      <c r="X30" s="221" t="s">
        <v>217</v>
      </c>
      <c r="Y30" s="221" t="s">
        <v>218</v>
      </c>
      <c r="Z30" s="210"/>
      <c r="AA30" s="210"/>
      <c r="AB30" s="210"/>
      <c r="AC30" s="210"/>
      <c r="AD30" s="210"/>
      <c r="AE30" s="210"/>
      <c r="AF30" s="210"/>
      <c r="AG30" s="210" t="s">
        <v>219</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2" x14ac:dyDescent="0.2">
      <c r="A31" s="217"/>
      <c r="B31" s="218"/>
      <c r="C31" s="249" t="s">
        <v>97</v>
      </c>
      <c r="D31" s="226"/>
      <c r="E31" s="227">
        <v>1</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6">
        <v>11</v>
      </c>
      <c r="B32" s="237" t="s">
        <v>505</v>
      </c>
      <c r="C32" s="247" t="s">
        <v>506</v>
      </c>
      <c r="D32" s="238" t="s">
        <v>380</v>
      </c>
      <c r="E32" s="239">
        <v>0.2059</v>
      </c>
      <c r="F32" s="240"/>
      <c r="G32" s="241">
        <f>ROUND(E32*F32,2)</f>
        <v>0</v>
      </c>
      <c r="H32" s="240"/>
      <c r="I32" s="241">
        <f>ROUND(E32*H32,2)</f>
        <v>0</v>
      </c>
      <c r="J32" s="240"/>
      <c r="K32" s="241">
        <f>ROUND(E32*J32,2)</f>
        <v>0</v>
      </c>
      <c r="L32" s="241">
        <v>21</v>
      </c>
      <c r="M32" s="241">
        <f>G32*(1+L32/100)</f>
        <v>0</v>
      </c>
      <c r="N32" s="239">
        <v>0</v>
      </c>
      <c r="O32" s="239">
        <f>ROUND(E32*N32,2)</f>
        <v>0</v>
      </c>
      <c r="P32" s="239">
        <v>0</v>
      </c>
      <c r="Q32" s="239">
        <f>ROUND(E32*P32,2)</f>
        <v>0</v>
      </c>
      <c r="R32" s="241"/>
      <c r="S32" s="241" t="s">
        <v>215</v>
      </c>
      <c r="T32" s="242" t="s">
        <v>216</v>
      </c>
      <c r="U32" s="221">
        <v>0</v>
      </c>
      <c r="V32" s="221">
        <f>ROUND(E32*U32,2)</f>
        <v>0</v>
      </c>
      <c r="W32" s="221"/>
      <c r="X32" s="221" t="s">
        <v>217</v>
      </c>
      <c r="Y32" s="221" t="s">
        <v>218</v>
      </c>
      <c r="Z32" s="210"/>
      <c r="AA32" s="210"/>
      <c r="AB32" s="210"/>
      <c r="AC32" s="210"/>
      <c r="AD32" s="210"/>
      <c r="AE32" s="210"/>
      <c r="AF32" s="210"/>
      <c r="AG32" s="210" t="s">
        <v>219</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9" t="s">
        <v>497</v>
      </c>
      <c r="D33" s="226"/>
      <c r="E33" s="227">
        <v>0.21</v>
      </c>
      <c r="F33" s="221"/>
      <c r="G33" s="221"/>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222</v>
      </c>
      <c r="AH33" s="210">
        <v>0</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17">
        <v>12</v>
      </c>
      <c r="B34" s="218" t="s">
        <v>507</v>
      </c>
      <c r="C34" s="263" t="s">
        <v>508</v>
      </c>
      <c r="D34" s="219" t="s">
        <v>0</v>
      </c>
      <c r="E34" s="261"/>
      <c r="F34" s="222"/>
      <c r="G34" s="221">
        <f>ROUND(E34*F34,2)</f>
        <v>0</v>
      </c>
      <c r="H34" s="222"/>
      <c r="I34" s="221">
        <f>ROUND(E34*H34,2)</f>
        <v>0</v>
      </c>
      <c r="J34" s="222"/>
      <c r="K34" s="221">
        <f>ROUND(E34*J34,2)</f>
        <v>0</v>
      </c>
      <c r="L34" s="221">
        <v>21</v>
      </c>
      <c r="M34" s="221">
        <f>G34*(1+L34/100)</f>
        <v>0</v>
      </c>
      <c r="N34" s="220">
        <v>0</v>
      </c>
      <c r="O34" s="220">
        <f>ROUND(E34*N34,2)</f>
        <v>0</v>
      </c>
      <c r="P34" s="220">
        <v>0</v>
      </c>
      <c r="Q34" s="220">
        <f>ROUND(E34*P34,2)</f>
        <v>0</v>
      </c>
      <c r="R34" s="221"/>
      <c r="S34" s="221" t="s">
        <v>238</v>
      </c>
      <c r="T34" s="221" t="s">
        <v>216</v>
      </c>
      <c r="U34" s="221">
        <v>0</v>
      </c>
      <c r="V34" s="221">
        <f>ROUND(E34*U34,2)</f>
        <v>0</v>
      </c>
      <c r="W34" s="221"/>
      <c r="X34" s="221" t="s">
        <v>381</v>
      </c>
      <c r="Y34" s="221" t="s">
        <v>218</v>
      </c>
      <c r="Z34" s="210"/>
      <c r="AA34" s="210"/>
      <c r="AB34" s="210"/>
      <c r="AC34" s="210"/>
      <c r="AD34" s="210"/>
      <c r="AE34" s="210"/>
      <c r="AF34" s="210"/>
      <c r="AG34" s="210" t="s">
        <v>382</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x14ac:dyDescent="0.2">
      <c r="A35" s="229" t="s">
        <v>210</v>
      </c>
      <c r="B35" s="230" t="s">
        <v>178</v>
      </c>
      <c r="C35" s="246" t="s">
        <v>179</v>
      </c>
      <c r="D35" s="231"/>
      <c r="E35" s="232"/>
      <c r="F35" s="233"/>
      <c r="G35" s="233">
        <f>SUMIF(AG36:AG44,"&lt;&gt;NOR",G36:G44)</f>
        <v>0</v>
      </c>
      <c r="H35" s="233"/>
      <c r="I35" s="233">
        <f>SUM(I36:I44)</f>
        <v>0</v>
      </c>
      <c r="J35" s="233"/>
      <c r="K35" s="233">
        <f>SUM(K36:K44)</f>
        <v>0</v>
      </c>
      <c r="L35" s="233"/>
      <c r="M35" s="233">
        <f>SUM(M36:M44)</f>
        <v>0</v>
      </c>
      <c r="N35" s="232"/>
      <c r="O35" s="232">
        <f>SUM(O36:O44)</f>
        <v>0</v>
      </c>
      <c r="P35" s="232"/>
      <c r="Q35" s="232">
        <f>SUM(Q36:Q44)</f>
        <v>0</v>
      </c>
      <c r="R35" s="233"/>
      <c r="S35" s="233"/>
      <c r="T35" s="234"/>
      <c r="U35" s="228"/>
      <c r="V35" s="228">
        <f>SUM(V36:V44)</f>
        <v>0.38</v>
      </c>
      <c r="W35" s="228"/>
      <c r="X35" s="228"/>
      <c r="Y35" s="228"/>
      <c r="AG35" t="s">
        <v>211</v>
      </c>
    </row>
    <row r="36" spans="1:60" outlineLevel="1" x14ac:dyDescent="0.2">
      <c r="A36" s="254">
        <v>13</v>
      </c>
      <c r="B36" s="255" t="s">
        <v>457</v>
      </c>
      <c r="C36" s="262" t="s">
        <v>458</v>
      </c>
      <c r="D36" s="256" t="s">
        <v>380</v>
      </c>
      <c r="E36" s="257">
        <v>0.41182000000000002</v>
      </c>
      <c r="F36" s="258"/>
      <c r="G36" s="259">
        <f>ROUND(E36*F36,2)</f>
        <v>0</v>
      </c>
      <c r="H36" s="258"/>
      <c r="I36" s="259">
        <f>ROUND(E36*H36,2)</f>
        <v>0</v>
      </c>
      <c r="J36" s="258"/>
      <c r="K36" s="259">
        <f>ROUND(E36*J36,2)</f>
        <v>0</v>
      </c>
      <c r="L36" s="259">
        <v>21</v>
      </c>
      <c r="M36" s="259">
        <f>G36*(1+L36/100)</f>
        <v>0</v>
      </c>
      <c r="N36" s="257">
        <v>0</v>
      </c>
      <c r="O36" s="257">
        <f>ROUND(E36*N36,2)</f>
        <v>0</v>
      </c>
      <c r="P36" s="257">
        <v>0</v>
      </c>
      <c r="Q36" s="257">
        <f>ROUND(E36*P36,2)</f>
        <v>0</v>
      </c>
      <c r="R36" s="259"/>
      <c r="S36" s="259" t="s">
        <v>238</v>
      </c>
      <c r="T36" s="260" t="s">
        <v>216</v>
      </c>
      <c r="U36" s="221">
        <v>0</v>
      </c>
      <c r="V36" s="221">
        <f>ROUND(E36*U36,2)</f>
        <v>0</v>
      </c>
      <c r="W36" s="221"/>
      <c r="X36" s="221" t="s">
        <v>459</v>
      </c>
      <c r="Y36" s="221" t="s">
        <v>218</v>
      </c>
      <c r="Z36" s="210"/>
      <c r="AA36" s="210"/>
      <c r="AB36" s="210"/>
      <c r="AC36" s="210"/>
      <c r="AD36" s="210"/>
      <c r="AE36" s="210"/>
      <c r="AF36" s="210"/>
      <c r="AG36" s="210" t="s">
        <v>460</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54">
        <v>14</v>
      </c>
      <c r="B37" s="255" t="s">
        <v>467</v>
      </c>
      <c r="C37" s="262" t="s">
        <v>468</v>
      </c>
      <c r="D37" s="256" t="s">
        <v>380</v>
      </c>
      <c r="E37" s="257">
        <v>0.41182000000000002</v>
      </c>
      <c r="F37" s="258"/>
      <c r="G37" s="259">
        <f>ROUND(E37*F37,2)</f>
        <v>0</v>
      </c>
      <c r="H37" s="258"/>
      <c r="I37" s="259">
        <f>ROUND(E37*H37,2)</f>
        <v>0</v>
      </c>
      <c r="J37" s="258"/>
      <c r="K37" s="259">
        <f>ROUND(E37*J37,2)</f>
        <v>0</v>
      </c>
      <c r="L37" s="259">
        <v>21</v>
      </c>
      <c r="M37" s="259">
        <f>G37*(1+L37/100)</f>
        <v>0</v>
      </c>
      <c r="N37" s="257">
        <v>0</v>
      </c>
      <c r="O37" s="257">
        <f>ROUND(E37*N37,2)</f>
        <v>0</v>
      </c>
      <c r="P37" s="257">
        <v>0</v>
      </c>
      <c r="Q37" s="257">
        <f>ROUND(E37*P37,2)</f>
        <v>0</v>
      </c>
      <c r="R37" s="259"/>
      <c r="S37" s="259" t="s">
        <v>238</v>
      </c>
      <c r="T37" s="260" t="s">
        <v>216</v>
      </c>
      <c r="U37" s="221">
        <v>0</v>
      </c>
      <c r="V37" s="221">
        <f>ROUND(E37*U37,2)</f>
        <v>0</v>
      </c>
      <c r="W37" s="221"/>
      <c r="X37" s="221" t="s">
        <v>459</v>
      </c>
      <c r="Y37" s="221" t="s">
        <v>218</v>
      </c>
      <c r="Z37" s="210"/>
      <c r="AA37" s="210"/>
      <c r="AB37" s="210"/>
      <c r="AC37" s="210"/>
      <c r="AD37" s="210"/>
      <c r="AE37" s="210"/>
      <c r="AF37" s="210"/>
      <c r="AG37" s="210" t="s">
        <v>460</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ht="22.5" outlineLevel="1" x14ac:dyDescent="0.2">
      <c r="A38" s="254">
        <v>15</v>
      </c>
      <c r="B38" s="255" t="s">
        <v>462</v>
      </c>
      <c r="C38" s="262" t="s">
        <v>463</v>
      </c>
      <c r="D38" s="256" t="s">
        <v>380</v>
      </c>
      <c r="E38" s="257">
        <v>0.41182000000000002</v>
      </c>
      <c r="F38" s="258"/>
      <c r="G38" s="259">
        <f>ROUND(E38*F38,2)</f>
        <v>0</v>
      </c>
      <c r="H38" s="258"/>
      <c r="I38" s="259">
        <f>ROUND(E38*H38,2)</f>
        <v>0</v>
      </c>
      <c r="J38" s="258"/>
      <c r="K38" s="259">
        <f>ROUND(E38*J38,2)</f>
        <v>0</v>
      </c>
      <c r="L38" s="259">
        <v>21</v>
      </c>
      <c r="M38" s="259">
        <f>G38*(1+L38/100)</f>
        <v>0</v>
      </c>
      <c r="N38" s="257">
        <v>0</v>
      </c>
      <c r="O38" s="257">
        <f>ROUND(E38*N38,2)</f>
        <v>0</v>
      </c>
      <c r="P38" s="257">
        <v>0</v>
      </c>
      <c r="Q38" s="257">
        <f>ROUND(E38*P38,2)</f>
        <v>0</v>
      </c>
      <c r="R38" s="259" t="s">
        <v>464</v>
      </c>
      <c r="S38" s="259" t="s">
        <v>238</v>
      </c>
      <c r="T38" s="260" t="s">
        <v>238</v>
      </c>
      <c r="U38" s="221">
        <v>0.93300000000000005</v>
      </c>
      <c r="V38" s="221">
        <f>ROUND(E38*U38,2)</f>
        <v>0.38</v>
      </c>
      <c r="W38" s="221"/>
      <c r="X38" s="221" t="s">
        <v>459</v>
      </c>
      <c r="Y38" s="221" t="s">
        <v>218</v>
      </c>
      <c r="Z38" s="210"/>
      <c r="AA38" s="210"/>
      <c r="AB38" s="210"/>
      <c r="AC38" s="210"/>
      <c r="AD38" s="210"/>
      <c r="AE38" s="210"/>
      <c r="AF38" s="210"/>
      <c r="AG38" s="210" t="s">
        <v>460</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36">
        <v>16</v>
      </c>
      <c r="B39" s="237" t="s">
        <v>469</v>
      </c>
      <c r="C39" s="247" t="s">
        <v>470</v>
      </c>
      <c r="D39" s="238" t="s">
        <v>380</v>
      </c>
      <c r="E39" s="239">
        <v>20.591000000000001</v>
      </c>
      <c r="F39" s="240"/>
      <c r="G39" s="241">
        <f>ROUND(E39*F39,2)</f>
        <v>0</v>
      </c>
      <c r="H39" s="240"/>
      <c r="I39" s="241">
        <f>ROUND(E39*H39,2)</f>
        <v>0</v>
      </c>
      <c r="J39" s="240"/>
      <c r="K39" s="241">
        <f>ROUND(E39*J39,2)</f>
        <v>0</v>
      </c>
      <c r="L39" s="241">
        <v>21</v>
      </c>
      <c r="M39" s="241">
        <f>G39*(1+L39/100)</f>
        <v>0</v>
      </c>
      <c r="N39" s="239">
        <v>0</v>
      </c>
      <c r="O39" s="239">
        <f>ROUND(E39*N39,2)</f>
        <v>0</v>
      </c>
      <c r="P39" s="239">
        <v>0</v>
      </c>
      <c r="Q39" s="239">
        <f>ROUND(E39*P39,2)</f>
        <v>0</v>
      </c>
      <c r="R39" s="241"/>
      <c r="S39" s="241" t="s">
        <v>238</v>
      </c>
      <c r="T39" s="242" t="s">
        <v>216</v>
      </c>
      <c r="U39" s="221">
        <v>0</v>
      </c>
      <c r="V39" s="221">
        <f>ROUND(E39*U39,2)</f>
        <v>0</v>
      </c>
      <c r="W39" s="221"/>
      <c r="X39" s="221" t="s">
        <v>459</v>
      </c>
      <c r="Y39" s="221" t="s">
        <v>218</v>
      </c>
      <c r="Z39" s="210"/>
      <c r="AA39" s="210"/>
      <c r="AB39" s="210"/>
      <c r="AC39" s="210"/>
      <c r="AD39" s="210"/>
      <c r="AE39" s="210"/>
      <c r="AF39" s="210"/>
      <c r="AG39" s="210" t="s">
        <v>460</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2" x14ac:dyDescent="0.2">
      <c r="A40" s="217"/>
      <c r="B40" s="218"/>
      <c r="C40" s="248" t="s">
        <v>509</v>
      </c>
      <c r="D40" s="243"/>
      <c r="E40" s="243"/>
      <c r="F40" s="243"/>
      <c r="G40" s="243"/>
      <c r="H40" s="221"/>
      <c r="I40" s="221"/>
      <c r="J40" s="221"/>
      <c r="K40" s="221"/>
      <c r="L40" s="221"/>
      <c r="M40" s="221"/>
      <c r="N40" s="220"/>
      <c r="O40" s="220"/>
      <c r="P40" s="220"/>
      <c r="Q40" s="220"/>
      <c r="R40" s="221"/>
      <c r="S40" s="221"/>
      <c r="T40" s="221"/>
      <c r="U40" s="221"/>
      <c r="V40" s="221"/>
      <c r="W40" s="221"/>
      <c r="X40" s="221"/>
      <c r="Y40" s="221"/>
      <c r="Z40" s="210"/>
      <c r="AA40" s="210"/>
      <c r="AB40" s="210"/>
      <c r="AC40" s="210"/>
      <c r="AD40" s="210"/>
      <c r="AE40" s="210"/>
      <c r="AF40" s="210"/>
      <c r="AG40" s="210" t="s">
        <v>221</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54">
        <v>17</v>
      </c>
      <c r="B41" s="255" t="s">
        <v>472</v>
      </c>
      <c r="C41" s="262" t="s">
        <v>473</v>
      </c>
      <c r="D41" s="256" t="s">
        <v>380</v>
      </c>
      <c r="E41" s="257">
        <v>0.41182000000000002</v>
      </c>
      <c r="F41" s="258"/>
      <c r="G41" s="259">
        <f>ROUND(E41*F41,2)</f>
        <v>0</v>
      </c>
      <c r="H41" s="258"/>
      <c r="I41" s="259">
        <f>ROUND(E41*H41,2)</f>
        <v>0</v>
      </c>
      <c r="J41" s="258"/>
      <c r="K41" s="259">
        <f>ROUND(E41*J41,2)</f>
        <v>0</v>
      </c>
      <c r="L41" s="259">
        <v>21</v>
      </c>
      <c r="M41" s="259">
        <f>G41*(1+L41/100)</f>
        <v>0</v>
      </c>
      <c r="N41" s="257">
        <v>0</v>
      </c>
      <c r="O41" s="257">
        <f>ROUND(E41*N41,2)</f>
        <v>0</v>
      </c>
      <c r="P41" s="257">
        <v>0</v>
      </c>
      <c r="Q41" s="257">
        <f>ROUND(E41*P41,2)</f>
        <v>0</v>
      </c>
      <c r="R41" s="259"/>
      <c r="S41" s="259" t="s">
        <v>238</v>
      </c>
      <c r="T41" s="260" t="s">
        <v>216</v>
      </c>
      <c r="U41" s="221">
        <v>0</v>
      </c>
      <c r="V41" s="221">
        <f>ROUND(E41*U41,2)</f>
        <v>0</v>
      </c>
      <c r="W41" s="221"/>
      <c r="X41" s="221" t="s">
        <v>459</v>
      </c>
      <c r="Y41" s="221" t="s">
        <v>218</v>
      </c>
      <c r="Z41" s="210"/>
      <c r="AA41" s="210"/>
      <c r="AB41" s="210"/>
      <c r="AC41" s="210"/>
      <c r="AD41" s="210"/>
      <c r="AE41" s="210"/>
      <c r="AF41" s="210"/>
      <c r="AG41" s="210" t="s">
        <v>460</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54">
        <v>18</v>
      </c>
      <c r="B42" s="255" t="s">
        <v>474</v>
      </c>
      <c r="C42" s="262" t="s">
        <v>475</v>
      </c>
      <c r="D42" s="256" t="s">
        <v>380</v>
      </c>
      <c r="E42" s="257">
        <v>2.47092</v>
      </c>
      <c r="F42" s="258"/>
      <c r="G42" s="259">
        <f>ROUND(E42*F42,2)</f>
        <v>0</v>
      </c>
      <c r="H42" s="258"/>
      <c r="I42" s="259">
        <f>ROUND(E42*H42,2)</f>
        <v>0</v>
      </c>
      <c r="J42" s="258"/>
      <c r="K42" s="259">
        <f>ROUND(E42*J42,2)</f>
        <v>0</v>
      </c>
      <c r="L42" s="259">
        <v>21</v>
      </c>
      <c r="M42" s="259">
        <f>G42*(1+L42/100)</f>
        <v>0</v>
      </c>
      <c r="N42" s="257">
        <v>0</v>
      </c>
      <c r="O42" s="257">
        <f>ROUND(E42*N42,2)</f>
        <v>0</v>
      </c>
      <c r="P42" s="257">
        <v>0</v>
      </c>
      <c r="Q42" s="257">
        <f>ROUND(E42*P42,2)</f>
        <v>0</v>
      </c>
      <c r="R42" s="259"/>
      <c r="S42" s="259" t="s">
        <v>238</v>
      </c>
      <c r="T42" s="260" t="s">
        <v>216</v>
      </c>
      <c r="U42" s="221">
        <v>0</v>
      </c>
      <c r="V42" s="221">
        <f>ROUND(E42*U42,2)</f>
        <v>0</v>
      </c>
      <c r="W42" s="221"/>
      <c r="X42" s="221" t="s">
        <v>459</v>
      </c>
      <c r="Y42" s="221" t="s">
        <v>218</v>
      </c>
      <c r="Z42" s="210"/>
      <c r="AA42" s="210"/>
      <c r="AB42" s="210"/>
      <c r="AC42" s="210"/>
      <c r="AD42" s="210"/>
      <c r="AE42" s="210"/>
      <c r="AF42" s="210"/>
      <c r="AG42" s="210" t="s">
        <v>460</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36">
        <v>19</v>
      </c>
      <c r="B43" s="237" t="s">
        <v>510</v>
      </c>
      <c r="C43" s="247" t="s">
        <v>511</v>
      </c>
      <c r="D43" s="238" t="s">
        <v>380</v>
      </c>
      <c r="E43" s="239">
        <v>0.41182000000000002</v>
      </c>
      <c r="F43" s="240"/>
      <c r="G43" s="241">
        <f>ROUND(E43*F43,2)</f>
        <v>0</v>
      </c>
      <c r="H43" s="240"/>
      <c r="I43" s="241">
        <f>ROUND(E43*H43,2)</f>
        <v>0</v>
      </c>
      <c r="J43" s="240"/>
      <c r="K43" s="241">
        <f>ROUND(E43*J43,2)</f>
        <v>0</v>
      </c>
      <c r="L43" s="241">
        <v>21</v>
      </c>
      <c r="M43" s="241">
        <f>G43*(1+L43/100)</f>
        <v>0</v>
      </c>
      <c r="N43" s="239">
        <v>0</v>
      </c>
      <c r="O43" s="239">
        <f>ROUND(E43*N43,2)</f>
        <v>0</v>
      </c>
      <c r="P43" s="239">
        <v>0</v>
      </c>
      <c r="Q43" s="239">
        <f>ROUND(E43*P43,2)</f>
        <v>0</v>
      </c>
      <c r="R43" s="241"/>
      <c r="S43" s="241" t="s">
        <v>238</v>
      </c>
      <c r="T43" s="242" t="s">
        <v>216</v>
      </c>
      <c r="U43" s="221">
        <v>0</v>
      </c>
      <c r="V43" s="221">
        <f>ROUND(E43*U43,2)</f>
        <v>0</v>
      </c>
      <c r="W43" s="221"/>
      <c r="X43" s="221" t="s">
        <v>459</v>
      </c>
      <c r="Y43" s="221" t="s">
        <v>218</v>
      </c>
      <c r="Z43" s="210"/>
      <c r="AA43" s="210"/>
      <c r="AB43" s="210"/>
      <c r="AC43" s="210"/>
      <c r="AD43" s="210"/>
      <c r="AE43" s="210"/>
      <c r="AF43" s="210"/>
      <c r="AG43" s="210" t="s">
        <v>460</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2" x14ac:dyDescent="0.2">
      <c r="A44" s="217"/>
      <c r="B44" s="218"/>
      <c r="C44" s="248" t="s">
        <v>512</v>
      </c>
      <c r="D44" s="243"/>
      <c r="E44" s="243"/>
      <c r="F44" s="243"/>
      <c r="G44" s="243"/>
      <c r="H44" s="221"/>
      <c r="I44" s="221"/>
      <c r="J44" s="221"/>
      <c r="K44" s="221"/>
      <c r="L44" s="221"/>
      <c r="M44" s="221"/>
      <c r="N44" s="220"/>
      <c r="O44" s="220"/>
      <c r="P44" s="220"/>
      <c r="Q44" s="220"/>
      <c r="R44" s="221"/>
      <c r="S44" s="221"/>
      <c r="T44" s="221"/>
      <c r="U44" s="221"/>
      <c r="V44" s="221"/>
      <c r="W44" s="221"/>
      <c r="X44" s="221"/>
      <c r="Y44" s="221"/>
      <c r="Z44" s="210"/>
      <c r="AA44" s="210"/>
      <c r="AB44" s="210"/>
      <c r="AC44" s="210"/>
      <c r="AD44" s="210"/>
      <c r="AE44" s="210"/>
      <c r="AF44" s="210"/>
      <c r="AG44" s="210" t="s">
        <v>221</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x14ac:dyDescent="0.2">
      <c r="A45" s="3"/>
      <c r="B45" s="4"/>
      <c r="C45" s="251"/>
      <c r="D45" s="6"/>
      <c r="E45" s="3"/>
      <c r="F45" s="3"/>
      <c r="G45" s="3"/>
      <c r="H45" s="3"/>
      <c r="I45" s="3"/>
      <c r="J45" s="3"/>
      <c r="K45" s="3"/>
      <c r="L45" s="3"/>
      <c r="M45" s="3"/>
      <c r="N45" s="3"/>
      <c r="O45" s="3"/>
      <c r="P45" s="3"/>
      <c r="Q45" s="3"/>
      <c r="R45" s="3"/>
      <c r="S45" s="3"/>
      <c r="T45" s="3"/>
      <c r="U45" s="3"/>
      <c r="V45" s="3"/>
      <c r="W45" s="3"/>
      <c r="X45" s="3"/>
      <c r="Y45" s="3"/>
      <c r="AE45">
        <v>12</v>
      </c>
      <c r="AF45">
        <v>21</v>
      </c>
      <c r="AG45" t="s">
        <v>196</v>
      </c>
    </row>
    <row r="46" spans="1:60" x14ac:dyDescent="0.2">
      <c r="A46" s="213"/>
      <c r="B46" s="214" t="s">
        <v>29</v>
      </c>
      <c r="C46" s="252"/>
      <c r="D46" s="215"/>
      <c r="E46" s="216"/>
      <c r="F46" s="216"/>
      <c r="G46" s="235">
        <f>G8+G35</f>
        <v>0</v>
      </c>
      <c r="H46" s="3"/>
      <c r="I46" s="3"/>
      <c r="J46" s="3"/>
      <c r="K46" s="3"/>
      <c r="L46" s="3"/>
      <c r="M46" s="3"/>
      <c r="N46" s="3"/>
      <c r="O46" s="3"/>
      <c r="P46" s="3"/>
      <c r="Q46" s="3"/>
      <c r="R46" s="3"/>
      <c r="S46" s="3"/>
      <c r="T46" s="3"/>
      <c r="U46" s="3"/>
      <c r="V46" s="3"/>
      <c r="W46" s="3"/>
      <c r="X46" s="3"/>
      <c r="Y46" s="3"/>
      <c r="AE46">
        <f>SUMIF(L7:L44,AE45,G7:G44)</f>
        <v>0</v>
      </c>
      <c r="AF46">
        <f>SUMIF(L7:L44,AF45,G7:G44)</f>
        <v>0</v>
      </c>
      <c r="AG46" t="s">
        <v>255</v>
      </c>
    </row>
    <row r="47" spans="1:60" x14ac:dyDescent="0.2">
      <c r="C47" s="253"/>
      <c r="D47" s="10"/>
      <c r="AG47" t="s">
        <v>257</v>
      </c>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Cmtp3Rib4WbPgvBCRrK+WIkoD2ldRYeAzsgd3SspMMeug/bHv4krFB5LA0tp0RxonWKH5JU3L5oDbWbJP591YA==" saltValue="bCML2m3PdlkEYuNOXkv5OQ==" spinCount="100000" sheet="1" formatRows="0"/>
  <mergeCells count="9">
    <mergeCell ref="C18:G18"/>
    <mergeCell ref="C40:G40"/>
    <mergeCell ref="C44:G44"/>
    <mergeCell ref="A1:G1"/>
    <mergeCell ref="C2:G2"/>
    <mergeCell ref="C3:G3"/>
    <mergeCell ref="C4:G4"/>
    <mergeCell ref="C12:G12"/>
    <mergeCell ref="C15:G15"/>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1A434-9CBE-41B5-9997-88F948F4EE50}">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54</v>
      </c>
      <c r="C4" s="202" t="s">
        <v>55</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97</v>
      </c>
      <c r="C8" s="246" t="s">
        <v>98</v>
      </c>
      <c r="D8" s="231"/>
      <c r="E8" s="232"/>
      <c r="F8" s="233"/>
      <c r="G8" s="233">
        <f>SUMIF(AG9:AG57,"&lt;&gt;NOR",G9:G57)</f>
        <v>0</v>
      </c>
      <c r="H8" s="233"/>
      <c r="I8" s="233">
        <f>SUM(I9:I57)</f>
        <v>0</v>
      </c>
      <c r="J8" s="233"/>
      <c r="K8" s="233">
        <f>SUM(K9:K57)</f>
        <v>0</v>
      </c>
      <c r="L8" s="233"/>
      <c r="M8" s="233">
        <f>SUM(M9:M57)</f>
        <v>0</v>
      </c>
      <c r="N8" s="232"/>
      <c r="O8" s="232">
        <f>SUM(O9:O57)</f>
        <v>0.05</v>
      </c>
      <c r="P8" s="232"/>
      <c r="Q8" s="232">
        <f>SUM(Q9:Q57)</f>
        <v>22.880000000000003</v>
      </c>
      <c r="R8" s="233"/>
      <c r="S8" s="233"/>
      <c r="T8" s="234"/>
      <c r="U8" s="228"/>
      <c r="V8" s="228">
        <f>SUM(V9:V57)</f>
        <v>0</v>
      </c>
      <c r="W8" s="228"/>
      <c r="X8" s="228"/>
      <c r="Y8" s="228"/>
      <c r="AG8" t="s">
        <v>211</v>
      </c>
    </row>
    <row r="9" spans="1:60" outlineLevel="1" x14ac:dyDescent="0.2">
      <c r="A9" s="236">
        <v>1</v>
      </c>
      <c r="B9" s="237" t="s">
        <v>513</v>
      </c>
      <c r="C9" s="247" t="s">
        <v>514</v>
      </c>
      <c r="D9" s="238" t="s">
        <v>297</v>
      </c>
      <c r="E9" s="239">
        <v>40</v>
      </c>
      <c r="F9" s="240"/>
      <c r="G9" s="241">
        <f>ROUND(E9*F9,2)</f>
        <v>0</v>
      </c>
      <c r="H9" s="240"/>
      <c r="I9" s="241">
        <f>ROUND(E9*H9,2)</f>
        <v>0</v>
      </c>
      <c r="J9" s="240"/>
      <c r="K9" s="241">
        <f>ROUND(E9*J9,2)</f>
        <v>0</v>
      </c>
      <c r="L9" s="241">
        <v>21</v>
      </c>
      <c r="M9" s="241">
        <f>G9*(1+L9/100)</f>
        <v>0</v>
      </c>
      <c r="N9" s="239">
        <v>0</v>
      </c>
      <c r="O9" s="239">
        <f>ROUND(E9*N9,2)</f>
        <v>0</v>
      </c>
      <c r="P9" s="239">
        <v>0.44</v>
      </c>
      <c r="Q9" s="239">
        <f>ROUND(E9*P9,2)</f>
        <v>17.600000000000001</v>
      </c>
      <c r="R9" s="241"/>
      <c r="S9" s="241" t="s">
        <v>238</v>
      </c>
      <c r="T9" s="242" t="s">
        <v>216</v>
      </c>
      <c r="U9" s="221">
        <v>0</v>
      </c>
      <c r="V9" s="221">
        <f>ROUND(E9*U9,2)</f>
        <v>0</v>
      </c>
      <c r="W9" s="221"/>
      <c r="X9" s="221" t="s">
        <v>217</v>
      </c>
      <c r="Y9" s="221" t="s">
        <v>218</v>
      </c>
      <c r="Z9" s="210"/>
      <c r="AA9" s="210"/>
      <c r="AB9" s="210"/>
      <c r="AC9" s="210"/>
      <c r="AD9" s="210"/>
      <c r="AE9" s="210"/>
      <c r="AF9" s="210"/>
      <c r="AG9" s="210" t="s">
        <v>234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9" t="s">
        <v>515</v>
      </c>
      <c r="D10" s="226"/>
      <c r="E10" s="227">
        <v>40</v>
      </c>
      <c r="F10" s="221"/>
      <c r="G10" s="221"/>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222</v>
      </c>
      <c r="AH10" s="210">
        <v>0</v>
      </c>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36">
        <v>2</v>
      </c>
      <c r="B11" s="237" t="s">
        <v>516</v>
      </c>
      <c r="C11" s="247" t="s">
        <v>517</v>
      </c>
      <c r="D11" s="238" t="s">
        <v>297</v>
      </c>
      <c r="E11" s="239">
        <v>40</v>
      </c>
      <c r="F11" s="240"/>
      <c r="G11" s="241">
        <f>ROUND(E11*F11,2)</f>
        <v>0</v>
      </c>
      <c r="H11" s="240"/>
      <c r="I11" s="241">
        <f>ROUND(E11*H11,2)</f>
        <v>0</v>
      </c>
      <c r="J11" s="240"/>
      <c r="K11" s="241">
        <f>ROUND(E11*J11,2)</f>
        <v>0</v>
      </c>
      <c r="L11" s="241">
        <v>21</v>
      </c>
      <c r="M11" s="241">
        <f>G11*(1+L11/100)</f>
        <v>0</v>
      </c>
      <c r="N11" s="239">
        <v>0</v>
      </c>
      <c r="O11" s="239">
        <f>ROUND(E11*N11,2)</f>
        <v>0</v>
      </c>
      <c r="P11" s="239">
        <v>0.13200000000000001</v>
      </c>
      <c r="Q11" s="239">
        <f>ROUND(E11*P11,2)</f>
        <v>5.28</v>
      </c>
      <c r="R11" s="241"/>
      <c r="S11" s="241" t="s">
        <v>238</v>
      </c>
      <c r="T11" s="242" t="s">
        <v>216</v>
      </c>
      <c r="U11" s="221">
        <v>0</v>
      </c>
      <c r="V11" s="221">
        <f>ROUND(E11*U11,2)</f>
        <v>0</v>
      </c>
      <c r="W11" s="221"/>
      <c r="X11" s="221" t="s">
        <v>217</v>
      </c>
      <c r="Y11" s="221" t="s">
        <v>218</v>
      </c>
      <c r="Z11" s="210"/>
      <c r="AA11" s="210"/>
      <c r="AB11" s="210"/>
      <c r="AC11" s="210"/>
      <c r="AD11" s="210"/>
      <c r="AE11" s="210"/>
      <c r="AF11" s="210"/>
      <c r="AG11" s="210" t="s">
        <v>234</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2" x14ac:dyDescent="0.2">
      <c r="A12" s="217"/>
      <c r="B12" s="218"/>
      <c r="C12" s="249" t="s">
        <v>515</v>
      </c>
      <c r="D12" s="226"/>
      <c r="E12" s="227">
        <v>40</v>
      </c>
      <c r="F12" s="221"/>
      <c r="G12" s="221"/>
      <c r="H12" s="221"/>
      <c r="I12" s="221"/>
      <c r="J12" s="221"/>
      <c r="K12" s="221"/>
      <c r="L12" s="221"/>
      <c r="M12" s="221"/>
      <c r="N12" s="220"/>
      <c r="O12" s="220"/>
      <c r="P12" s="220"/>
      <c r="Q12" s="220"/>
      <c r="R12" s="221"/>
      <c r="S12" s="221"/>
      <c r="T12" s="221"/>
      <c r="U12" s="221"/>
      <c r="V12" s="221"/>
      <c r="W12" s="221"/>
      <c r="X12" s="221"/>
      <c r="Y12" s="221"/>
      <c r="Z12" s="210"/>
      <c r="AA12" s="210"/>
      <c r="AB12" s="210"/>
      <c r="AC12" s="210"/>
      <c r="AD12" s="210"/>
      <c r="AE12" s="210"/>
      <c r="AF12" s="210"/>
      <c r="AG12" s="210" t="s">
        <v>222</v>
      </c>
      <c r="AH12" s="210">
        <v>0</v>
      </c>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36">
        <v>3</v>
      </c>
      <c r="B13" s="237" t="s">
        <v>518</v>
      </c>
      <c r="C13" s="247" t="s">
        <v>519</v>
      </c>
      <c r="D13" s="238" t="s">
        <v>520</v>
      </c>
      <c r="E13" s="239">
        <v>336</v>
      </c>
      <c r="F13" s="240"/>
      <c r="G13" s="241">
        <f>ROUND(E13*F13,2)</f>
        <v>0</v>
      </c>
      <c r="H13" s="240"/>
      <c r="I13" s="241">
        <f>ROUND(E13*H13,2)</f>
        <v>0</v>
      </c>
      <c r="J13" s="240"/>
      <c r="K13" s="241">
        <f>ROUND(E13*J13,2)</f>
        <v>0</v>
      </c>
      <c r="L13" s="241">
        <v>21</v>
      </c>
      <c r="M13" s="241">
        <f>G13*(1+L13/100)</f>
        <v>0</v>
      </c>
      <c r="N13" s="239">
        <v>0</v>
      </c>
      <c r="O13" s="239">
        <f>ROUND(E13*N13,2)</f>
        <v>0</v>
      </c>
      <c r="P13" s="239">
        <v>0</v>
      </c>
      <c r="Q13" s="239">
        <f>ROUND(E13*P13,2)</f>
        <v>0</v>
      </c>
      <c r="R13" s="241"/>
      <c r="S13" s="241" t="s">
        <v>238</v>
      </c>
      <c r="T13" s="242" t="s">
        <v>216</v>
      </c>
      <c r="U13" s="221">
        <v>0</v>
      </c>
      <c r="V13" s="221">
        <f>ROUND(E13*U13,2)</f>
        <v>0</v>
      </c>
      <c r="W13" s="221"/>
      <c r="X13" s="221" t="s">
        <v>217</v>
      </c>
      <c r="Y13" s="221" t="s">
        <v>218</v>
      </c>
      <c r="Z13" s="210"/>
      <c r="AA13" s="210"/>
      <c r="AB13" s="210"/>
      <c r="AC13" s="210"/>
      <c r="AD13" s="210"/>
      <c r="AE13" s="210"/>
      <c r="AF13" s="210"/>
      <c r="AG13" s="210" t="s">
        <v>219</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2" x14ac:dyDescent="0.2">
      <c r="A14" s="217"/>
      <c r="B14" s="218"/>
      <c r="C14" s="248" t="s">
        <v>521</v>
      </c>
      <c r="D14" s="243"/>
      <c r="E14" s="243"/>
      <c r="F14" s="243"/>
      <c r="G14" s="243"/>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221</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2" x14ac:dyDescent="0.2">
      <c r="A15" s="217"/>
      <c r="B15" s="218"/>
      <c r="C15" s="249" t="s">
        <v>522</v>
      </c>
      <c r="D15" s="226"/>
      <c r="E15" s="227">
        <v>336</v>
      </c>
      <c r="F15" s="221"/>
      <c r="G15" s="221"/>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222</v>
      </c>
      <c r="AH15" s="210">
        <v>0</v>
      </c>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36">
        <v>4</v>
      </c>
      <c r="B16" s="237" t="s">
        <v>523</v>
      </c>
      <c r="C16" s="247" t="s">
        <v>524</v>
      </c>
      <c r="D16" s="238" t="s">
        <v>310</v>
      </c>
      <c r="E16" s="239">
        <v>1.5</v>
      </c>
      <c r="F16" s="240"/>
      <c r="G16" s="241">
        <f>ROUND(E16*F16,2)</f>
        <v>0</v>
      </c>
      <c r="H16" s="240"/>
      <c r="I16" s="241">
        <f>ROUND(E16*H16,2)</f>
        <v>0</v>
      </c>
      <c r="J16" s="240"/>
      <c r="K16" s="241">
        <f>ROUND(E16*J16,2)</f>
        <v>0</v>
      </c>
      <c r="L16" s="241">
        <v>21</v>
      </c>
      <c r="M16" s="241">
        <f>G16*(1+L16/100)</f>
        <v>0</v>
      </c>
      <c r="N16" s="239">
        <v>0</v>
      </c>
      <c r="O16" s="239">
        <f>ROUND(E16*N16,2)</f>
        <v>0</v>
      </c>
      <c r="P16" s="239">
        <v>0</v>
      </c>
      <c r="Q16" s="239">
        <f>ROUND(E16*P16,2)</f>
        <v>0</v>
      </c>
      <c r="R16" s="241"/>
      <c r="S16" s="241" t="s">
        <v>238</v>
      </c>
      <c r="T16" s="242" t="s">
        <v>216</v>
      </c>
      <c r="U16" s="221">
        <v>0</v>
      </c>
      <c r="V16" s="221">
        <f>ROUND(E16*U16,2)</f>
        <v>0</v>
      </c>
      <c r="W16" s="221"/>
      <c r="X16" s="221" t="s">
        <v>217</v>
      </c>
      <c r="Y16" s="221" t="s">
        <v>218</v>
      </c>
      <c r="Z16" s="210"/>
      <c r="AA16" s="210"/>
      <c r="AB16" s="210"/>
      <c r="AC16" s="210"/>
      <c r="AD16" s="210"/>
      <c r="AE16" s="210"/>
      <c r="AF16" s="210"/>
      <c r="AG16" s="210" t="s">
        <v>234</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49" t="s">
        <v>525</v>
      </c>
      <c r="D17" s="226"/>
      <c r="E17" s="227">
        <v>1.5</v>
      </c>
      <c r="F17" s="221"/>
      <c r="G17" s="221"/>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36">
        <v>5</v>
      </c>
      <c r="B18" s="237" t="s">
        <v>526</v>
      </c>
      <c r="C18" s="247" t="s">
        <v>527</v>
      </c>
      <c r="D18" s="238" t="s">
        <v>310</v>
      </c>
      <c r="E18" s="239">
        <v>0.5</v>
      </c>
      <c r="F18" s="240"/>
      <c r="G18" s="241">
        <f>ROUND(E18*F18,2)</f>
        <v>0</v>
      </c>
      <c r="H18" s="240"/>
      <c r="I18" s="241">
        <f>ROUND(E18*H18,2)</f>
        <v>0</v>
      </c>
      <c r="J18" s="240"/>
      <c r="K18" s="241">
        <f>ROUND(E18*J18,2)</f>
        <v>0</v>
      </c>
      <c r="L18" s="241">
        <v>21</v>
      </c>
      <c r="M18" s="241">
        <f>G18*(1+L18/100)</f>
        <v>0</v>
      </c>
      <c r="N18" s="239">
        <v>0</v>
      </c>
      <c r="O18" s="239">
        <f>ROUND(E18*N18,2)</f>
        <v>0</v>
      </c>
      <c r="P18" s="239">
        <v>0</v>
      </c>
      <c r="Q18" s="239">
        <f>ROUND(E18*P18,2)</f>
        <v>0</v>
      </c>
      <c r="R18" s="241"/>
      <c r="S18" s="241" t="s">
        <v>238</v>
      </c>
      <c r="T18" s="242" t="s">
        <v>216</v>
      </c>
      <c r="U18" s="221">
        <v>0</v>
      </c>
      <c r="V18" s="221">
        <f>ROUND(E18*U18,2)</f>
        <v>0</v>
      </c>
      <c r="W18" s="221"/>
      <c r="X18" s="221" t="s">
        <v>217</v>
      </c>
      <c r="Y18" s="221" t="s">
        <v>218</v>
      </c>
      <c r="Z18" s="210"/>
      <c r="AA18" s="210"/>
      <c r="AB18" s="210"/>
      <c r="AC18" s="210"/>
      <c r="AD18" s="210"/>
      <c r="AE18" s="210"/>
      <c r="AF18" s="210"/>
      <c r="AG18" s="210" t="s">
        <v>234</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2" x14ac:dyDescent="0.2">
      <c r="A19" s="217"/>
      <c r="B19" s="218"/>
      <c r="C19" s="249" t="s">
        <v>528</v>
      </c>
      <c r="D19" s="226"/>
      <c r="E19" s="227">
        <v>0.5</v>
      </c>
      <c r="F19" s="221"/>
      <c r="G19" s="221"/>
      <c r="H19" s="221"/>
      <c r="I19" s="221"/>
      <c r="J19" s="221"/>
      <c r="K19" s="221"/>
      <c r="L19" s="221"/>
      <c r="M19" s="221"/>
      <c r="N19" s="220"/>
      <c r="O19" s="220"/>
      <c r="P19" s="220"/>
      <c r="Q19" s="220"/>
      <c r="R19" s="221"/>
      <c r="S19" s="221"/>
      <c r="T19" s="221"/>
      <c r="U19" s="221"/>
      <c r="V19" s="221"/>
      <c r="W19" s="221"/>
      <c r="X19" s="221"/>
      <c r="Y19" s="221"/>
      <c r="Z19" s="210"/>
      <c r="AA19" s="210"/>
      <c r="AB19" s="210"/>
      <c r="AC19" s="210"/>
      <c r="AD19" s="210"/>
      <c r="AE19" s="210"/>
      <c r="AF19" s="210"/>
      <c r="AG19" s="210" t="s">
        <v>222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36">
        <v>6</v>
      </c>
      <c r="B20" s="237" t="s">
        <v>529</v>
      </c>
      <c r="C20" s="247" t="s">
        <v>530</v>
      </c>
      <c r="D20" s="238" t="s">
        <v>310</v>
      </c>
      <c r="E20" s="239">
        <v>12.375</v>
      </c>
      <c r="F20" s="240"/>
      <c r="G20" s="241">
        <f>ROUND(E20*F20,2)</f>
        <v>0</v>
      </c>
      <c r="H20" s="240"/>
      <c r="I20" s="241">
        <f>ROUND(E20*H20,2)</f>
        <v>0</v>
      </c>
      <c r="J20" s="240"/>
      <c r="K20" s="241">
        <f>ROUND(E20*J20,2)</f>
        <v>0</v>
      </c>
      <c r="L20" s="241">
        <v>21</v>
      </c>
      <c r="M20" s="241">
        <f>G20*(1+L20/100)</f>
        <v>0</v>
      </c>
      <c r="N20" s="239">
        <v>0</v>
      </c>
      <c r="O20" s="239">
        <f>ROUND(E20*N20,2)</f>
        <v>0</v>
      </c>
      <c r="P20" s="239">
        <v>0</v>
      </c>
      <c r="Q20" s="239">
        <f>ROUND(E20*P20,2)</f>
        <v>0</v>
      </c>
      <c r="R20" s="241"/>
      <c r="S20" s="241" t="s">
        <v>238</v>
      </c>
      <c r="T20" s="242" t="s">
        <v>216</v>
      </c>
      <c r="U20" s="221">
        <v>0</v>
      </c>
      <c r="V20" s="221">
        <f>ROUND(E20*U20,2)</f>
        <v>0</v>
      </c>
      <c r="W20" s="221"/>
      <c r="X20" s="221" t="s">
        <v>217</v>
      </c>
      <c r="Y20" s="221" t="s">
        <v>218</v>
      </c>
      <c r="Z20" s="210"/>
      <c r="AA20" s="210"/>
      <c r="AB20" s="210"/>
      <c r="AC20" s="210"/>
      <c r="AD20" s="210"/>
      <c r="AE20" s="210"/>
      <c r="AF20" s="210"/>
      <c r="AG20" s="210" t="s">
        <v>234</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9" t="s">
        <v>531</v>
      </c>
      <c r="D21" s="226"/>
      <c r="E21" s="227">
        <v>12.38</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7</v>
      </c>
      <c r="B22" s="237" t="s">
        <v>532</v>
      </c>
      <c r="C22" s="247" t="s">
        <v>533</v>
      </c>
      <c r="D22" s="238" t="s">
        <v>310</v>
      </c>
      <c r="E22" s="239">
        <v>123.75</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238</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ht="45" outlineLevel="2" x14ac:dyDescent="0.2">
      <c r="A23" s="217"/>
      <c r="B23" s="218"/>
      <c r="C23" s="248" t="s">
        <v>534</v>
      </c>
      <c r="D23" s="243"/>
      <c r="E23" s="243"/>
      <c r="F23" s="243"/>
      <c r="G23" s="243"/>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221</v>
      </c>
      <c r="AH23" s="210"/>
      <c r="AI23" s="210"/>
      <c r="AJ23" s="210"/>
      <c r="AK23" s="210"/>
      <c r="AL23" s="210"/>
      <c r="AM23" s="210"/>
      <c r="AN23" s="210"/>
      <c r="AO23" s="210"/>
      <c r="AP23" s="210"/>
      <c r="AQ23" s="210"/>
      <c r="AR23" s="210"/>
      <c r="AS23" s="210"/>
      <c r="AT23" s="210"/>
      <c r="AU23" s="210"/>
      <c r="AV23" s="210"/>
      <c r="AW23" s="210"/>
      <c r="AX23" s="210"/>
      <c r="AY23" s="210"/>
      <c r="AZ23" s="210"/>
      <c r="BA23" s="245" t="str">
        <f>C23</f>
        <v>Položka obsahuje hloubení jámy traktorbagrem, naložení výkopku na dopravní prostředek pro svislé, nebo vodorovné přemístění, popř. přemístění výkopku do 3 m (po povrchu území), případné zajištění rypadel polštáři, udržování pracoviště a ochranu výkopiště proti stékání srážkové vody z okolního terénu i s jejím odvodněním, nebo odvedením, přesekání a odstranění kořenů ve výkopišti, odstranění napadávek, urovnání dna výkopu.</v>
      </c>
      <c r="BB23" s="210"/>
      <c r="BC23" s="210"/>
      <c r="BD23" s="210"/>
      <c r="BE23" s="210"/>
      <c r="BF23" s="210"/>
      <c r="BG23" s="210"/>
      <c r="BH23" s="210"/>
    </row>
    <row r="24" spans="1:60" outlineLevel="2" x14ac:dyDescent="0.2">
      <c r="A24" s="217"/>
      <c r="B24" s="218"/>
      <c r="C24" s="249" t="s">
        <v>535</v>
      </c>
      <c r="D24" s="226"/>
      <c r="E24" s="227">
        <v>123.75</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8</v>
      </c>
      <c r="B25" s="237" t="s">
        <v>536</v>
      </c>
      <c r="C25" s="247" t="s">
        <v>537</v>
      </c>
      <c r="D25" s="238" t="s">
        <v>310</v>
      </c>
      <c r="E25" s="239">
        <v>123.75</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238</v>
      </c>
      <c r="T25" s="242" t="s">
        <v>216</v>
      </c>
      <c r="U25" s="221">
        <v>0</v>
      </c>
      <c r="V25" s="221">
        <f>ROUND(E25*U25,2)</f>
        <v>0</v>
      </c>
      <c r="W25" s="221"/>
      <c r="X25" s="221" t="s">
        <v>217</v>
      </c>
      <c r="Y25" s="221" t="s">
        <v>218</v>
      </c>
      <c r="Z25" s="210"/>
      <c r="AA25" s="210"/>
      <c r="AB25" s="210"/>
      <c r="AC25" s="210"/>
      <c r="AD25" s="210"/>
      <c r="AE25" s="210"/>
      <c r="AF25" s="210"/>
      <c r="AG25" s="210" t="s">
        <v>234</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9" t="s">
        <v>535</v>
      </c>
      <c r="D26" s="226"/>
      <c r="E26" s="227">
        <v>123.75</v>
      </c>
      <c r="F26" s="221"/>
      <c r="G26" s="221"/>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222</v>
      </c>
      <c r="AH26" s="210">
        <v>0</v>
      </c>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36">
        <v>9</v>
      </c>
      <c r="B27" s="237" t="s">
        <v>538</v>
      </c>
      <c r="C27" s="247" t="s">
        <v>539</v>
      </c>
      <c r="D27" s="238" t="s">
        <v>310</v>
      </c>
      <c r="E27" s="239">
        <v>6.1875</v>
      </c>
      <c r="F27" s="240"/>
      <c r="G27" s="241">
        <f>ROUND(E27*F27,2)</f>
        <v>0</v>
      </c>
      <c r="H27" s="240"/>
      <c r="I27" s="241">
        <f>ROUND(E27*H27,2)</f>
        <v>0</v>
      </c>
      <c r="J27" s="240"/>
      <c r="K27" s="241">
        <f>ROUND(E27*J27,2)</f>
        <v>0</v>
      </c>
      <c r="L27" s="241">
        <v>21</v>
      </c>
      <c r="M27" s="241">
        <f>G27*(1+L27/100)</f>
        <v>0</v>
      </c>
      <c r="N27" s="239">
        <v>0</v>
      </c>
      <c r="O27" s="239">
        <f>ROUND(E27*N27,2)</f>
        <v>0</v>
      </c>
      <c r="P27" s="239">
        <v>0</v>
      </c>
      <c r="Q27" s="239">
        <f>ROUND(E27*P27,2)</f>
        <v>0</v>
      </c>
      <c r="R27" s="241"/>
      <c r="S27" s="241" t="s">
        <v>238</v>
      </c>
      <c r="T27" s="242" t="s">
        <v>216</v>
      </c>
      <c r="U27" s="221">
        <v>0</v>
      </c>
      <c r="V27" s="221">
        <f>ROUND(E27*U27,2)</f>
        <v>0</v>
      </c>
      <c r="W27" s="221"/>
      <c r="X27" s="221" t="s">
        <v>217</v>
      </c>
      <c r="Y27" s="221" t="s">
        <v>218</v>
      </c>
      <c r="Z27" s="210"/>
      <c r="AA27" s="210"/>
      <c r="AB27" s="210"/>
      <c r="AC27" s="210"/>
      <c r="AD27" s="210"/>
      <c r="AE27" s="210"/>
      <c r="AF27" s="210"/>
      <c r="AG27" s="210" t="s">
        <v>234</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2" x14ac:dyDescent="0.2">
      <c r="A28" s="217"/>
      <c r="B28" s="218"/>
      <c r="C28" s="248" t="s">
        <v>540</v>
      </c>
      <c r="D28" s="243"/>
      <c r="E28" s="243"/>
      <c r="F28" s="243"/>
      <c r="G28" s="243"/>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221</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2" x14ac:dyDescent="0.2">
      <c r="A29" s="217"/>
      <c r="B29" s="218"/>
      <c r="C29" s="249" t="s">
        <v>541</v>
      </c>
      <c r="D29" s="226"/>
      <c r="E29" s="227">
        <v>6.19</v>
      </c>
      <c r="F29" s="221"/>
      <c r="G29" s="221"/>
      <c r="H29" s="221"/>
      <c r="I29" s="221"/>
      <c r="J29" s="221"/>
      <c r="K29" s="221"/>
      <c r="L29" s="221"/>
      <c r="M29" s="221"/>
      <c r="N29" s="220"/>
      <c r="O29" s="220"/>
      <c r="P29" s="220"/>
      <c r="Q29" s="220"/>
      <c r="R29" s="221"/>
      <c r="S29" s="221"/>
      <c r="T29" s="221"/>
      <c r="U29" s="221"/>
      <c r="V29" s="221"/>
      <c r="W29" s="221"/>
      <c r="X29" s="221"/>
      <c r="Y29" s="221"/>
      <c r="Z29" s="210"/>
      <c r="AA29" s="210"/>
      <c r="AB29" s="210"/>
      <c r="AC29" s="210"/>
      <c r="AD29" s="210"/>
      <c r="AE29" s="210"/>
      <c r="AF29" s="210"/>
      <c r="AG29" s="210" t="s">
        <v>222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36">
        <v>10</v>
      </c>
      <c r="B30" s="237" t="s">
        <v>542</v>
      </c>
      <c r="C30" s="247" t="s">
        <v>543</v>
      </c>
      <c r="D30" s="238" t="s">
        <v>297</v>
      </c>
      <c r="E30" s="239">
        <v>70</v>
      </c>
      <c r="F30" s="240"/>
      <c r="G30" s="241">
        <f>ROUND(E30*F30,2)</f>
        <v>0</v>
      </c>
      <c r="H30" s="240"/>
      <c r="I30" s="241">
        <f>ROUND(E30*H30,2)</f>
        <v>0</v>
      </c>
      <c r="J30" s="240"/>
      <c r="K30" s="241">
        <f>ROUND(E30*J30,2)</f>
        <v>0</v>
      </c>
      <c r="L30" s="241">
        <v>21</v>
      </c>
      <c r="M30" s="241">
        <f>G30*(1+L30/100)</f>
        <v>0</v>
      </c>
      <c r="N30" s="239">
        <v>6.9999999999999999E-4</v>
      </c>
      <c r="O30" s="239">
        <f>ROUND(E30*N30,2)</f>
        <v>0.05</v>
      </c>
      <c r="P30" s="239">
        <v>0</v>
      </c>
      <c r="Q30" s="239">
        <f>ROUND(E30*P30,2)</f>
        <v>0</v>
      </c>
      <c r="R30" s="241"/>
      <c r="S30" s="241" t="s">
        <v>238</v>
      </c>
      <c r="T30" s="242" t="s">
        <v>216</v>
      </c>
      <c r="U30" s="221">
        <v>0</v>
      </c>
      <c r="V30" s="221">
        <f>ROUND(E30*U30,2)</f>
        <v>0</v>
      </c>
      <c r="W30" s="221"/>
      <c r="X30" s="221" t="s">
        <v>217</v>
      </c>
      <c r="Y30" s="221" t="s">
        <v>218</v>
      </c>
      <c r="Z30" s="210"/>
      <c r="AA30" s="210"/>
      <c r="AB30" s="210"/>
      <c r="AC30" s="210"/>
      <c r="AD30" s="210"/>
      <c r="AE30" s="210"/>
      <c r="AF30" s="210"/>
      <c r="AG30" s="210" t="s">
        <v>234</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2" x14ac:dyDescent="0.2">
      <c r="A31" s="217"/>
      <c r="B31" s="218"/>
      <c r="C31" s="249" t="s">
        <v>544</v>
      </c>
      <c r="D31" s="226"/>
      <c r="E31" s="227">
        <v>70</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6">
        <v>11</v>
      </c>
      <c r="B32" s="237" t="s">
        <v>545</v>
      </c>
      <c r="C32" s="247" t="s">
        <v>546</v>
      </c>
      <c r="D32" s="238" t="s">
        <v>297</v>
      </c>
      <c r="E32" s="239">
        <v>70</v>
      </c>
      <c r="F32" s="240"/>
      <c r="G32" s="241">
        <f>ROUND(E32*F32,2)</f>
        <v>0</v>
      </c>
      <c r="H32" s="240"/>
      <c r="I32" s="241">
        <f>ROUND(E32*H32,2)</f>
        <v>0</v>
      </c>
      <c r="J32" s="240"/>
      <c r="K32" s="241">
        <f>ROUND(E32*J32,2)</f>
        <v>0</v>
      </c>
      <c r="L32" s="241">
        <v>21</v>
      </c>
      <c r="M32" s="241">
        <f>G32*(1+L32/100)</f>
        <v>0</v>
      </c>
      <c r="N32" s="239">
        <v>0</v>
      </c>
      <c r="O32" s="239">
        <f>ROUND(E32*N32,2)</f>
        <v>0</v>
      </c>
      <c r="P32" s="239">
        <v>0</v>
      </c>
      <c r="Q32" s="239">
        <f>ROUND(E32*P32,2)</f>
        <v>0</v>
      </c>
      <c r="R32" s="241"/>
      <c r="S32" s="241" t="s">
        <v>238</v>
      </c>
      <c r="T32" s="242" t="s">
        <v>216</v>
      </c>
      <c r="U32" s="221">
        <v>0</v>
      </c>
      <c r="V32" s="221">
        <f>ROUND(E32*U32,2)</f>
        <v>0</v>
      </c>
      <c r="W32" s="221"/>
      <c r="X32" s="221" t="s">
        <v>217</v>
      </c>
      <c r="Y32" s="221" t="s">
        <v>218</v>
      </c>
      <c r="Z32" s="210"/>
      <c r="AA32" s="210"/>
      <c r="AB32" s="210"/>
      <c r="AC32" s="210"/>
      <c r="AD32" s="210"/>
      <c r="AE32" s="210"/>
      <c r="AF32" s="210"/>
      <c r="AG32" s="210" t="s">
        <v>234</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9" t="s">
        <v>544</v>
      </c>
      <c r="D33" s="226"/>
      <c r="E33" s="227">
        <v>70</v>
      </c>
      <c r="F33" s="221"/>
      <c r="G33" s="221"/>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222</v>
      </c>
      <c r="AH33" s="210">
        <v>0</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36">
        <v>12</v>
      </c>
      <c r="B34" s="237" t="s">
        <v>547</v>
      </c>
      <c r="C34" s="247" t="s">
        <v>548</v>
      </c>
      <c r="D34" s="238" t="s">
        <v>310</v>
      </c>
      <c r="E34" s="239">
        <v>6.1875</v>
      </c>
      <c r="F34" s="240"/>
      <c r="G34" s="241">
        <f>ROUND(E34*F34,2)</f>
        <v>0</v>
      </c>
      <c r="H34" s="240"/>
      <c r="I34" s="241">
        <f>ROUND(E34*H34,2)</f>
        <v>0</v>
      </c>
      <c r="J34" s="240"/>
      <c r="K34" s="241">
        <f>ROUND(E34*J34,2)</f>
        <v>0</v>
      </c>
      <c r="L34" s="241">
        <v>21</v>
      </c>
      <c r="M34" s="241">
        <f>G34*(1+L34/100)</f>
        <v>0</v>
      </c>
      <c r="N34" s="239">
        <v>0</v>
      </c>
      <c r="O34" s="239">
        <f>ROUND(E34*N34,2)</f>
        <v>0</v>
      </c>
      <c r="P34" s="239">
        <v>0</v>
      </c>
      <c r="Q34" s="239">
        <f>ROUND(E34*P34,2)</f>
        <v>0</v>
      </c>
      <c r="R34" s="241"/>
      <c r="S34" s="241" t="s">
        <v>238</v>
      </c>
      <c r="T34" s="242" t="s">
        <v>216</v>
      </c>
      <c r="U34" s="221">
        <v>0</v>
      </c>
      <c r="V34" s="221">
        <f>ROUND(E34*U34,2)</f>
        <v>0</v>
      </c>
      <c r="W34" s="221"/>
      <c r="X34" s="221" t="s">
        <v>217</v>
      </c>
      <c r="Y34" s="221" t="s">
        <v>218</v>
      </c>
      <c r="Z34" s="210"/>
      <c r="AA34" s="210"/>
      <c r="AB34" s="210"/>
      <c r="AC34" s="210"/>
      <c r="AD34" s="210"/>
      <c r="AE34" s="210"/>
      <c r="AF34" s="210"/>
      <c r="AG34" s="210" t="s">
        <v>234</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2" x14ac:dyDescent="0.2">
      <c r="A35" s="217"/>
      <c r="B35" s="218"/>
      <c r="C35" s="248" t="s">
        <v>549</v>
      </c>
      <c r="D35" s="243"/>
      <c r="E35" s="243"/>
      <c r="F35" s="243"/>
      <c r="G35" s="243"/>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221</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2" x14ac:dyDescent="0.2">
      <c r="A36" s="217"/>
      <c r="B36" s="218"/>
      <c r="C36" s="249" t="s">
        <v>550</v>
      </c>
      <c r="D36" s="226"/>
      <c r="E36" s="227">
        <v>6.19</v>
      </c>
      <c r="F36" s="221"/>
      <c r="G36" s="221"/>
      <c r="H36" s="221"/>
      <c r="I36" s="221"/>
      <c r="J36" s="221"/>
      <c r="K36" s="221"/>
      <c r="L36" s="221"/>
      <c r="M36" s="221"/>
      <c r="N36" s="220"/>
      <c r="O36" s="220"/>
      <c r="P36" s="220"/>
      <c r="Q36" s="220"/>
      <c r="R36" s="221"/>
      <c r="S36" s="221"/>
      <c r="T36" s="221"/>
      <c r="U36" s="221"/>
      <c r="V36" s="221"/>
      <c r="W36" s="221"/>
      <c r="X36" s="221"/>
      <c r="Y36" s="221"/>
      <c r="Z36" s="210"/>
      <c r="AA36" s="210"/>
      <c r="AB36" s="210"/>
      <c r="AC36" s="210"/>
      <c r="AD36" s="210"/>
      <c r="AE36" s="210"/>
      <c r="AF36" s="210"/>
      <c r="AG36" s="210" t="s">
        <v>222</v>
      </c>
      <c r="AH36" s="210">
        <v>0</v>
      </c>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36">
        <v>13</v>
      </c>
      <c r="B37" s="237" t="s">
        <v>551</v>
      </c>
      <c r="C37" s="247" t="s">
        <v>552</v>
      </c>
      <c r="D37" s="238" t="s">
        <v>310</v>
      </c>
      <c r="E37" s="239">
        <v>712.5</v>
      </c>
      <c r="F37" s="240"/>
      <c r="G37" s="241">
        <f>ROUND(E37*F37,2)</f>
        <v>0</v>
      </c>
      <c r="H37" s="240"/>
      <c r="I37" s="241">
        <f>ROUND(E37*H37,2)</f>
        <v>0</v>
      </c>
      <c r="J37" s="240"/>
      <c r="K37" s="241">
        <f>ROUND(E37*J37,2)</f>
        <v>0</v>
      </c>
      <c r="L37" s="241">
        <v>21</v>
      </c>
      <c r="M37" s="241">
        <f>G37*(1+L37/100)</f>
        <v>0</v>
      </c>
      <c r="N37" s="239">
        <v>0</v>
      </c>
      <c r="O37" s="239">
        <f>ROUND(E37*N37,2)</f>
        <v>0</v>
      </c>
      <c r="P37" s="239">
        <v>0</v>
      </c>
      <c r="Q37" s="239">
        <f>ROUND(E37*P37,2)</f>
        <v>0</v>
      </c>
      <c r="R37" s="241"/>
      <c r="S37" s="241" t="s">
        <v>238</v>
      </c>
      <c r="T37" s="242" t="s">
        <v>216</v>
      </c>
      <c r="U37" s="221">
        <v>0</v>
      </c>
      <c r="V37" s="221">
        <f>ROUND(E37*U37,2)</f>
        <v>0</v>
      </c>
      <c r="W37" s="221"/>
      <c r="X37" s="221" t="s">
        <v>217</v>
      </c>
      <c r="Y37" s="221" t="s">
        <v>218</v>
      </c>
      <c r="Z37" s="210"/>
      <c r="AA37" s="210"/>
      <c r="AB37" s="210"/>
      <c r="AC37" s="210"/>
      <c r="AD37" s="210"/>
      <c r="AE37" s="210"/>
      <c r="AF37" s="210"/>
      <c r="AG37" s="210" t="s">
        <v>234</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8" t="s">
        <v>471</v>
      </c>
      <c r="D38" s="243"/>
      <c r="E38" s="243"/>
      <c r="F38" s="243"/>
      <c r="G38" s="243"/>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221</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2" x14ac:dyDescent="0.2">
      <c r="A39" s="217"/>
      <c r="B39" s="218"/>
      <c r="C39" s="249" t="s">
        <v>553</v>
      </c>
      <c r="D39" s="226"/>
      <c r="E39" s="227">
        <v>712.5</v>
      </c>
      <c r="F39" s="221"/>
      <c r="G39" s="221"/>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222</v>
      </c>
      <c r="AH39" s="210">
        <v>0</v>
      </c>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36">
        <v>14</v>
      </c>
      <c r="B40" s="237" t="s">
        <v>554</v>
      </c>
      <c r="C40" s="247" t="s">
        <v>555</v>
      </c>
      <c r="D40" s="238" t="s">
        <v>310</v>
      </c>
      <c r="E40" s="239">
        <v>123.75</v>
      </c>
      <c r="F40" s="240"/>
      <c r="G40" s="241">
        <f>ROUND(E40*F40,2)</f>
        <v>0</v>
      </c>
      <c r="H40" s="240"/>
      <c r="I40" s="241">
        <f>ROUND(E40*H40,2)</f>
        <v>0</v>
      </c>
      <c r="J40" s="240"/>
      <c r="K40" s="241">
        <f>ROUND(E40*J40,2)</f>
        <v>0</v>
      </c>
      <c r="L40" s="241">
        <v>21</v>
      </c>
      <c r="M40" s="241">
        <f>G40*(1+L40/100)</f>
        <v>0</v>
      </c>
      <c r="N40" s="239">
        <v>0</v>
      </c>
      <c r="O40" s="239">
        <f>ROUND(E40*N40,2)</f>
        <v>0</v>
      </c>
      <c r="P40" s="239">
        <v>0</v>
      </c>
      <c r="Q40" s="239">
        <f>ROUND(E40*P40,2)</f>
        <v>0</v>
      </c>
      <c r="R40" s="241"/>
      <c r="S40" s="241" t="s">
        <v>238</v>
      </c>
      <c r="T40" s="242" t="s">
        <v>216</v>
      </c>
      <c r="U40" s="221">
        <v>0</v>
      </c>
      <c r="V40" s="221">
        <f>ROUND(E40*U40,2)</f>
        <v>0</v>
      </c>
      <c r="W40" s="221"/>
      <c r="X40" s="221" t="s">
        <v>217</v>
      </c>
      <c r="Y40" s="221" t="s">
        <v>218</v>
      </c>
      <c r="Z40" s="210"/>
      <c r="AA40" s="210"/>
      <c r="AB40" s="210"/>
      <c r="AC40" s="210"/>
      <c r="AD40" s="210"/>
      <c r="AE40" s="210"/>
      <c r="AF40" s="210"/>
      <c r="AG40" s="210" t="s">
        <v>234</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2" x14ac:dyDescent="0.2">
      <c r="A41" s="217"/>
      <c r="B41" s="218"/>
      <c r="C41" s="249" t="s">
        <v>556</v>
      </c>
      <c r="D41" s="226"/>
      <c r="E41" s="227">
        <v>123.75</v>
      </c>
      <c r="F41" s="221"/>
      <c r="G41" s="221"/>
      <c r="H41" s="221"/>
      <c r="I41" s="221"/>
      <c r="J41" s="221"/>
      <c r="K41" s="221"/>
      <c r="L41" s="221"/>
      <c r="M41" s="221"/>
      <c r="N41" s="220"/>
      <c r="O41" s="220"/>
      <c r="P41" s="220"/>
      <c r="Q41" s="220"/>
      <c r="R41" s="221"/>
      <c r="S41" s="221"/>
      <c r="T41" s="221"/>
      <c r="U41" s="221"/>
      <c r="V41" s="221"/>
      <c r="W41" s="221"/>
      <c r="X41" s="221"/>
      <c r="Y41" s="221"/>
      <c r="Z41" s="210"/>
      <c r="AA41" s="210"/>
      <c r="AB41" s="210"/>
      <c r="AC41" s="210"/>
      <c r="AD41" s="210"/>
      <c r="AE41" s="210"/>
      <c r="AF41" s="210"/>
      <c r="AG41" s="210" t="s">
        <v>222</v>
      </c>
      <c r="AH41" s="210">
        <v>0</v>
      </c>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36">
        <v>15</v>
      </c>
      <c r="B42" s="237" t="s">
        <v>557</v>
      </c>
      <c r="C42" s="247" t="s">
        <v>558</v>
      </c>
      <c r="D42" s="238" t="s">
        <v>310</v>
      </c>
      <c r="E42" s="239">
        <v>123.75</v>
      </c>
      <c r="F42" s="240"/>
      <c r="G42" s="241">
        <f>ROUND(E42*F42,2)</f>
        <v>0</v>
      </c>
      <c r="H42" s="240"/>
      <c r="I42" s="241">
        <f>ROUND(E42*H42,2)</f>
        <v>0</v>
      </c>
      <c r="J42" s="240"/>
      <c r="K42" s="241">
        <f>ROUND(E42*J42,2)</f>
        <v>0</v>
      </c>
      <c r="L42" s="241">
        <v>21</v>
      </c>
      <c r="M42" s="241">
        <f>G42*(1+L42/100)</f>
        <v>0</v>
      </c>
      <c r="N42" s="239">
        <v>0</v>
      </c>
      <c r="O42" s="239">
        <f>ROUND(E42*N42,2)</f>
        <v>0</v>
      </c>
      <c r="P42" s="239">
        <v>0</v>
      </c>
      <c r="Q42" s="239">
        <f>ROUND(E42*P42,2)</f>
        <v>0</v>
      </c>
      <c r="R42" s="241"/>
      <c r="S42" s="241" t="s">
        <v>238</v>
      </c>
      <c r="T42" s="242" t="s">
        <v>216</v>
      </c>
      <c r="U42" s="221">
        <v>0</v>
      </c>
      <c r="V42" s="221">
        <f>ROUND(E42*U42,2)</f>
        <v>0</v>
      </c>
      <c r="W42" s="221"/>
      <c r="X42" s="221" t="s">
        <v>217</v>
      </c>
      <c r="Y42" s="221" t="s">
        <v>218</v>
      </c>
      <c r="Z42" s="210"/>
      <c r="AA42" s="210"/>
      <c r="AB42" s="210"/>
      <c r="AC42" s="210"/>
      <c r="AD42" s="210"/>
      <c r="AE42" s="210"/>
      <c r="AF42" s="210"/>
      <c r="AG42" s="210" t="s">
        <v>234</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2" x14ac:dyDescent="0.2">
      <c r="A43" s="217"/>
      <c r="B43" s="218"/>
      <c r="C43" s="249" t="s">
        <v>556</v>
      </c>
      <c r="D43" s="226"/>
      <c r="E43" s="227">
        <v>123.75</v>
      </c>
      <c r="F43" s="221"/>
      <c r="G43" s="221"/>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222</v>
      </c>
      <c r="AH43" s="210">
        <v>0</v>
      </c>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36">
        <v>16</v>
      </c>
      <c r="B44" s="237" t="s">
        <v>559</v>
      </c>
      <c r="C44" s="247" t="s">
        <v>560</v>
      </c>
      <c r="D44" s="238" t="s">
        <v>310</v>
      </c>
      <c r="E44" s="239">
        <v>195</v>
      </c>
      <c r="F44" s="240"/>
      <c r="G44" s="241">
        <f>ROUND(E44*F44,2)</f>
        <v>0</v>
      </c>
      <c r="H44" s="240"/>
      <c r="I44" s="241">
        <f>ROUND(E44*H44,2)</f>
        <v>0</v>
      </c>
      <c r="J44" s="240"/>
      <c r="K44" s="241">
        <f>ROUND(E44*J44,2)</f>
        <v>0</v>
      </c>
      <c r="L44" s="241">
        <v>21</v>
      </c>
      <c r="M44" s="241">
        <f>G44*(1+L44/100)</f>
        <v>0</v>
      </c>
      <c r="N44" s="239">
        <v>0</v>
      </c>
      <c r="O44" s="239">
        <f>ROUND(E44*N44,2)</f>
        <v>0</v>
      </c>
      <c r="P44" s="239">
        <v>0</v>
      </c>
      <c r="Q44" s="239">
        <f>ROUND(E44*P44,2)</f>
        <v>0</v>
      </c>
      <c r="R44" s="241"/>
      <c r="S44" s="241" t="s">
        <v>238</v>
      </c>
      <c r="T44" s="242" t="s">
        <v>216</v>
      </c>
      <c r="U44" s="221">
        <v>0</v>
      </c>
      <c r="V44" s="221">
        <f>ROUND(E44*U44,2)</f>
        <v>0</v>
      </c>
      <c r="W44" s="221"/>
      <c r="X44" s="221" t="s">
        <v>217</v>
      </c>
      <c r="Y44" s="221" t="s">
        <v>218</v>
      </c>
      <c r="Z44" s="210"/>
      <c r="AA44" s="210"/>
      <c r="AB44" s="210"/>
      <c r="AC44" s="210"/>
      <c r="AD44" s="210"/>
      <c r="AE44" s="210"/>
      <c r="AF44" s="210"/>
      <c r="AG44" s="210" t="s">
        <v>234</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2" x14ac:dyDescent="0.2">
      <c r="A45" s="217"/>
      <c r="B45" s="218"/>
      <c r="C45" s="249" t="s">
        <v>556</v>
      </c>
      <c r="D45" s="226"/>
      <c r="E45" s="227">
        <v>123.75</v>
      </c>
      <c r="F45" s="221"/>
      <c r="G45" s="221"/>
      <c r="H45" s="221"/>
      <c r="I45" s="221"/>
      <c r="J45" s="221"/>
      <c r="K45" s="221"/>
      <c r="L45" s="221"/>
      <c r="M45" s="221"/>
      <c r="N45" s="220"/>
      <c r="O45" s="220"/>
      <c r="P45" s="220"/>
      <c r="Q45" s="220"/>
      <c r="R45" s="221"/>
      <c r="S45" s="221"/>
      <c r="T45" s="221"/>
      <c r="U45" s="221"/>
      <c r="V45" s="221"/>
      <c r="W45" s="221"/>
      <c r="X45" s="221"/>
      <c r="Y45" s="221"/>
      <c r="Z45" s="210"/>
      <c r="AA45" s="210"/>
      <c r="AB45" s="210"/>
      <c r="AC45" s="210"/>
      <c r="AD45" s="210"/>
      <c r="AE45" s="210"/>
      <c r="AF45" s="210"/>
      <c r="AG45" s="210" t="s">
        <v>222</v>
      </c>
      <c r="AH45" s="210">
        <v>0</v>
      </c>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3" x14ac:dyDescent="0.2">
      <c r="A46" s="217"/>
      <c r="B46" s="218"/>
      <c r="C46" s="249" t="s">
        <v>561</v>
      </c>
      <c r="D46" s="226"/>
      <c r="E46" s="227">
        <v>71.25</v>
      </c>
      <c r="F46" s="221"/>
      <c r="G46" s="221"/>
      <c r="H46" s="221"/>
      <c r="I46" s="221"/>
      <c r="J46" s="221"/>
      <c r="K46" s="221"/>
      <c r="L46" s="221"/>
      <c r="M46" s="221"/>
      <c r="N46" s="220"/>
      <c r="O46" s="220"/>
      <c r="P46" s="220"/>
      <c r="Q46" s="220"/>
      <c r="R46" s="221"/>
      <c r="S46" s="221"/>
      <c r="T46" s="221"/>
      <c r="U46" s="221"/>
      <c r="V46" s="221"/>
      <c r="W46" s="221"/>
      <c r="X46" s="221"/>
      <c r="Y46" s="221"/>
      <c r="Z46" s="210"/>
      <c r="AA46" s="210"/>
      <c r="AB46" s="210"/>
      <c r="AC46" s="210"/>
      <c r="AD46" s="210"/>
      <c r="AE46" s="210"/>
      <c r="AF46" s="210"/>
      <c r="AG46" s="210" t="s">
        <v>222</v>
      </c>
      <c r="AH46" s="210">
        <v>0</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36">
        <v>17</v>
      </c>
      <c r="B47" s="237" t="s">
        <v>562</v>
      </c>
      <c r="C47" s="247" t="s">
        <v>563</v>
      </c>
      <c r="D47" s="238" t="s">
        <v>310</v>
      </c>
      <c r="E47" s="239">
        <v>195</v>
      </c>
      <c r="F47" s="240"/>
      <c r="G47" s="241">
        <f>ROUND(E47*F47,2)</f>
        <v>0</v>
      </c>
      <c r="H47" s="240"/>
      <c r="I47" s="241">
        <f>ROUND(E47*H47,2)</f>
        <v>0</v>
      </c>
      <c r="J47" s="240"/>
      <c r="K47" s="241">
        <f>ROUND(E47*J47,2)</f>
        <v>0</v>
      </c>
      <c r="L47" s="241">
        <v>21</v>
      </c>
      <c r="M47" s="241">
        <f>G47*(1+L47/100)</f>
        <v>0</v>
      </c>
      <c r="N47" s="239">
        <v>0</v>
      </c>
      <c r="O47" s="239">
        <f>ROUND(E47*N47,2)</f>
        <v>0</v>
      </c>
      <c r="P47" s="239">
        <v>0</v>
      </c>
      <c r="Q47" s="239">
        <f>ROUND(E47*P47,2)</f>
        <v>0</v>
      </c>
      <c r="R47" s="241"/>
      <c r="S47" s="241" t="s">
        <v>238</v>
      </c>
      <c r="T47" s="242" t="s">
        <v>216</v>
      </c>
      <c r="U47" s="221">
        <v>0</v>
      </c>
      <c r="V47" s="221">
        <f>ROUND(E47*U47,2)</f>
        <v>0</v>
      </c>
      <c r="W47" s="221"/>
      <c r="X47" s="221" t="s">
        <v>217</v>
      </c>
      <c r="Y47" s="221" t="s">
        <v>218</v>
      </c>
      <c r="Z47" s="210"/>
      <c r="AA47" s="210"/>
      <c r="AB47" s="210"/>
      <c r="AC47" s="210"/>
      <c r="AD47" s="210"/>
      <c r="AE47" s="210"/>
      <c r="AF47" s="210"/>
      <c r="AG47" s="210" t="s">
        <v>234</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2" x14ac:dyDescent="0.2">
      <c r="A48" s="217"/>
      <c r="B48" s="218"/>
      <c r="C48" s="249" t="s">
        <v>556</v>
      </c>
      <c r="D48" s="226"/>
      <c r="E48" s="227">
        <v>123.75</v>
      </c>
      <c r="F48" s="221"/>
      <c r="G48" s="221"/>
      <c r="H48" s="221"/>
      <c r="I48" s="221"/>
      <c r="J48" s="221"/>
      <c r="K48" s="221"/>
      <c r="L48" s="221"/>
      <c r="M48" s="221"/>
      <c r="N48" s="220"/>
      <c r="O48" s="220"/>
      <c r="P48" s="220"/>
      <c r="Q48" s="220"/>
      <c r="R48" s="221"/>
      <c r="S48" s="221"/>
      <c r="T48" s="221"/>
      <c r="U48" s="221"/>
      <c r="V48" s="221"/>
      <c r="W48" s="221"/>
      <c r="X48" s="221"/>
      <c r="Y48" s="221"/>
      <c r="Z48" s="210"/>
      <c r="AA48" s="210"/>
      <c r="AB48" s="210"/>
      <c r="AC48" s="210"/>
      <c r="AD48" s="210"/>
      <c r="AE48" s="210"/>
      <c r="AF48" s="210"/>
      <c r="AG48" s="210" t="s">
        <v>222</v>
      </c>
      <c r="AH48" s="210">
        <v>0</v>
      </c>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3" x14ac:dyDescent="0.2">
      <c r="A49" s="217"/>
      <c r="B49" s="218"/>
      <c r="C49" s="249" t="s">
        <v>561</v>
      </c>
      <c r="D49" s="226"/>
      <c r="E49" s="227">
        <v>71.25</v>
      </c>
      <c r="F49" s="221"/>
      <c r="G49" s="221"/>
      <c r="H49" s="221"/>
      <c r="I49" s="221"/>
      <c r="J49" s="221"/>
      <c r="K49" s="221"/>
      <c r="L49" s="221"/>
      <c r="M49" s="221"/>
      <c r="N49" s="220"/>
      <c r="O49" s="220"/>
      <c r="P49" s="220"/>
      <c r="Q49" s="220"/>
      <c r="R49" s="221"/>
      <c r="S49" s="221"/>
      <c r="T49" s="221"/>
      <c r="U49" s="221"/>
      <c r="V49" s="221"/>
      <c r="W49" s="221"/>
      <c r="X49" s="221"/>
      <c r="Y49" s="221"/>
      <c r="Z49" s="210"/>
      <c r="AA49" s="210"/>
      <c r="AB49" s="210"/>
      <c r="AC49" s="210"/>
      <c r="AD49" s="210"/>
      <c r="AE49" s="210"/>
      <c r="AF49" s="210"/>
      <c r="AG49" s="210" t="s">
        <v>222</v>
      </c>
      <c r="AH49" s="210">
        <v>0</v>
      </c>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36">
        <v>18</v>
      </c>
      <c r="B50" s="237" t="s">
        <v>564</v>
      </c>
      <c r="C50" s="247" t="s">
        <v>565</v>
      </c>
      <c r="D50" s="238" t="s">
        <v>310</v>
      </c>
      <c r="E50" s="239">
        <v>71.25</v>
      </c>
      <c r="F50" s="240"/>
      <c r="G50" s="241">
        <f>ROUND(E50*F50,2)</f>
        <v>0</v>
      </c>
      <c r="H50" s="240"/>
      <c r="I50" s="241">
        <f>ROUND(E50*H50,2)</f>
        <v>0</v>
      </c>
      <c r="J50" s="240"/>
      <c r="K50" s="241">
        <f>ROUND(E50*J50,2)</f>
        <v>0</v>
      </c>
      <c r="L50" s="241">
        <v>21</v>
      </c>
      <c r="M50" s="241">
        <f>G50*(1+L50/100)</f>
        <v>0</v>
      </c>
      <c r="N50" s="239">
        <v>0</v>
      </c>
      <c r="O50" s="239">
        <f>ROUND(E50*N50,2)</f>
        <v>0</v>
      </c>
      <c r="P50" s="239">
        <v>0</v>
      </c>
      <c r="Q50" s="239">
        <f>ROUND(E50*P50,2)</f>
        <v>0</v>
      </c>
      <c r="R50" s="241"/>
      <c r="S50" s="241" t="s">
        <v>238</v>
      </c>
      <c r="T50" s="242" t="s">
        <v>216</v>
      </c>
      <c r="U50" s="221">
        <v>0</v>
      </c>
      <c r="V50" s="221">
        <f>ROUND(E50*U50,2)</f>
        <v>0</v>
      </c>
      <c r="W50" s="221"/>
      <c r="X50" s="221" t="s">
        <v>217</v>
      </c>
      <c r="Y50" s="221" t="s">
        <v>218</v>
      </c>
      <c r="Z50" s="210"/>
      <c r="AA50" s="210"/>
      <c r="AB50" s="210"/>
      <c r="AC50" s="210"/>
      <c r="AD50" s="210"/>
      <c r="AE50" s="210"/>
      <c r="AF50" s="210"/>
      <c r="AG50" s="210" t="s">
        <v>234</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2" x14ac:dyDescent="0.2">
      <c r="A51" s="217"/>
      <c r="B51" s="218"/>
      <c r="C51" s="248" t="s">
        <v>566</v>
      </c>
      <c r="D51" s="243"/>
      <c r="E51" s="243"/>
      <c r="F51" s="243"/>
      <c r="G51" s="243"/>
      <c r="H51" s="221"/>
      <c r="I51" s="221"/>
      <c r="J51" s="221"/>
      <c r="K51" s="221"/>
      <c r="L51" s="221"/>
      <c r="M51" s="221"/>
      <c r="N51" s="220"/>
      <c r="O51" s="220"/>
      <c r="P51" s="220"/>
      <c r="Q51" s="220"/>
      <c r="R51" s="221"/>
      <c r="S51" s="221"/>
      <c r="T51" s="221"/>
      <c r="U51" s="221"/>
      <c r="V51" s="221"/>
      <c r="W51" s="221"/>
      <c r="X51" s="221"/>
      <c r="Y51" s="221"/>
      <c r="Z51" s="210"/>
      <c r="AA51" s="210"/>
      <c r="AB51" s="210"/>
      <c r="AC51" s="210"/>
      <c r="AD51" s="210"/>
      <c r="AE51" s="210"/>
      <c r="AF51" s="210"/>
      <c r="AG51" s="210" t="s">
        <v>221</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2" x14ac:dyDescent="0.2">
      <c r="A52" s="217"/>
      <c r="B52" s="218"/>
      <c r="C52" s="249" t="s">
        <v>567</v>
      </c>
      <c r="D52" s="226"/>
      <c r="E52" s="227">
        <v>71.25</v>
      </c>
      <c r="F52" s="221"/>
      <c r="G52" s="221"/>
      <c r="H52" s="221"/>
      <c r="I52" s="221"/>
      <c r="J52" s="221"/>
      <c r="K52" s="221"/>
      <c r="L52" s="221"/>
      <c r="M52" s="221"/>
      <c r="N52" s="220"/>
      <c r="O52" s="220"/>
      <c r="P52" s="220"/>
      <c r="Q52" s="220"/>
      <c r="R52" s="221"/>
      <c r="S52" s="221"/>
      <c r="T52" s="221"/>
      <c r="U52" s="221"/>
      <c r="V52" s="221"/>
      <c r="W52" s="221"/>
      <c r="X52" s="221"/>
      <c r="Y52" s="221"/>
      <c r="Z52" s="210"/>
      <c r="AA52" s="210"/>
      <c r="AB52" s="210"/>
      <c r="AC52" s="210"/>
      <c r="AD52" s="210"/>
      <c r="AE52" s="210"/>
      <c r="AF52" s="210"/>
      <c r="AG52" s="210" t="s">
        <v>222</v>
      </c>
      <c r="AH52" s="210">
        <v>0</v>
      </c>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1" x14ac:dyDescent="0.2">
      <c r="A53" s="236">
        <v>19</v>
      </c>
      <c r="B53" s="237" t="s">
        <v>568</v>
      </c>
      <c r="C53" s="247" t="s">
        <v>569</v>
      </c>
      <c r="D53" s="238" t="s">
        <v>310</v>
      </c>
      <c r="E53" s="239">
        <v>71.25</v>
      </c>
      <c r="F53" s="240"/>
      <c r="G53" s="241">
        <f>ROUND(E53*F53,2)</f>
        <v>0</v>
      </c>
      <c r="H53" s="240"/>
      <c r="I53" s="241">
        <f>ROUND(E53*H53,2)</f>
        <v>0</v>
      </c>
      <c r="J53" s="240"/>
      <c r="K53" s="241">
        <f>ROUND(E53*J53,2)</f>
        <v>0</v>
      </c>
      <c r="L53" s="241">
        <v>21</v>
      </c>
      <c r="M53" s="241">
        <f>G53*(1+L53/100)</f>
        <v>0</v>
      </c>
      <c r="N53" s="239">
        <v>0</v>
      </c>
      <c r="O53" s="239">
        <f>ROUND(E53*N53,2)</f>
        <v>0</v>
      </c>
      <c r="P53" s="239">
        <v>0</v>
      </c>
      <c r="Q53" s="239">
        <f>ROUND(E53*P53,2)</f>
        <v>0</v>
      </c>
      <c r="R53" s="241"/>
      <c r="S53" s="241" t="s">
        <v>238</v>
      </c>
      <c r="T53" s="242" t="s">
        <v>216</v>
      </c>
      <c r="U53" s="221">
        <v>0</v>
      </c>
      <c r="V53" s="221">
        <f>ROUND(E53*U53,2)</f>
        <v>0</v>
      </c>
      <c r="W53" s="221"/>
      <c r="X53" s="221" t="s">
        <v>217</v>
      </c>
      <c r="Y53" s="221" t="s">
        <v>218</v>
      </c>
      <c r="Z53" s="210"/>
      <c r="AA53" s="210"/>
      <c r="AB53" s="210"/>
      <c r="AC53" s="210"/>
      <c r="AD53" s="210"/>
      <c r="AE53" s="210"/>
      <c r="AF53" s="210"/>
      <c r="AG53" s="210" t="s">
        <v>234</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2" x14ac:dyDescent="0.2">
      <c r="A54" s="217"/>
      <c r="B54" s="218"/>
      <c r="C54" s="248" t="s">
        <v>570</v>
      </c>
      <c r="D54" s="243"/>
      <c r="E54" s="243"/>
      <c r="F54" s="243"/>
      <c r="G54" s="243"/>
      <c r="H54" s="221"/>
      <c r="I54" s="221"/>
      <c r="J54" s="221"/>
      <c r="K54" s="221"/>
      <c r="L54" s="221"/>
      <c r="M54" s="221"/>
      <c r="N54" s="220"/>
      <c r="O54" s="220"/>
      <c r="P54" s="220"/>
      <c r="Q54" s="220"/>
      <c r="R54" s="221"/>
      <c r="S54" s="221"/>
      <c r="T54" s="221"/>
      <c r="U54" s="221"/>
      <c r="V54" s="221"/>
      <c r="W54" s="221"/>
      <c r="X54" s="221"/>
      <c r="Y54" s="221"/>
      <c r="Z54" s="210"/>
      <c r="AA54" s="210"/>
      <c r="AB54" s="210"/>
      <c r="AC54" s="210"/>
      <c r="AD54" s="210"/>
      <c r="AE54" s="210"/>
      <c r="AF54" s="210"/>
      <c r="AG54" s="210" t="s">
        <v>221</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2" x14ac:dyDescent="0.2">
      <c r="A55" s="217"/>
      <c r="B55" s="218"/>
      <c r="C55" s="249" t="s">
        <v>567</v>
      </c>
      <c r="D55" s="226"/>
      <c r="E55" s="227">
        <v>71.25</v>
      </c>
      <c r="F55" s="221"/>
      <c r="G55" s="221"/>
      <c r="H55" s="221"/>
      <c r="I55" s="221"/>
      <c r="J55" s="221"/>
      <c r="K55" s="221"/>
      <c r="L55" s="221"/>
      <c r="M55" s="221"/>
      <c r="N55" s="220"/>
      <c r="O55" s="220"/>
      <c r="P55" s="220"/>
      <c r="Q55" s="220"/>
      <c r="R55" s="221"/>
      <c r="S55" s="221"/>
      <c r="T55" s="221"/>
      <c r="U55" s="221"/>
      <c r="V55" s="221"/>
      <c r="W55" s="221"/>
      <c r="X55" s="221"/>
      <c r="Y55" s="221"/>
      <c r="Z55" s="210"/>
      <c r="AA55" s="210"/>
      <c r="AB55" s="210"/>
      <c r="AC55" s="210"/>
      <c r="AD55" s="210"/>
      <c r="AE55" s="210"/>
      <c r="AF55" s="210"/>
      <c r="AG55" s="210" t="s">
        <v>222</v>
      </c>
      <c r="AH55" s="210">
        <v>0</v>
      </c>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1" x14ac:dyDescent="0.2">
      <c r="A56" s="236">
        <v>20</v>
      </c>
      <c r="B56" s="237" t="s">
        <v>571</v>
      </c>
      <c r="C56" s="247" t="s">
        <v>572</v>
      </c>
      <c r="D56" s="238" t="s">
        <v>310</v>
      </c>
      <c r="E56" s="239">
        <v>52.5</v>
      </c>
      <c r="F56" s="240"/>
      <c r="G56" s="241">
        <f>ROUND(E56*F56,2)</f>
        <v>0</v>
      </c>
      <c r="H56" s="240"/>
      <c r="I56" s="241">
        <f>ROUND(E56*H56,2)</f>
        <v>0</v>
      </c>
      <c r="J56" s="240"/>
      <c r="K56" s="241">
        <f>ROUND(E56*J56,2)</f>
        <v>0</v>
      </c>
      <c r="L56" s="241">
        <v>21</v>
      </c>
      <c r="M56" s="241">
        <f>G56*(1+L56/100)</f>
        <v>0</v>
      </c>
      <c r="N56" s="239">
        <v>0</v>
      </c>
      <c r="O56" s="239">
        <f>ROUND(E56*N56,2)</f>
        <v>0</v>
      </c>
      <c r="P56" s="239">
        <v>0</v>
      </c>
      <c r="Q56" s="239">
        <f>ROUND(E56*P56,2)</f>
        <v>0</v>
      </c>
      <c r="R56" s="241"/>
      <c r="S56" s="241" t="s">
        <v>238</v>
      </c>
      <c r="T56" s="242" t="s">
        <v>216</v>
      </c>
      <c r="U56" s="221">
        <v>0</v>
      </c>
      <c r="V56" s="221">
        <f>ROUND(E56*U56,2)</f>
        <v>0</v>
      </c>
      <c r="W56" s="221"/>
      <c r="X56" s="221" t="s">
        <v>217</v>
      </c>
      <c r="Y56" s="221" t="s">
        <v>218</v>
      </c>
      <c r="Z56" s="210"/>
      <c r="AA56" s="210"/>
      <c r="AB56" s="210"/>
      <c r="AC56" s="210"/>
      <c r="AD56" s="210"/>
      <c r="AE56" s="210"/>
      <c r="AF56" s="210"/>
      <c r="AG56" s="210" t="s">
        <v>219</v>
      </c>
      <c r="AH56" s="210"/>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2" x14ac:dyDescent="0.2">
      <c r="A57" s="217"/>
      <c r="B57" s="218"/>
      <c r="C57" s="249" t="s">
        <v>573</v>
      </c>
      <c r="D57" s="226"/>
      <c r="E57" s="227">
        <v>52.5</v>
      </c>
      <c r="F57" s="221"/>
      <c r="G57" s="221"/>
      <c r="H57" s="221"/>
      <c r="I57" s="221"/>
      <c r="J57" s="221"/>
      <c r="K57" s="221"/>
      <c r="L57" s="221"/>
      <c r="M57" s="221"/>
      <c r="N57" s="220"/>
      <c r="O57" s="220"/>
      <c r="P57" s="220"/>
      <c r="Q57" s="220"/>
      <c r="R57" s="221"/>
      <c r="S57" s="221"/>
      <c r="T57" s="221"/>
      <c r="U57" s="221"/>
      <c r="V57" s="221"/>
      <c r="W57" s="221"/>
      <c r="X57" s="221"/>
      <c r="Y57" s="221"/>
      <c r="Z57" s="210"/>
      <c r="AA57" s="210"/>
      <c r="AB57" s="210"/>
      <c r="AC57" s="210"/>
      <c r="AD57" s="210"/>
      <c r="AE57" s="210"/>
      <c r="AF57" s="210"/>
      <c r="AG57" s="210" t="s">
        <v>222</v>
      </c>
      <c r="AH57" s="210">
        <v>0</v>
      </c>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x14ac:dyDescent="0.2">
      <c r="A58" s="229" t="s">
        <v>210</v>
      </c>
      <c r="B58" s="230" t="s">
        <v>99</v>
      </c>
      <c r="C58" s="246" t="s">
        <v>100</v>
      </c>
      <c r="D58" s="231"/>
      <c r="E58" s="232"/>
      <c r="F58" s="233"/>
      <c r="G58" s="233">
        <f>SUMIF(AG59:AG89,"&lt;&gt;NOR",G59:G89)</f>
        <v>0</v>
      </c>
      <c r="H58" s="233"/>
      <c r="I58" s="233">
        <f>SUM(I59:I89)</f>
        <v>0</v>
      </c>
      <c r="J58" s="233"/>
      <c r="K58" s="233">
        <f>SUM(K59:K89)</f>
        <v>0</v>
      </c>
      <c r="L58" s="233"/>
      <c r="M58" s="233">
        <f>SUM(M59:M89)</f>
        <v>0</v>
      </c>
      <c r="N58" s="232"/>
      <c r="O58" s="232">
        <f>SUM(O59:O89)</f>
        <v>80.31</v>
      </c>
      <c r="P58" s="232"/>
      <c r="Q58" s="232">
        <f>SUM(Q59:Q89)</f>
        <v>0</v>
      </c>
      <c r="R58" s="233"/>
      <c r="S58" s="233"/>
      <c r="T58" s="234"/>
      <c r="U58" s="228"/>
      <c r="V58" s="228">
        <f>SUM(V59:V89)</f>
        <v>0</v>
      </c>
      <c r="W58" s="228"/>
      <c r="X58" s="228"/>
      <c r="Y58" s="228"/>
      <c r="AG58" t="s">
        <v>211</v>
      </c>
    </row>
    <row r="59" spans="1:60" outlineLevel="1" x14ac:dyDescent="0.2">
      <c r="A59" s="236">
        <v>21</v>
      </c>
      <c r="B59" s="237" t="s">
        <v>574</v>
      </c>
      <c r="C59" s="247" t="s">
        <v>575</v>
      </c>
      <c r="D59" s="238" t="s">
        <v>310</v>
      </c>
      <c r="E59" s="239">
        <v>2.016</v>
      </c>
      <c r="F59" s="240"/>
      <c r="G59" s="241">
        <f>ROUND(E59*F59,2)</f>
        <v>0</v>
      </c>
      <c r="H59" s="240"/>
      <c r="I59" s="241">
        <f>ROUND(E59*H59,2)</f>
        <v>0</v>
      </c>
      <c r="J59" s="240"/>
      <c r="K59" s="241">
        <f>ROUND(E59*J59,2)</f>
        <v>0</v>
      </c>
      <c r="L59" s="241">
        <v>21</v>
      </c>
      <c r="M59" s="241">
        <f>G59*(1+L59/100)</f>
        <v>0</v>
      </c>
      <c r="N59" s="239">
        <v>1.93971</v>
      </c>
      <c r="O59" s="239">
        <f>ROUND(E59*N59,2)</f>
        <v>3.91</v>
      </c>
      <c r="P59" s="239">
        <v>0</v>
      </c>
      <c r="Q59" s="239">
        <f>ROUND(E59*P59,2)</f>
        <v>0</v>
      </c>
      <c r="R59" s="241"/>
      <c r="S59" s="241" t="s">
        <v>238</v>
      </c>
      <c r="T59" s="242" t="s">
        <v>216</v>
      </c>
      <c r="U59" s="221">
        <v>0</v>
      </c>
      <c r="V59" s="221">
        <f>ROUND(E59*U59,2)</f>
        <v>0</v>
      </c>
      <c r="W59" s="221"/>
      <c r="X59" s="221" t="s">
        <v>217</v>
      </c>
      <c r="Y59" s="221" t="s">
        <v>218</v>
      </c>
      <c r="Z59" s="210"/>
      <c r="AA59" s="210"/>
      <c r="AB59" s="210"/>
      <c r="AC59" s="210"/>
      <c r="AD59" s="210"/>
      <c r="AE59" s="210"/>
      <c r="AF59" s="210"/>
      <c r="AG59" s="210" t="s">
        <v>234</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2" x14ac:dyDescent="0.2">
      <c r="A60" s="217"/>
      <c r="B60" s="218"/>
      <c r="C60" s="248" t="s">
        <v>576</v>
      </c>
      <c r="D60" s="243"/>
      <c r="E60" s="243"/>
      <c r="F60" s="243"/>
      <c r="G60" s="243"/>
      <c r="H60" s="221"/>
      <c r="I60" s="221"/>
      <c r="J60" s="221"/>
      <c r="K60" s="221"/>
      <c r="L60" s="221"/>
      <c r="M60" s="221"/>
      <c r="N60" s="220"/>
      <c r="O60" s="220"/>
      <c r="P60" s="220"/>
      <c r="Q60" s="220"/>
      <c r="R60" s="221"/>
      <c r="S60" s="221"/>
      <c r="T60" s="221"/>
      <c r="U60" s="221"/>
      <c r="V60" s="221"/>
      <c r="W60" s="221"/>
      <c r="X60" s="221"/>
      <c r="Y60" s="221"/>
      <c r="Z60" s="210"/>
      <c r="AA60" s="210"/>
      <c r="AB60" s="210"/>
      <c r="AC60" s="210"/>
      <c r="AD60" s="210"/>
      <c r="AE60" s="210"/>
      <c r="AF60" s="210"/>
      <c r="AG60" s="210" t="s">
        <v>221</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2" x14ac:dyDescent="0.2">
      <c r="A61" s="217"/>
      <c r="B61" s="218"/>
      <c r="C61" s="249" t="s">
        <v>577</v>
      </c>
      <c r="D61" s="226"/>
      <c r="E61" s="227">
        <v>2.02</v>
      </c>
      <c r="F61" s="221"/>
      <c r="G61" s="221"/>
      <c r="H61" s="221"/>
      <c r="I61" s="221"/>
      <c r="J61" s="221"/>
      <c r="K61" s="221"/>
      <c r="L61" s="221"/>
      <c r="M61" s="221"/>
      <c r="N61" s="220"/>
      <c r="O61" s="220"/>
      <c r="P61" s="220"/>
      <c r="Q61" s="220"/>
      <c r="R61" s="221"/>
      <c r="S61" s="221"/>
      <c r="T61" s="221"/>
      <c r="U61" s="221"/>
      <c r="V61" s="221"/>
      <c r="W61" s="221"/>
      <c r="X61" s="221"/>
      <c r="Y61" s="221"/>
      <c r="Z61" s="210"/>
      <c r="AA61" s="210"/>
      <c r="AB61" s="210"/>
      <c r="AC61" s="210"/>
      <c r="AD61" s="210"/>
      <c r="AE61" s="210"/>
      <c r="AF61" s="210"/>
      <c r="AG61" s="210" t="s">
        <v>222</v>
      </c>
      <c r="AH61" s="210">
        <v>0</v>
      </c>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36">
        <v>22</v>
      </c>
      <c r="B62" s="237" t="s">
        <v>578</v>
      </c>
      <c r="C62" s="247" t="s">
        <v>579</v>
      </c>
      <c r="D62" s="238" t="s">
        <v>310</v>
      </c>
      <c r="E62" s="239">
        <v>1.3440000000000001</v>
      </c>
      <c r="F62" s="240"/>
      <c r="G62" s="241">
        <f>ROUND(E62*F62,2)</f>
        <v>0</v>
      </c>
      <c r="H62" s="240"/>
      <c r="I62" s="241">
        <f>ROUND(E62*H62,2)</f>
        <v>0</v>
      </c>
      <c r="J62" s="240"/>
      <c r="K62" s="241">
        <f>ROUND(E62*J62,2)</f>
        <v>0</v>
      </c>
      <c r="L62" s="241">
        <v>21</v>
      </c>
      <c r="M62" s="241">
        <f>G62*(1+L62/100)</f>
        <v>0</v>
      </c>
      <c r="N62" s="239">
        <v>2.5249999999999999</v>
      </c>
      <c r="O62" s="239">
        <f>ROUND(E62*N62,2)</f>
        <v>3.39</v>
      </c>
      <c r="P62" s="239">
        <v>0</v>
      </c>
      <c r="Q62" s="239">
        <f>ROUND(E62*P62,2)</f>
        <v>0</v>
      </c>
      <c r="R62" s="241"/>
      <c r="S62" s="241" t="s">
        <v>238</v>
      </c>
      <c r="T62" s="242" t="s">
        <v>216</v>
      </c>
      <c r="U62" s="221">
        <v>0</v>
      </c>
      <c r="V62" s="221">
        <f>ROUND(E62*U62,2)</f>
        <v>0</v>
      </c>
      <c r="W62" s="221"/>
      <c r="X62" s="221" t="s">
        <v>217</v>
      </c>
      <c r="Y62" s="221" t="s">
        <v>218</v>
      </c>
      <c r="Z62" s="210"/>
      <c r="AA62" s="210"/>
      <c r="AB62" s="210"/>
      <c r="AC62" s="210"/>
      <c r="AD62" s="210"/>
      <c r="AE62" s="210"/>
      <c r="AF62" s="210"/>
      <c r="AG62" s="210" t="s">
        <v>234</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2" x14ac:dyDescent="0.2">
      <c r="A63" s="217"/>
      <c r="B63" s="218"/>
      <c r="C63" s="248" t="s">
        <v>433</v>
      </c>
      <c r="D63" s="243"/>
      <c r="E63" s="243"/>
      <c r="F63" s="243"/>
      <c r="G63" s="243"/>
      <c r="H63" s="221"/>
      <c r="I63" s="221"/>
      <c r="J63" s="221"/>
      <c r="K63" s="221"/>
      <c r="L63" s="221"/>
      <c r="M63" s="221"/>
      <c r="N63" s="220"/>
      <c r="O63" s="220"/>
      <c r="P63" s="220"/>
      <c r="Q63" s="220"/>
      <c r="R63" s="221"/>
      <c r="S63" s="221"/>
      <c r="T63" s="221"/>
      <c r="U63" s="221"/>
      <c r="V63" s="221"/>
      <c r="W63" s="221"/>
      <c r="X63" s="221"/>
      <c r="Y63" s="221"/>
      <c r="Z63" s="210"/>
      <c r="AA63" s="210"/>
      <c r="AB63" s="210"/>
      <c r="AC63" s="210"/>
      <c r="AD63" s="210"/>
      <c r="AE63" s="210"/>
      <c r="AF63" s="210"/>
      <c r="AG63" s="210" t="s">
        <v>221</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2" x14ac:dyDescent="0.2">
      <c r="A64" s="217"/>
      <c r="B64" s="218"/>
      <c r="C64" s="249" t="s">
        <v>580</v>
      </c>
      <c r="D64" s="226"/>
      <c r="E64" s="227">
        <v>1.34</v>
      </c>
      <c r="F64" s="221"/>
      <c r="G64" s="221"/>
      <c r="H64" s="221"/>
      <c r="I64" s="221"/>
      <c r="J64" s="221"/>
      <c r="K64" s="221"/>
      <c r="L64" s="221"/>
      <c r="M64" s="221"/>
      <c r="N64" s="220"/>
      <c r="O64" s="220"/>
      <c r="P64" s="220"/>
      <c r="Q64" s="220"/>
      <c r="R64" s="221"/>
      <c r="S64" s="221"/>
      <c r="T64" s="221"/>
      <c r="U64" s="221"/>
      <c r="V64" s="221"/>
      <c r="W64" s="221"/>
      <c r="X64" s="221"/>
      <c r="Y64" s="221"/>
      <c r="Z64" s="210"/>
      <c r="AA64" s="210"/>
      <c r="AB64" s="210"/>
      <c r="AC64" s="210"/>
      <c r="AD64" s="210"/>
      <c r="AE64" s="210"/>
      <c r="AF64" s="210"/>
      <c r="AG64" s="210" t="s">
        <v>222</v>
      </c>
      <c r="AH64" s="210">
        <v>0</v>
      </c>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ht="22.5" outlineLevel="1" x14ac:dyDescent="0.2">
      <c r="A65" s="236">
        <v>23</v>
      </c>
      <c r="B65" s="237" t="s">
        <v>581</v>
      </c>
      <c r="C65" s="247" t="s">
        <v>582</v>
      </c>
      <c r="D65" s="238" t="s">
        <v>310</v>
      </c>
      <c r="E65" s="239">
        <v>4.6607000000000003</v>
      </c>
      <c r="F65" s="240"/>
      <c r="G65" s="241">
        <f>ROUND(E65*F65,2)</f>
        <v>0</v>
      </c>
      <c r="H65" s="240"/>
      <c r="I65" s="241">
        <f>ROUND(E65*H65,2)</f>
        <v>0</v>
      </c>
      <c r="J65" s="240"/>
      <c r="K65" s="241">
        <f>ROUND(E65*J65,2)</f>
        <v>0</v>
      </c>
      <c r="L65" s="241">
        <v>21</v>
      </c>
      <c r="M65" s="241">
        <f>G65*(1+L65/100)</f>
        <v>0</v>
      </c>
      <c r="N65" s="239">
        <v>2.6262799999999999</v>
      </c>
      <c r="O65" s="239">
        <f>ROUND(E65*N65,2)</f>
        <v>12.24</v>
      </c>
      <c r="P65" s="239">
        <v>0</v>
      </c>
      <c r="Q65" s="239">
        <f>ROUND(E65*P65,2)</f>
        <v>0</v>
      </c>
      <c r="R65" s="241"/>
      <c r="S65" s="241" t="s">
        <v>238</v>
      </c>
      <c r="T65" s="242" t="s">
        <v>216</v>
      </c>
      <c r="U65" s="221">
        <v>0</v>
      </c>
      <c r="V65" s="221">
        <f>ROUND(E65*U65,2)</f>
        <v>0</v>
      </c>
      <c r="W65" s="221"/>
      <c r="X65" s="221" t="s">
        <v>217</v>
      </c>
      <c r="Y65" s="221" t="s">
        <v>218</v>
      </c>
      <c r="Z65" s="210"/>
      <c r="AA65" s="210"/>
      <c r="AB65" s="210"/>
      <c r="AC65" s="210"/>
      <c r="AD65" s="210"/>
      <c r="AE65" s="210"/>
      <c r="AF65" s="210"/>
      <c r="AG65" s="210" t="s">
        <v>234</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2" x14ac:dyDescent="0.2">
      <c r="A66" s="217"/>
      <c r="B66" s="218"/>
      <c r="C66" s="249" t="s">
        <v>583</v>
      </c>
      <c r="D66" s="226"/>
      <c r="E66" s="227">
        <v>4.66</v>
      </c>
      <c r="F66" s="221"/>
      <c r="G66" s="221"/>
      <c r="H66" s="221"/>
      <c r="I66" s="221"/>
      <c r="J66" s="221"/>
      <c r="K66" s="221"/>
      <c r="L66" s="221"/>
      <c r="M66" s="221"/>
      <c r="N66" s="220"/>
      <c r="O66" s="220"/>
      <c r="P66" s="220"/>
      <c r="Q66" s="220"/>
      <c r="R66" s="221"/>
      <c r="S66" s="221"/>
      <c r="T66" s="221"/>
      <c r="U66" s="221"/>
      <c r="V66" s="221"/>
      <c r="W66" s="221"/>
      <c r="X66" s="221"/>
      <c r="Y66" s="221"/>
      <c r="Z66" s="210"/>
      <c r="AA66" s="210"/>
      <c r="AB66" s="210"/>
      <c r="AC66" s="210"/>
      <c r="AD66" s="210"/>
      <c r="AE66" s="210"/>
      <c r="AF66" s="210"/>
      <c r="AG66" s="210" t="s">
        <v>222</v>
      </c>
      <c r="AH66" s="210">
        <v>0</v>
      </c>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1" x14ac:dyDescent="0.2">
      <c r="A67" s="236">
        <v>24</v>
      </c>
      <c r="B67" s="237" t="s">
        <v>584</v>
      </c>
      <c r="C67" s="247" t="s">
        <v>585</v>
      </c>
      <c r="D67" s="238" t="s">
        <v>380</v>
      </c>
      <c r="E67" s="239">
        <v>1.6164000000000001</v>
      </c>
      <c r="F67" s="240"/>
      <c r="G67" s="241">
        <f>ROUND(E67*F67,2)</f>
        <v>0</v>
      </c>
      <c r="H67" s="240"/>
      <c r="I67" s="241">
        <f>ROUND(E67*H67,2)</f>
        <v>0</v>
      </c>
      <c r="J67" s="240"/>
      <c r="K67" s="241">
        <f>ROUND(E67*J67,2)</f>
        <v>0</v>
      </c>
      <c r="L67" s="241">
        <v>21</v>
      </c>
      <c r="M67" s="241">
        <f>G67*(1+L67/100)</f>
        <v>0</v>
      </c>
      <c r="N67" s="239">
        <v>1.0217400000000001</v>
      </c>
      <c r="O67" s="239">
        <f>ROUND(E67*N67,2)</f>
        <v>1.65</v>
      </c>
      <c r="P67" s="239">
        <v>0</v>
      </c>
      <c r="Q67" s="239">
        <f>ROUND(E67*P67,2)</f>
        <v>0</v>
      </c>
      <c r="R67" s="241"/>
      <c r="S67" s="241" t="s">
        <v>238</v>
      </c>
      <c r="T67" s="242" t="s">
        <v>216</v>
      </c>
      <c r="U67" s="221">
        <v>0</v>
      </c>
      <c r="V67" s="221">
        <f>ROUND(E67*U67,2)</f>
        <v>0</v>
      </c>
      <c r="W67" s="221"/>
      <c r="X67" s="221" t="s">
        <v>217</v>
      </c>
      <c r="Y67" s="221" t="s">
        <v>218</v>
      </c>
      <c r="Z67" s="210"/>
      <c r="AA67" s="210"/>
      <c r="AB67" s="210"/>
      <c r="AC67" s="210"/>
      <c r="AD67" s="210"/>
      <c r="AE67" s="210"/>
      <c r="AF67" s="210"/>
      <c r="AG67" s="210" t="s">
        <v>234</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2" x14ac:dyDescent="0.2">
      <c r="A68" s="217"/>
      <c r="B68" s="218"/>
      <c r="C68" s="248" t="s">
        <v>586</v>
      </c>
      <c r="D68" s="243"/>
      <c r="E68" s="243"/>
      <c r="F68" s="243"/>
      <c r="G68" s="243"/>
      <c r="H68" s="221"/>
      <c r="I68" s="221"/>
      <c r="J68" s="221"/>
      <c r="K68" s="221"/>
      <c r="L68" s="221"/>
      <c r="M68" s="221"/>
      <c r="N68" s="220"/>
      <c r="O68" s="220"/>
      <c r="P68" s="220"/>
      <c r="Q68" s="220"/>
      <c r="R68" s="221"/>
      <c r="S68" s="221"/>
      <c r="T68" s="221"/>
      <c r="U68" s="221"/>
      <c r="V68" s="221"/>
      <c r="W68" s="221"/>
      <c r="X68" s="221"/>
      <c r="Y68" s="221"/>
      <c r="Z68" s="210"/>
      <c r="AA68" s="210"/>
      <c r="AB68" s="210"/>
      <c r="AC68" s="210"/>
      <c r="AD68" s="210"/>
      <c r="AE68" s="210"/>
      <c r="AF68" s="210"/>
      <c r="AG68" s="210" t="s">
        <v>221</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3" x14ac:dyDescent="0.2">
      <c r="A69" s="217"/>
      <c r="B69" s="218"/>
      <c r="C69" s="264" t="s">
        <v>587</v>
      </c>
      <c r="D69" s="223"/>
      <c r="E69" s="224"/>
      <c r="F69" s="225"/>
      <c r="G69" s="225"/>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221</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3" x14ac:dyDescent="0.2">
      <c r="A70" s="217"/>
      <c r="B70" s="218"/>
      <c r="C70" s="250" t="s">
        <v>588</v>
      </c>
      <c r="D70" s="244"/>
      <c r="E70" s="244"/>
      <c r="F70" s="244"/>
      <c r="G70" s="244"/>
      <c r="H70" s="221"/>
      <c r="I70" s="221"/>
      <c r="J70" s="221"/>
      <c r="K70" s="221"/>
      <c r="L70" s="221"/>
      <c r="M70" s="221"/>
      <c r="N70" s="220"/>
      <c r="O70" s="220"/>
      <c r="P70" s="220"/>
      <c r="Q70" s="220"/>
      <c r="R70" s="221"/>
      <c r="S70" s="221"/>
      <c r="T70" s="221"/>
      <c r="U70" s="221"/>
      <c r="V70" s="221"/>
      <c r="W70" s="221"/>
      <c r="X70" s="221"/>
      <c r="Y70" s="221"/>
      <c r="Z70" s="210"/>
      <c r="AA70" s="210"/>
      <c r="AB70" s="210"/>
      <c r="AC70" s="210"/>
      <c r="AD70" s="210"/>
      <c r="AE70" s="210"/>
      <c r="AF70" s="210"/>
      <c r="AG70" s="210" t="s">
        <v>221</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2" x14ac:dyDescent="0.2">
      <c r="A71" s="217"/>
      <c r="B71" s="218"/>
      <c r="C71" s="249" t="s">
        <v>589</v>
      </c>
      <c r="D71" s="226"/>
      <c r="E71" s="227">
        <v>1.62</v>
      </c>
      <c r="F71" s="221"/>
      <c r="G71" s="221"/>
      <c r="H71" s="221"/>
      <c r="I71" s="221"/>
      <c r="J71" s="221"/>
      <c r="K71" s="221"/>
      <c r="L71" s="221"/>
      <c r="M71" s="221"/>
      <c r="N71" s="220"/>
      <c r="O71" s="220"/>
      <c r="P71" s="220"/>
      <c r="Q71" s="220"/>
      <c r="R71" s="221"/>
      <c r="S71" s="221"/>
      <c r="T71" s="221"/>
      <c r="U71" s="221"/>
      <c r="V71" s="221"/>
      <c r="W71" s="221"/>
      <c r="X71" s="221"/>
      <c r="Y71" s="221"/>
      <c r="Z71" s="210"/>
      <c r="AA71" s="210"/>
      <c r="AB71" s="210"/>
      <c r="AC71" s="210"/>
      <c r="AD71" s="210"/>
      <c r="AE71" s="210"/>
      <c r="AF71" s="210"/>
      <c r="AG71" s="210" t="s">
        <v>222</v>
      </c>
      <c r="AH71" s="210">
        <v>0</v>
      </c>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1" x14ac:dyDescent="0.2">
      <c r="A72" s="236">
        <v>25</v>
      </c>
      <c r="B72" s="237" t="s">
        <v>590</v>
      </c>
      <c r="C72" s="247" t="s">
        <v>591</v>
      </c>
      <c r="D72" s="238" t="s">
        <v>297</v>
      </c>
      <c r="E72" s="239">
        <v>4.4000000000000004</v>
      </c>
      <c r="F72" s="240"/>
      <c r="G72" s="241">
        <f>ROUND(E72*F72,2)</f>
        <v>0</v>
      </c>
      <c r="H72" s="240"/>
      <c r="I72" s="241">
        <f>ROUND(E72*H72,2)</f>
        <v>0</v>
      </c>
      <c r="J72" s="240"/>
      <c r="K72" s="241">
        <f>ROUND(E72*J72,2)</f>
        <v>0</v>
      </c>
      <c r="L72" s="241">
        <v>21</v>
      </c>
      <c r="M72" s="241">
        <f>G72*(1+L72/100)</f>
        <v>0</v>
      </c>
      <c r="N72" s="239">
        <v>3.916E-2</v>
      </c>
      <c r="O72" s="239">
        <f>ROUND(E72*N72,2)</f>
        <v>0.17</v>
      </c>
      <c r="P72" s="239">
        <v>0</v>
      </c>
      <c r="Q72" s="239">
        <f>ROUND(E72*P72,2)</f>
        <v>0</v>
      </c>
      <c r="R72" s="241"/>
      <c r="S72" s="241" t="s">
        <v>238</v>
      </c>
      <c r="T72" s="242" t="s">
        <v>216</v>
      </c>
      <c r="U72" s="221">
        <v>0</v>
      </c>
      <c r="V72" s="221">
        <f>ROUND(E72*U72,2)</f>
        <v>0</v>
      </c>
      <c r="W72" s="221"/>
      <c r="X72" s="221" t="s">
        <v>217</v>
      </c>
      <c r="Y72" s="221" t="s">
        <v>218</v>
      </c>
      <c r="Z72" s="210"/>
      <c r="AA72" s="210"/>
      <c r="AB72" s="210"/>
      <c r="AC72" s="210"/>
      <c r="AD72" s="210"/>
      <c r="AE72" s="210"/>
      <c r="AF72" s="210"/>
      <c r="AG72" s="210" t="s">
        <v>234</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2" x14ac:dyDescent="0.2">
      <c r="A73" s="217"/>
      <c r="B73" s="218"/>
      <c r="C73" s="249" t="s">
        <v>592</v>
      </c>
      <c r="D73" s="226"/>
      <c r="E73" s="227">
        <v>4.4000000000000004</v>
      </c>
      <c r="F73" s="221"/>
      <c r="G73" s="221"/>
      <c r="H73" s="221"/>
      <c r="I73" s="221"/>
      <c r="J73" s="221"/>
      <c r="K73" s="221"/>
      <c r="L73" s="221"/>
      <c r="M73" s="221"/>
      <c r="N73" s="220"/>
      <c r="O73" s="220"/>
      <c r="P73" s="220"/>
      <c r="Q73" s="220"/>
      <c r="R73" s="221"/>
      <c r="S73" s="221"/>
      <c r="T73" s="221"/>
      <c r="U73" s="221"/>
      <c r="V73" s="221"/>
      <c r="W73" s="221"/>
      <c r="X73" s="221"/>
      <c r="Y73" s="221"/>
      <c r="Z73" s="210"/>
      <c r="AA73" s="210"/>
      <c r="AB73" s="210"/>
      <c r="AC73" s="210"/>
      <c r="AD73" s="210"/>
      <c r="AE73" s="210"/>
      <c r="AF73" s="210"/>
      <c r="AG73" s="210" t="s">
        <v>222</v>
      </c>
      <c r="AH73" s="210">
        <v>0</v>
      </c>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36">
        <v>26</v>
      </c>
      <c r="B74" s="237" t="s">
        <v>593</v>
      </c>
      <c r="C74" s="247" t="s">
        <v>594</v>
      </c>
      <c r="D74" s="238" t="s">
        <v>297</v>
      </c>
      <c r="E74" s="239">
        <v>4.4000000000000004</v>
      </c>
      <c r="F74" s="240"/>
      <c r="G74" s="241">
        <f>ROUND(E74*F74,2)</f>
        <v>0</v>
      </c>
      <c r="H74" s="240"/>
      <c r="I74" s="241">
        <f>ROUND(E74*H74,2)</f>
        <v>0</v>
      </c>
      <c r="J74" s="240"/>
      <c r="K74" s="241">
        <f>ROUND(E74*J74,2)</f>
        <v>0</v>
      </c>
      <c r="L74" s="241">
        <v>21</v>
      </c>
      <c r="M74" s="241">
        <f>G74*(1+L74/100)</f>
        <v>0</v>
      </c>
      <c r="N74" s="239">
        <v>0</v>
      </c>
      <c r="O74" s="239">
        <f>ROUND(E74*N74,2)</f>
        <v>0</v>
      </c>
      <c r="P74" s="239">
        <v>0</v>
      </c>
      <c r="Q74" s="239">
        <f>ROUND(E74*P74,2)</f>
        <v>0</v>
      </c>
      <c r="R74" s="241"/>
      <c r="S74" s="241" t="s">
        <v>238</v>
      </c>
      <c r="T74" s="242" t="s">
        <v>216</v>
      </c>
      <c r="U74" s="221">
        <v>0</v>
      </c>
      <c r="V74" s="221">
        <f>ROUND(E74*U74,2)</f>
        <v>0</v>
      </c>
      <c r="W74" s="221"/>
      <c r="X74" s="221" t="s">
        <v>217</v>
      </c>
      <c r="Y74" s="221" t="s">
        <v>218</v>
      </c>
      <c r="Z74" s="210"/>
      <c r="AA74" s="210"/>
      <c r="AB74" s="210"/>
      <c r="AC74" s="210"/>
      <c r="AD74" s="210"/>
      <c r="AE74" s="210"/>
      <c r="AF74" s="210"/>
      <c r="AG74" s="210" t="s">
        <v>234</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2" x14ac:dyDescent="0.2">
      <c r="A75" s="217"/>
      <c r="B75" s="218"/>
      <c r="C75" s="249" t="s">
        <v>592</v>
      </c>
      <c r="D75" s="226"/>
      <c r="E75" s="227">
        <v>4.4000000000000004</v>
      </c>
      <c r="F75" s="221"/>
      <c r="G75" s="221"/>
      <c r="H75" s="221"/>
      <c r="I75" s="221"/>
      <c r="J75" s="221"/>
      <c r="K75" s="221"/>
      <c r="L75" s="221"/>
      <c r="M75" s="221"/>
      <c r="N75" s="220"/>
      <c r="O75" s="220"/>
      <c r="P75" s="220"/>
      <c r="Q75" s="220"/>
      <c r="R75" s="221"/>
      <c r="S75" s="221"/>
      <c r="T75" s="221"/>
      <c r="U75" s="221"/>
      <c r="V75" s="221"/>
      <c r="W75" s="221"/>
      <c r="X75" s="221"/>
      <c r="Y75" s="221"/>
      <c r="Z75" s="210"/>
      <c r="AA75" s="210"/>
      <c r="AB75" s="210"/>
      <c r="AC75" s="210"/>
      <c r="AD75" s="210"/>
      <c r="AE75" s="210"/>
      <c r="AF75" s="210"/>
      <c r="AG75" s="210" t="s">
        <v>222</v>
      </c>
      <c r="AH75" s="210">
        <v>0</v>
      </c>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1" x14ac:dyDescent="0.2">
      <c r="A76" s="236">
        <v>27</v>
      </c>
      <c r="B76" s="237" t="s">
        <v>595</v>
      </c>
      <c r="C76" s="247" t="s">
        <v>596</v>
      </c>
      <c r="D76" s="238" t="s">
        <v>310</v>
      </c>
      <c r="E76" s="239">
        <v>2.4</v>
      </c>
      <c r="F76" s="240"/>
      <c r="G76" s="241">
        <f>ROUND(E76*F76,2)</f>
        <v>0</v>
      </c>
      <c r="H76" s="240"/>
      <c r="I76" s="241">
        <f>ROUND(E76*H76,2)</f>
        <v>0</v>
      </c>
      <c r="J76" s="240"/>
      <c r="K76" s="241">
        <f>ROUND(E76*J76,2)</f>
        <v>0</v>
      </c>
      <c r="L76" s="241">
        <v>21</v>
      </c>
      <c r="M76" s="241">
        <f>G76*(1+L76/100)</f>
        <v>0</v>
      </c>
      <c r="N76" s="239">
        <v>2.52766</v>
      </c>
      <c r="O76" s="239">
        <f>ROUND(E76*N76,2)</f>
        <v>6.07</v>
      </c>
      <c r="P76" s="239">
        <v>0</v>
      </c>
      <c r="Q76" s="239">
        <f>ROUND(E76*P76,2)</f>
        <v>0</v>
      </c>
      <c r="R76" s="241"/>
      <c r="S76" s="241" t="s">
        <v>238</v>
      </c>
      <c r="T76" s="242" t="s">
        <v>216</v>
      </c>
      <c r="U76" s="221">
        <v>0</v>
      </c>
      <c r="V76" s="221">
        <f>ROUND(E76*U76,2)</f>
        <v>0</v>
      </c>
      <c r="W76" s="221"/>
      <c r="X76" s="221" t="s">
        <v>217</v>
      </c>
      <c r="Y76" s="221" t="s">
        <v>218</v>
      </c>
      <c r="Z76" s="210"/>
      <c r="AA76" s="210"/>
      <c r="AB76" s="210"/>
      <c r="AC76" s="210"/>
      <c r="AD76" s="210"/>
      <c r="AE76" s="210"/>
      <c r="AF76" s="210"/>
      <c r="AG76" s="210" t="s">
        <v>219</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2" x14ac:dyDescent="0.2">
      <c r="A77" s="217"/>
      <c r="B77" s="218"/>
      <c r="C77" s="248" t="s">
        <v>597</v>
      </c>
      <c r="D77" s="243"/>
      <c r="E77" s="243"/>
      <c r="F77" s="243"/>
      <c r="G77" s="243"/>
      <c r="H77" s="221"/>
      <c r="I77" s="221"/>
      <c r="J77" s="221"/>
      <c r="K77" s="221"/>
      <c r="L77" s="221"/>
      <c r="M77" s="221"/>
      <c r="N77" s="220"/>
      <c r="O77" s="220"/>
      <c r="P77" s="220"/>
      <c r="Q77" s="220"/>
      <c r="R77" s="221"/>
      <c r="S77" s="221"/>
      <c r="T77" s="221"/>
      <c r="U77" s="221"/>
      <c r="V77" s="221"/>
      <c r="W77" s="221"/>
      <c r="X77" s="221"/>
      <c r="Y77" s="221"/>
      <c r="Z77" s="210"/>
      <c r="AA77" s="210"/>
      <c r="AB77" s="210"/>
      <c r="AC77" s="210"/>
      <c r="AD77" s="210"/>
      <c r="AE77" s="210"/>
      <c r="AF77" s="210"/>
      <c r="AG77" s="210" t="s">
        <v>221</v>
      </c>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2" x14ac:dyDescent="0.2">
      <c r="A78" s="217"/>
      <c r="B78" s="218"/>
      <c r="C78" s="249" t="s">
        <v>598</v>
      </c>
      <c r="D78" s="226"/>
      <c r="E78" s="227">
        <v>2.4</v>
      </c>
      <c r="F78" s="221"/>
      <c r="G78" s="221"/>
      <c r="H78" s="221"/>
      <c r="I78" s="221"/>
      <c r="J78" s="221"/>
      <c r="K78" s="221"/>
      <c r="L78" s="221"/>
      <c r="M78" s="221"/>
      <c r="N78" s="220"/>
      <c r="O78" s="220"/>
      <c r="P78" s="220"/>
      <c r="Q78" s="220"/>
      <c r="R78" s="221"/>
      <c r="S78" s="221"/>
      <c r="T78" s="221"/>
      <c r="U78" s="221"/>
      <c r="V78" s="221"/>
      <c r="W78" s="221"/>
      <c r="X78" s="221"/>
      <c r="Y78" s="221"/>
      <c r="Z78" s="210"/>
      <c r="AA78" s="210"/>
      <c r="AB78" s="210"/>
      <c r="AC78" s="210"/>
      <c r="AD78" s="210"/>
      <c r="AE78" s="210"/>
      <c r="AF78" s="210"/>
      <c r="AG78" s="210" t="s">
        <v>222</v>
      </c>
      <c r="AH78" s="210">
        <v>0</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1" x14ac:dyDescent="0.2">
      <c r="A79" s="236">
        <v>28</v>
      </c>
      <c r="B79" s="237" t="s">
        <v>599</v>
      </c>
      <c r="C79" s="247" t="s">
        <v>600</v>
      </c>
      <c r="D79" s="238" t="s">
        <v>310</v>
      </c>
      <c r="E79" s="239">
        <v>19.677199999999999</v>
      </c>
      <c r="F79" s="240"/>
      <c r="G79" s="241">
        <f>ROUND(E79*F79,2)</f>
        <v>0</v>
      </c>
      <c r="H79" s="240"/>
      <c r="I79" s="241">
        <f>ROUND(E79*H79,2)</f>
        <v>0</v>
      </c>
      <c r="J79" s="240"/>
      <c r="K79" s="241">
        <f>ROUND(E79*J79,2)</f>
        <v>0</v>
      </c>
      <c r="L79" s="241">
        <v>21</v>
      </c>
      <c r="M79" s="241">
        <f>G79*(1+L79/100)</f>
        <v>0</v>
      </c>
      <c r="N79" s="239">
        <v>2.5249999999999999</v>
      </c>
      <c r="O79" s="239">
        <f>ROUND(E79*N79,2)</f>
        <v>49.68</v>
      </c>
      <c r="P79" s="239">
        <v>0</v>
      </c>
      <c r="Q79" s="239">
        <f>ROUND(E79*P79,2)</f>
        <v>0</v>
      </c>
      <c r="R79" s="241"/>
      <c r="S79" s="241" t="s">
        <v>238</v>
      </c>
      <c r="T79" s="242" t="s">
        <v>216</v>
      </c>
      <c r="U79" s="221">
        <v>0</v>
      </c>
      <c r="V79" s="221">
        <f>ROUND(E79*U79,2)</f>
        <v>0</v>
      </c>
      <c r="W79" s="221"/>
      <c r="X79" s="221" t="s">
        <v>217</v>
      </c>
      <c r="Y79" s="221" t="s">
        <v>218</v>
      </c>
      <c r="Z79" s="210"/>
      <c r="AA79" s="210"/>
      <c r="AB79" s="210"/>
      <c r="AC79" s="210"/>
      <c r="AD79" s="210"/>
      <c r="AE79" s="210"/>
      <c r="AF79" s="210"/>
      <c r="AG79" s="210" t="s">
        <v>234</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2" x14ac:dyDescent="0.2">
      <c r="A80" s="217"/>
      <c r="B80" s="218"/>
      <c r="C80" s="248" t="s">
        <v>601</v>
      </c>
      <c r="D80" s="243"/>
      <c r="E80" s="243"/>
      <c r="F80" s="243"/>
      <c r="G80" s="243"/>
      <c r="H80" s="221"/>
      <c r="I80" s="221"/>
      <c r="J80" s="221"/>
      <c r="K80" s="221"/>
      <c r="L80" s="221"/>
      <c r="M80" s="221"/>
      <c r="N80" s="220"/>
      <c r="O80" s="220"/>
      <c r="P80" s="220"/>
      <c r="Q80" s="220"/>
      <c r="R80" s="221"/>
      <c r="S80" s="221"/>
      <c r="T80" s="221"/>
      <c r="U80" s="221"/>
      <c r="V80" s="221"/>
      <c r="W80" s="221"/>
      <c r="X80" s="221"/>
      <c r="Y80" s="221"/>
      <c r="Z80" s="210"/>
      <c r="AA80" s="210"/>
      <c r="AB80" s="210"/>
      <c r="AC80" s="210"/>
      <c r="AD80" s="210"/>
      <c r="AE80" s="210"/>
      <c r="AF80" s="210"/>
      <c r="AG80" s="210" t="s">
        <v>221</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2" x14ac:dyDescent="0.2">
      <c r="A81" s="217"/>
      <c r="B81" s="218"/>
      <c r="C81" s="249" t="s">
        <v>602</v>
      </c>
      <c r="D81" s="226"/>
      <c r="E81" s="227">
        <v>19.68</v>
      </c>
      <c r="F81" s="221"/>
      <c r="G81" s="221"/>
      <c r="H81" s="221"/>
      <c r="I81" s="221"/>
      <c r="J81" s="221"/>
      <c r="K81" s="221"/>
      <c r="L81" s="221"/>
      <c r="M81" s="221"/>
      <c r="N81" s="220"/>
      <c r="O81" s="220"/>
      <c r="P81" s="220"/>
      <c r="Q81" s="220"/>
      <c r="R81" s="221"/>
      <c r="S81" s="221"/>
      <c r="T81" s="221"/>
      <c r="U81" s="221"/>
      <c r="V81" s="221"/>
      <c r="W81" s="221"/>
      <c r="X81" s="221"/>
      <c r="Y81" s="221"/>
      <c r="Z81" s="210"/>
      <c r="AA81" s="210"/>
      <c r="AB81" s="210"/>
      <c r="AC81" s="210"/>
      <c r="AD81" s="210"/>
      <c r="AE81" s="210"/>
      <c r="AF81" s="210"/>
      <c r="AG81" s="210" t="s">
        <v>222</v>
      </c>
      <c r="AH81" s="210">
        <v>0</v>
      </c>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1" x14ac:dyDescent="0.2">
      <c r="A82" s="236">
        <v>29</v>
      </c>
      <c r="B82" s="237" t="s">
        <v>603</v>
      </c>
      <c r="C82" s="247" t="s">
        <v>604</v>
      </c>
      <c r="D82" s="238" t="s">
        <v>297</v>
      </c>
      <c r="E82" s="239">
        <v>80.897000000000006</v>
      </c>
      <c r="F82" s="240"/>
      <c r="G82" s="241">
        <f>ROUND(E82*F82,2)</f>
        <v>0</v>
      </c>
      <c r="H82" s="240"/>
      <c r="I82" s="241">
        <f>ROUND(E82*H82,2)</f>
        <v>0</v>
      </c>
      <c r="J82" s="240"/>
      <c r="K82" s="241">
        <f>ROUND(E82*J82,2)</f>
        <v>0</v>
      </c>
      <c r="L82" s="241">
        <v>21</v>
      </c>
      <c r="M82" s="241">
        <f>G82*(1+L82/100)</f>
        <v>0</v>
      </c>
      <c r="N82" s="239">
        <v>3.9309999999999998E-2</v>
      </c>
      <c r="O82" s="239">
        <f>ROUND(E82*N82,2)</f>
        <v>3.18</v>
      </c>
      <c r="P82" s="239">
        <v>0</v>
      </c>
      <c r="Q82" s="239">
        <f>ROUND(E82*P82,2)</f>
        <v>0</v>
      </c>
      <c r="R82" s="241"/>
      <c r="S82" s="241" t="s">
        <v>238</v>
      </c>
      <c r="T82" s="242" t="s">
        <v>216</v>
      </c>
      <c r="U82" s="221">
        <v>0</v>
      </c>
      <c r="V82" s="221">
        <f>ROUND(E82*U82,2)</f>
        <v>0</v>
      </c>
      <c r="W82" s="221"/>
      <c r="X82" s="221" t="s">
        <v>217</v>
      </c>
      <c r="Y82" s="221" t="s">
        <v>218</v>
      </c>
      <c r="Z82" s="210"/>
      <c r="AA82" s="210"/>
      <c r="AB82" s="210"/>
      <c r="AC82" s="210"/>
      <c r="AD82" s="210"/>
      <c r="AE82" s="210"/>
      <c r="AF82" s="210"/>
      <c r="AG82" s="210" t="s">
        <v>234</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2" x14ac:dyDescent="0.2">
      <c r="A83" s="217"/>
      <c r="B83" s="218"/>
      <c r="C83" s="249" t="s">
        <v>605</v>
      </c>
      <c r="D83" s="226"/>
      <c r="E83" s="227">
        <v>37.159999999999997</v>
      </c>
      <c r="F83" s="221"/>
      <c r="G83" s="221"/>
      <c r="H83" s="221"/>
      <c r="I83" s="221"/>
      <c r="J83" s="221"/>
      <c r="K83" s="221"/>
      <c r="L83" s="221"/>
      <c r="M83" s="221"/>
      <c r="N83" s="220"/>
      <c r="O83" s="220"/>
      <c r="P83" s="220"/>
      <c r="Q83" s="220"/>
      <c r="R83" s="221"/>
      <c r="S83" s="221"/>
      <c r="T83" s="221"/>
      <c r="U83" s="221"/>
      <c r="V83" s="221"/>
      <c r="W83" s="221"/>
      <c r="X83" s="221"/>
      <c r="Y83" s="221"/>
      <c r="Z83" s="210"/>
      <c r="AA83" s="210"/>
      <c r="AB83" s="210"/>
      <c r="AC83" s="210"/>
      <c r="AD83" s="210"/>
      <c r="AE83" s="210"/>
      <c r="AF83" s="210"/>
      <c r="AG83" s="210" t="s">
        <v>222</v>
      </c>
      <c r="AH83" s="210">
        <v>0</v>
      </c>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3" x14ac:dyDescent="0.2">
      <c r="A84" s="217"/>
      <c r="B84" s="218"/>
      <c r="C84" s="249" t="s">
        <v>606</v>
      </c>
      <c r="D84" s="226"/>
      <c r="E84" s="227">
        <v>43.74</v>
      </c>
      <c r="F84" s="221"/>
      <c r="G84" s="221"/>
      <c r="H84" s="221"/>
      <c r="I84" s="221"/>
      <c r="J84" s="221"/>
      <c r="K84" s="221"/>
      <c r="L84" s="221"/>
      <c r="M84" s="221"/>
      <c r="N84" s="220"/>
      <c r="O84" s="220"/>
      <c r="P84" s="220"/>
      <c r="Q84" s="220"/>
      <c r="R84" s="221"/>
      <c r="S84" s="221"/>
      <c r="T84" s="221"/>
      <c r="U84" s="221"/>
      <c r="V84" s="221"/>
      <c r="W84" s="221"/>
      <c r="X84" s="221"/>
      <c r="Y84" s="221"/>
      <c r="Z84" s="210"/>
      <c r="AA84" s="210"/>
      <c r="AB84" s="210"/>
      <c r="AC84" s="210"/>
      <c r="AD84" s="210"/>
      <c r="AE84" s="210"/>
      <c r="AF84" s="210"/>
      <c r="AG84" s="210" t="s">
        <v>222</v>
      </c>
      <c r="AH84" s="210">
        <v>0</v>
      </c>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1" x14ac:dyDescent="0.2">
      <c r="A85" s="236">
        <v>30</v>
      </c>
      <c r="B85" s="237" t="s">
        <v>607</v>
      </c>
      <c r="C85" s="247" t="s">
        <v>608</v>
      </c>
      <c r="D85" s="238" t="s">
        <v>297</v>
      </c>
      <c r="E85" s="239">
        <v>80.897000000000006</v>
      </c>
      <c r="F85" s="240"/>
      <c r="G85" s="241">
        <f>ROUND(E85*F85,2)</f>
        <v>0</v>
      </c>
      <c r="H85" s="240"/>
      <c r="I85" s="241">
        <f>ROUND(E85*H85,2)</f>
        <v>0</v>
      </c>
      <c r="J85" s="240"/>
      <c r="K85" s="241">
        <f>ROUND(E85*J85,2)</f>
        <v>0</v>
      </c>
      <c r="L85" s="241">
        <v>21</v>
      </c>
      <c r="M85" s="241">
        <f>G85*(1+L85/100)</f>
        <v>0</v>
      </c>
      <c r="N85" s="239">
        <v>0</v>
      </c>
      <c r="O85" s="239">
        <f>ROUND(E85*N85,2)</f>
        <v>0</v>
      </c>
      <c r="P85" s="239">
        <v>0</v>
      </c>
      <c r="Q85" s="239">
        <f>ROUND(E85*P85,2)</f>
        <v>0</v>
      </c>
      <c r="R85" s="241"/>
      <c r="S85" s="241" t="s">
        <v>238</v>
      </c>
      <c r="T85" s="242" t="s">
        <v>216</v>
      </c>
      <c r="U85" s="221">
        <v>0</v>
      </c>
      <c r="V85" s="221">
        <f>ROUND(E85*U85,2)</f>
        <v>0</v>
      </c>
      <c r="W85" s="221"/>
      <c r="X85" s="221" t="s">
        <v>217</v>
      </c>
      <c r="Y85" s="221" t="s">
        <v>218</v>
      </c>
      <c r="Z85" s="210"/>
      <c r="AA85" s="210"/>
      <c r="AB85" s="210"/>
      <c r="AC85" s="210"/>
      <c r="AD85" s="210"/>
      <c r="AE85" s="210"/>
      <c r="AF85" s="210"/>
      <c r="AG85" s="210" t="s">
        <v>234</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2" x14ac:dyDescent="0.2">
      <c r="A86" s="217"/>
      <c r="B86" s="218"/>
      <c r="C86" s="249" t="s">
        <v>605</v>
      </c>
      <c r="D86" s="226"/>
      <c r="E86" s="227">
        <v>37.159999999999997</v>
      </c>
      <c r="F86" s="221"/>
      <c r="G86" s="221"/>
      <c r="H86" s="221"/>
      <c r="I86" s="221"/>
      <c r="J86" s="221"/>
      <c r="K86" s="221"/>
      <c r="L86" s="221"/>
      <c r="M86" s="221"/>
      <c r="N86" s="220"/>
      <c r="O86" s="220"/>
      <c r="P86" s="220"/>
      <c r="Q86" s="220"/>
      <c r="R86" s="221"/>
      <c r="S86" s="221"/>
      <c r="T86" s="221"/>
      <c r="U86" s="221"/>
      <c r="V86" s="221"/>
      <c r="W86" s="221"/>
      <c r="X86" s="221"/>
      <c r="Y86" s="221"/>
      <c r="Z86" s="210"/>
      <c r="AA86" s="210"/>
      <c r="AB86" s="210"/>
      <c r="AC86" s="210"/>
      <c r="AD86" s="210"/>
      <c r="AE86" s="210"/>
      <c r="AF86" s="210"/>
      <c r="AG86" s="210" t="s">
        <v>222</v>
      </c>
      <c r="AH86" s="210">
        <v>0</v>
      </c>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3" x14ac:dyDescent="0.2">
      <c r="A87" s="217"/>
      <c r="B87" s="218"/>
      <c r="C87" s="249" t="s">
        <v>606</v>
      </c>
      <c r="D87" s="226"/>
      <c r="E87" s="227">
        <v>43.74</v>
      </c>
      <c r="F87" s="221"/>
      <c r="G87" s="221"/>
      <c r="H87" s="221"/>
      <c r="I87" s="221"/>
      <c r="J87" s="221"/>
      <c r="K87" s="221"/>
      <c r="L87" s="221"/>
      <c r="M87" s="221"/>
      <c r="N87" s="220"/>
      <c r="O87" s="220"/>
      <c r="P87" s="220"/>
      <c r="Q87" s="220"/>
      <c r="R87" s="221"/>
      <c r="S87" s="221"/>
      <c r="T87" s="221"/>
      <c r="U87" s="221"/>
      <c r="V87" s="221"/>
      <c r="W87" s="221"/>
      <c r="X87" s="221"/>
      <c r="Y87" s="221"/>
      <c r="Z87" s="210"/>
      <c r="AA87" s="210"/>
      <c r="AB87" s="210"/>
      <c r="AC87" s="210"/>
      <c r="AD87" s="210"/>
      <c r="AE87" s="210"/>
      <c r="AF87" s="210"/>
      <c r="AG87" s="210" t="s">
        <v>222</v>
      </c>
      <c r="AH87" s="210">
        <v>0</v>
      </c>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1" x14ac:dyDescent="0.2">
      <c r="A88" s="236">
        <v>31</v>
      </c>
      <c r="B88" s="237" t="s">
        <v>609</v>
      </c>
      <c r="C88" s="247" t="s">
        <v>610</v>
      </c>
      <c r="D88" s="238" t="s">
        <v>297</v>
      </c>
      <c r="E88" s="239">
        <v>47.04</v>
      </c>
      <c r="F88" s="240"/>
      <c r="G88" s="241">
        <f>ROUND(E88*F88,2)</f>
        <v>0</v>
      </c>
      <c r="H88" s="240"/>
      <c r="I88" s="241">
        <f>ROUND(E88*H88,2)</f>
        <v>0</v>
      </c>
      <c r="J88" s="240"/>
      <c r="K88" s="241">
        <f>ROUND(E88*J88,2)</f>
        <v>0</v>
      </c>
      <c r="L88" s="241">
        <v>21</v>
      </c>
      <c r="M88" s="241">
        <f>G88*(1+L88/100)</f>
        <v>0</v>
      </c>
      <c r="N88" s="239">
        <v>5.0000000000000001E-4</v>
      </c>
      <c r="O88" s="239">
        <f>ROUND(E88*N88,2)</f>
        <v>0.02</v>
      </c>
      <c r="P88" s="239">
        <v>0</v>
      </c>
      <c r="Q88" s="239">
        <f>ROUND(E88*P88,2)</f>
        <v>0</v>
      </c>
      <c r="R88" s="241"/>
      <c r="S88" s="241" t="s">
        <v>238</v>
      </c>
      <c r="T88" s="242" t="s">
        <v>216</v>
      </c>
      <c r="U88" s="221">
        <v>0</v>
      </c>
      <c r="V88" s="221">
        <f>ROUND(E88*U88,2)</f>
        <v>0</v>
      </c>
      <c r="W88" s="221"/>
      <c r="X88" s="221" t="s">
        <v>217</v>
      </c>
      <c r="Y88" s="221" t="s">
        <v>218</v>
      </c>
      <c r="Z88" s="210"/>
      <c r="AA88" s="210"/>
      <c r="AB88" s="210"/>
      <c r="AC88" s="210"/>
      <c r="AD88" s="210"/>
      <c r="AE88" s="210"/>
      <c r="AF88" s="210"/>
      <c r="AG88" s="210" t="s">
        <v>219</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2" x14ac:dyDescent="0.2">
      <c r="A89" s="217"/>
      <c r="B89" s="218"/>
      <c r="C89" s="249" t="s">
        <v>611</v>
      </c>
      <c r="D89" s="226"/>
      <c r="E89" s="227">
        <v>47.04</v>
      </c>
      <c r="F89" s="221"/>
      <c r="G89" s="221"/>
      <c r="H89" s="221"/>
      <c r="I89" s="221"/>
      <c r="J89" s="221"/>
      <c r="K89" s="221"/>
      <c r="L89" s="221"/>
      <c r="M89" s="221"/>
      <c r="N89" s="220"/>
      <c r="O89" s="220"/>
      <c r="P89" s="220"/>
      <c r="Q89" s="220"/>
      <c r="R89" s="221"/>
      <c r="S89" s="221"/>
      <c r="T89" s="221"/>
      <c r="U89" s="221"/>
      <c r="V89" s="221"/>
      <c r="W89" s="221"/>
      <c r="X89" s="221"/>
      <c r="Y89" s="221"/>
      <c r="Z89" s="210"/>
      <c r="AA89" s="210"/>
      <c r="AB89" s="210"/>
      <c r="AC89" s="210"/>
      <c r="AD89" s="210"/>
      <c r="AE89" s="210"/>
      <c r="AF89" s="210"/>
      <c r="AG89" s="210" t="s">
        <v>222</v>
      </c>
      <c r="AH89" s="210">
        <v>0</v>
      </c>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x14ac:dyDescent="0.2">
      <c r="A90" s="229" t="s">
        <v>210</v>
      </c>
      <c r="B90" s="230" t="s">
        <v>101</v>
      </c>
      <c r="C90" s="246" t="s">
        <v>102</v>
      </c>
      <c r="D90" s="231"/>
      <c r="E90" s="232"/>
      <c r="F90" s="233"/>
      <c r="G90" s="233">
        <f>SUMIF(AG91:AG105,"&lt;&gt;NOR",G91:G105)</f>
        <v>0</v>
      </c>
      <c r="H90" s="233"/>
      <c r="I90" s="233">
        <f>SUM(I91:I105)</f>
        <v>0</v>
      </c>
      <c r="J90" s="233"/>
      <c r="K90" s="233">
        <f>SUM(K91:K105)</f>
        <v>0</v>
      </c>
      <c r="L90" s="233"/>
      <c r="M90" s="233">
        <f>SUM(M91:M105)</f>
        <v>0</v>
      </c>
      <c r="N90" s="232"/>
      <c r="O90" s="232">
        <f>SUM(O91:O105)</f>
        <v>38.06</v>
      </c>
      <c r="P90" s="232"/>
      <c r="Q90" s="232">
        <f>SUM(Q91:Q105)</f>
        <v>0</v>
      </c>
      <c r="R90" s="233"/>
      <c r="S90" s="233"/>
      <c r="T90" s="234"/>
      <c r="U90" s="228"/>
      <c r="V90" s="228">
        <f>SUM(V91:V105)</f>
        <v>0</v>
      </c>
      <c r="W90" s="228"/>
      <c r="X90" s="228"/>
      <c r="Y90" s="228"/>
      <c r="AG90" t="s">
        <v>211</v>
      </c>
    </row>
    <row r="91" spans="1:60" outlineLevel="1" x14ac:dyDescent="0.2">
      <c r="A91" s="236">
        <v>32</v>
      </c>
      <c r="B91" s="237" t="s">
        <v>612</v>
      </c>
      <c r="C91" s="247" t="s">
        <v>613</v>
      </c>
      <c r="D91" s="238" t="s">
        <v>297</v>
      </c>
      <c r="E91" s="239">
        <v>10.366</v>
      </c>
      <c r="F91" s="240"/>
      <c r="G91" s="241">
        <f>ROUND(E91*F91,2)</f>
        <v>0</v>
      </c>
      <c r="H91" s="240"/>
      <c r="I91" s="241">
        <f>ROUND(E91*H91,2)</f>
        <v>0</v>
      </c>
      <c r="J91" s="240"/>
      <c r="K91" s="241">
        <f>ROUND(E91*J91,2)</f>
        <v>0</v>
      </c>
      <c r="L91" s="241">
        <v>21</v>
      </c>
      <c r="M91" s="241">
        <f>G91*(1+L91/100)</f>
        <v>0</v>
      </c>
      <c r="N91" s="239">
        <v>0.41428999999999999</v>
      </c>
      <c r="O91" s="239">
        <f>ROUND(E91*N91,2)</f>
        <v>4.29</v>
      </c>
      <c r="P91" s="239">
        <v>0</v>
      </c>
      <c r="Q91" s="239">
        <f>ROUND(E91*P91,2)</f>
        <v>0</v>
      </c>
      <c r="R91" s="241"/>
      <c r="S91" s="241" t="s">
        <v>238</v>
      </c>
      <c r="T91" s="242" t="s">
        <v>216</v>
      </c>
      <c r="U91" s="221">
        <v>0</v>
      </c>
      <c r="V91" s="221">
        <f>ROUND(E91*U91,2)</f>
        <v>0</v>
      </c>
      <c r="W91" s="221"/>
      <c r="X91" s="221" t="s">
        <v>217</v>
      </c>
      <c r="Y91" s="221" t="s">
        <v>218</v>
      </c>
      <c r="Z91" s="210"/>
      <c r="AA91" s="210"/>
      <c r="AB91" s="210"/>
      <c r="AC91" s="210"/>
      <c r="AD91" s="210"/>
      <c r="AE91" s="210"/>
      <c r="AF91" s="210"/>
      <c r="AG91" s="210" t="s">
        <v>234</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2" x14ac:dyDescent="0.2">
      <c r="A92" s="217"/>
      <c r="B92" s="218"/>
      <c r="C92" s="249" t="s">
        <v>614</v>
      </c>
      <c r="D92" s="226"/>
      <c r="E92" s="227">
        <v>16.75</v>
      </c>
      <c r="F92" s="221"/>
      <c r="G92" s="221"/>
      <c r="H92" s="221"/>
      <c r="I92" s="221"/>
      <c r="J92" s="221"/>
      <c r="K92" s="221"/>
      <c r="L92" s="221"/>
      <c r="M92" s="221"/>
      <c r="N92" s="220"/>
      <c r="O92" s="220"/>
      <c r="P92" s="220"/>
      <c r="Q92" s="220"/>
      <c r="R92" s="221"/>
      <c r="S92" s="221"/>
      <c r="T92" s="221"/>
      <c r="U92" s="221"/>
      <c r="V92" s="221"/>
      <c r="W92" s="221"/>
      <c r="X92" s="221"/>
      <c r="Y92" s="221"/>
      <c r="Z92" s="210"/>
      <c r="AA92" s="210"/>
      <c r="AB92" s="210"/>
      <c r="AC92" s="210"/>
      <c r="AD92" s="210"/>
      <c r="AE92" s="210"/>
      <c r="AF92" s="210"/>
      <c r="AG92" s="210" t="s">
        <v>222</v>
      </c>
      <c r="AH92" s="210">
        <v>0</v>
      </c>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3" x14ac:dyDescent="0.2">
      <c r="A93" s="217"/>
      <c r="B93" s="218"/>
      <c r="C93" s="249" t="s">
        <v>615</v>
      </c>
      <c r="D93" s="226"/>
      <c r="E93" s="227">
        <v>-6.38</v>
      </c>
      <c r="F93" s="221"/>
      <c r="G93" s="221"/>
      <c r="H93" s="221"/>
      <c r="I93" s="221"/>
      <c r="J93" s="221"/>
      <c r="K93" s="221"/>
      <c r="L93" s="221"/>
      <c r="M93" s="221"/>
      <c r="N93" s="220"/>
      <c r="O93" s="220"/>
      <c r="P93" s="220"/>
      <c r="Q93" s="220"/>
      <c r="R93" s="221"/>
      <c r="S93" s="221"/>
      <c r="T93" s="221"/>
      <c r="U93" s="221"/>
      <c r="V93" s="221"/>
      <c r="W93" s="221"/>
      <c r="X93" s="221"/>
      <c r="Y93" s="221"/>
      <c r="Z93" s="210"/>
      <c r="AA93" s="210"/>
      <c r="AB93" s="210"/>
      <c r="AC93" s="210"/>
      <c r="AD93" s="210"/>
      <c r="AE93" s="210"/>
      <c r="AF93" s="210"/>
      <c r="AG93" s="210" t="s">
        <v>222</v>
      </c>
      <c r="AH93" s="210">
        <v>0</v>
      </c>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1" x14ac:dyDescent="0.2">
      <c r="A94" s="236">
        <v>33</v>
      </c>
      <c r="B94" s="237" t="s">
        <v>616</v>
      </c>
      <c r="C94" s="247" t="s">
        <v>617</v>
      </c>
      <c r="D94" s="238" t="s">
        <v>297</v>
      </c>
      <c r="E94" s="239">
        <v>105.42100000000001</v>
      </c>
      <c r="F94" s="240"/>
      <c r="G94" s="241">
        <f>ROUND(E94*F94,2)</f>
        <v>0</v>
      </c>
      <c r="H94" s="240"/>
      <c r="I94" s="241">
        <f>ROUND(E94*H94,2)</f>
        <v>0</v>
      </c>
      <c r="J94" s="240"/>
      <c r="K94" s="241">
        <f>ROUND(E94*J94,2)</f>
        <v>0</v>
      </c>
      <c r="L94" s="241">
        <v>21</v>
      </c>
      <c r="M94" s="241">
        <f>G94*(1+L94/100)</f>
        <v>0</v>
      </c>
      <c r="N94" s="239">
        <v>0.30797000000000002</v>
      </c>
      <c r="O94" s="239">
        <f>ROUND(E94*N94,2)</f>
        <v>32.47</v>
      </c>
      <c r="P94" s="239">
        <v>0</v>
      </c>
      <c r="Q94" s="239">
        <f>ROUND(E94*P94,2)</f>
        <v>0</v>
      </c>
      <c r="R94" s="241"/>
      <c r="S94" s="241" t="s">
        <v>238</v>
      </c>
      <c r="T94" s="242" t="s">
        <v>216</v>
      </c>
      <c r="U94" s="221">
        <v>0</v>
      </c>
      <c r="V94" s="221">
        <f>ROUND(E94*U94,2)</f>
        <v>0</v>
      </c>
      <c r="W94" s="221"/>
      <c r="X94" s="221" t="s">
        <v>217</v>
      </c>
      <c r="Y94" s="221" t="s">
        <v>218</v>
      </c>
      <c r="Z94" s="210"/>
      <c r="AA94" s="210"/>
      <c r="AB94" s="210"/>
      <c r="AC94" s="210"/>
      <c r="AD94" s="210"/>
      <c r="AE94" s="210"/>
      <c r="AF94" s="210"/>
      <c r="AG94" s="210" t="s">
        <v>234</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2" x14ac:dyDescent="0.2">
      <c r="A95" s="217"/>
      <c r="B95" s="218"/>
      <c r="C95" s="249" t="s">
        <v>618</v>
      </c>
      <c r="D95" s="226"/>
      <c r="E95" s="227">
        <v>93.45</v>
      </c>
      <c r="F95" s="221"/>
      <c r="G95" s="221"/>
      <c r="H95" s="221"/>
      <c r="I95" s="221"/>
      <c r="J95" s="221"/>
      <c r="K95" s="221"/>
      <c r="L95" s="221"/>
      <c r="M95" s="221"/>
      <c r="N95" s="220"/>
      <c r="O95" s="220"/>
      <c r="P95" s="220"/>
      <c r="Q95" s="220"/>
      <c r="R95" s="221"/>
      <c r="S95" s="221"/>
      <c r="T95" s="221"/>
      <c r="U95" s="221"/>
      <c r="V95" s="221"/>
      <c r="W95" s="221"/>
      <c r="X95" s="221"/>
      <c r="Y95" s="221"/>
      <c r="Z95" s="210"/>
      <c r="AA95" s="210"/>
      <c r="AB95" s="210"/>
      <c r="AC95" s="210"/>
      <c r="AD95" s="210"/>
      <c r="AE95" s="210"/>
      <c r="AF95" s="210"/>
      <c r="AG95" s="210" t="s">
        <v>222</v>
      </c>
      <c r="AH95" s="210">
        <v>0</v>
      </c>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3" x14ac:dyDescent="0.2">
      <c r="A96" s="217"/>
      <c r="B96" s="218"/>
      <c r="C96" s="249" t="s">
        <v>619</v>
      </c>
      <c r="D96" s="226"/>
      <c r="E96" s="227">
        <v>14.15</v>
      </c>
      <c r="F96" s="221"/>
      <c r="G96" s="221"/>
      <c r="H96" s="221"/>
      <c r="I96" s="221"/>
      <c r="J96" s="221"/>
      <c r="K96" s="221"/>
      <c r="L96" s="221"/>
      <c r="M96" s="221"/>
      <c r="N96" s="220"/>
      <c r="O96" s="220"/>
      <c r="P96" s="220"/>
      <c r="Q96" s="220"/>
      <c r="R96" s="221"/>
      <c r="S96" s="221"/>
      <c r="T96" s="221"/>
      <c r="U96" s="221"/>
      <c r="V96" s="221"/>
      <c r="W96" s="221"/>
      <c r="X96" s="221"/>
      <c r="Y96" s="221"/>
      <c r="Z96" s="210"/>
      <c r="AA96" s="210"/>
      <c r="AB96" s="210"/>
      <c r="AC96" s="210"/>
      <c r="AD96" s="210"/>
      <c r="AE96" s="210"/>
      <c r="AF96" s="210"/>
      <c r="AG96" s="210" t="s">
        <v>222</v>
      </c>
      <c r="AH96" s="210">
        <v>0</v>
      </c>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3" x14ac:dyDescent="0.2">
      <c r="A97" s="217"/>
      <c r="B97" s="218"/>
      <c r="C97" s="249" t="s">
        <v>620</v>
      </c>
      <c r="D97" s="226"/>
      <c r="E97" s="227">
        <v>-6.38</v>
      </c>
      <c r="F97" s="221"/>
      <c r="G97" s="221"/>
      <c r="H97" s="221"/>
      <c r="I97" s="221"/>
      <c r="J97" s="221"/>
      <c r="K97" s="221"/>
      <c r="L97" s="221"/>
      <c r="M97" s="221"/>
      <c r="N97" s="220"/>
      <c r="O97" s="220"/>
      <c r="P97" s="220"/>
      <c r="Q97" s="220"/>
      <c r="R97" s="221"/>
      <c r="S97" s="221"/>
      <c r="T97" s="221"/>
      <c r="U97" s="221"/>
      <c r="V97" s="221"/>
      <c r="W97" s="221"/>
      <c r="X97" s="221"/>
      <c r="Y97" s="221"/>
      <c r="Z97" s="210"/>
      <c r="AA97" s="210"/>
      <c r="AB97" s="210"/>
      <c r="AC97" s="210"/>
      <c r="AD97" s="210"/>
      <c r="AE97" s="210"/>
      <c r="AF97" s="210"/>
      <c r="AG97" s="210" t="s">
        <v>222</v>
      </c>
      <c r="AH97" s="210">
        <v>0</v>
      </c>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3" x14ac:dyDescent="0.2">
      <c r="A98" s="217"/>
      <c r="B98" s="218"/>
      <c r="C98" s="249" t="s">
        <v>621</v>
      </c>
      <c r="D98" s="226"/>
      <c r="E98" s="227">
        <v>4.2</v>
      </c>
      <c r="F98" s="221"/>
      <c r="G98" s="221"/>
      <c r="H98" s="221"/>
      <c r="I98" s="221"/>
      <c r="J98" s="221"/>
      <c r="K98" s="221"/>
      <c r="L98" s="221"/>
      <c r="M98" s="221"/>
      <c r="N98" s="220"/>
      <c r="O98" s="220"/>
      <c r="P98" s="220"/>
      <c r="Q98" s="220"/>
      <c r="R98" s="221"/>
      <c r="S98" s="221"/>
      <c r="T98" s="221"/>
      <c r="U98" s="221"/>
      <c r="V98" s="221"/>
      <c r="W98" s="221"/>
      <c r="X98" s="221"/>
      <c r="Y98" s="221"/>
      <c r="Z98" s="210"/>
      <c r="AA98" s="210"/>
      <c r="AB98" s="210"/>
      <c r="AC98" s="210"/>
      <c r="AD98" s="210"/>
      <c r="AE98" s="210"/>
      <c r="AF98" s="210"/>
      <c r="AG98" s="210" t="s">
        <v>222</v>
      </c>
      <c r="AH98" s="210">
        <v>0</v>
      </c>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outlineLevel="1" x14ac:dyDescent="0.2">
      <c r="A99" s="236">
        <v>34</v>
      </c>
      <c r="B99" s="237" t="s">
        <v>622</v>
      </c>
      <c r="C99" s="247" t="s">
        <v>623</v>
      </c>
      <c r="D99" s="238" t="s">
        <v>297</v>
      </c>
      <c r="E99" s="239">
        <v>63.84</v>
      </c>
      <c r="F99" s="240"/>
      <c r="G99" s="241">
        <f>ROUND(E99*F99,2)</f>
        <v>0</v>
      </c>
      <c r="H99" s="240"/>
      <c r="I99" s="241">
        <f>ROUND(E99*H99,2)</f>
        <v>0</v>
      </c>
      <c r="J99" s="240"/>
      <c r="K99" s="241">
        <f>ROUND(E99*J99,2)</f>
        <v>0</v>
      </c>
      <c r="L99" s="241">
        <v>21</v>
      </c>
      <c r="M99" s="241">
        <f>G99*(1+L99/100)</f>
        <v>0</v>
      </c>
      <c r="N99" s="239">
        <v>6.5599999999999999E-3</v>
      </c>
      <c r="O99" s="239">
        <f>ROUND(E99*N99,2)</f>
        <v>0.42</v>
      </c>
      <c r="P99" s="239">
        <v>0</v>
      </c>
      <c r="Q99" s="239">
        <f>ROUND(E99*P99,2)</f>
        <v>0</v>
      </c>
      <c r="R99" s="241"/>
      <c r="S99" s="241" t="s">
        <v>238</v>
      </c>
      <c r="T99" s="242" t="s">
        <v>216</v>
      </c>
      <c r="U99" s="221">
        <v>0</v>
      </c>
      <c r="V99" s="221">
        <f>ROUND(E99*U99,2)</f>
        <v>0</v>
      </c>
      <c r="W99" s="221"/>
      <c r="X99" s="221" t="s">
        <v>217</v>
      </c>
      <c r="Y99" s="221" t="s">
        <v>218</v>
      </c>
      <c r="Z99" s="210"/>
      <c r="AA99" s="210"/>
      <c r="AB99" s="210"/>
      <c r="AC99" s="210"/>
      <c r="AD99" s="210"/>
      <c r="AE99" s="210"/>
      <c r="AF99" s="210"/>
      <c r="AG99" s="210" t="s">
        <v>234</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2" x14ac:dyDescent="0.2">
      <c r="A100" s="217"/>
      <c r="B100" s="218"/>
      <c r="C100" s="248" t="s">
        <v>624</v>
      </c>
      <c r="D100" s="243"/>
      <c r="E100" s="243"/>
      <c r="F100" s="243"/>
      <c r="G100" s="243"/>
      <c r="H100" s="221"/>
      <c r="I100" s="221"/>
      <c r="J100" s="221"/>
      <c r="K100" s="221"/>
      <c r="L100" s="221"/>
      <c r="M100" s="221"/>
      <c r="N100" s="220"/>
      <c r="O100" s="220"/>
      <c r="P100" s="220"/>
      <c r="Q100" s="220"/>
      <c r="R100" s="221"/>
      <c r="S100" s="221"/>
      <c r="T100" s="221"/>
      <c r="U100" s="221"/>
      <c r="V100" s="221"/>
      <c r="W100" s="221"/>
      <c r="X100" s="221"/>
      <c r="Y100" s="221"/>
      <c r="Z100" s="210"/>
      <c r="AA100" s="210"/>
      <c r="AB100" s="210"/>
      <c r="AC100" s="210"/>
      <c r="AD100" s="210"/>
      <c r="AE100" s="210"/>
      <c r="AF100" s="210"/>
      <c r="AG100" s="210" t="s">
        <v>221</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2" x14ac:dyDescent="0.2">
      <c r="A101" s="217"/>
      <c r="B101" s="218"/>
      <c r="C101" s="249" t="s">
        <v>625</v>
      </c>
      <c r="D101" s="226"/>
      <c r="E101" s="227">
        <v>63.84</v>
      </c>
      <c r="F101" s="221"/>
      <c r="G101" s="221"/>
      <c r="H101" s="221"/>
      <c r="I101" s="221"/>
      <c r="J101" s="221"/>
      <c r="K101" s="221"/>
      <c r="L101" s="221"/>
      <c r="M101" s="221"/>
      <c r="N101" s="220"/>
      <c r="O101" s="220"/>
      <c r="P101" s="220"/>
      <c r="Q101" s="220"/>
      <c r="R101" s="221"/>
      <c r="S101" s="221"/>
      <c r="T101" s="221"/>
      <c r="U101" s="221"/>
      <c r="V101" s="221"/>
      <c r="W101" s="221"/>
      <c r="X101" s="221"/>
      <c r="Y101" s="221"/>
      <c r="Z101" s="210"/>
      <c r="AA101" s="210"/>
      <c r="AB101" s="210"/>
      <c r="AC101" s="210"/>
      <c r="AD101" s="210"/>
      <c r="AE101" s="210"/>
      <c r="AF101" s="210"/>
      <c r="AG101" s="210" t="s">
        <v>222</v>
      </c>
      <c r="AH101" s="210">
        <v>0</v>
      </c>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1" x14ac:dyDescent="0.2">
      <c r="A102" s="236">
        <v>35</v>
      </c>
      <c r="B102" s="237" t="s">
        <v>626</v>
      </c>
      <c r="C102" s="247" t="s">
        <v>627</v>
      </c>
      <c r="D102" s="238" t="s">
        <v>325</v>
      </c>
      <c r="E102" s="239">
        <v>14</v>
      </c>
      <c r="F102" s="240"/>
      <c r="G102" s="241">
        <f>ROUND(E102*F102,2)</f>
        <v>0</v>
      </c>
      <c r="H102" s="240"/>
      <c r="I102" s="241">
        <f>ROUND(E102*H102,2)</f>
        <v>0</v>
      </c>
      <c r="J102" s="240"/>
      <c r="K102" s="241">
        <f>ROUND(E102*J102,2)</f>
        <v>0</v>
      </c>
      <c r="L102" s="241">
        <v>21</v>
      </c>
      <c r="M102" s="241">
        <f>G102*(1+L102/100)</f>
        <v>0</v>
      </c>
      <c r="N102" s="239">
        <v>6.3140000000000002E-2</v>
      </c>
      <c r="O102" s="239">
        <f>ROUND(E102*N102,2)</f>
        <v>0.88</v>
      </c>
      <c r="P102" s="239">
        <v>0</v>
      </c>
      <c r="Q102" s="239">
        <f>ROUND(E102*P102,2)</f>
        <v>0</v>
      </c>
      <c r="R102" s="241"/>
      <c r="S102" s="241" t="s">
        <v>238</v>
      </c>
      <c r="T102" s="242" t="s">
        <v>216</v>
      </c>
      <c r="U102" s="221">
        <v>0</v>
      </c>
      <c r="V102" s="221">
        <f>ROUND(E102*U102,2)</f>
        <v>0</v>
      </c>
      <c r="W102" s="221"/>
      <c r="X102" s="221" t="s">
        <v>217</v>
      </c>
      <c r="Y102" s="221" t="s">
        <v>218</v>
      </c>
      <c r="Z102" s="210"/>
      <c r="AA102" s="210"/>
      <c r="AB102" s="210"/>
      <c r="AC102" s="210"/>
      <c r="AD102" s="210"/>
      <c r="AE102" s="210"/>
      <c r="AF102" s="210"/>
      <c r="AG102" s="210" t="s">
        <v>234</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2" x14ac:dyDescent="0.2">
      <c r="A103" s="217"/>
      <c r="B103" s="218"/>
      <c r="C103" s="248" t="s">
        <v>628</v>
      </c>
      <c r="D103" s="243"/>
      <c r="E103" s="243"/>
      <c r="F103" s="243"/>
      <c r="G103" s="243"/>
      <c r="H103" s="221"/>
      <c r="I103" s="221"/>
      <c r="J103" s="221"/>
      <c r="K103" s="221"/>
      <c r="L103" s="221"/>
      <c r="M103" s="221"/>
      <c r="N103" s="220"/>
      <c r="O103" s="220"/>
      <c r="P103" s="220"/>
      <c r="Q103" s="220"/>
      <c r="R103" s="221"/>
      <c r="S103" s="221"/>
      <c r="T103" s="221"/>
      <c r="U103" s="221"/>
      <c r="V103" s="221"/>
      <c r="W103" s="221"/>
      <c r="X103" s="221"/>
      <c r="Y103" s="221"/>
      <c r="Z103" s="210"/>
      <c r="AA103" s="210"/>
      <c r="AB103" s="210"/>
      <c r="AC103" s="210"/>
      <c r="AD103" s="210"/>
      <c r="AE103" s="210"/>
      <c r="AF103" s="210"/>
      <c r="AG103" s="210" t="s">
        <v>221</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2" x14ac:dyDescent="0.2">
      <c r="A104" s="217"/>
      <c r="B104" s="218"/>
      <c r="C104" s="249" t="s">
        <v>629</v>
      </c>
      <c r="D104" s="226"/>
      <c r="E104" s="227">
        <v>8</v>
      </c>
      <c r="F104" s="221"/>
      <c r="G104" s="221"/>
      <c r="H104" s="221"/>
      <c r="I104" s="221"/>
      <c r="J104" s="221"/>
      <c r="K104" s="221"/>
      <c r="L104" s="221"/>
      <c r="M104" s="221"/>
      <c r="N104" s="220"/>
      <c r="O104" s="220"/>
      <c r="P104" s="220"/>
      <c r="Q104" s="220"/>
      <c r="R104" s="221"/>
      <c r="S104" s="221"/>
      <c r="T104" s="221"/>
      <c r="U104" s="221"/>
      <c r="V104" s="221"/>
      <c r="W104" s="221"/>
      <c r="X104" s="221"/>
      <c r="Y104" s="221"/>
      <c r="Z104" s="210"/>
      <c r="AA104" s="210"/>
      <c r="AB104" s="210"/>
      <c r="AC104" s="210"/>
      <c r="AD104" s="210"/>
      <c r="AE104" s="210"/>
      <c r="AF104" s="210"/>
      <c r="AG104" s="210" t="s">
        <v>222</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3" x14ac:dyDescent="0.2">
      <c r="A105" s="217"/>
      <c r="B105" s="218"/>
      <c r="C105" s="249" t="s">
        <v>630</v>
      </c>
      <c r="D105" s="226"/>
      <c r="E105" s="227">
        <v>6</v>
      </c>
      <c r="F105" s="221"/>
      <c r="G105" s="221"/>
      <c r="H105" s="221"/>
      <c r="I105" s="221"/>
      <c r="J105" s="221"/>
      <c r="K105" s="221"/>
      <c r="L105" s="221"/>
      <c r="M105" s="221"/>
      <c r="N105" s="220"/>
      <c r="O105" s="220"/>
      <c r="P105" s="220"/>
      <c r="Q105" s="220"/>
      <c r="R105" s="221"/>
      <c r="S105" s="221"/>
      <c r="T105" s="221"/>
      <c r="U105" s="221"/>
      <c r="V105" s="221"/>
      <c r="W105" s="221"/>
      <c r="X105" s="221"/>
      <c r="Y105" s="221"/>
      <c r="Z105" s="210"/>
      <c r="AA105" s="210"/>
      <c r="AB105" s="210"/>
      <c r="AC105" s="210"/>
      <c r="AD105" s="210"/>
      <c r="AE105" s="210"/>
      <c r="AF105" s="210"/>
      <c r="AG105" s="210" t="s">
        <v>222</v>
      </c>
      <c r="AH105" s="210">
        <v>0</v>
      </c>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x14ac:dyDescent="0.2">
      <c r="A106" s="229" t="s">
        <v>210</v>
      </c>
      <c r="B106" s="230" t="s">
        <v>103</v>
      </c>
      <c r="C106" s="246" t="s">
        <v>104</v>
      </c>
      <c r="D106" s="231"/>
      <c r="E106" s="232"/>
      <c r="F106" s="233"/>
      <c r="G106" s="233">
        <f>SUMIF(AG107:AG150,"&lt;&gt;NOR",G107:G150)</f>
        <v>0</v>
      </c>
      <c r="H106" s="233"/>
      <c r="I106" s="233">
        <f>SUM(I107:I150)</f>
        <v>0</v>
      </c>
      <c r="J106" s="233"/>
      <c r="K106" s="233">
        <f>SUM(K107:K150)</f>
        <v>0</v>
      </c>
      <c r="L106" s="233"/>
      <c r="M106" s="233">
        <f>SUM(M107:M150)</f>
        <v>0</v>
      </c>
      <c r="N106" s="232"/>
      <c r="O106" s="232">
        <f>SUM(O107:O150)</f>
        <v>11.39</v>
      </c>
      <c r="P106" s="232"/>
      <c r="Q106" s="232">
        <f>SUM(Q107:Q150)</f>
        <v>0</v>
      </c>
      <c r="R106" s="233"/>
      <c r="S106" s="233"/>
      <c r="T106" s="234"/>
      <c r="U106" s="228"/>
      <c r="V106" s="228">
        <f>SUM(V107:V150)</f>
        <v>0</v>
      </c>
      <c r="W106" s="228"/>
      <c r="X106" s="228"/>
      <c r="Y106" s="228"/>
      <c r="AG106" t="s">
        <v>211</v>
      </c>
    </row>
    <row r="107" spans="1:60" outlineLevel="1" x14ac:dyDescent="0.2">
      <c r="A107" s="236">
        <v>36</v>
      </c>
      <c r="B107" s="237" t="s">
        <v>631</v>
      </c>
      <c r="C107" s="247" t="s">
        <v>632</v>
      </c>
      <c r="D107" s="238" t="s">
        <v>325</v>
      </c>
      <c r="E107" s="239">
        <v>37</v>
      </c>
      <c r="F107" s="240"/>
      <c r="G107" s="241">
        <f>ROUND(E107*F107,2)</f>
        <v>0</v>
      </c>
      <c r="H107" s="240"/>
      <c r="I107" s="241">
        <f>ROUND(E107*H107,2)</f>
        <v>0</v>
      </c>
      <c r="J107" s="240"/>
      <c r="K107" s="241">
        <f>ROUND(E107*J107,2)</f>
        <v>0</v>
      </c>
      <c r="L107" s="241">
        <v>21</v>
      </c>
      <c r="M107" s="241">
        <f>G107*(1+L107/100)</f>
        <v>0</v>
      </c>
      <c r="N107" s="239">
        <v>2.5610000000000001E-2</v>
      </c>
      <c r="O107" s="239">
        <f>ROUND(E107*N107,2)</f>
        <v>0.95</v>
      </c>
      <c r="P107" s="239">
        <v>0</v>
      </c>
      <c r="Q107" s="239">
        <f>ROUND(E107*P107,2)</f>
        <v>0</v>
      </c>
      <c r="R107" s="241"/>
      <c r="S107" s="241" t="s">
        <v>238</v>
      </c>
      <c r="T107" s="242" t="s">
        <v>216</v>
      </c>
      <c r="U107" s="221">
        <v>0</v>
      </c>
      <c r="V107" s="221">
        <f>ROUND(E107*U107,2)</f>
        <v>0</v>
      </c>
      <c r="W107" s="221"/>
      <c r="X107" s="221" t="s">
        <v>217</v>
      </c>
      <c r="Y107" s="221" t="s">
        <v>218</v>
      </c>
      <c r="Z107" s="210"/>
      <c r="AA107" s="210"/>
      <c r="AB107" s="210"/>
      <c r="AC107" s="210"/>
      <c r="AD107" s="210"/>
      <c r="AE107" s="210"/>
      <c r="AF107" s="210"/>
      <c r="AG107" s="210" t="s">
        <v>234</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2" x14ac:dyDescent="0.2">
      <c r="A108" s="217"/>
      <c r="B108" s="218"/>
      <c r="C108" s="249" t="s">
        <v>633</v>
      </c>
      <c r="D108" s="226"/>
      <c r="E108" s="227">
        <v>37</v>
      </c>
      <c r="F108" s="221"/>
      <c r="G108" s="221"/>
      <c r="H108" s="221"/>
      <c r="I108" s="221"/>
      <c r="J108" s="221"/>
      <c r="K108" s="221"/>
      <c r="L108" s="221"/>
      <c r="M108" s="221"/>
      <c r="N108" s="220"/>
      <c r="O108" s="220"/>
      <c r="P108" s="220"/>
      <c r="Q108" s="220"/>
      <c r="R108" s="221"/>
      <c r="S108" s="221"/>
      <c r="T108" s="221"/>
      <c r="U108" s="221"/>
      <c r="V108" s="221"/>
      <c r="W108" s="221"/>
      <c r="X108" s="221"/>
      <c r="Y108" s="221"/>
      <c r="Z108" s="210"/>
      <c r="AA108" s="210"/>
      <c r="AB108" s="210"/>
      <c r="AC108" s="210"/>
      <c r="AD108" s="210"/>
      <c r="AE108" s="210"/>
      <c r="AF108" s="210"/>
      <c r="AG108" s="210" t="s">
        <v>222</v>
      </c>
      <c r="AH108" s="210">
        <v>0</v>
      </c>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ht="22.5" outlineLevel="1" x14ac:dyDescent="0.2">
      <c r="A109" s="236">
        <v>37</v>
      </c>
      <c r="B109" s="237" t="s">
        <v>634</v>
      </c>
      <c r="C109" s="247" t="s">
        <v>635</v>
      </c>
      <c r="D109" s="238" t="s">
        <v>325</v>
      </c>
      <c r="E109" s="239">
        <v>1</v>
      </c>
      <c r="F109" s="240"/>
      <c r="G109" s="241">
        <f>ROUND(E109*F109,2)</f>
        <v>0</v>
      </c>
      <c r="H109" s="240"/>
      <c r="I109" s="241">
        <f>ROUND(E109*H109,2)</f>
        <v>0</v>
      </c>
      <c r="J109" s="240"/>
      <c r="K109" s="241">
        <f>ROUND(E109*J109,2)</f>
        <v>0</v>
      </c>
      <c r="L109" s="241">
        <v>21</v>
      </c>
      <c r="M109" s="241">
        <f>G109*(1+L109/100)</f>
        <v>0</v>
      </c>
      <c r="N109" s="239">
        <v>3.8739999999999997E-2</v>
      </c>
      <c r="O109" s="239">
        <f>ROUND(E109*N109,2)</f>
        <v>0.04</v>
      </c>
      <c r="P109" s="239">
        <v>0</v>
      </c>
      <c r="Q109" s="239">
        <f>ROUND(E109*P109,2)</f>
        <v>0</v>
      </c>
      <c r="R109" s="241"/>
      <c r="S109" s="241" t="s">
        <v>238</v>
      </c>
      <c r="T109" s="242" t="s">
        <v>216</v>
      </c>
      <c r="U109" s="221">
        <v>0</v>
      </c>
      <c r="V109" s="221">
        <f>ROUND(E109*U109,2)</f>
        <v>0</v>
      </c>
      <c r="W109" s="221"/>
      <c r="X109" s="221" t="s">
        <v>217</v>
      </c>
      <c r="Y109" s="221" t="s">
        <v>218</v>
      </c>
      <c r="Z109" s="210"/>
      <c r="AA109" s="210"/>
      <c r="AB109" s="210"/>
      <c r="AC109" s="210"/>
      <c r="AD109" s="210"/>
      <c r="AE109" s="210"/>
      <c r="AF109" s="210"/>
      <c r="AG109" s="210" t="s">
        <v>234</v>
      </c>
      <c r="AH109" s="210"/>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outlineLevel="2" x14ac:dyDescent="0.2">
      <c r="A110" s="217"/>
      <c r="B110" s="218"/>
      <c r="C110" s="249" t="s">
        <v>97</v>
      </c>
      <c r="D110" s="226"/>
      <c r="E110" s="227">
        <v>1</v>
      </c>
      <c r="F110" s="221"/>
      <c r="G110" s="221"/>
      <c r="H110" s="221"/>
      <c r="I110" s="221"/>
      <c r="J110" s="221"/>
      <c r="K110" s="221"/>
      <c r="L110" s="221"/>
      <c r="M110" s="221"/>
      <c r="N110" s="220"/>
      <c r="O110" s="220"/>
      <c r="P110" s="220"/>
      <c r="Q110" s="220"/>
      <c r="R110" s="221"/>
      <c r="S110" s="221"/>
      <c r="T110" s="221"/>
      <c r="U110" s="221"/>
      <c r="V110" s="221"/>
      <c r="W110" s="221"/>
      <c r="X110" s="221"/>
      <c r="Y110" s="221"/>
      <c r="Z110" s="210"/>
      <c r="AA110" s="210"/>
      <c r="AB110" s="210"/>
      <c r="AC110" s="210"/>
      <c r="AD110" s="210"/>
      <c r="AE110" s="210"/>
      <c r="AF110" s="210"/>
      <c r="AG110" s="210" t="s">
        <v>222</v>
      </c>
      <c r="AH110" s="210">
        <v>0</v>
      </c>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outlineLevel="1" x14ac:dyDescent="0.2">
      <c r="A111" s="236">
        <v>38</v>
      </c>
      <c r="B111" s="237" t="s">
        <v>636</v>
      </c>
      <c r="C111" s="247" t="s">
        <v>637</v>
      </c>
      <c r="D111" s="238" t="s">
        <v>310</v>
      </c>
      <c r="E111" s="239">
        <v>1.4512</v>
      </c>
      <c r="F111" s="240"/>
      <c r="G111" s="241">
        <f>ROUND(E111*F111,2)</f>
        <v>0</v>
      </c>
      <c r="H111" s="240"/>
      <c r="I111" s="241">
        <f>ROUND(E111*H111,2)</f>
        <v>0</v>
      </c>
      <c r="J111" s="240"/>
      <c r="K111" s="241">
        <f>ROUND(E111*J111,2)</f>
        <v>0</v>
      </c>
      <c r="L111" s="241">
        <v>21</v>
      </c>
      <c r="M111" s="241">
        <f>G111*(1+L111/100)</f>
        <v>0</v>
      </c>
      <c r="N111" s="239">
        <v>2.5251399999999999</v>
      </c>
      <c r="O111" s="239">
        <f>ROUND(E111*N111,2)</f>
        <v>3.66</v>
      </c>
      <c r="P111" s="239">
        <v>0</v>
      </c>
      <c r="Q111" s="239">
        <f>ROUND(E111*P111,2)</f>
        <v>0</v>
      </c>
      <c r="R111" s="241"/>
      <c r="S111" s="241" t="s">
        <v>238</v>
      </c>
      <c r="T111" s="242" t="s">
        <v>216</v>
      </c>
      <c r="U111" s="221">
        <v>0</v>
      </c>
      <c r="V111" s="221">
        <f>ROUND(E111*U111,2)</f>
        <v>0</v>
      </c>
      <c r="W111" s="221"/>
      <c r="X111" s="221" t="s">
        <v>217</v>
      </c>
      <c r="Y111" s="221" t="s">
        <v>218</v>
      </c>
      <c r="Z111" s="210"/>
      <c r="AA111" s="210"/>
      <c r="AB111" s="210"/>
      <c r="AC111" s="210"/>
      <c r="AD111" s="210"/>
      <c r="AE111" s="210"/>
      <c r="AF111" s="210"/>
      <c r="AG111" s="210" t="s">
        <v>234</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2" x14ac:dyDescent="0.2">
      <c r="A112" s="217"/>
      <c r="B112" s="218"/>
      <c r="C112" s="249" t="s">
        <v>638</v>
      </c>
      <c r="D112" s="226"/>
      <c r="E112" s="227">
        <v>1.45</v>
      </c>
      <c r="F112" s="221"/>
      <c r="G112" s="221"/>
      <c r="H112" s="221"/>
      <c r="I112" s="221"/>
      <c r="J112" s="221"/>
      <c r="K112" s="221"/>
      <c r="L112" s="221"/>
      <c r="M112" s="221"/>
      <c r="N112" s="220"/>
      <c r="O112" s="220"/>
      <c r="P112" s="220"/>
      <c r="Q112" s="220"/>
      <c r="R112" s="221"/>
      <c r="S112" s="221"/>
      <c r="T112" s="221"/>
      <c r="U112" s="221"/>
      <c r="V112" s="221"/>
      <c r="W112" s="221"/>
      <c r="X112" s="221"/>
      <c r="Y112" s="221"/>
      <c r="Z112" s="210"/>
      <c r="AA112" s="210"/>
      <c r="AB112" s="210"/>
      <c r="AC112" s="210"/>
      <c r="AD112" s="210"/>
      <c r="AE112" s="210"/>
      <c r="AF112" s="210"/>
      <c r="AG112" s="210" t="s">
        <v>222</v>
      </c>
      <c r="AH112" s="210">
        <v>0</v>
      </c>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1" x14ac:dyDescent="0.2">
      <c r="A113" s="236">
        <v>39</v>
      </c>
      <c r="B113" s="237" t="s">
        <v>639</v>
      </c>
      <c r="C113" s="247" t="s">
        <v>640</v>
      </c>
      <c r="D113" s="238" t="s">
        <v>297</v>
      </c>
      <c r="E113" s="239">
        <v>2.516</v>
      </c>
      <c r="F113" s="240"/>
      <c r="G113" s="241">
        <f>ROUND(E113*F113,2)</f>
        <v>0</v>
      </c>
      <c r="H113" s="240"/>
      <c r="I113" s="241">
        <f>ROUND(E113*H113,2)</f>
        <v>0</v>
      </c>
      <c r="J113" s="240"/>
      <c r="K113" s="241">
        <f>ROUND(E113*J113,2)</f>
        <v>0</v>
      </c>
      <c r="L113" s="241">
        <v>21</v>
      </c>
      <c r="M113" s="241">
        <f>G113*(1+L113/100)</f>
        <v>0</v>
      </c>
      <c r="N113" s="239">
        <v>3.637E-2</v>
      </c>
      <c r="O113" s="239">
        <f>ROUND(E113*N113,2)</f>
        <v>0.09</v>
      </c>
      <c r="P113" s="239">
        <v>0</v>
      </c>
      <c r="Q113" s="239">
        <f>ROUND(E113*P113,2)</f>
        <v>0</v>
      </c>
      <c r="R113" s="241"/>
      <c r="S113" s="241" t="s">
        <v>238</v>
      </c>
      <c r="T113" s="242" t="s">
        <v>216</v>
      </c>
      <c r="U113" s="221">
        <v>0</v>
      </c>
      <c r="V113" s="221">
        <f>ROUND(E113*U113,2)</f>
        <v>0</v>
      </c>
      <c r="W113" s="221"/>
      <c r="X113" s="221" t="s">
        <v>217</v>
      </c>
      <c r="Y113" s="221" t="s">
        <v>218</v>
      </c>
      <c r="Z113" s="210"/>
      <c r="AA113" s="210"/>
      <c r="AB113" s="210"/>
      <c r="AC113" s="210"/>
      <c r="AD113" s="210"/>
      <c r="AE113" s="210"/>
      <c r="AF113" s="210"/>
      <c r="AG113" s="210" t="s">
        <v>234</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2" x14ac:dyDescent="0.2">
      <c r="A114" s="217"/>
      <c r="B114" s="218"/>
      <c r="C114" s="248" t="s">
        <v>641</v>
      </c>
      <c r="D114" s="243"/>
      <c r="E114" s="243"/>
      <c r="F114" s="243"/>
      <c r="G114" s="243"/>
      <c r="H114" s="221"/>
      <c r="I114" s="221"/>
      <c r="J114" s="221"/>
      <c r="K114" s="221"/>
      <c r="L114" s="221"/>
      <c r="M114" s="221"/>
      <c r="N114" s="220"/>
      <c r="O114" s="220"/>
      <c r="P114" s="220"/>
      <c r="Q114" s="220"/>
      <c r="R114" s="221"/>
      <c r="S114" s="221"/>
      <c r="T114" s="221"/>
      <c r="U114" s="221"/>
      <c r="V114" s="221"/>
      <c r="W114" s="221"/>
      <c r="X114" s="221"/>
      <c r="Y114" s="221"/>
      <c r="Z114" s="210"/>
      <c r="AA114" s="210"/>
      <c r="AB114" s="210"/>
      <c r="AC114" s="210"/>
      <c r="AD114" s="210"/>
      <c r="AE114" s="210"/>
      <c r="AF114" s="210"/>
      <c r="AG114" s="210" t="s">
        <v>221</v>
      </c>
      <c r="AH114" s="210"/>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2" x14ac:dyDescent="0.2">
      <c r="A115" s="217"/>
      <c r="B115" s="218"/>
      <c r="C115" s="249" t="s">
        <v>642</v>
      </c>
      <c r="D115" s="226"/>
      <c r="E115" s="227">
        <v>2.52</v>
      </c>
      <c r="F115" s="221"/>
      <c r="G115" s="221"/>
      <c r="H115" s="221"/>
      <c r="I115" s="221"/>
      <c r="J115" s="221"/>
      <c r="K115" s="221"/>
      <c r="L115" s="221"/>
      <c r="M115" s="221"/>
      <c r="N115" s="220"/>
      <c r="O115" s="220"/>
      <c r="P115" s="220"/>
      <c r="Q115" s="220"/>
      <c r="R115" s="221"/>
      <c r="S115" s="221"/>
      <c r="T115" s="221"/>
      <c r="U115" s="221"/>
      <c r="V115" s="221"/>
      <c r="W115" s="221"/>
      <c r="X115" s="221"/>
      <c r="Y115" s="221"/>
      <c r="Z115" s="210"/>
      <c r="AA115" s="210"/>
      <c r="AB115" s="210"/>
      <c r="AC115" s="210"/>
      <c r="AD115" s="210"/>
      <c r="AE115" s="210"/>
      <c r="AF115" s="210"/>
      <c r="AG115" s="210" t="s">
        <v>222</v>
      </c>
      <c r="AH115" s="210">
        <v>0</v>
      </c>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1" x14ac:dyDescent="0.2">
      <c r="A116" s="236">
        <v>40</v>
      </c>
      <c r="B116" s="237" t="s">
        <v>643</v>
      </c>
      <c r="C116" s="247" t="s">
        <v>644</v>
      </c>
      <c r="D116" s="238" t="s">
        <v>297</v>
      </c>
      <c r="E116" s="239">
        <v>2.516</v>
      </c>
      <c r="F116" s="240"/>
      <c r="G116" s="241">
        <f>ROUND(E116*F116,2)</f>
        <v>0</v>
      </c>
      <c r="H116" s="240"/>
      <c r="I116" s="241">
        <f>ROUND(E116*H116,2)</f>
        <v>0</v>
      </c>
      <c r="J116" s="240"/>
      <c r="K116" s="241">
        <f>ROUND(E116*J116,2)</f>
        <v>0</v>
      </c>
      <c r="L116" s="241">
        <v>21</v>
      </c>
      <c r="M116" s="241">
        <f>G116*(1+L116/100)</f>
        <v>0</v>
      </c>
      <c r="N116" s="239">
        <v>0</v>
      </c>
      <c r="O116" s="239">
        <f>ROUND(E116*N116,2)</f>
        <v>0</v>
      </c>
      <c r="P116" s="239">
        <v>0</v>
      </c>
      <c r="Q116" s="239">
        <f>ROUND(E116*P116,2)</f>
        <v>0</v>
      </c>
      <c r="R116" s="241"/>
      <c r="S116" s="241" t="s">
        <v>238</v>
      </c>
      <c r="T116" s="242" t="s">
        <v>216</v>
      </c>
      <c r="U116" s="221">
        <v>0</v>
      </c>
      <c r="V116" s="221">
        <f>ROUND(E116*U116,2)</f>
        <v>0</v>
      </c>
      <c r="W116" s="221"/>
      <c r="X116" s="221" t="s">
        <v>217</v>
      </c>
      <c r="Y116" s="221" t="s">
        <v>218</v>
      </c>
      <c r="Z116" s="210"/>
      <c r="AA116" s="210"/>
      <c r="AB116" s="210"/>
      <c r="AC116" s="210"/>
      <c r="AD116" s="210"/>
      <c r="AE116" s="210"/>
      <c r="AF116" s="210"/>
      <c r="AG116" s="210" t="s">
        <v>234</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2" x14ac:dyDescent="0.2">
      <c r="A117" s="217"/>
      <c r="B117" s="218"/>
      <c r="C117" s="249" t="s">
        <v>642</v>
      </c>
      <c r="D117" s="226"/>
      <c r="E117" s="227">
        <v>2.52</v>
      </c>
      <c r="F117" s="221"/>
      <c r="G117" s="221"/>
      <c r="H117" s="221"/>
      <c r="I117" s="221"/>
      <c r="J117" s="221"/>
      <c r="K117" s="221"/>
      <c r="L117" s="221"/>
      <c r="M117" s="221"/>
      <c r="N117" s="220"/>
      <c r="O117" s="220"/>
      <c r="P117" s="220"/>
      <c r="Q117" s="220"/>
      <c r="R117" s="221"/>
      <c r="S117" s="221"/>
      <c r="T117" s="221"/>
      <c r="U117" s="221"/>
      <c r="V117" s="221"/>
      <c r="W117" s="221"/>
      <c r="X117" s="221"/>
      <c r="Y117" s="221"/>
      <c r="Z117" s="210"/>
      <c r="AA117" s="210"/>
      <c r="AB117" s="210"/>
      <c r="AC117" s="210"/>
      <c r="AD117" s="210"/>
      <c r="AE117" s="210"/>
      <c r="AF117" s="210"/>
      <c r="AG117" s="210" t="s">
        <v>222</v>
      </c>
      <c r="AH117" s="210">
        <v>0</v>
      </c>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1" x14ac:dyDescent="0.2">
      <c r="A118" s="236">
        <v>41</v>
      </c>
      <c r="B118" s="237" t="s">
        <v>645</v>
      </c>
      <c r="C118" s="247" t="s">
        <v>646</v>
      </c>
      <c r="D118" s="238" t="s">
        <v>297</v>
      </c>
      <c r="E118" s="239">
        <v>6.2607999999999997</v>
      </c>
      <c r="F118" s="240"/>
      <c r="G118" s="241">
        <f>ROUND(E118*F118,2)</f>
        <v>0</v>
      </c>
      <c r="H118" s="240"/>
      <c r="I118" s="241">
        <f>ROUND(E118*H118,2)</f>
        <v>0</v>
      </c>
      <c r="J118" s="240"/>
      <c r="K118" s="241">
        <f>ROUND(E118*J118,2)</f>
        <v>0</v>
      </c>
      <c r="L118" s="241">
        <v>21</v>
      </c>
      <c r="M118" s="241">
        <f>G118*(1+L118/100)</f>
        <v>0</v>
      </c>
      <c r="N118" s="239">
        <v>5.5199999999999997E-3</v>
      </c>
      <c r="O118" s="239">
        <f>ROUND(E118*N118,2)</f>
        <v>0.03</v>
      </c>
      <c r="P118" s="239">
        <v>0</v>
      </c>
      <c r="Q118" s="239">
        <f>ROUND(E118*P118,2)</f>
        <v>0</v>
      </c>
      <c r="R118" s="241"/>
      <c r="S118" s="241" t="s">
        <v>238</v>
      </c>
      <c r="T118" s="242" t="s">
        <v>216</v>
      </c>
      <c r="U118" s="221">
        <v>0</v>
      </c>
      <c r="V118" s="221">
        <f>ROUND(E118*U118,2)</f>
        <v>0</v>
      </c>
      <c r="W118" s="221"/>
      <c r="X118" s="221" t="s">
        <v>217</v>
      </c>
      <c r="Y118" s="221" t="s">
        <v>218</v>
      </c>
      <c r="Z118" s="210"/>
      <c r="AA118" s="210"/>
      <c r="AB118" s="210"/>
      <c r="AC118" s="210"/>
      <c r="AD118" s="210"/>
      <c r="AE118" s="210"/>
      <c r="AF118" s="210"/>
      <c r="AG118" s="210" t="s">
        <v>234</v>
      </c>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outlineLevel="2" x14ac:dyDescent="0.2">
      <c r="A119" s="217"/>
      <c r="B119" s="218"/>
      <c r="C119" s="248" t="s">
        <v>647</v>
      </c>
      <c r="D119" s="243"/>
      <c r="E119" s="243"/>
      <c r="F119" s="243"/>
      <c r="G119" s="243"/>
      <c r="H119" s="221"/>
      <c r="I119" s="221"/>
      <c r="J119" s="221"/>
      <c r="K119" s="221"/>
      <c r="L119" s="221"/>
      <c r="M119" s="221"/>
      <c r="N119" s="220"/>
      <c r="O119" s="220"/>
      <c r="P119" s="220"/>
      <c r="Q119" s="220"/>
      <c r="R119" s="221"/>
      <c r="S119" s="221"/>
      <c r="T119" s="221"/>
      <c r="U119" s="221"/>
      <c r="V119" s="221"/>
      <c r="W119" s="221"/>
      <c r="X119" s="221"/>
      <c r="Y119" s="221"/>
      <c r="Z119" s="210"/>
      <c r="AA119" s="210"/>
      <c r="AB119" s="210"/>
      <c r="AC119" s="210"/>
      <c r="AD119" s="210"/>
      <c r="AE119" s="210"/>
      <c r="AF119" s="210"/>
      <c r="AG119" s="210" t="s">
        <v>221</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outlineLevel="2" x14ac:dyDescent="0.2">
      <c r="A120" s="217"/>
      <c r="B120" s="218"/>
      <c r="C120" s="249" t="s">
        <v>648</v>
      </c>
      <c r="D120" s="226"/>
      <c r="E120" s="227">
        <v>6.26</v>
      </c>
      <c r="F120" s="221"/>
      <c r="G120" s="221"/>
      <c r="H120" s="221"/>
      <c r="I120" s="221"/>
      <c r="J120" s="221"/>
      <c r="K120" s="221"/>
      <c r="L120" s="221"/>
      <c r="M120" s="221"/>
      <c r="N120" s="220"/>
      <c r="O120" s="220"/>
      <c r="P120" s="220"/>
      <c r="Q120" s="220"/>
      <c r="R120" s="221"/>
      <c r="S120" s="221"/>
      <c r="T120" s="221"/>
      <c r="U120" s="221"/>
      <c r="V120" s="221"/>
      <c r="W120" s="221"/>
      <c r="X120" s="221"/>
      <c r="Y120" s="221"/>
      <c r="Z120" s="210"/>
      <c r="AA120" s="210"/>
      <c r="AB120" s="210"/>
      <c r="AC120" s="210"/>
      <c r="AD120" s="210"/>
      <c r="AE120" s="210"/>
      <c r="AF120" s="210"/>
      <c r="AG120" s="210" t="s">
        <v>222</v>
      </c>
      <c r="AH120" s="210">
        <v>0</v>
      </c>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1" x14ac:dyDescent="0.2">
      <c r="A121" s="236">
        <v>42</v>
      </c>
      <c r="B121" s="237" t="s">
        <v>649</v>
      </c>
      <c r="C121" s="247" t="s">
        <v>650</v>
      </c>
      <c r="D121" s="238" t="s">
        <v>297</v>
      </c>
      <c r="E121" s="239">
        <v>6.2607999999999997</v>
      </c>
      <c r="F121" s="240"/>
      <c r="G121" s="241">
        <f>ROUND(E121*F121,2)</f>
        <v>0</v>
      </c>
      <c r="H121" s="240"/>
      <c r="I121" s="241">
        <f>ROUND(E121*H121,2)</f>
        <v>0</v>
      </c>
      <c r="J121" s="240"/>
      <c r="K121" s="241">
        <f>ROUND(E121*J121,2)</f>
        <v>0</v>
      </c>
      <c r="L121" s="241">
        <v>21</v>
      </c>
      <c r="M121" s="241">
        <f>G121*(1+L121/100)</f>
        <v>0</v>
      </c>
      <c r="N121" s="239">
        <v>0</v>
      </c>
      <c r="O121" s="239">
        <f>ROUND(E121*N121,2)</f>
        <v>0</v>
      </c>
      <c r="P121" s="239">
        <v>0</v>
      </c>
      <c r="Q121" s="239">
        <f>ROUND(E121*P121,2)</f>
        <v>0</v>
      </c>
      <c r="R121" s="241"/>
      <c r="S121" s="241" t="s">
        <v>238</v>
      </c>
      <c r="T121" s="242" t="s">
        <v>216</v>
      </c>
      <c r="U121" s="221">
        <v>0</v>
      </c>
      <c r="V121" s="221">
        <f>ROUND(E121*U121,2)</f>
        <v>0</v>
      </c>
      <c r="W121" s="221"/>
      <c r="X121" s="221" t="s">
        <v>217</v>
      </c>
      <c r="Y121" s="221" t="s">
        <v>218</v>
      </c>
      <c r="Z121" s="210"/>
      <c r="AA121" s="210"/>
      <c r="AB121" s="210"/>
      <c r="AC121" s="210"/>
      <c r="AD121" s="210"/>
      <c r="AE121" s="210"/>
      <c r="AF121" s="210"/>
      <c r="AG121" s="210" t="s">
        <v>234</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2" x14ac:dyDescent="0.2">
      <c r="A122" s="217"/>
      <c r="B122" s="218"/>
      <c r="C122" s="249" t="s">
        <v>648</v>
      </c>
      <c r="D122" s="226"/>
      <c r="E122" s="227">
        <v>6.26</v>
      </c>
      <c r="F122" s="221"/>
      <c r="G122" s="221"/>
      <c r="H122" s="221"/>
      <c r="I122" s="221"/>
      <c r="J122" s="221"/>
      <c r="K122" s="221"/>
      <c r="L122" s="221"/>
      <c r="M122" s="221"/>
      <c r="N122" s="220"/>
      <c r="O122" s="220"/>
      <c r="P122" s="220"/>
      <c r="Q122" s="220"/>
      <c r="R122" s="221"/>
      <c r="S122" s="221"/>
      <c r="T122" s="221"/>
      <c r="U122" s="221"/>
      <c r="V122" s="221"/>
      <c r="W122" s="221"/>
      <c r="X122" s="221"/>
      <c r="Y122" s="221"/>
      <c r="Z122" s="210"/>
      <c r="AA122" s="210"/>
      <c r="AB122" s="210"/>
      <c r="AC122" s="210"/>
      <c r="AD122" s="210"/>
      <c r="AE122" s="210"/>
      <c r="AF122" s="210"/>
      <c r="AG122" s="210" t="s">
        <v>222</v>
      </c>
      <c r="AH122" s="210">
        <v>0</v>
      </c>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outlineLevel="1" x14ac:dyDescent="0.2">
      <c r="A123" s="236">
        <v>43</v>
      </c>
      <c r="B123" s="237" t="s">
        <v>651</v>
      </c>
      <c r="C123" s="247" t="s">
        <v>652</v>
      </c>
      <c r="D123" s="238" t="s">
        <v>380</v>
      </c>
      <c r="E123" s="239">
        <v>0.5534</v>
      </c>
      <c r="F123" s="240"/>
      <c r="G123" s="241">
        <f>ROUND(E123*F123,2)</f>
        <v>0</v>
      </c>
      <c r="H123" s="240"/>
      <c r="I123" s="241">
        <f>ROUND(E123*H123,2)</f>
        <v>0</v>
      </c>
      <c r="J123" s="240"/>
      <c r="K123" s="241">
        <f>ROUND(E123*J123,2)</f>
        <v>0</v>
      </c>
      <c r="L123" s="241">
        <v>21</v>
      </c>
      <c r="M123" s="241">
        <f>G123*(1+L123/100)</f>
        <v>0</v>
      </c>
      <c r="N123" s="239">
        <v>1.04548</v>
      </c>
      <c r="O123" s="239">
        <f>ROUND(E123*N123,2)</f>
        <v>0.57999999999999996</v>
      </c>
      <c r="P123" s="239">
        <v>0</v>
      </c>
      <c r="Q123" s="239">
        <f>ROUND(E123*P123,2)</f>
        <v>0</v>
      </c>
      <c r="R123" s="241"/>
      <c r="S123" s="241" t="s">
        <v>238</v>
      </c>
      <c r="T123" s="242" t="s">
        <v>216</v>
      </c>
      <c r="U123" s="221">
        <v>0</v>
      </c>
      <c r="V123" s="221">
        <f>ROUND(E123*U123,2)</f>
        <v>0</v>
      </c>
      <c r="W123" s="221"/>
      <c r="X123" s="221" t="s">
        <v>217</v>
      </c>
      <c r="Y123" s="221" t="s">
        <v>218</v>
      </c>
      <c r="Z123" s="210"/>
      <c r="AA123" s="210"/>
      <c r="AB123" s="210"/>
      <c r="AC123" s="210"/>
      <c r="AD123" s="210"/>
      <c r="AE123" s="210"/>
      <c r="AF123" s="210"/>
      <c r="AG123" s="210" t="s">
        <v>234</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2" x14ac:dyDescent="0.2">
      <c r="A124" s="217"/>
      <c r="B124" s="218"/>
      <c r="C124" s="248" t="s">
        <v>653</v>
      </c>
      <c r="D124" s="243"/>
      <c r="E124" s="243"/>
      <c r="F124" s="243"/>
      <c r="G124" s="243"/>
      <c r="H124" s="221"/>
      <c r="I124" s="221"/>
      <c r="J124" s="221"/>
      <c r="K124" s="221"/>
      <c r="L124" s="221"/>
      <c r="M124" s="221"/>
      <c r="N124" s="220"/>
      <c r="O124" s="220"/>
      <c r="P124" s="220"/>
      <c r="Q124" s="220"/>
      <c r="R124" s="221"/>
      <c r="S124" s="221"/>
      <c r="T124" s="221"/>
      <c r="U124" s="221"/>
      <c r="V124" s="221"/>
      <c r="W124" s="221"/>
      <c r="X124" s="221"/>
      <c r="Y124" s="221"/>
      <c r="Z124" s="210"/>
      <c r="AA124" s="210"/>
      <c r="AB124" s="210"/>
      <c r="AC124" s="210"/>
      <c r="AD124" s="210"/>
      <c r="AE124" s="210"/>
      <c r="AF124" s="210"/>
      <c r="AG124" s="210" t="s">
        <v>221</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2" x14ac:dyDescent="0.2">
      <c r="A125" s="217"/>
      <c r="B125" s="218"/>
      <c r="C125" s="249" t="s">
        <v>654</v>
      </c>
      <c r="D125" s="226"/>
      <c r="E125" s="227">
        <v>0.55000000000000004</v>
      </c>
      <c r="F125" s="221"/>
      <c r="G125" s="221"/>
      <c r="H125" s="221"/>
      <c r="I125" s="221"/>
      <c r="J125" s="221"/>
      <c r="K125" s="221"/>
      <c r="L125" s="221"/>
      <c r="M125" s="221"/>
      <c r="N125" s="220"/>
      <c r="O125" s="220"/>
      <c r="P125" s="220"/>
      <c r="Q125" s="220"/>
      <c r="R125" s="221"/>
      <c r="S125" s="221"/>
      <c r="T125" s="221"/>
      <c r="U125" s="221"/>
      <c r="V125" s="221"/>
      <c r="W125" s="221"/>
      <c r="X125" s="221"/>
      <c r="Y125" s="221"/>
      <c r="Z125" s="210"/>
      <c r="AA125" s="210"/>
      <c r="AB125" s="210"/>
      <c r="AC125" s="210"/>
      <c r="AD125" s="210"/>
      <c r="AE125" s="210"/>
      <c r="AF125" s="210"/>
      <c r="AG125" s="210" t="s">
        <v>222</v>
      </c>
      <c r="AH125" s="210">
        <v>0</v>
      </c>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1" x14ac:dyDescent="0.2">
      <c r="A126" s="236">
        <v>44</v>
      </c>
      <c r="B126" s="237" t="s">
        <v>655</v>
      </c>
      <c r="C126" s="247" t="s">
        <v>656</v>
      </c>
      <c r="D126" s="238" t="s">
        <v>380</v>
      </c>
      <c r="E126" s="239">
        <v>0.24349999999999999</v>
      </c>
      <c r="F126" s="240"/>
      <c r="G126" s="241">
        <f>ROUND(E126*F126,2)</f>
        <v>0</v>
      </c>
      <c r="H126" s="240"/>
      <c r="I126" s="241">
        <f>ROUND(E126*H126,2)</f>
        <v>0</v>
      </c>
      <c r="J126" s="240"/>
      <c r="K126" s="241">
        <f>ROUND(E126*J126,2)</f>
        <v>0</v>
      </c>
      <c r="L126" s="241">
        <v>21</v>
      </c>
      <c r="M126" s="241">
        <f>G126*(1+L126/100)</f>
        <v>0</v>
      </c>
      <c r="N126" s="239">
        <v>1.6629999999999999E-2</v>
      </c>
      <c r="O126" s="239">
        <f>ROUND(E126*N126,2)</f>
        <v>0</v>
      </c>
      <c r="P126" s="239">
        <v>0</v>
      </c>
      <c r="Q126" s="239">
        <f>ROUND(E126*P126,2)</f>
        <v>0</v>
      </c>
      <c r="R126" s="241"/>
      <c r="S126" s="241" t="s">
        <v>238</v>
      </c>
      <c r="T126" s="242" t="s">
        <v>216</v>
      </c>
      <c r="U126" s="221">
        <v>0</v>
      </c>
      <c r="V126" s="221">
        <f>ROUND(E126*U126,2)</f>
        <v>0</v>
      </c>
      <c r="W126" s="221"/>
      <c r="X126" s="221" t="s">
        <v>217</v>
      </c>
      <c r="Y126" s="221" t="s">
        <v>218</v>
      </c>
      <c r="Z126" s="210"/>
      <c r="AA126" s="210"/>
      <c r="AB126" s="210"/>
      <c r="AC126" s="210"/>
      <c r="AD126" s="210"/>
      <c r="AE126" s="210"/>
      <c r="AF126" s="210"/>
      <c r="AG126" s="210" t="s">
        <v>234</v>
      </c>
      <c r="AH126" s="210"/>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2" x14ac:dyDescent="0.2">
      <c r="A127" s="217"/>
      <c r="B127" s="218"/>
      <c r="C127" s="249" t="s">
        <v>657</v>
      </c>
      <c r="D127" s="226"/>
      <c r="E127" s="227">
        <v>0.16</v>
      </c>
      <c r="F127" s="221"/>
      <c r="G127" s="221"/>
      <c r="H127" s="221"/>
      <c r="I127" s="221"/>
      <c r="J127" s="221"/>
      <c r="K127" s="221"/>
      <c r="L127" s="221"/>
      <c r="M127" s="221"/>
      <c r="N127" s="220"/>
      <c r="O127" s="220"/>
      <c r="P127" s="220"/>
      <c r="Q127" s="220"/>
      <c r="R127" s="221"/>
      <c r="S127" s="221"/>
      <c r="T127" s="221"/>
      <c r="U127" s="221"/>
      <c r="V127" s="221"/>
      <c r="W127" s="221"/>
      <c r="X127" s="221"/>
      <c r="Y127" s="221"/>
      <c r="Z127" s="210"/>
      <c r="AA127" s="210"/>
      <c r="AB127" s="210"/>
      <c r="AC127" s="210"/>
      <c r="AD127" s="210"/>
      <c r="AE127" s="210"/>
      <c r="AF127" s="210"/>
      <c r="AG127" s="210" t="s">
        <v>222</v>
      </c>
      <c r="AH127" s="210">
        <v>0</v>
      </c>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3" x14ac:dyDescent="0.2">
      <c r="A128" s="217"/>
      <c r="B128" s="218"/>
      <c r="C128" s="249" t="s">
        <v>658</v>
      </c>
      <c r="D128" s="226"/>
      <c r="E128" s="227">
        <v>0.08</v>
      </c>
      <c r="F128" s="221"/>
      <c r="G128" s="221"/>
      <c r="H128" s="221"/>
      <c r="I128" s="221"/>
      <c r="J128" s="221"/>
      <c r="K128" s="221"/>
      <c r="L128" s="221"/>
      <c r="M128" s="221"/>
      <c r="N128" s="220"/>
      <c r="O128" s="220"/>
      <c r="P128" s="220"/>
      <c r="Q128" s="220"/>
      <c r="R128" s="221"/>
      <c r="S128" s="221"/>
      <c r="T128" s="221"/>
      <c r="U128" s="221"/>
      <c r="V128" s="221"/>
      <c r="W128" s="221"/>
      <c r="X128" s="221"/>
      <c r="Y128" s="221"/>
      <c r="Z128" s="210"/>
      <c r="AA128" s="210"/>
      <c r="AB128" s="210"/>
      <c r="AC128" s="210"/>
      <c r="AD128" s="210"/>
      <c r="AE128" s="210"/>
      <c r="AF128" s="210"/>
      <c r="AG128" s="210" t="s">
        <v>222</v>
      </c>
      <c r="AH128" s="210">
        <v>0</v>
      </c>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outlineLevel="1" x14ac:dyDescent="0.2">
      <c r="A129" s="236">
        <v>45</v>
      </c>
      <c r="B129" s="237" t="s">
        <v>659</v>
      </c>
      <c r="C129" s="247" t="s">
        <v>660</v>
      </c>
      <c r="D129" s="238" t="s">
        <v>380</v>
      </c>
      <c r="E129" s="239">
        <v>7.0900000000000005E-2</v>
      </c>
      <c r="F129" s="240"/>
      <c r="G129" s="241">
        <f>ROUND(E129*F129,2)</f>
        <v>0</v>
      </c>
      <c r="H129" s="240"/>
      <c r="I129" s="241">
        <f>ROUND(E129*H129,2)</f>
        <v>0</v>
      </c>
      <c r="J129" s="240"/>
      <c r="K129" s="241">
        <f>ROUND(E129*J129,2)</f>
        <v>0</v>
      </c>
      <c r="L129" s="241">
        <v>21</v>
      </c>
      <c r="M129" s="241">
        <f>G129*(1+L129/100)</f>
        <v>0</v>
      </c>
      <c r="N129" s="239">
        <v>1.09663</v>
      </c>
      <c r="O129" s="239">
        <f>ROUND(E129*N129,2)</f>
        <v>0.08</v>
      </c>
      <c r="P129" s="239">
        <v>0</v>
      </c>
      <c r="Q129" s="239">
        <f>ROUND(E129*P129,2)</f>
        <v>0</v>
      </c>
      <c r="R129" s="241"/>
      <c r="S129" s="241" t="s">
        <v>238</v>
      </c>
      <c r="T129" s="242" t="s">
        <v>216</v>
      </c>
      <c r="U129" s="221">
        <v>0</v>
      </c>
      <c r="V129" s="221">
        <f>ROUND(E129*U129,2)</f>
        <v>0</v>
      </c>
      <c r="W129" s="221"/>
      <c r="X129" s="221" t="s">
        <v>217</v>
      </c>
      <c r="Y129" s="221" t="s">
        <v>218</v>
      </c>
      <c r="Z129" s="210"/>
      <c r="AA129" s="210"/>
      <c r="AB129" s="210"/>
      <c r="AC129" s="210"/>
      <c r="AD129" s="210"/>
      <c r="AE129" s="210"/>
      <c r="AF129" s="210"/>
      <c r="AG129" s="210" t="s">
        <v>234</v>
      </c>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outlineLevel="2" x14ac:dyDescent="0.2">
      <c r="A130" s="217"/>
      <c r="B130" s="218"/>
      <c r="C130" s="248" t="s">
        <v>661</v>
      </c>
      <c r="D130" s="243"/>
      <c r="E130" s="243"/>
      <c r="F130" s="243"/>
      <c r="G130" s="243"/>
      <c r="H130" s="221"/>
      <c r="I130" s="221"/>
      <c r="J130" s="221"/>
      <c r="K130" s="221"/>
      <c r="L130" s="221"/>
      <c r="M130" s="221"/>
      <c r="N130" s="220"/>
      <c r="O130" s="220"/>
      <c r="P130" s="220"/>
      <c r="Q130" s="220"/>
      <c r="R130" s="221"/>
      <c r="S130" s="221"/>
      <c r="T130" s="221"/>
      <c r="U130" s="221"/>
      <c r="V130" s="221"/>
      <c r="W130" s="221"/>
      <c r="X130" s="221"/>
      <c r="Y130" s="221"/>
      <c r="Z130" s="210"/>
      <c r="AA130" s="210"/>
      <c r="AB130" s="210"/>
      <c r="AC130" s="210"/>
      <c r="AD130" s="210"/>
      <c r="AE130" s="210"/>
      <c r="AF130" s="210"/>
      <c r="AG130" s="210" t="s">
        <v>221</v>
      </c>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row>
    <row r="131" spans="1:60" outlineLevel="2" x14ac:dyDescent="0.2">
      <c r="A131" s="217"/>
      <c r="B131" s="218"/>
      <c r="C131" s="249" t="s">
        <v>662</v>
      </c>
      <c r="D131" s="226"/>
      <c r="E131" s="227">
        <v>7.0000000000000007E-2</v>
      </c>
      <c r="F131" s="221"/>
      <c r="G131" s="221"/>
      <c r="H131" s="221"/>
      <c r="I131" s="221"/>
      <c r="J131" s="221"/>
      <c r="K131" s="221"/>
      <c r="L131" s="221"/>
      <c r="M131" s="221"/>
      <c r="N131" s="220"/>
      <c r="O131" s="220"/>
      <c r="P131" s="220"/>
      <c r="Q131" s="220"/>
      <c r="R131" s="221"/>
      <c r="S131" s="221"/>
      <c r="T131" s="221"/>
      <c r="U131" s="221"/>
      <c r="V131" s="221"/>
      <c r="W131" s="221"/>
      <c r="X131" s="221"/>
      <c r="Y131" s="221"/>
      <c r="Z131" s="210"/>
      <c r="AA131" s="210"/>
      <c r="AB131" s="210"/>
      <c r="AC131" s="210"/>
      <c r="AD131" s="210"/>
      <c r="AE131" s="210"/>
      <c r="AF131" s="210"/>
      <c r="AG131" s="210" t="s">
        <v>222</v>
      </c>
      <c r="AH131" s="210">
        <v>0</v>
      </c>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outlineLevel="1" x14ac:dyDescent="0.2">
      <c r="A132" s="236">
        <v>46</v>
      </c>
      <c r="B132" s="237" t="s">
        <v>663</v>
      </c>
      <c r="C132" s="247" t="s">
        <v>664</v>
      </c>
      <c r="D132" s="238" t="s">
        <v>310</v>
      </c>
      <c r="E132" s="239">
        <v>1.1012999999999999</v>
      </c>
      <c r="F132" s="240"/>
      <c r="G132" s="241">
        <f>ROUND(E132*F132,2)</f>
        <v>0</v>
      </c>
      <c r="H132" s="240"/>
      <c r="I132" s="241">
        <f>ROUND(E132*H132,2)</f>
        <v>0</v>
      </c>
      <c r="J132" s="240"/>
      <c r="K132" s="241">
        <f>ROUND(E132*J132,2)</f>
        <v>0</v>
      </c>
      <c r="L132" s="241">
        <v>21</v>
      </c>
      <c r="M132" s="241">
        <f>G132*(1+L132/100)</f>
        <v>0</v>
      </c>
      <c r="N132" s="239">
        <v>2.5251100000000002</v>
      </c>
      <c r="O132" s="239">
        <f>ROUND(E132*N132,2)</f>
        <v>2.78</v>
      </c>
      <c r="P132" s="239">
        <v>0</v>
      </c>
      <c r="Q132" s="239">
        <f>ROUND(E132*P132,2)</f>
        <v>0</v>
      </c>
      <c r="R132" s="241"/>
      <c r="S132" s="241" t="s">
        <v>238</v>
      </c>
      <c r="T132" s="242" t="s">
        <v>216</v>
      </c>
      <c r="U132" s="221">
        <v>0</v>
      </c>
      <c r="V132" s="221">
        <f>ROUND(E132*U132,2)</f>
        <v>0</v>
      </c>
      <c r="W132" s="221"/>
      <c r="X132" s="221" t="s">
        <v>217</v>
      </c>
      <c r="Y132" s="221" t="s">
        <v>218</v>
      </c>
      <c r="Z132" s="210"/>
      <c r="AA132" s="210"/>
      <c r="AB132" s="210"/>
      <c r="AC132" s="210"/>
      <c r="AD132" s="210"/>
      <c r="AE132" s="210"/>
      <c r="AF132" s="210"/>
      <c r="AG132" s="210" t="s">
        <v>234</v>
      </c>
      <c r="AH132" s="210"/>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row>
    <row r="133" spans="1:60" outlineLevel="2" x14ac:dyDescent="0.2">
      <c r="A133" s="217"/>
      <c r="B133" s="218"/>
      <c r="C133" s="249" t="s">
        <v>665</v>
      </c>
      <c r="D133" s="226"/>
      <c r="E133" s="227">
        <v>0.68</v>
      </c>
      <c r="F133" s="221"/>
      <c r="G133" s="221"/>
      <c r="H133" s="221"/>
      <c r="I133" s="221"/>
      <c r="J133" s="221"/>
      <c r="K133" s="221"/>
      <c r="L133" s="221"/>
      <c r="M133" s="221"/>
      <c r="N133" s="220"/>
      <c r="O133" s="220"/>
      <c r="P133" s="220"/>
      <c r="Q133" s="220"/>
      <c r="R133" s="221"/>
      <c r="S133" s="221"/>
      <c r="T133" s="221"/>
      <c r="U133" s="221"/>
      <c r="V133" s="221"/>
      <c r="W133" s="221"/>
      <c r="X133" s="221"/>
      <c r="Y133" s="221"/>
      <c r="Z133" s="210"/>
      <c r="AA133" s="210"/>
      <c r="AB133" s="210"/>
      <c r="AC133" s="210"/>
      <c r="AD133" s="210"/>
      <c r="AE133" s="210"/>
      <c r="AF133" s="210"/>
      <c r="AG133" s="210" t="s">
        <v>222</v>
      </c>
      <c r="AH133" s="210">
        <v>0</v>
      </c>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row>
    <row r="134" spans="1:60" outlineLevel="3" x14ac:dyDescent="0.2">
      <c r="A134" s="217"/>
      <c r="B134" s="218"/>
      <c r="C134" s="249" t="s">
        <v>666</v>
      </c>
      <c r="D134" s="226"/>
      <c r="E134" s="227">
        <v>0.42</v>
      </c>
      <c r="F134" s="221"/>
      <c r="G134" s="221"/>
      <c r="H134" s="221"/>
      <c r="I134" s="221"/>
      <c r="J134" s="221"/>
      <c r="K134" s="221"/>
      <c r="L134" s="221"/>
      <c r="M134" s="221"/>
      <c r="N134" s="220"/>
      <c r="O134" s="220"/>
      <c r="P134" s="220"/>
      <c r="Q134" s="220"/>
      <c r="R134" s="221"/>
      <c r="S134" s="221"/>
      <c r="T134" s="221"/>
      <c r="U134" s="221"/>
      <c r="V134" s="221"/>
      <c r="W134" s="221"/>
      <c r="X134" s="221"/>
      <c r="Y134" s="221"/>
      <c r="Z134" s="210"/>
      <c r="AA134" s="210"/>
      <c r="AB134" s="210"/>
      <c r="AC134" s="210"/>
      <c r="AD134" s="210"/>
      <c r="AE134" s="210"/>
      <c r="AF134" s="210"/>
      <c r="AG134" s="210" t="s">
        <v>222</v>
      </c>
      <c r="AH134" s="210">
        <v>0</v>
      </c>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row>
    <row r="135" spans="1:60" outlineLevel="1" x14ac:dyDescent="0.2">
      <c r="A135" s="236">
        <v>47</v>
      </c>
      <c r="B135" s="237" t="s">
        <v>667</v>
      </c>
      <c r="C135" s="247" t="s">
        <v>668</v>
      </c>
      <c r="D135" s="238" t="s">
        <v>351</v>
      </c>
      <c r="E135" s="239">
        <v>41.36</v>
      </c>
      <c r="F135" s="240"/>
      <c r="G135" s="241">
        <f>ROUND(E135*F135,2)</f>
        <v>0</v>
      </c>
      <c r="H135" s="240"/>
      <c r="I135" s="241">
        <f>ROUND(E135*H135,2)</f>
        <v>0</v>
      </c>
      <c r="J135" s="240"/>
      <c r="K135" s="241">
        <f>ROUND(E135*J135,2)</f>
        <v>0</v>
      </c>
      <c r="L135" s="241">
        <v>21</v>
      </c>
      <c r="M135" s="241">
        <f>G135*(1+L135/100)</f>
        <v>0</v>
      </c>
      <c r="N135" s="239">
        <v>4.965E-2</v>
      </c>
      <c r="O135" s="239">
        <f>ROUND(E135*N135,2)</f>
        <v>2.0499999999999998</v>
      </c>
      <c r="P135" s="239">
        <v>0</v>
      </c>
      <c r="Q135" s="239">
        <f>ROUND(E135*P135,2)</f>
        <v>0</v>
      </c>
      <c r="R135" s="241"/>
      <c r="S135" s="241" t="s">
        <v>238</v>
      </c>
      <c r="T135" s="242" t="s">
        <v>216</v>
      </c>
      <c r="U135" s="221">
        <v>0</v>
      </c>
      <c r="V135" s="221">
        <f>ROUND(E135*U135,2)</f>
        <v>0</v>
      </c>
      <c r="W135" s="221"/>
      <c r="X135" s="221" t="s">
        <v>217</v>
      </c>
      <c r="Y135" s="221" t="s">
        <v>218</v>
      </c>
      <c r="Z135" s="210"/>
      <c r="AA135" s="210"/>
      <c r="AB135" s="210"/>
      <c r="AC135" s="210"/>
      <c r="AD135" s="210"/>
      <c r="AE135" s="210"/>
      <c r="AF135" s="210"/>
      <c r="AG135" s="210" t="s">
        <v>234</v>
      </c>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row>
    <row r="136" spans="1:60" outlineLevel="2" x14ac:dyDescent="0.2">
      <c r="A136" s="217"/>
      <c r="B136" s="218"/>
      <c r="C136" s="249" t="s">
        <v>669</v>
      </c>
      <c r="D136" s="226"/>
      <c r="E136" s="227">
        <v>22.76</v>
      </c>
      <c r="F136" s="221"/>
      <c r="G136" s="221"/>
      <c r="H136" s="221"/>
      <c r="I136" s="221"/>
      <c r="J136" s="221"/>
      <c r="K136" s="221"/>
      <c r="L136" s="221"/>
      <c r="M136" s="221"/>
      <c r="N136" s="220"/>
      <c r="O136" s="220"/>
      <c r="P136" s="220"/>
      <c r="Q136" s="220"/>
      <c r="R136" s="221"/>
      <c r="S136" s="221"/>
      <c r="T136" s="221"/>
      <c r="U136" s="221"/>
      <c r="V136" s="221"/>
      <c r="W136" s="221"/>
      <c r="X136" s="221"/>
      <c r="Y136" s="221"/>
      <c r="Z136" s="210"/>
      <c r="AA136" s="210"/>
      <c r="AB136" s="210"/>
      <c r="AC136" s="210"/>
      <c r="AD136" s="210"/>
      <c r="AE136" s="210"/>
      <c r="AF136" s="210"/>
      <c r="AG136" s="210" t="s">
        <v>222</v>
      </c>
      <c r="AH136" s="210">
        <v>0</v>
      </c>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row>
    <row r="137" spans="1:60" outlineLevel="3" x14ac:dyDescent="0.2">
      <c r="A137" s="217"/>
      <c r="B137" s="218"/>
      <c r="C137" s="249" t="s">
        <v>670</v>
      </c>
      <c r="D137" s="226"/>
      <c r="E137" s="227">
        <v>18.600000000000001</v>
      </c>
      <c r="F137" s="221"/>
      <c r="G137" s="221"/>
      <c r="H137" s="221"/>
      <c r="I137" s="221"/>
      <c r="J137" s="221"/>
      <c r="K137" s="221"/>
      <c r="L137" s="221"/>
      <c r="M137" s="221"/>
      <c r="N137" s="220"/>
      <c r="O137" s="220"/>
      <c r="P137" s="220"/>
      <c r="Q137" s="220"/>
      <c r="R137" s="221"/>
      <c r="S137" s="221"/>
      <c r="T137" s="221"/>
      <c r="U137" s="221"/>
      <c r="V137" s="221"/>
      <c r="W137" s="221"/>
      <c r="X137" s="221"/>
      <c r="Y137" s="221"/>
      <c r="Z137" s="210"/>
      <c r="AA137" s="210"/>
      <c r="AB137" s="210"/>
      <c r="AC137" s="210"/>
      <c r="AD137" s="210"/>
      <c r="AE137" s="210"/>
      <c r="AF137" s="210"/>
      <c r="AG137" s="210" t="s">
        <v>222</v>
      </c>
      <c r="AH137" s="210">
        <v>0</v>
      </c>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row>
    <row r="138" spans="1:60" outlineLevel="1" x14ac:dyDescent="0.2">
      <c r="A138" s="236">
        <v>48</v>
      </c>
      <c r="B138" s="237" t="s">
        <v>671</v>
      </c>
      <c r="C138" s="247" t="s">
        <v>672</v>
      </c>
      <c r="D138" s="238" t="s">
        <v>351</v>
      </c>
      <c r="E138" s="239">
        <v>41.36</v>
      </c>
      <c r="F138" s="240"/>
      <c r="G138" s="241">
        <f>ROUND(E138*F138,2)</f>
        <v>0</v>
      </c>
      <c r="H138" s="240"/>
      <c r="I138" s="241">
        <f>ROUND(E138*H138,2)</f>
        <v>0</v>
      </c>
      <c r="J138" s="240"/>
      <c r="K138" s="241">
        <f>ROUND(E138*J138,2)</f>
        <v>0</v>
      </c>
      <c r="L138" s="241">
        <v>21</v>
      </c>
      <c r="M138" s="241">
        <f>G138*(1+L138/100)</f>
        <v>0</v>
      </c>
      <c r="N138" s="239">
        <v>0</v>
      </c>
      <c r="O138" s="239">
        <f>ROUND(E138*N138,2)</f>
        <v>0</v>
      </c>
      <c r="P138" s="239">
        <v>0</v>
      </c>
      <c r="Q138" s="239">
        <f>ROUND(E138*P138,2)</f>
        <v>0</v>
      </c>
      <c r="R138" s="241"/>
      <c r="S138" s="241" t="s">
        <v>238</v>
      </c>
      <c r="T138" s="242" t="s">
        <v>216</v>
      </c>
      <c r="U138" s="221">
        <v>0</v>
      </c>
      <c r="V138" s="221">
        <f>ROUND(E138*U138,2)</f>
        <v>0</v>
      </c>
      <c r="W138" s="221"/>
      <c r="X138" s="221" t="s">
        <v>217</v>
      </c>
      <c r="Y138" s="221" t="s">
        <v>218</v>
      </c>
      <c r="Z138" s="210"/>
      <c r="AA138" s="210"/>
      <c r="AB138" s="210"/>
      <c r="AC138" s="210"/>
      <c r="AD138" s="210"/>
      <c r="AE138" s="210"/>
      <c r="AF138" s="210"/>
      <c r="AG138" s="210" t="s">
        <v>234</v>
      </c>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row>
    <row r="139" spans="1:60" outlineLevel="2" x14ac:dyDescent="0.2">
      <c r="A139" s="217"/>
      <c r="B139" s="218"/>
      <c r="C139" s="249" t="s">
        <v>669</v>
      </c>
      <c r="D139" s="226"/>
      <c r="E139" s="227">
        <v>22.76</v>
      </c>
      <c r="F139" s="221"/>
      <c r="G139" s="221"/>
      <c r="H139" s="221"/>
      <c r="I139" s="221"/>
      <c r="J139" s="221"/>
      <c r="K139" s="221"/>
      <c r="L139" s="221"/>
      <c r="M139" s="221"/>
      <c r="N139" s="220"/>
      <c r="O139" s="220"/>
      <c r="P139" s="220"/>
      <c r="Q139" s="220"/>
      <c r="R139" s="221"/>
      <c r="S139" s="221"/>
      <c r="T139" s="221"/>
      <c r="U139" s="221"/>
      <c r="V139" s="221"/>
      <c r="W139" s="221"/>
      <c r="X139" s="221"/>
      <c r="Y139" s="221"/>
      <c r="Z139" s="210"/>
      <c r="AA139" s="210"/>
      <c r="AB139" s="210"/>
      <c r="AC139" s="210"/>
      <c r="AD139" s="210"/>
      <c r="AE139" s="210"/>
      <c r="AF139" s="210"/>
      <c r="AG139" s="210" t="s">
        <v>222</v>
      </c>
      <c r="AH139" s="210">
        <v>0</v>
      </c>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row>
    <row r="140" spans="1:60" outlineLevel="3" x14ac:dyDescent="0.2">
      <c r="A140" s="217"/>
      <c r="B140" s="218"/>
      <c r="C140" s="249" t="s">
        <v>670</v>
      </c>
      <c r="D140" s="226"/>
      <c r="E140" s="227">
        <v>18.600000000000001</v>
      </c>
      <c r="F140" s="221"/>
      <c r="G140" s="221"/>
      <c r="H140" s="221"/>
      <c r="I140" s="221"/>
      <c r="J140" s="221"/>
      <c r="K140" s="221"/>
      <c r="L140" s="221"/>
      <c r="M140" s="221"/>
      <c r="N140" s="220"/>
      <c r="O140" s="220"/>
      <c r="P140" s="220"/>
      <c r="Q140" s="220"/>
      <c r="R140" s="221"/>
      <c r="S140" s="221"/>
      <c r="T140" s="221"/>
      <c r="U140" s="221"/>
      <c r="V140" s="221"/>
      <c r="W140" s="221"/>
      <c r="X140" s="221"/>
      <c r="Y140" s="221"/>
      <c r="Z140" s="210"/>
      <c r="AA140" s="210"/>
      <c r="AB140" s="210"/>
      <c r="AC140" s="210"/>
      <c r="AD140" s="210"/>
      <c r="AE140" s="210"/>
      <c r="AF140" s="210"/>
      <c r="AG140" s="210" t="s">
        <v>222</v>
      </c>
      <c r="AH140" s="210">
        <v>0</v>
      </c>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row>
    <row r="141" spans="1:60" outlineLevel="1" x14ac:dyDescent="0.2">
      <c r="A141" s="236">
        <v>49</v>
      </c>
      <c r="B141" s="237" t="s">
        <v>673</v>
      </c>
      <c r="C141" s="247" t="s">
        <v>674</v>
      </c>
      <c r="D141" s="238" t="s">
        <v>380</v>
      </c>
      <c r="E141" s="239">
        <v>0.33040000000000003</v>
      </c>
      <c r="F141" s="240"/>
      <c r="G141" s="241">
        <f>ROUND(E141*F141,2)</f>
        <v>0</v>
      </c>
      <c r="H141" s="240"/>
      <c r="I141" s="241">
        <f>ROUND(E141*H141,2)</f>
        <v>0</v>
      </c>
      <c r="J141" s="240"/>
      <c r="K141" s="241">
        <f>ROUND(E141*J141,2)</f>
        <v>0</v>
      </c>
      <c r="L141" s="241">
        <v>21</v>
      </c>
      <c r="M141" s="241">
        <f>G141*(1+L141/100)</f>
        <v>0</v>
      </c>
      <c r="N141" s="239">
        <v>1.0166500000000001</v>
      </c>
      <c r="O141" s="239">
        <f>ROUND(E141*N141,2)</f>
        <v>0.34</v>
      </c>
      <c r="P141" s="239">
        <v>0</v>
      </c>
      <c r="Q141" s="239">
        <f>ROUND(E141*P141,2)</f>
        <v>0</v>
      </c>
      <c r="R141" s="241"/>
      <c r="S141" s="241" t="s">
        <v>238</v>
      </c>
      <c r="T141" s="242" t="s">
        <v>216</v>
      </c>
      <c r="U141" s="221">
        <v>0</v>
      </c>
      <c r="V141" s="221">
        <f>ROUND(E141*U141,2)</f>
        <v>0</v>
      </c>
      <c r="W141" s="221"/>
      <c r="X141" s="221" t="s">
        <v>217</v>
      </c>
      <c r="Y141" s="221" t="s">
        <v>218</v>
      </c>
      <c r="Z141" s="210"/>
      <c r="AA141" s="210"/>
      <c r="AB141" s="210"/>
      <c r="AC141" s="210"/>
      <c r="AD141" s="210"/>
      <c r="AE141" s="210"/>
      <c r="AF141" s="210"/>
      <c r="AG141" s="210" t="s">
        <v>234</v>
      </c>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row>
    <row r="142" spans="1:60" outlineLevel="2" x14ac:dyDescent="0.2">
      <c r="A142" s="217"/>
      <c r="B142" s="218"/>
      <c r="C142" s="248" t="s">
        <v>675</v>
      </c>
      <c r="D142" s="243"/>
      <c r="E142" s="243"/>
      <c r="F142" s="243"/>
      <c r="G142" s="243"/>
      <c r="H142" s="221"/>
      <c r="I142" s="221"/>
      <c r="J142" s="221"/>
      <c r="K142" s="221"/>
      <c r="L142" s="221"/>
      <c r="M142" s="221"/>
      <c r="N142" s="220"/>
      <c r="O142" s="220"/>
      <c r="P142" s="220"/>
      <c r="Q142" s="220"/>
      <c r="R142" s="221"/>
      <c r="S142" s="221"/>
      <c r="T142" s="221"/>
      <c r="U142" s="221"/>
      <c r="V142" s="221"/>
      <c r="W142" s="221"/>
      <c r="X142" s="221"/>
      <c r="Y142" s="221"/>
      <c r="Z142" s="210"/>
      <c r="AA142" s="210"/>
      <c r="AB142" s="210"/>
      <c r="AC142" s="210"/>
      <c r="AD142" s="210"/>
      <c r="AE142" s="210"/>
      <c r="AF142" s="210"/>
      <c r="AG142" s="210" t="s">
        <v>221</v>
      </c>
      <c r="AH142" s="210"/>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outlineLevel="3" x14ac:dyDescent="0.2">
      <c r="A143" s="217"/>
      <c r="B143" s="218"/>
      <c r="C143" s="250" t="s">
        <v>676</v>
      </c>
      <c r="D143" s="244"/>
      <c r="E143" s="244"/>
      <c r="F143" s="244"/>
      <c r="G143" s="244"/>
      <c r="H143" s="221"/>
      <c r="I143" s="221"/>
      <c r="J143" s="221"/>
      <c r="K143" s="221"/>
      <c r="L143" s="221"/>
      <c r="M143" s="221"/>
      <c r="N143" s="220"/>
      <c r="O143" s="220"/>
      <c r="P143" s="220"/>
      <c r="Q143" s="220"/>
      <c r="R143" s="221"/>
      <c r="S143" s="221"/>
      <c r="T143" s="221"/>
      <c r="U143" s="221"/>
      <c r="V143" s="221"/>
      <c r="W143" s="221"/>
      <c r="X143" s="221"/>
      <c r="Y143" s="221"/>
      <c r="Z143" s="210"/>
      <c r="AA143" s="210"/>
      <c r="AB143" s="210"/>
      <c r="AC143" s="210"/>
      <c r="AD143" s="210"/>
      <c r="AE143" s="210"/>
      <c r="AF143" s="210"/>
      <c r="AG143" s="210" t="s">
        <v>221</v>
      </c>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outlineLevel="2" x14ac:dyDescent="0.2">
      <c r="A144" s="217"/>
      <c r="B144" s="218"/>
      <c r="C144" s="249" t="s">
        <v>677</v>
      </c>
      <c r="D144" s="226"/>
      <c r="E144" s="227">
        <v>0.33</v>
      </c>
      <c r="F144" s="221"/>
      <c r="G144" s="221"/>
      <c r="H144" s="221"/>
      <c r="I144" s="221"/>
      <c r="J144" s="221"/>
      <c r="K144" s="221"/>
      <c r="L144" s="221"/>
      <c r="M144" s="221"/>
      <c r="N144" s="220"/>
      <c r="O144" s="220"/>
      <c r="P144" s="220"/>
      <c r="Q144" s="220"/>
      <c r="R144" s="221"/>
      <c r="S144" s="221"/>
      <c r="T144" s="221"/>
      <c r="U144" s="221"/>
      <c r="V144" s="221"/>
      <c r="W144" s="221"/>
      <c r="X144" s="221"/>
      <c r="Y144" s="221"/>
      <c r="Z144" s="210"/>
      <c r="AA144" s="210"/>
      <c r="AB144" s="210"/>
      <c r="AC144" s="210"/>
      <c r="AD144" s="210"/>
      <c r="AE144" s="210"/>
      <c r="AF144" s="210"/>
      <c r="AG144" s="210" t="s">
        <v>222</v>
      </c>
      <c r="AH144" s="210">
        <v>0</v>
      </c>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row>
    <row r="145" spans="1:60" outlineLevel="1" x14ac:dyDescent="0.2">
      <c r="A145" s="236">
        <v>50</v>
      </c>
      <c r="B145" s="237" t="s">
        <v>678</v>
      </c>
      <c r="C145" s="247" t="s">
        <v>679</v>
      </c>
      <c r="D145" s="238" t="s">
        <v>297</v>
      </c>
      <c r="E145" s="239">
        <v>6.2607999999999997</v>
      </c>
      <c r="F145" s="240"/>
      <c r="G145" s="241">
        <f>ROUND(E145*F145,2)</f>
        <v>0</v>
      </c>
      <c r="H145" s="240"/>
      <c r="I145" s="241">
        <f>ROUND(E145*H145,2)</f>
        <v>0</v>
      </c>
      <c r="J145" s="240"/>
      <c r="K145" s="241">
        <f>ROUND(E145*J145,2)</f>
        <v>0</v>
      </c>
      <c r="L145" s="241">
        <v>21</v>
      </c>
      <c r="M145" s="241">
        <f>G145*(1+L145/100)</f>
        <v>0</v>
      </c>
      <c r="N145" s="239">
        <v>8.523E-2</v>
      </c>
      <c r="O145" s="239">
        <f>ROUND(E145*N145,2)</f>
        <v>0.53</v>
      </c>
      <c r="P145" s="239">
        <v>0</v>
      </c>
      <c r="Q145" s="239">
        <f>ROUND(E145*P145,2)</f>
        <v>0</v>
      </c>
      <c r="R145" s="241"/>
      <c r="S145" s="241" t="s">
        <v>238</v>
      </c>
      <c r="T145" s="242" t="s">
        <v>216</v>
      </c>
      <c r="U145" s="221">
        <v>0</v>
      </c>
      <c r="V145" s="221">
        <f>ROUND(E145*U145,2)</f>
        <v>0</v>
      </c>
      <c r="W145" s="221"/>
      <c r="X145" s="221" t="s">
        <v>217</v>
      </c>
      <c r="Y145" s="221" t="s">
        <v>218</v>
      </c>
      <c r="Z145" s="210"/>
      <c r="AA145" s="210"/>
      <c r="AB145" s="210"/>
      <c r="AC145" s="210"/>
      <c r="AD145" s="210"/>
      <c r="AE145" s="210"/>
      <c r="AF145" s="210"/>
      <c r="AG145" s="210" t="s">
        <v>328</v>
      </c>
      <c r="AH145" s="210"/>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row>
    <row r="146" spans="1:60" outlineLevel="2" x14ac:dyDescent="0.2">
      <c r="A146" s="217"/>
      <c r="B146" s="218"/>
      <c r="C146" s="249" t="s">
        <v>680</v>
      </c>
      <c r="D146" s="226"/>
      <c r="E146" s="227">
        <v>6.26</v>
      </c>
      <c r="F146" s="221"/>
      <c r="G146" s="221"/>
      <c r="H146" s="221"/>
      <c r="I146" s="221"/>
      <c r="J146" s="221"/>
      <c r="K146" s="221"/>
      <c r="L146" s="221"/>
      <c r="M146" s="221"/>
      <c r="N146" s="220"/>
      <c r="O146" s="220"/>
      <c r="P146" s="220"/>
      <c r="Q146" s="220"/>
      <c r="R146" s="221"/>
      <c r="S146" s="221"/>
      <c r="T146" s="221"/>
      <c r="U146" s="221"/>
      <c r="V146" s="221"/>
      <c r="W146" s="221"/>
      <c r="X146" s="221"/>
      <c r="Y146" s="221"/>
      <c r="Z146" s="210"/>
      <c r="AA146" s="210"/>
      <c r="AB146" s="210"/>
      <c r="AC146" s="210"/>
      <c r="AD146" s="210"/>
      <c r="AE146" s="210"/>
      <c r="AF146" s="210"/>
      <c r="AG146" s="210" t="s">
        <v>222</v>
      </c>
      <c r="AH146" s="210">
        <v>0</v>
      </c>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row>
    <row r="147" spans="1:60" outlineLevel="1" x14ac:dyDescent="0.2">
      <c r="A147" s="236">
        <v>51</v>
      </c>
      <c r="B147" s="237" t="s">
        <v>681</v>
      </c>
      <c r="C147" s="247" t="s">
        <v>682</v>
      </c>
      <c r="D147" s="238" t="s">
        <v>380</v>
      </c>
      <c r="E147" s="239">
        <v>0.16800000000000001</v>
      </c>
      <c r="F147" s="240"/>
      <c r="G147" s="241">
        <f>ROUND(E147*F147,2)</f>
        <v>0</v>
      </c>
      <c r="H147" s="240"/>
      <c r="I147" s="241">
        <f>ROUND(E147*H147,2)</f>
        <v>0</v>
      </c>
      <c r="J147" s="240"/>
      <c r="K147" s="241">
        <f>ROUND(E147*J147,2)</f>
        <v>0</v>
      </c>
      <c r="L147" s="241">
        <v>21</v>
      </c>
      <c r="M147" s="241">
        <f>G147*(1+L147/100)</f>
        <v>0</v>
      </c>
      <c r="N147" s="239">
        <v>1</v>
      </c>
      <c r="O147" s="239">
        <f>ROUND(E147*N147,2)</f>
        <v>0.17</v>
      </c>
      <c r="P147" s="239">
        <v>0</v>
      </c>
      <c r="Q147" s="239">
        <f>ROUND(E147*P147,2)</f>
        <v>0</v>
      </c>
      <c r="R147" s="241" t="s">
        <v>683</v>
      </c>
      <c r="S147" s="241" t="s">
        <v>238</v>
      </c>
      <c r="T147" s="242" t="s">
        <v>216</v>
      </c>
      <c r="U147" s="221">
        <v>0</v>
      </c>
      <c r="V147" s="221">
        <f>ROUND(E147*U147,2)</f>
        <v>0</v>
      </c>
      <c r="W147" s="221"/>
      <c r="X147" s="221" t="s">
        <v>684</v>
      </c>
      <c r="Y147" s="221" t="s">
        <v>218</v>
      </c>
      <c r="Z147" s="210"/>
      <c r="AA147" s="210"/>
      <c r="AB147" s="210"/>
      <c r="AC147" s="210"/>
      <c r="AD147" s="210"/>
      <c r="AE147" s="210"/>
      <c r="AF147" s="210"/>
      <c r="AG147" s="210" t="s">
        <v>685</v>
      </c>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row>
    <row r="148" spans="1:60" outlineLevel="2" x14ac:dyDescent="0.2">
      <c r="A148" s="217"/>
      <c r="B148" s="218"/>
      <c r="C148" s="249" t="s">
        <v>686</v>
      </c>
      <c r="D148" s="226"/>
      <c r="E148" s="227">
        <v>0.17</v>
      </c>
      <c r="F148" s="221"/>
      <c r="G148" s="221"/>
      <c r="H148" s="221"/>
      <c r="I148" s="221"/>
      <c r="J148" s="221"/>
      <c r="K148" s="221"/>
      <c r="L148" s="221"/>
      <c r="M148" s="221"/>
      <c r="N148" s="220"/>
      <c r="O148" s="220"/>
      <c r="P148" s="220"/>
      <c r="Q148" s="220"/>
      <c r="R148" s="221"/>
      <c r="S148" s="221"/>
      <c r="T148" s="221"/>
      <c r="U148" s="221"/>
      <c r="V148" s="221"/>
      <c r="W148" s="221"/>
      <c r="X148" s="221"/>
      <c r="Y148" s="221"/>
      <c r="Z148" s="210"/>
      <c r="AA148" s="210"/>
      <c r="AB148" s="210"/>
      <c r="AC148" s="210"/>
      <c r="AD148" s="210"/>
      <c r="AE148" s="210"/>
      <c r="AF148" s="210"/>
      <c r="AG148" s="210" t="s">
        <v>222</v>
      </c>
      <c r="AH148" s="210">
        <v>0</v>
      </c>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row>
    <row r="149" spans="1:60" outlineLevel="1" x14ac:dyDescent="0.2">
      <c r="A149" s="236">
        <v>52</v>
      </c>
      <c r="B149" s="237" t="s">
        <v>687</v>
      </c>
      <c r="C149" s="247" t="s">
        <v>688</v>
      </c>
      <c r="D149" s="238" t="s">
        <v>380</v>
      </c>
      <c r="E149" s="239">
        <v>8.7800000000000003E-2</v>
      </c>
      <c r="F149" s="240"/>
      <c r="G149" s="241">
        <f>ROUND(E149*F149,2)</f>
        <v>0</v>
      </c>
      <c r="H149" s="240"/>
      <c r="I149" s="241">
        <f>ROUND(E149*H149,2)</f>
        <v>0</v>
      </c>
      <c r="J149" s="240"/>
      <c r="K149" s="241">
        <f>ROUND(E149*J149,2)</f>
        <v>0</v>
      </c>
      <c r="L149" s="241">
        <v>21</v>
      </c>
      <c r="M149" s="241">
        <f>G149*(1+L149/100)</f>
        <v>0</v>
      </c>
      <c r="N149" s="239">
        <v>1</v>
      </c>
      <c r="O149" s="239">
        <f>ROUND(E149*N149,2)</f>
        <v>0.09</v>
      </c>
      <c r="P149" s="239">
        <v>0</v>
      </c>
      <c r="Q149" s="239">
        <f>ROUND(E149*P149,2)</f>
        <v>0</v>
      </c>
      <c r="R149" s="241" t="s">
        <v>683</v>
      </c>
      <c r="S149" s="241" t="s">
        <v>238</v>
      </c>
      <c r="T149" s="242" t="s">
        <v>216</v>
      </c>
      <c r="U149" s="221">
        <v>0</v>
      </c>
      <c r="V149" s="221">
        <f>ROUND(E149*U149,2)</f>
        <v>0</v>
      </c>
      <c r="W149" s="221"/>
      <c r="X149" s="221" t="s">
        <v>684</v>
      </c>
      <c r="Y149" s="221" t="s">
        <v>218</v>
      </c>
      <c r="Z149" s="210"/>
      <c r="AA149" s="210"/>
      <c r="AB149" s="210"/>
      <c r="AC149" s="210"/>
      <c r="AD149" s="210"/>
      <c r="AE149" s="210"/>
      <c r="AF149" s="210"/>
      <c r="AG149" s="210" t="s">
        <v>685</v>
      </c>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row>
    <row r="150" spans="1:60" outlineLevel="2" x14ac:dyDescent="0.2">
      <c r="A150" s="217"/>
      <c r="B150" s="218"/>
      <c r="C150" s="249" t="s">
        <v>689</v>
      </c>
      <c r="D150" s="226"/>
      <c r="E150" s="227">
        <v>0.09</v>
      </c>
      <c r="F150" s="221"/>
      <c r="G150" s="221"/>
      <c r="H150" s="221"/>
      <c r="I150" s="221"/>
      <c r="J150" s="221"/>
      <c r="K150" s="221"/>
      <c r="L150" s="221"/>
      <c r="M150" s="221"/>
      <c r="N150" s="220"/>
      <c r="O150" s="220"/>
      <c r="P150" s="220"/>
      <c r="Q150" s="220"/>
      <c r="R150" s="221"/>
      <c r="S150" s="221"/>
      <c r="T150" s="221"/>
      <c r="U150" s="221"/>
      <c r="V150" s="221"/>
      <c r="W150" s="221"/>
      <c r="X150" s="221"/>
      <c r="Y150" s="221"/>
      <c r="Z150" s="210"/>
      <c r="AA150" s="210"/>
      <c r="AB150" s="210"/>
      <c r="AC150" s="210"/>
      <c r="AD150" s="210"/>
      <c r="AE150" s="210"/>
      <c r="AF150" s="210"/>
      <c r="AG150" s="210" t="s">
        <v>222</v>
      </c>
      <c r="AH150" s="210">
        <v>0</v>
      </c>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row>
    <row r="151" spans="1:60" x14ac:dyDescent="0.2">
      <c r="A151" s="229" t="s">
        <v>210</v>
      </c>
      <c r="B151" s="230" t="s">
        <v>105</v>
      </c>
      <c r="C151" s="246" t="s">
        <v>106</v>
      </c>
      <c r="D151" s="231"/>
      <c r="E151" s="232"/>
      <c r="F151" s="233"/>
      <c r="G151" s="233">
        <f>SUMIF(AG152:AG168,"&lt;&gt;NOR",G152:G168)</f>
        <v>0</v>
      </c>
      <c r="H151" s="233"/>
      <c r="I151" s="233">
        <f>SUM(I152:I168)</f>
        <v>0</v>
      </c>
      <c r="J151" s="233"/>
      <c r="K151" s="233">
        <f>SUM(K152:K168)</f>
        <v>0</v>
      </c>
      <c r="L151" s="233"/>
      <c r="M151" s="233">
        <f>SUM(M152:M168)</f>
        <v>0</v>
      </c>
      <c r="N151" s="232"/>
      <c r="O151" s="232">
        <f>SUM(O152:O168)</f>
        <v>80.67</v>
      </c>
      <c r="P151" s="232"/>
      <c r="Q151" s="232">
        <f>SUM(Q152:Q168)</f>
        <v>0</v>
      </c>
      <c r="R151" s="233"/>
      <c r="S151" s="233"/>
      <c r="T151" s="234"/>
      <c r="U151" s="228"/>
      <c r="V151" s="228">
        <f>SUM(V152:V168)</f>
        <v>0</v>
      </c>
      <c r="W151" s="228"/>
      <c r="X151" s="228"/>
      <c r="Y151" s="228"/>
      <c r="AG151" t="s">
        <v>211</v>
      </c>
    </row>
    <row r="152" spans="1:60" outlineLevel="1" x14ac:dyDescent="0.2">
      <c r="A152" s="236">
        <v>53</v>
      </c>
      <c r="B152" s="237" t="s">
        <v>690</v>
      </c>
      <c r="C152" s="247" t="s">
        <v>691</v>
      </c>
      <c r="D152" s="238" t="s">
        <v>297</v>
      </c>
      <c r="E152" s="239">
        <v>45</v>
      </c>
      <c r="F152" s="240"/>
      <c r="G152" s="241">
        <f>ROUND(E152*F152,2)</f>
        <v>0</v>
      </c>
      <c r="H152" s="240"/>
      <c r="I152" s="241">
        <f>ROUND(E152*H152,2)</f>
        <v>0</v>
      </c>
      <c r="J152" s="240"/>
      <c r="K152" s="241">
        <f>ROUND(E152*J152,2)</f>
        <v>0</v>
      </c>
      <c r="L152" s="241">
        <v>21</v>
      </c>
      <c r="M152" s="241">
        <f>G152*(1+L152/100)</f>
        <v>0</v>
      </c>
      <c r="N152" s="239">
        <v>0.441</v>
      </c>
      <c r="O152" s="239">
        <f>ROUND(E152*N152,2)</f>
        <v>19.850000000000001</v>
      </c>
      <c r="P152" s="239">
        <v>0</v>
      </c>
      <c r="Q152" s="239">
        <f>ROUND(E152*P152,2)</f>
        <v>0</v>
      </c>
      <c r="R152" s="241"/>
      <c r="S152" s="241" t="s">
        <v>238</v>
      </c>
      <c r="T152" s="242" t="s">
        <v>216</v>
      </c>
      <c r="U152" s="221">
        <v>0</v>
      </c>
      <c r="V152" s="221">
        <f>ROUND(E152*U152,2)</f>
        <v>0</v>
      </c>
      <c r="W152" s="221"/>
      <c r="X152" s="221" t="s">
        <v>217</v>
      </c>
      <c r="Y152" s="221" t="s">
        <v>218</v>
      </c>
      <c r="Z152" s="210"/>
      <c r="AA152" s="210"/>
      <c r="AB152" s="210"/>
      <c r="AC152" s="210"/>
      <c r="AD152" s="210"/>
      <c r="AE152" s="210"/>
      <c r="AF152" s="210"/>
      <c r="AG152" s="210" t="s">
        <v>234</v>
      </c>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row>
    <row r="153" spans="1:60" outlineLevel="2" x14ac:dyDescent="0.2">
      <c r="A153" s="217"/>
      <c r="B153" s="218"/>
      <c r="C153" s="248" t="s">
        <v>692</v>
      </c>
      <c r="D153" s="243"/>
      <c r="E153" s="243"/>
      <c r="F153" s="243"/>
      <c r="G153" s="243"/>
      <c r="H153" s="221"/>
      <c r="I153" s="221"/>
      <c r="J153" s="221"/>
      <c r="K153" s="221"/>
      <c r="L153" s="221"/>
      <c r="M153" s="221"/>
      <c r="N153" s="220"/>
      <c r="O153" s="220"/>
      <c r="P153" s="220"/>
      <c r="Q153" s="220"/>
      <c r="R153" s="221"/>
      <c r="S153" s="221"/>
      <c r="T153" s="221"/>
      <c r="U153" s="221"/>
      <c r="V153" s="221"/>
      <c r="W153" s="221"/>
      <c r="X153" s="221"/>
      <c r="Y153" s="221"/>
      <c r="Z153" s="210"/>
      <c r="AA153" s="210"/>
      <c r="AB153" s="210"/>
      <c r="AC153" s="210"/>
      <c r="AD153" s="210"/>
      <c r="AE153" s="210"/>
      <c r="AF153" s="210"/>
      <c r="AG153" s="210" t="s">
        <v>221</v>
      </c>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row>
    <row r="154" spans="1:60" outlineLevel="2" x14ac:dyDescent="0.2">
      <c r="A154" s="217"/>
      <c r="B154" s="218"/>
      <c r="C154" s="249" t="s">
        <v>693</v>
      </c>
      <c r="D154" s="226"/>
      <c r="E154" s="227">
        <v>45</v>
      </c>
      <c r="F154" s="221"/>
      <c r="G154" s="221"/>
      <c r="H154" s="221"/>
      <c r="I154" s="221"/>
      <c r="J154" s="221"/>
      <c r="K154" s="221"/>
      <c r="L154" s="221"/>
      <c r="M154" s="221"/>
      <c r="N154" s="220"/>
      <c r="O154" s="220"/>
      <c r="P154" s="220"/>
      <c r="Q154" s="220"/>
      <c r="R154" s="221"/>
      <c r="S154" s="221"/>
      <c r="T154" s="221"/>
      <c r="U154" s="221"/>
      <c r="V154" s="221"/>
      <c r="W154" s="221"/>
      <c r="X154" s="221"/>
      <c r="Y154" s="221"/>
      <c r="Z154" s="210"/>
      <c r="AA154" s="210"/>
      <c r="AB154" s="210"/>
      <c r="AC154" s="210"/>
      <c r="AD154" s="210"/>
      <c r="AE154" s="210"/>
      <c r="AF154" s="210"/>
      <c r="AG154" s="210" t="s">
        <v>222</v>
      </c>
      <c r="AH154" s="210">
        <v>0</v>
      </c>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row>
    <row r="155" spans="1:60" outlineLevel="1" x14ac:dyDescent="0.2">
      <c r="A155" s="236">
        <v>54</v>
      </c>
      <c r="B155" s="237" t="s">
        <v>694</v>
      </c>
      <c r="C155" s="247" t="s">
        <v>695</v>
      </c>
      <c r="D155" s="238" t="s">
        <v>297</v>
      </c>
      <c r="E155" s="239">
        <v>45</v>
      </c>
      <c r="F155" s="240"/>
      <c r="G155" s="241">
        <f>ROUND(E155*F155,2)</f>
        <v>0</v>
      </c>
      <c r="H155" s="240"/>
      <c r="I155" s="241">
        <f>ROUND(E155*H155,2)</f>
        <v>0</v>
      </c>
      <c r="J155" s="240"/>
      <c r="K155" s="241">
        <f>ROUND(E155*J155,2)</f>
        <v>0</v>
      </c>
      <c r="L155" s="241">
        <v>21</v>
      </c>
      <c r="M155" s="241">
        <f>G155*(1+L155/100)</f>
        <v>0</v>
      </c>
      <c r="N155" s="239">
        <v>0.36834</v>
      </c>
      <c r="O155" s="239">
        <f>ROUND(E155*N155,2)</f>
        <v>16.579999999999998</v>
      </c>
      <c r="P155" s="239">
        <v>0</v>
      </c>
      <c r="Q155" s="239">
        <f>ROUND(E155*P155,2)</f>
        <v>0</v>
      </c>
      <c r="R155" s="241"/>
      <c r="S155" s="241" t="s">
        <v>238</v>
      </c>
      <c r="T155" s="242" t="s">
        <v>216</v>
      </c>
      <c r="U155" s="221">
        <v>0</v>
      </c>
      <c r="V155" s="221">
        <f>ROUND(E155*U155,2)</f>
        <v>0</v>
      </c>
      <c r="W155" s="221"/>
      <c r="X155" s="221" t="s">
        <v>217</v>
      </c>
      <c r="Y155" s="221" t="s">
        <v>218</v>
      </c>
      <c r="Z155" s="210"/>
      <c r="AA155" s="210"/>
      <c r="AB155" s="210"/>
      <c r="AC155" s="210"/>
      <c r="AD155" s="210"/>
      <c r="AE155" s="210"/>
      <c r="AF155" s="210"/>
      <c r="AG155" s="210" t="s">
        <v>234</v>
      </c>
      <c r="AH155" s="210"/>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row>
    <row r="156" spans="1:60" outlineLevel="2" x14ac:dyDescent="0.2">
      <c r="A156" s="217"/>
      <c r="B156" s="218"/>
      <c r="C156" s="249" t="s">
        <v>693</v>
      </c>
      <c r="D156" s="226"/>
      <c r="E156" s="227">
        <v>45</v>
      </c>
      <c r="F156" s="221"/>
      <c r="G156" s="221"/>
      <c r="H156" s="221"/>
      <c r="I156" s="221"/>
      <c r="J156" s="221"/>
      <c r="K156" s="221"/>
      <c r="L156" s="221"/>
      <c r="M156" s="221"/>
      <c r="N156" s="220"/>
      <c r="O156" s="220"/>
      <c r="P156" s="220"/>
      <c r="Q156" s="220"/>
      <c r="R156" s="221"/>
      <c r="S156" s="221"/>
      <c r="T156" s="221"/>
      <c r="U156" s="221"/>
      <c r="V156" s="221"/>
      <c r="W156" s="221"/>
      <c r="X156" s="221"/>
      <c r="Y156" s="221"/>
      <c r="Z156" s="210"/>
      <c r="AA156" s="210"/>
      <c r="AB156" s="210"/>
      <c r="AC156" s="210"/>
      <c r="AD156" s="210"/>
      <c r="AE156" s="210"/>
      <c r="AF156" s="210"/>
      <c r="AG156" s="210" t="s">
        <v>222</v>
      </c>
      <c r="AH156" s="210">
        <v>0</v>
      </c>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row>
    <row r="157" spans="1:60" outlineLevel="1" x14ac:dyDescent="0.2">
      <c r="A157" s="236">
        <v>55</v>
      </c>
      <c r="B157" s="237" t="s">
        <v>696</v>
      </c>
      <c r="C157" s="247" t="s">
        <v>697</v>
      </c>
      <c r="D157" s="238" t="s">
        <v>297</v>
      </c>
      <c r="E157" s="239">
        <v>45</v>
      </c>
      <c r="F157" s="240"/>
      <c r="G157" s="241">
        <f>ROUND(E157*F157,2)</f>
        <v>0</v>
      </c>
      <c r="H157" s="240"/>
      <c r="I157" s="241">
        <f>ROUND(E157*H157,2)</f>
        <v>0</v>
      </c>
      <c r="J157" s="240"/>
      <c r="K157" s="241">
        <f>ROUND(E157*J157,2)</f>
        <v>0</v>
      </c>
      <c r="L157" s="241">
        <v>21</v>
      </c>
      <c r="M157" s="241">
        <f>G157*(1+L157/100)</f>
        <v>0</v>
      </c>
      <c r="N157" s="239">
        <v>0.48574000000000001</v>
      </c>
      <c r="O157" s="239">
        <f>ROUND(E157*N157,2)</f>
        <v>21.86</v>
      </c>
      <c r="P157" s="239">
        <v>0</v>
      </c>
      <c r="Q157" s="239">
        <f>ROUND(E157*P157,2)</f>
        <v>0</v>
      </c>
      <c r="R157" s="241"/>
      <c r="S157" s="241" t="s">
        <v>238</v>
      </c>
      <c r="T157" s="242" t="s">
        <v>216</v>
      </c>
      <c r="U157" s="221">
        <v>0</v>
      </c>
      <c r="V157" s="221">
        <f>ROUND(E157*U157,2)</f>
        <v>0</v>
      </c>
      <c r="W157" s="221"/>
      <c r="X157" s="221" t="s">
        <v>217</v>
      </c>
      <c r="Y157" s="221" t="s">
        <v>218</v>
      </c>
      <c r="Z157" s="210"/>
      <c r="AA157" s="210"/>
      <c r="AB157" s="210"/>
      <c r="AC157" s="210"/>
      <c r="AD157" s="210"/>
      <c r="AE157" s="210"/>
      <c r="AF157" s="210"/>
      <c r="AG157" s="210" t="s">
        <v>234</v>
      </c>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row>
    <row r="158" spans="1:60" outlineLevel="2" x14ac:dyDescent="0.2">
      <c r="A158" s="217"/>
      <c r="B158" s="218"/>
      <c r="C158" s="249" t="s">
        <v>693</v>
      </c>
      <c r="D158" s="226"/>
      <c r="E158" s="227">
        <v>45</v>
      </c>
      <c r="F158" s="221"/>
      <c r="G158" s="221"/>
      <c r="H158" s="221"/>
      <c r="I158" s="221"/>
      <c r="J158" s="221"/>
      <c r="K158" s="221"/>
      <c r="L158" s="221"/>
      <c r="M158" s="221"/>
      <c r="N158" s="220"/>
      <c r="O158" s="220"/>
      <c r="P158" s="220"/>
      <c r="Q158" s="220"/>
      <c r="R158" s="221"/>
      <c r="S158" s="221"/>
      <c r="T158" s="221"/>
      <c r="U158" s="221"/>
      <c r="V158" s="221"/>
      <c r="W158" s="221"/>
      <c r="X158" s="221"/>
      <c r="Y158" s="221"/>
      <c r="Z158" s="210"/>
      <c r="AA158" s="210"/>
      <c r="AB158" s="210"/>
      <c r="AC158" s="210"/>
      <c r="AD158" s="210"/>
      <c r="AE158" s="210"/>
      <c r="AF158" s="210"/>
      <c r="AG158" s="210" t="s">
        <v>222</v>
      </c>
      <c r="AH158" s="210">
        <v>0</v>
      </c>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row>
    <row r="159" spans="1:60" outlineLevel="1" x14ac:dyDescent="0.2">
      <c r="A159" s="236">
        <v>56</v>
      </c>
      <c r="B159" s="237" t="s">
        <v>698</v>
      </c>
      <c r="C159" s="247" t="s">
        <v>699</v>
      </c>
      <c r="D159" s="238" t="s">
        <v>297</v>
      </c>
      <c r="E159" s="239">
        <v>45</v>
      </c>
      <c r="F159" s="240"/>
      <c r="G159" s="241">
        <f>ROUND(E159*F159,2)</f>
        <v>0</v>
      </c>
      <c r="H159" s="240"/>
      <c r="I159" s="241">
        <f>ROUND(E159*H159,2)</f>
        <v>0</v>
      </c>
      <c r="J159" s="240"/>
      <c r="K159" s="241">
        <f>ROUND(E159*J159,2)</f>
        <v>0</v>
      </c>
      <c r="L159" s="241">
        <v>21</v>
      </c>
      <c r="M159" s="241">
        <f>G159*(1+L159/100)</f>
        <v>0</v>
      </c>
      <c r="N159" s="239">
        <v>0.23737</v>
      </c>
      <c r="O159" s="239">
        <f>ROUND(E159*N159,2)</f>
        <v>10.68</v>
      </c>
      <c r="P159" s="239">
        <v>0</v>
      </c>
      <c r="Q159" s="239">
        <f>ROUND(E159*P159,2)</f>
        <v>0</v>
      </c>
      <c r="R159" s="241"/>
      <c r="S159" s="241" t="s">
        <v>238</v>
      </c>
      <c r="T159" s="242" t="s">
        <v>216</v>
      </c>
      <c r="U159" s="221">
        <v>0</v>
      </c>
      <c r="V159" s="221">
        <f>ROUND(E159*U159,2)</f>
        <v>0</v>
      </c>
      <c r="W159" s="221"/>
      <c r="X159" s="221" t="s">
        <v>217</v>
      </c>
      <c r="Y159" s="221" t="s">
        <v>218</v>
      </c>
      <c r="Z159" s="210"/>
      <c r="AA159" s="210"/>
      <c r="AB159" s="210"/>
      <c r="AC159" s="210"/>
      <c r="AD159" s="210"/>
      <c r="AE159" s="210"/>
      <c r="AF159" s="210"/>
      <c r="AG159" s="210" t="s">
        <v>234</v>
      </c>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row>
    <row r="160" spans="1:60" outlineLevel="2" x14ac:dyDescent="0.2">
      <c r="A160" s="217"/>
      <c r="B160" s="218"/>
      <c r="C160" s="249" t="s">
        <v>693</v>
      </c>
      <c r="D160" s="226"/>
      <c r="E160" s="227">
        <v>45</v>
      </c>
      <c r="F160" s="221"/>
      <c r="G160" s="221"/>
      <c r="H160" s="221"/>
      <c r="I160" s="221"/>
      <c r="J160" s="221"/>
      <c r="K160" s="221"/>
      <c r="L160" s="221"/>
      <c r="M160" s="221"/>
      <c r="N160" s="220"/>
      <c r="O160" s="220"/>
      <c r="P160" s="220"/>
      <c r="Q160" s="220"/>
      <c r="R160" s="221"/>
      <c r="S160" s="221"/>
      <c r="T160" s="221"/>
      <c r="U160" s="221"/>
      <c r="V160" s="221"/>
      <c r="W160" s="221"/>
      <c r="X160" s="221"/>
      <c r="Y160" s="221"/>
      <c r="Z160" s="210"/>
      <c r="AA160" s="210"/>
      <c r="AB160" s="210"/>
      <c r="AC160" s="210"/>
      <c r="AD160" s="210"/>
      <c r="AE160" s="210"/>
      <c r="AF160" s="210"/>
      <c r="AG160" s="210" t="s">
        <v>222</v>
      </c>
      <c r="AH160" s="210">
        <v>0</v>
      </c>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row>
    <row r="161" spans="1:60" outlineLevel="1" x14ac:dyDescent="0.2">
      <c r="A161" s="236">
        <v>57</v>
      </c>
      <c r="B161" s="237" t="s">
        <v>700</v>
      </c>
      <c r="C161" s="247" t="s">
        <v>701</v>
      </c>
      <c r="D161" s="238" t="s">
        <v>297</v>
      </c>
      <c r="E161" s="239">
        <v>45</v>
      </c>
      <c r="F161" s="240"/>
      <c r="G161" s="241">
        <f>ROUND(E161*F161,2)</f>
        <v>0</v>
      </c>
      <c r="H161" s="240"/>
      <c r="I161" s="241">
        <f>ROUND(E161*H161,2)</f>
        <v>0</v>
      </c>
      <c r="J161" s="240"/>
      <c r="K161" s="241">
        <f>ROUND(E161*J161,2)</f>
        <v>0</v>
      </c>
      <c r="L161" s="241">
        <v>21</v>
      </c>
      <c r="M161" s="241">
        <f>G161*(1+L161/100)</f>
        <v>0</v>
      </c>
      <c r="N161" s="239">
        <v>3.4000000000000002E-4</v>
      </c>
      <c r="O161" s="239">
        <f>ROUND(E161*N161,2)</f>
        <v>0.02</v>
      </c>
      <c r="P161" s="239">
        <v>0</v>
      </c>
      <c r="Q161" s="239">
        <f>ROUND(E161*P161,2)</f>
        <v>0</v>
      </c>
      <c r="R161" s="241"/>
      <c r="S161" s="241" t="s">
        <v>238</v>
      </c>
      <c r="T161" s="242" t="s">
        <v>216</v>
      </c>
      <c r="U161" s="221">
        <v>0</v>
      </c>
      <c r="V161" s="221">
        <f>ROUND(E161*U161,2)</f>
        <v>0</v>
      </c>
      <c r="W161" s="221"/>
      <c r="X161" s="221" t="s">
        <v>217</v>
      </c>
      <c r="Y161" s="221" t="s">
        <v>218</v>
      </c>
      <c r="Z161" s="210"/>
      <c r="AA161" s="210"/>
      <c r="AB161" s="210"/>
      <c r="AC161" s="210"/>
      <c r="AD161" s="210"/>
      <c r="AE161" s="210"/>
      <c r="AF161" s="210"/>
      <c r="AG161" s="210" t="s">
        <v>234</v>
      </c>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row>
    <row r="162" spans="1:60" outlineLevel="2" x14ac:dyDescent="0.2">
      <c r="A162" s="217"/>
      <c r="B162" s="218"/>
      <c r="C162" s="249" t="s">
        <v>693</v>
      </c>
      <c r="D162" s="226"/>
      <c r="E162" s="227">
        <v>45</v>
      </c>
      <c r="F162" s="221"/>
      <c r="G162" s="221"/>
      <c r="H162" s="221"/>
      <c r="I162" s="221"/>
      <c r="J162" s="221"/>
      <c r="K162" s="221"/>
      <c r="L162" s="221"/>
      <c r="M162" s="221"/>
      <c r="N162" s="220"/>
      <c r="O162" s="220"/>
      <c r="P162" s="220"/>
      <c r="Q162" s="220"/>
      <c r="R162" s="221"/>
      <c r="S162" s="221"/>
      <c r="T162" s="221"/>
      <c r="U162" s="221"/>
      <c r="V162" s="221"/>
      <c r="W162" s="221"/>
      <c r="X162" s="221"/>
      <c r="Y162" s="221"/>
      <c r="Z162" s="210"/>
      <c r="AA162" s="210"/>
      <c r="AB162" s="210"/>
      <c r="AC162" s="210"/>
      <c r="AD162" s="210"/>
      <c r="AE162" s="210"/>
      <c r="AF162" s="210"/>
      <c r="AG162" s="210" t="s">
        <v>222</v>
      </c>
      <c r="AH162" s="210">
        <v>0</v>
      </c>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row>
    <row r="163" spans="1:60" outlineLevel="1" x14ac:dyDescent="0.2">
      <c r="A163" s="236">
        <v>58</v>
      </c>
      <c r="B163" s="237" t="s">
        <v>702</v>
      </c>
      <c r="C163" s="247" t="s">
        <v>703</v>
      </c>
      <c r="D163" s="238" t="s">
        <v>297</v>
      </c>
      <c r="E163" s="239">
        <v>45</v>
      </c>
      <c r="F163" s="240"/>
      <c r="G163" s="241">
        <f>ROUND(E163*F163,2)</f>
        <v>0</v>
      </c>
      <c r="H163" s="240"/>
      <c r="I163" s="241">
        <f>ROUND(E163*H163,2)</f>
        <v>0</v>
      </c>
      <c r="J163" s="240"/>
      <c r="K163" s="241">
        <f>ROUND(E163*J163,2)</f>
        <v>0</v>
      </c>
      <c r="L163" s="241">
        <v>21</v>
      </c>
      <c r="M163" s="241">
        <f>G163*(1+L163/100)</f>
        <v>0</v>
      </c>
      <c r="N163" s="239">
        <v>3.1E-4</v>
      </c>
      <c r="O163" s="239">
        <f>ROUND(E163*N163,2)</f>
        <v>0.01</v>
      </c>
      <c r="P163" s="239">
        <v>0</v>
      </c>
      <c r="Q163" s="239">
        <f>ROUND(E163*P163,2)</f>
        <v>0</v>
      </c>
      <c r="R163" s="241"/>
      <c r="S163" s="241" t="s">
        <v>238</v>
      </c>
      <c r="T163" s="242" t="s">
        <v>216</v>
      </c>
      <c r="U163" s="221">
        <v>0</v>
      </c>
      <c r="V163" s="221">
        <f>ROUND(E163*U163,2)</f>
        <v>0</v>
      </c>
      <c r="W163" s="221"/>
      <c r="X163" s="221" t="s">
        <v>217</v>
      </c>
      <c r="Y163" s="221" t="s">
        <v>218</v>
      </c>
      <c r="Z163" s="210"/>
      <c r="AA163" s="210"/>
      <c r="AB163" s="210"/>
      <c r="AC163" s="210"/>
      <c r="AD163" s="210"/>
      <c r="AE163" s="210"/>
      <c r="AF163" s="210"/>
      <c r="AG163" s="210" t="s">
        <v>234</v>
      </c>
      <c r="AH163" s="210"/>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row>
    <row r="164" spans="1:60" outlineLevel="2" x14ac:dyDescent="0.2">
      <c r="A164" s="217"/>
      <c r="B164" s="218"/>
      <c r="C164" s="249" t="s">
        <v>693</v>
      </c>
      <c r="D164" s="226"/>
      <c r="E164" s="227">
        <v>45</v>
      </c>
      <c r="F164" s="221"/>
      <c r="G164" s="221"/>
      <c r="H164" s="221"/>
      <c r="I164" s="221"/>
      <c r="J164" s="221"/>
      <c r="K164" s="221"/>
      <c r="L164" s="221"/>
      <c r="M164" s="221"/>
      <c r="N164" s="220"/>
      <c r="O164" s="220"/>
      <c r="P164" s="220"/>
      <c r="Q164" s="220"/>
      <c r="R164" s="221"/>
      <c r="S164" s="221"/>
      <c r="T164" s="221"/>
      <c r="U164" s="221"/>
      <c r="V164" s="221"/>
      <c r="W164" s="221"/>
      <c r="X164" s="221"/>
      <c r="Y164" s="221"/>
      <c r="Z164" s="210"/>
      <c r="AA164" s="210"/>
      <c r="AB164" s="210"/>
      <c r="AC164" s="210"/>
      <c r="AD164" s="210"/>
      <c r="AE164" s="210"/>
      <c r="AF164" s="210"/>
      <c r="AG164" s="210" t="s">
        <v>222</v>
      </c>
      <c r="AH164" s="210">
        <v>0</v>
      </c>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row>
    <row r="165" spans="1:60" outlineLevel="1" x14ac:dyDescent="0.2">
      <c r="A165" s="236">
        <v>59</v>
      </c>
      <c r="B165" s="237" t="s">
        <v>704</v>
      </c>
      <c r="C165" s="247" t="s">
        <v>705</v>
      </c>
      <c r="D165" s="238" t="s">
        <v>297</v>
      </c>
      <c r="E165" s="239">
        <v>45</v>
      </c>
      <c r="F165" s="240"/>
      <c r="G165" s="241">
        <f>ROUND(E165*F165,2)</f>
        <v>0</v>
      </c>
      <c r="H165" s="240"/>
      <c r="I165" s="241">
        <f>ROUND(E165*H165,2)</f>
        <v>0</v>
      </c>
      <c r="J165" s="240"/>
      <c r="K165" s="241">
        <f>ROUND(E165*J165,2)</f>
        <v>0</v>
      </c>
      <c r="L165" s="241">
        <v>21</v>
      </c>
      <c r="M165" s="241">
        <f>G165*(1+L165/100)</f>
        <v>0</v>
      </c>
      <c r="N165" s="239">
        <v>0.10373</v>
      </c>
      <c r="O165" s="239">
        <f>ROUND(E165*N165,2)</f>
        <v>4.67</v>
      </c>
      <c r="P165" s="239">
        <v>0</v>
      </c>
      <c r="Q165" s="239">
        <f>ROUND(E165*P165,2)</f>
        <v>0</v>
      </c>
      <c r="R165" s="241"/>
      <c r="S165" s="241" t="s">
        <v>238</v>
      </c>
      <c r="T165" s="242" t="s">
        <v>216</v>
      </c>
      <c r="U165" s="221">
        <v>0</v>
      </c>
      <c r="V165" s="221">
        <f>ROUND(E165*U165,2)</f>
        <v>0</v>
      </c>
      <c r="W165" s="221"/>
      <c r="X165" s="221" t="s">
        <v>217</v>
      </c>
      <c r="Y165" s="221" t="s">
        <v>218</v>
      </c>
      <c r="Z165" s="210"/>
      <c r="AA165" s="210"/>
      <c r="AB165" s="210"/>
      <c r="AC165" s="210"/>
      <c r="AD165" s="210"/>
      <c r="AE165" s="210"/>
      <c r="AF165" s="210"/>
      <c r="AG165" s="210" t="s">
        <v>234</v>
      </c>
      <c r="AH165" s="210"/>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row>
    <row r="166" spans="1:60" outlineLevel="2" x14ac:dyDescent="0.2">
      <c r="A166" s="217"/>
      <c r="B166" s="218"/>
      <c r="C166" s="249" t="s">
        <v>693</v>
      </c>
      <c r="D166" s="226"/>
      <c r="E166" s="227">
        <v>45</v>
      </c>
      <c r="F166" s="221"/>
      <c r="G166" s="221"/>
      <c r="H166" s="221"/>
      <c r="I166" s="221"/>
      <c r="J166" s="221"/>
      <c r="K166" s="221"/>
      <c r="L166" s="221"/>
      <c r="M166" s="221"/>
      <c r="N166" s="220"/>
      <c r="O166" s="220"/>
      <c r="P166" s="220"/>
      <c r="Q166" s="220"/>
      <c r="R166" s="221"/>
      <c r="S166" s="221"/>
      <c r="T166" s="221"/>
      <c r="U166" s="221"/>
      <c r="V166" s="221"/>
      <c r="W166" s="221"/>
      <c r="X166" s="221"/>
      <c r="Y166" s="221"/>
      <c r="Z166" s="210"/>
      <c r="AA166" s="210"/>
      <c r="AB166" s="210"/>
      <c r="AC166" s="210"/>
      <c r="AD166" s="210"/>
      <c r="AE166" s="210"/>
      <c r="AF166" s="210"/>
      <c r="AG166" s="210" t="s">
        <v>222</v>
      </c>
      <c r="AH166" s="210">
        <v>0</v>
      </c>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row>
    <row r="167" spans="1:60" outlineLevel="1" x14ac:dyDescent="0.2">
      <c r="A167" s="236">
        <v>60</v>
      </c>
      <c r="B167" s="237" t="s">
        <v>706</v>
      </c>
      <c r="C167" s="247" t="s">
        <v>707</v>
      </c>
      <c r="D167" s="238" t="s">
        <v>297</v>
      </c>
      <c r="E167" s="239">
        <v>45</v>
      </c>
      <c r="F167" s="240"/>
      <c r="G167" s="241">
        <f>ROUND(E167*F167,2)</f>
        <v>0</v>
      </c>
      <c r="H167" s="240"/>
      <c r="I167" s="241">
        <f>ROUND(E167*H167,2)</f>
        <v>0</v>
      </c>
      <c r="J167" s="240"/>
      <c r="K167" s="241">
        <f>ROUND(E167*J167,2)</f>
        <v>0</v>
      </c>
      <c r="L167" s="241">
        <v>21</v>
      </c>
      <c r="M167" s="241">
        <f>G167*(1+L167/100)</f>
        <v>0</v>
      </c>
      <c r="N167" s="239">
        <v>0.15559000000000001</v>
      </c>
      <c r="O167" s="239">
        <f>ROUND(E167*N167,2)</f>
        <v>7</v>
      </c>
      <c r="P167" s="239">
        <v>0</v>
      </c>
      <c r="Q167" s="239">
        <f>ROUND(E167*P167,2)</f>
        <v>0</v>
      </c>
      <c r="R167" s="241"/>
      <c r="S167" s="241" t="s">
        <v>238</v>
      </c>
      <c r="T167" s="242" t="s">
        <v>216</v>
      </c>
      <c r="U167" s="221">
        <v>0</v>
      </c>
      <c r="V167" s="221">
        <f>ROUND(E167*U167,2)</f>
        <v>0</v>
      </c>
      <c r="W167" s="221"/>
      <c r="X167" s="221" t="s">
        <v>217</v>
      </c>
      <c r="Y167" s="221" t="s">
        <v>218</v>
      </c>
      <c r="Z167" s="210"/>
      <c r="AA167" s="210"/>
      <c r="AB167" s="210"/>
      <c r="AC167" s="210"/>
      <c r="AD167" s="210"/>
      <c r="AE167" s="210"/>
      <c r="AF167" s="210"/>
      <c r="AG167" s="210" t="s">
        <v>219</v>
      </c>
      <c r="AH167" s="210"/>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row>
    <row r="168" spans="1:60" outlineLevel="2" x14ac:dyDescent="0.2">
      <c r="A168" s="217"/>
      <c r="B168" s="218"/>
      <c r="C168" s="249" t="s">
        <v>693</v>
      </c>
      <c r="D168" s="226"/>
      <c r="E168" s="227">
        <v>45</v>
      </c>
      <c r="F168" s="221"/>
      <c r="G168" s="221"/>
      <c r="H168" s="221"/>
      <c r="I168" s="221"/>
      <c r="J168" s="221"/>
      <c r="K168" s="221"/>
      <c r="L168" s="221"/>
      <c r="M168" s="221"/>
      <c r="N168" s="220"/>
      <c r="O168" s="220"/>
      <c r="P168" s="220"/>
      <c r="Q168" s="220"/>
      <c r="R168" s="221"/>
      <c r="S168" s="221"/>
      <c r="T168" s="221"/>
      <c r="U168" s="221"/>
      <c r="V168" s="221"/>
      <c r="W168" s="221"/>
      <c r="X168" s="221"/>
      <c r="Y168" s="221"/>
      <c r="Z168" s="210"/>
      <c r="AA168" s="210"/>
      <c r="AB168" s="210"/>
      <c r="AC168" s="210"/>
      <c r="AD168" s="210"/>
      <c r="AE168" s="210"/>
      <c r="AF168" s="210"/>
      <c r="AG168" s="210" t="s">
        <v>222</v>
      </c>
      <c r="AH168" s="210">
        <v>0</v>
      </c>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row>
    <row r="169" spans="1:60" x14ac:dyDescent="0.2">
      <c r="A169" s="229" t="s">
        <v>210</v>
      </c>
      <c r="B169" s="230" t="s">
        <v>107</v>
      </c>
      <c r="C169" s="246" t="s">
        <v>108</v>
      </c>
      <c r="D169" s="231"/>
      <c r="E169" s="232"/>
      <c r="F169" s="233"/>
      <c r="G169" s="233">
        <f>SUMIF(AG170:AG181,"&lt;&gt;NOR",G170:G181)</f>
        <v>0</v>
      </c>
      <c r="H169" s="233"/>
      <c r="I169" s="233">
        <f>SUM(I170:I181)</f>
        <v>0</v>
      </c>
      <c r="J169" s="233"/>
      <c r="K169" s="233">
        <f>SUM(K170:K181)</f>
        <v>0</v>
      </c>
      <c r="L169" s="233"/>
      <c r="M169" s="233">
        <f>SUM(M170:M181)</f>
        <v>0</v>
      </c>
      <c r="N169" s="232"/>
      <c r="O169" s="232">
        <f>SUM(O170:O181)</f>
        <v>6.56</v>
      </c>
      <c r="P169" s="232"/>
      <c r="Q169" s="232">
        <f>SUM(Q170:Q181)</f>
        <v>0</v>
      </c>
      <c r="R169" s="233"/>
      <c r="S169" s="233"/>
      <c r="T169" s="234"/>
      <c r="U169" s="228"/>
      <c r="V169" s="228">
        <f>SUM(V170:V181)</f>
        <v>0</v>
      </c>
      <c r="W169" s="228"/>
      <c r="X169" s="228"/>
      <c r="Y169" s="228"/>
      <c r="AG169" t="s">
        <v>211</v>
      </c>
    </row>
    <row r="170" spans="1:60" outlineLevel="1" x14ac:dyDescent="0.2">
      <c r="A170" s="236">
        <v>61</v>
      </c>
      <c r="B170" s="237" t="s">
        <v>708</v>
      </c>
      <c r="C170" s="247" t="s">
        <v>709</v>
      </c>
      <c r="D170" s="238" t="s">
        <v>297</v>
      </c>
      <c r="E170" s="239">
        <v>6.2607999999999997</v>
      </c>
      <c r="F170" s="240"/>
      <c r="G170" s="241">
        <f>ROUND(E170*F170,2)</f>
        <v>0</v>
      </c>
      <c r="H170" s="240"/>
      <c r="I170" s="241">
        <f>ROUND(E170*H170,2)</f>
        <v>0</v>
      </c>
      <c r="J170" s="240"/>
      <c r="K170" s="241">
        <f>ROUND(E170*J170,2)</f>
        <v>0</v>
      </c>
      <c r="L170" s="241">
        <v>21</v>
      </c>
      <c r="M170" s="241">
        <f>G170*(1+L170/100)</f>
        <v>0</v>
      </c>
      <c r="N170" s="239">
        <v>5.1229999999999998E-2</v>
      </c>
      <c r="O170" s="239">
        <f>ROUND(E170*N170,2)</f>
        <v>0.32</v>
      </c>
      <c r="P170" s="239">
        <v>0</v>
      </c>
      <c r="Q170" s="239">
        <f>ROUND(E170*P170,2)</f>
        <v>0</v>
      </c>
      <c r="R170" s="241"/>
      <c r="S170" s="241" t="s">
        <v>238</v>
      </c>
      <c r="T170" s="242" t="s">
        <v>216</v>
      </c>
      <c r="U170" s="221">
        <v>0</v>
      </c>
      <c r="V170" s="221">
        <f>ROUND(E170*U170,2)</f>
        <v>0</v>
      </c>
      <c r="W170" s="221"/>
      <c r="X170" s="221" t="s">
        <v>217</v>
      </c>
      <c r="Y170" s="221" t="s">
        <v>218</v>
      </c>
      <c r="Z170" s="210"/>
      <c r="AA170" s="210"/>
      <c r="AB170" s="210"/>
      <c r="AC170" s="210"/>
      <c r="AD170" s="210"/>
      <c r="AE170" s="210"/>
      <c r="AF170" s="210"/>
      <c r="AG170" s="210" t="s">
        <v>234</v>
      </c>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row>
    <row r="171" spans="1:60" outlineLevel="2" x14ac:dyDescent="0.2">
      <c r="A171" s="217"/>
      <c r="B171" s="218"/>
      <c r="C171" s="249" t="s">
        <v>710</v>
      </c>
      <c r="D171" s="226"/>
      <c r="E171" s="227">
        <v>6.26</v>
      </c>
      <c r="F171" s="221"/>
      <c r="G171" s="221"/>
      <c r="H171" s="221"/>
      <c r="I171" s="221"/>
      <c r="J171" s="221"/>
      <c r="K171" s="221"/>
      <c r="L171" s="221"/>
      <c r="M171" s="221"/>
      <c r="N171" s="220"/>
      <c r="O171" s="220"/>
      <c r="P171" s="220"/>
      <c r="Q171" s="220"/>
      <c r="R171" s="221"/>
      <c r="S171" s="221"/>
      <c r="T171" s="221"/>
      <c r="U171" s="221"/>
      <c r="V171" s="221"/>
      <c r="W171" s="221"/>
      <c r="X171" s="221"/>
      <c r="Y171" s="221"/>
      <c r="Z171" s="210"/>
      <c r="AA171" s="210"/>
      <c r="AB171" s="210"/>
      <c r="AC171" s="210"/>
      <c r="AD171" s="210"/>
      <c r="AE171" s="210"/>
      <c r="AF171" s="210"/>
      <c r="AG171" s="210" t="s">
        <v>222</v>
      </c>
      <c r="AH171" s="210">
        <v>0</v>
      </c>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row>
    <row r="172" spans="1:60" outlineLevel="1" x14ac:dyDescent="0.2">
      <c r="A172" s="236">
        <v>62</v>
      </c>
      <c r="B172" s="237" t="s">
        <v>711</v>
      </c>
      <c r="C172" s="247" t="s">
        <v>712</v>
      </c>
      <c r="D172" s="238" t="s">
        <v>351</v>
      </c>
      <c r="E172" s="239">
        <v>23.84</v>
      </c>
      <c r="F172" s="240"/>
      <c r="G172" s="241">
        <f>ROUND(E172*F172,2)</f>
        <v>0</v>
      </c>
      <c r="H172" s="240"/>
      <c r="I172" s="241">
        <f>ROUND(E172*H172,2)</f>
        <v>0</v>
      </c>
      <c r="J172" s="240"/>
      <c r="K172" s="241">
        <f>ROUND(E172*J172,2)</f>
        <v>0</v>
      </c>
      <c r="L172" s="241">
        <v>21</v>
      </c>
      <c r="M172" s="241">
        <f>G172*(1+L172/100)</f>
        <v>0</v>
      </c>
      <c r="N172" s="239">
        <v>4.3099999999999996E-3</v>
      </c>
      <c r="O172" s="239">
        <f>ROUND(E172*N172,2)</f>
        <v>0.1</v>
      </c>
      <c r="P172" s="239">
        <v>0</v>
      </c>
      <c r="Q172" s="239">
        <f>ROUND(E172*P172,2)</f>
        <v>0</v>
      </c>
      <c r="R172" s="241"/>
      <c r="S172" s="241" t="s">
        <v>238</v>
      </c>
      <c r="T172" s="242" t="s">
        <v>216</v>
      </c>
      <c r="U172" s="221">
        <v>0</v>
      </c>
      <c r="V172" s="221">
        <f>ROUND(E172*U172,2)</f>
        <v>0</v>
      </c>
      <c r="W172" s="221"/>
      <c r="X172" s="221" t="s">
        <v>217</v>
      </c>
      <c r="Y172" s="221" t="s">
        <v>218</v>
      </c>
      <c r="Z172" s="210"/>
      <c r="AA172" s="210"/>
      <c r="AB172" s="210"/>
      <c r="AC172" s="210"/>
      <c r="AD172" s="210"/>
      <c r="AE172" s="210"/>
      <c r="AF172" s="210"/>
      <c r="AG172" s="210" t="s">
        <v>234</v>
      </c>
      <c r="AH172" s="210"/>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row>
    <row r="173" spans="1:60" outlineLevel="2" x14ac:dyDescent="0.2">
      <c r="A173" s="217"/>
      <c r="B173" s="218"/>
      <c r="C173" s="248" t="s">
        <v>713</v>
      </c>
      <c r="D173" s="243"/>
      <c r="E173" s="243"/>
      <c r="F173" s="243"/>
      <c r="G173" s="243"/>
      <c r="H173" s="221"/>
      <c r="I173" s="221"/>
      <c r="J173" s="221"/>
      <c r="K173" s="221"/>
      <c r="L173" s="221"/>
      <c r="M173" s="221"/>
      <c r="N173" s="220"/>
      <c r="O173" s="220"/>
      <c r="P173" s="220"/>
      <c r="Q173" s="220"/>
      <c r="R173" s="221"/>
      <c r="S173" s="221"/>
      <c r="T173" s="221"/>
      <c r="U173" s="221"/>
      <c r="V173" s="221"/>
      <c r="W173" s="221"/>
      <c r="X173" s="221"/>
      <c r="Y173" s="221"/>
      <c r="Z173" s="210"/>
      <c r="AA173" s="210"/>
      <c r="AB173" s="210"/>
      <c r="AC173" s="210"/>
      <c r="AD173" s="210"/>
      <c r="AE173" s="210"/>
      <c r="AF173" s="210"/>
      <c r="AG173" s="210" t="s">
        <v>221</v>
      </c>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row>
    <row r="174" spans="1:60" outlineLevel="2" x14ac:dyDescent="0.2">
      <c r="A174" s="217"/>
      <c r="B174" s="218"/>
      <c r="C174" s="249" t="s">
        <v>714</v>
      </c>
      <c r="D174" s="226"/>
      <c r="E174" s="227">
        <v>23.84</v>
      </c>
      <c r="F174" s="221"/>
      <c r="G174" s="221"/>
      <c r="H174" s="221"/>
      <c r="I174" s="221"/>
      <c r="J174" s="221"/>
      <c r="K174" s="221"/>
      <c r="L174" s="221"/>
      <c r="M174" s="221"/>
      <c r="N174" s="220"/>
      <c r="O174" s="220"/>
      <c r="P174" s="220"/>
      <c r="Q174" s="220"/>
      <c r="R174" s="221"/>
      <c r="S174" s="221"/>
      <c r="T174" s="221"/>
      <c r="U174" s="221"/>
      <c r="V174" s="221"/>
      <c r="W174" s="221"/>
      <c r="X174" s="221"/>
      <c r="Y174" s="221"/>
      <c r="Z174" s="210"/>
      <c r="AA174" s="210"/>
      <c r="AB174" s="210"/>
      <c r="AC174" s="210"/>
      <c r="AD174" s="210"/>
      <c r="AE174" s="210"/>
      <c r="AF174" s="210"/>
      <c r="AG174" s="210" t="s">
        <v>222</v>
      </c>
      <c r="AH174" s="210">
        <v>0</v>
      </c>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row>
    <row r="175" spans="1:60" outlineLevel="1" x14ac:dyDescent="0.2">
      <c r="A175" s="236">
        <v>63</v>
      </c>
      <c r="B175" s="237" t="s">
        <v>715</v>
      </c>
      <c r="C175" s="247" t="s">
        <v>716</v>
      </c>
      <c r="D175" s="238" t="s">
        <v>297</v>
      </c>
      <c r="E175" s="239">
        <v>127.759</v>
      </c>
      <c r="F175" s="240"/>
      <c r="G175" s="241">
        <f>ROUND(E175*F175,2)</f>
        <v>0</v>
      </c>
      <c r="H175" s="240"/>
      <c r="I175" s="241">
        <f>ROUND(E175*H175,2)</f>
        <v>0</v>
      </c>
      <c r="J175" s="240"/>
      <c r="K175" s="241">
        <f>ROUND(E175*J175,2)</f>
        <v>0</v>
      </c>
      <c r="L175" s="241">
        <v>21</v>
      </c>
      <c r="M175" s="241">
        <f>G175*(1+L175/100)</f>
        <v>0</v>
      </c>
      <c r="N175" s="239">
        <v>4.7660000000000001E-2</v>
      </c>
      <c r="O175" s="239">
        <f>ROUND(E175*N175,2)</f>
        <v>6.09</v>
      </c>
      <c r="P175" s="239">
        <v>0</v>
      </c>
      <c r="Q175" s="239">
        <f>ROUND(E175*P175,2)</f>
        <v>0</v>
      </c>
      <c r="R175" s="241"/>
      <c r="S175" s="241" t="s">
        <v>238</v>
      </c>
      <c r="T175" s="242" t="s">
        <v>216</v>
      </c>
      <c r="U175" s="221">
        <v>0</v>
      </c>
      <c r="V175" s="221">
        <f>ROUND(E175*U175,2)</f>
        <v>0</v>
      </c>
      <c r="W175" s="221"/>
      <c r="X175" s="221" t="s">
        <v>217</v>
      </c>
      <c r="Y175" s="221" t="s">
        <v>218</v>
      </c>
      <c r="Z175" s="210"/>
      <c r="AA175" s="210"/>
      <c r="AB175" s="210"/>
      <c r="AC175" s="210"/>
      <c r="AD175" s="210"/>
      <c r="AE175" s="210"/>
      <c r="AF175" s="210"/>
      <c r="AG175" s="210" t="s">
        <v>234</v>
      </c>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row>
    <row r="176" spans="1:60" outlineLevel="2" x14ac:dyDescent="0.2">
      <c r="A176" s="217"/>
      <c r="B176" s="218"/>
      <c r="C176" s="248" t="s">
        <v>717</v>
      </c>
      <c r="D176" s="243"/>
      <c r="E176" s="243"/>
      <c r="F176" s="243"/>
      <c r="G176" s="243"/>
      <c r="H176" s="221"/>
      <c r="I176" s="221"/>
      <c r="J176" s="221"/>
      <c r="K176" s="221"/>
      <c r="L176" s="221"/>
      <c r="M176" s="221"/>
      <c r="N176" s="220"/>
      <c r="O176" s="220"/>
      <c r="P176" s="220"/>
      <c r="Q176" s="220"/>
      <c r="R176" s="221"/>
      <c r="S176" s="221"/>
      <c r="T176" s="221"/>
      <c r="U176" s="221"/>
      <c r="V176" s="221"/>
      <c r="W176" s="221"/>
      <c r="X176" s="221"/>
      <c r="Y176" s="221"/>
      <c r="Z176" s="210"/>
      <c r="AA176" s="210"/>
      <c r="AB176" s="210"/>
      <c r="AC176" s="210"/>
      <c r="AD176" s="210"/>
      <c r="AE176" s="210"/>
      <c r="AF176" s="210"/>
      <c r="AG176" s="210" t="s">
        <v>221</v>
      </c>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row>
    <row r="177" spans="1:60" outlineLevel="2" x14ac:dyDescent="0.2">
      <c r="A177" s="217"/>
      <c r="B177" s="218"/>
      <c r="C177" s="249" t="s">
        <v>718</v>
      </c>
      <c r="D177" s="226"/>
      <c r="E177" s="227">
        <v>127.76</v>
      </c>
      <c r="F177" s="221"/>
      <c r="G177" s="221"/>
      <c r="H177" s="221"/>
      <c r="I177" s="221"/>
      <c r="J177" s="221"/>
      <c r="K177" s="221"/>
      <c r="L177" s="221"/>
      <c r="M177" s="221"/>
      <c r="N177" s="220"/>
      <c r="O177" s="220"/>
      <c r="P177" s="220"/>
      <c r="Q177" s="220"/>
      <c r="R177" s="221"/>
      <c r="S177" s="221"/>
      <c r="T177" s="221"/>
      <c r="U177" s="221"/>
      <c r="V177" s="221"/>
      <c r="W177" s="221"/>
      <c r="X177" s="221"/>
      <c r="Y177" s="221"/>
      <c r="Z177" s="210"/>
      <c r="AA177" s="210"/>
      <c r="AB177" s="210"/>
      <c r="AC177" s="210"/>
      <c r="AD177" s="210"/>
      <c r="AE177" s="210"/>
      <c r="AF177" s="210"/>
      <c r="AG177" s="210" t="s">
        <v>222</v>
      </c>
      <c r="AH177" s="210">
        <v>0</v>
      </c>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row>
    <row r="178" spans="1:60" outlineLevel="1" x14ac:dyDescent="0.2">
      <c r="A178" s="236">
        <v>64</v>
      </c>
      <c r="B178" s="237" t="s">
        <v>719</v>
      </c>
      <c r="C178" s="247" t="s">
        <v>720</v>
      </c>
      <c r="D178" s="238" t="s">
        <v>297</v>
      </c>
      <c r="E178" s="239">
        <v>134.0198</v>
      </c>
      <c r="F178" s="240"/>
      <c r="G178" s="241">
        <f>ROUND(E178*F178,2)</f>
        <v>0</v>
      </c>
      <c r="H178" s="240"/>
      <c r="I178" s="241">
        <f>ROUND(E178*H178,2)</f>
        <v>0</v>
      </c>
      <c r="J178" s="240"/>
      <c r="K178" s="241">
        <f>ROUND(E178*J178,2)</f>
        <v>0</v>
      </c>
      <c r="L178" s="241">
        <v>21</v>
      </c>
      <c r="M178" s="241">
        <f>G178*(1+L178/100)</f>
        <v>0</v>
      </c>
      <c r="N178" s="239">
        <v>3.5E-4</v>
      </c>
      <c r="O178" s="239">
        <f>ROUND(E178*N178,2)</f>
        <v>0.05</v>
      </c>
      <c r="P178" s="239">
        <v>0</v>
      </c>
      <c r="Q178" s="239">
        <f>ROUND(E178*P178,2)</f>
        <v>0</v>
      </c>
      <c r="R178" s="241"/>
      <c r="S178" s="241" t="s">
        <v>215</v>
      </c>
      <c r="T178" s="242" t="s">
        <v>216</v>
      </c>
      <c r="U178" s="221">
        <v>0</v>
      </c>
      <c r="V178" s="221">
        <f>ROUND(E178*U178,2)</f>
        <v>0</v>
      </c>
      <c r="W178" s="221"/>
      <c r="X178" s="221" t="s">
        <v>217</v>
      </c>
      <c r="Y178" s="221" t="s">
        <v>218</v>
      </c>
      <c r="Z178" s="210"/>
      <c r="AA178" s="210"/>
      <c r="AB178" s="210"/>
      <c r="AC178" s="210"/>
      <c r="AD178" s="210"/>
      <c r="AE178" s="210"/>
      <c r="AF178" s="210"/>
      <c r="AG178" s="210" t="s">
        <v>219</v>
      </c>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row>
    <row r="179" spans="1:60" outlineLevel="2" x14ac:dyDescent="0.2">
      <c r="A179" s="217"/>
      <c r="B179" s="218"/>
      <c r="C179" s="248" t="s">
        <v>721</v>
      </c>
      <c r="D179" s="243"/>
      <c r="E179" s="243"/>
      <c r="F179" s="243"/>
      <c r="G179" s="243"/>
      <c r="H179" s="221"/>
      <c r="I179" s="221"/>
      <c r="J179" s="221"/>
      <c r="K179" s="221"/>
      <c r="L179" s="221"/>
      <c r="M179" s="221"/>
      <c r="N179" s="220"/>
      <c r="O179" s="220"/>
      <c r="P179" s="220"/>
      <c r="Q179" s="220"/>
      <c r="R179" s="221"/>
      <c r="S179" s="221"/>
      <c r="T179" s="221"/>
      <c r="U179" s="221"/>
      <c r="V179" s="221"/>
      <c r="W179" s="221"/>
      <c r="X179" s="221"/>
      <c r="Y179" s="221"/>
      <c r="Z179" s="210"/>
      <c r="AA179" s="210"/>
      <c r="AB179" s="210"/>
      <c r="AC179" s="210"/>
      <c r="AD179" s="210"/>
      <c r="AE179" s="210"/>
      <c r="AF179" s="210"/>
      <c r="AG179" s="210" t="s">
        <v>221</v>
      </c>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row>
    <row r="180" spans="1:60" outlineLevel="2" x14ac:dyDescent="0.2">
      <c r="A180" s="217"/>
      <c r="B180" s="218"/>
      <c r="C180" s="249" t="s">
        <v>722</v>
      </c>
      <c r="D180" s="226"/>
      <c r="E180" s="227">
        <v>127.76</v>
      </c>
      <c r="F180" s="221"/>
      <c r="G180" s="221"/>
      <c r="H180" s="221"/>
      <c r="I180" s="221"/>
      <c r="J180" s="221"/>
      <c r="K180" s="221"/>
      <c r="L180" s="221"/>
      <c r="M180" s="221"/>
      <c r="N180" s="220"/>
      <c r="O180" s="220"/>
      <c r="P180" s="220"/>
      <c r="Q180" s="220"/>
      <c r="R180" s="221"/>
      <c r="S180" s="221"/>
      <c r="T180" s="221"/>
      <c r="U180" s="221"/>
      <c r="V180" s="221"/>
      <c r="W180" s="221"/>
      <c r="X180" s="221"/>
      <c r="Y180" s="221"/>
      <c r="Z180" s="210"/>
      <c r="AA180" s="210"/>
      <c r="AB180" s="210"/>
      <c r="AC180" s="210"/>
      <c r="AD180" s="210"/>
      <c r="AE180" s="210"/>
      <c r="AF180" s="210"/>
      <c r="AG180" s="210" t="s">
        <v>222</v>
      </c>
      <c r="AH180" s="210">
        <v>0</v>
      </c>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row>
    <row r="181" spans="1:60" outlineLevel="3" x14ac:dyDescent="0.2">
      <c r="A181" s="217"/>
      <c r="B181" s="218"/>
      <c r="C181" s="249" t="s">
        <v>710</v>
      </c>
      <c r="D181" s="226"/>
      <c r="E181" s="227">
        <v>6.26</v>
      </c>
      <c r="F181" s="221"/>
      <c r="G181" s="221"/>
      <c r="H181" s="221"/>
      <c r="I181" s="221"/>
      <c r="J181" s="221"/>
      <c r="K181" s="221"/>
      <c r="L181" s="221"/>
      <c r="M181" s="221"/>
      <c r="N181" s="220"/>
      <c r="O181" s="220"/>
      <c r="P181" s="220"/>
      <c r="Q181" s="220"/>
      <c r="R181" s="221"/>
      <c r="S181" s="221"/>
      <c r="T181" s="221"/>
      <c r="U181" s="221"/>
      <c r="V181" s="221"/>
      <c r="W181" s="221"/>
      <c r="X181" s="221"/>
      <c r="Y181" s="221"/>
      <c r="Z181" s="210"/>
      <c r="AA181" s="210"/>
      <c r="AB181" s="210"/>
      <c r="AC181" s="210"/>
      <c r="AD181" s="210"/>
      <c r="AE181" s="210"/>
      <c r="AF181" s="210"/>
      <c r="AG181" s="210" t="s">
        <v>222</v>
      </c>
      <c r="AH181" s="210">
        <v>0</v>
      </c>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row>
    <row r="182" spans="1:60" x14ac:dyDescent="0.2">
      <c r="A182" s="229" t="s">
        <v>210</v>
      </c>
      <c r="B182" s="230" t="s">
        <v>110</v>
      </c>
      <c r="C182" s="246" t="s">
        <v>111</v>
      </c>
      <c r="D182" s="231"/>
      <c r="E182" s="232"/>
      <c r="F182" s="233"/>
      <c r="G182" s="233">
        <f>SUMIF(AG183:AG227,"&lt;&gt;NOR",G183:G227)</f>
        <v>0</v>
      </c>
      <c r="H182" s="233"/>
      <c r="I182" s="233">
        <f>SUM(I183:I227)</f>
        <v>0</v>
      </c>
      <c r="J182" s="233"/>
      <c r="K182" s="233">
        <f>SUM(K183:K227)</f>
        <v>0</v>
      </c>
      <c r="L182" s="233"/>
      <c r="M182" s="233">
        <f>SUM(M183:M227)</f>
        <v>0</v>
      </c>
      <c r="N182" s="232"/>
      <c r="O182" s="232">
        <f>SUM(O183:O227)</f>
        <v>8.1300000000000008</v>
      </c>
      <c r="P182" s="232"/>
      <c r="Q182" s="232">
        <f>SUM(Q183:Q227)</f>
        <v>0</v>
      </c>
      <c r="R182" s="233"/>
      <c r="S182" s="233"/>
      <c r="T182" s="234"/>
      <c r="U182" s="228"/>
      <c r="V182" s="228">
        <f>SUM(V183:V227)</f>
        <v>0</v>
      </c>
      <c r="W182" s="228"/>
      <c r="X182" s="228"/>
      <c r="Y182" s="228"/>
      <c r="AG182" t="s">
        <v>211</v>
      </c>
    </row>
    <row r="183" spans="1:60" outlineLevel="1" x14ac:dyDescent="0.2">
      <c r="A183" s="236">
        <v>65</v>
      </c>
      <c r="B183" s="237" t="s">
        <v>723</v>
      </c>
      <c r="C183" s="247" t="s">
        <v>724</v>
      </c>
      <c r="D183" s="238" t="s">
        <v>297</v>
      </c>
      <c r="E183" s="239">
        <v>12.768000000000001</v>
      </c>
      <c r="F183" s="240"/>
      <c r="G183" s="241">
        <f>ROUND(E183*F183,2)</f>
        <v>0</v>
      </c>
      <c r="H183" s="240"/>
      <c r="I183" s="241">
        <f>ROUND(E183*H183,2)</f>
        <v>0</v>
      </c>
      <c r="J183" s="240"/>
      <c r="K183" s="241">
        <f>ROUND(E183*J183,2)</f>
        <v>0</v>
      </c>
      <c r="L183" s="241">
        <v>21</v>
      </c>
      <c r="M183" s="241">
        <f>G183*(1+L183/100)</f>
        <v>0</v>
      </c>
      <c r="N183" s="239">
        <v>1E-4</v>
      </c>
      <c r="O183" s="239">
        <f>ROUND(E183*N183,2)</f>
        <v>0</v>
      </c>
      <c r="P183" s="239">
        <v>0</v>
      </c>
      <c r="Q183" s="239">
        <f>ROUND(E183*P183,2)</f>
        <v>0</v>
      </c>
      <c r="R183" s="241"/>
      <c r="S183" s="241" t="s">
        <v>238</v>
      </c>
      <c r="T183" s="242" t="s">
        <v>216</v>
      </c>
      <c r="U183" s="221">
        <v>0</v>
      </c>
      <c r="V183" s="221">
        <f>ROUND(E183*U183,2)</f>
        <v>0</v>
      </c>
      <c r="W183" s="221"/>
      <c r="X183" s="221" t="s">
        <v>217</v>
      </c>
      <c r="Y183" s="221" t="s">
        <v>218</v>
      </c>
      <c r="Z183" s="210"/>
      <c r="AA183" s="210"/>
      <c r="AB183" s="210"/>
      <c r="AC183" s="210"/>
      <c r="AD183" s="210"/>
      <c r="AE183" s="210"/>
      <c r="AF183" s="210"/>
      <c r="AG183" s="210" t="s">
        <v>219</v>
      </c>
      <c r="AH183" s="210"/>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row>
    <row r="184" spans="1:60" outlineLevel="2" x14ac:dyDescent="0.2">
      <c r="A184" s="217"/>
      <c r="B184" s="218"/>
      <c r="C184" s="249" t="s">
        <v>725</v>
      </c>
      <c r="D184" s="226"/>
      <c r="E184" s="227">
        <v>12.77</v>
      </c>
      <c r="F184" s="221"/>
      <c r="G184" s="221"/>
      <c r="H184" s="221"/>
      <c r="I184" s="221"/>
      <c r="J184" s="221"/>
      <c r="K184" s="221"/>
      <c r="L184" s="221"/>
      <c r="M184" s="221"/>
      <c r="N184" s="220"/>
      <c r="O184" s="220"/>
      <c r="P184" s="220"/>
      <c r="Q184" s="220"/>
      <c r="R184" s="221"/>
      <c r="S184" s="221"/>
      <c r="T184" s="221"/>
      <c r="U184" s="221"/>
      <c r="V184" s="221"/>
      <c r="W184" s="221"/>
      <c r="X184" s="221"/>
      <c r="Y184" s="221"/>
      <c r="Z184" s="210"/>
      <c r="AA184" s="210"/>
      <c r="AB184" s="210"/>
      <c r="AC184" s="210"/>
      <c r="AD184" s="210"/>
      <c r="AE184" s="210"/>
      <c r="AF184" s="210"/>
      <c r="AG184" s="210" t="s">
        <v>222</v>
      </c>
      <c r="AH184" s="210">
        <v>0</v>
      </c>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row>
    <row r="185" spans="1:60" ht="22.5" outlineLevel="1" x14ac:dyDescent="0.2">
      <c r="A185" s="236">
        <v>66</v>
      </c>
      <c r="B185" s="237" t="s">
        <v>726</v>
      </c>
      <c r="C185" s="247" t="s">
        <v>727</v>
      </c>
      <c r="D185" s="238" t="s">
        <v>297</v>
      </c>
      <c r="E185" s="239">
        <v>45.116999999999997</v>
      </c>
      <c r="F185" s="240"/>
      <c r="G185" s="241">
        <f>ROUND(E185*F185,2)</f>
        <v>0</v>
      </c>
      <c r="H185" s="240"/>
      <c r="I185" s="241">
        <f>ROUND(E185*H185,2)</f>
        <v>0</v>
      </c>
      <c r="J185" s="240"/>
      <c r="K185" s="241">
        <f>ROUND(E185*J185,2)</f>
        <v>0</v>
      </c>
      <c r="L185" s="241">
        <v>21</v>
      </c>
      <c r="M185" s="241">
        <f>G185*(1+L185/100)</f>
        <v>0</v>
      </c>
      <c r="N185" s="239">
        <v>1.039E-2</v>
      </c>
      <c r="O185" s="239">
        <f>ROUND(E185*N185,2)</f>
        <v>0.47</v>
      </c>
      <c r="P185" s="239">
        <v>0</v>
      </c>
      <c r="Q185" s="239">
        <f>ROUND(E185*P185,2)</f>
        <v>0</v>
      </c>
      <c r="R185" s="241"/>
      <c r="S185" s="241" t="s">
        <v>238</v>
      </c>
      <c r="T185" s="242" t="s">
        <v>216</v>
      </c>
      <c r="U185" s="221">
        <v>0</v>
      </c>
      <c r="V185" s="221">
        <f>ROUND(E185*U185,2)</f>
        <v>0</v>
      </c>
      <c r="W185" s="221"/>
      <c r="X185" s="221" t="s">
        <v>217</v>
      </c>
      <c r="Y185" s="221" t="s">
        <v>218</v>
      </c>
      <c r="Z185" s="210"/>
      <c r="AA185" s="210"/>
      <c r="AB185" s="210"/>
      <c r="AC185" s="210"/>
      <c r="AD185" s="210"/>
      <c r="AE185" s="210"/>
      <c r="AF185" s="210"/>
      <c r="AG185" s="210" t="s">
        <v>234</v>
      </c>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row>
    <row r="186" spans="1:60" outlineLevel="2" x14ac:dyDescent="0.2">
      <c r="A186" s="217"/>
      <c r="B186" s="218"/>
      <c r="C186" s="249" t="s">
        <v>728</v>
      </c>
      <c r="D186" s="226"/>
      <c r="E186" s="227">
        <v>45.12</v>
      </c>
      <c r="F186" s="221"/>
      <c r="G186" s="221"/>
      <c r="H186" s="221"/>
      <c r="I186" s="221"/>
      <c r="J186" s="221"/>
      <c r="K186" s="221"/>
      <c r="L186" s="221"/>
      <c r="M186" s="221"/>
      <c r="N186" s="220"/>
      <c r="O186" s="220"/>
      <c r="P186" s="220"/>
      <c r="Q186" s="220"/>
      <c r="R186" s="221"/>
      <c r="S186" s="221"/>
      <c r="T186" s="221"/>
      <c r="U186" s="221"/>
      <c r="V186" s="221"/>
      <c r="W186" s="221"/>
      <c r="X186" s="221"/>
      <c r="Y186" s="221"/>
      <c r="Z186" s="210"/>
      <c r="AA186" s="210"/>
      <c r="AB186" s="210"/>
      <c r="AC186" s="210"/>
      <c r="AD186" s="210"/>
      <c r="AE186" s="210"/>
      <c r="AF186" s="210"/>
      <c r="AG186" s="210" t="s">
        <v>222</v>
      </c>
      <c r="AH186" s="210">
        <v>0</v>
      </c>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row>
    <row r="187" spans="1:60" ht="22.5" outlineLevel="1" x14ac:dyDescent="0.2">
      <c r="A187" s="236">
        <v>67</v>
      </c>
      <c r="B187" s="237" t="s">
        <v>729</v>
      </c>
      <c r="C187" s="247" t="s">
        <v>730</v>
      </c>
      <c r="D187" s="238" t="s">
        <v>297</v>
      </c>
      <c r="E187" s="239">
        <v>12.096</v>
      </c>
      <c r="F187" s="240"/>
      <c r="G187" s="241">
        <f>ROUND(E187*F187,2)</f>
        <v>0</v>
      </c>
      <c r="H187" s="240"/>
      <c r="I187" s="241">
        <f>ROUND(E187*H187,2)</f>
        <v>0</v>
      </c>
      <c r="J187" s="240"/>
      <c r="K187" s="241">
        <f>ROUND(E187*J187,2)</f>
        <v>0</v>
      </c>
      <c r="L187" s="241">
        <v>21</v>
      </c>
      <c r="M187" s="241">
        <f>G187*(1+L187/100)</f>
        <v>0</v>
      </c>
      <c r="N187" s="239">
        <v>1.2529999999999999E-2</v>
      </c>
      <c r="O187" s="239">
        <f>ROUND(E187*N187,2)</f>
        <v>0.15</v>
      </c>
      <c r="P187" s="239">
        <v>0</v>
      </c>
      <c r="Q187" s="239">
        <f>ROUND(E187*P187,2)</f>
        <v>0</v>
      </c>
      <c r="R187" s="241"/>
      <c r="S187" s="241" t="s">
        <v>238</v>
      </c>
      <c r="T187" s="242" t="s">
        <v>216</v>
      </c>
      <c r="U187" s="221">
        <v>0</v>
      </c>
      <c r="V187" s="221">
        <f>ROUND(E187*U187,2)</f>
        <v>0</v>
      </c>
      <c r="W187" s="221"/>
      <c r="X187" s="221" t="s">
        <v>217</v>
      </c>
      <c r="Y187" s="221" t="s">
        <v>218</v>
      </c>
      <c r="Z187" s="210"/>
      <c r="AA187" s="210"/>
      <c r="AB187" s="210"/>
      <c r="AC187" s="210"/>
      <c r="AD187" s="210"/>
      <c r="AE187" s="210"/>
      <c r="AF187" s="210"/>
      <c r="AG187" s="210" t="s">
        <v>234</v>
      </c>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row>
    <row r="188" spans="1:60" outlineLevel="2" x14ac:dyDescent="0.2">
      <c r="A188" s="217"/>
      <c r="B188" s="218"/>
      <c r="C188" s="249" t="s">
        <v>731</v>
      </c>
      <c r="D188" s="226"/>
      <c r="E188" s="227">
        <v>5.4</v>
      </c>
      <c r="F188" s="221"/>
      <c r="G188" s="221"/>
      <c r="H188" s="221"/>
      <c r="I188" s="221"/>
      <c r="J188" s="221"/>
      <c r="K188" s="221"/>
      <c r="L188" s="221"/>
      <c r="M188" s="221"/>
      <c r="N188" s="220"/>
      <c r="O188" s="220"/>
      <c r="P188" s="220"/>
      <c r="Q188" s="220"/>
      <c r="R188" s="221"/>
      <c r="S188" s="221"/>
      <c r="T188" s="221"/>
      <c r="U188" s="221"/>
      <c r="V188" s="221"/>
      <c r="W188" s="221"/>
      <c r="X188" s="221"/>
      <c r="Y188" s="221"/>
      <c r="Z188" s="210"/>
      <c r="AA188" s="210"/>
      <c r="AB188" s="210"/>
      <c r="AC188" s="210"/>
      <c r="AD188" s="210"/>
      <c r="AE188" s="210"/>
      <c r="AF188" s="210"/>
      <c r="AG188" s="210" t="s">
        <v>222</v>
      </c>
      <c r="AH188" s="210">
        <v>0</v>
      </c>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row>
    <row r="189" spans="1:60" outlineLevel="3" x14ac:dyDescent="0.2">
      <c r="A189" s="217"/>
      <c r="B189" s="218"/>
      <c r="C189" s="249" t="s">
        <v>732</v>
      </c>
      <c r="D189" s="226"/>
      <c r="E189" s="227">
        <v>6.7</v>
      </c>
      <c r="F189" s="221"/>
      <c r="G189" s="221"/>
      <c r="H189" s="221"/>
      <c r="I189" s="221"/>
      <c r="J189" s="221"/>
      <c r="K189" s="221"/>
      <c r="L189" s="221"/>
      <c r="M189" s="221"/>
      <c r="N189" s="220"/>
      <c r="O189" s="220"/>
      <c r="P189" s="220"/>
      <c r="Q189" s="220"/>
      <c r="R189" s="221"/>
      <c r="S189" s="221"/>
      <c r="T189" s="221"/>
      <c r="U189" s="221"/>
      <c r="V189" s="221"/>
      <c r="W189" s="221"/>
      <c r="X189" s="221"/>
      <c r="Y189" s="221"/>
      <c r="Z189" s="210"/>
      <c r="AA189" s="210"/>
      <c r="AB189" s="210"/>
      <c r="AC189" s="210"/>
      <c r="AD189" s="210"/>
      <c r="AE189" s="210"/>
      <c r="AF189" s="210"/>
      <c r="AG189" s="210" t="s">
        <v>222</v>
      </c>
      <c r="AH189" s="210">
        <v>0</v>
      </c>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row>
    <row r="190" spans="1:60" ht="22.5" outlineLevel="1" x14ac:dyDescent="0.2">
      <c r="A190" s="236">
        <v>68</v>
      </c>
      <c r="B190" s="237" t="s">
        <v>733</v>
      </c>
      <c r="C190" s="247" t="s">
        <v>734</v>
      </c>
      <c r="D190" s="238" t="s">
        <v>297</v>
      </c>
      <c r="E190" s="239">
        <v>110.2</v>
      </c>
      <c r="F190" s="240"/>
      <c r="G190" s="241">
        <f>ROUND(E190*F190,2)</f>
        <v>0</v>
      </c>
      <c r="H190" s="240"/>
      <c r="I190" s="241">
        <f>ROUND(E190*H190,2)</f>
        <v>0</v>
      </c>
      <c r="J190" s="240"/>
      <c r="K190" s="241">
        <f>ROUND(E190*J190,2)</f>
        <v>0</v>
      </c>
      <c r="L190" s="241">
        <v>21</v>
      </c>
      <c r="M190" s="241">
        <f>G190*(1+L190/100)</f>
        <v>0</v>
      </c>
      <c r="N190" s="239">
        <v>2.843E-2</v>
      </c>
      <c r="O190" s="239">
        <f>ROUND(E190*N190,2)</f>
        <v>3.13</v>
      </c>
      <c r="P190" s="239">
        <v>0</v>
      </c>
      <c r="Q190" s="239">
        <f>ROUND(E190*P190,2)</f>
        <v>0</v>
      </c>
      <c r="R190" s="241"/>
      <c r="S190" s="241" t="s">
        <v>238</v>
      </c>
      <c r="T190" s="242" t="s">
        <v>216</v>
      </c>
      <c r="U190" s="221">
        <v>0</v>
      </c>
      <c r="V190" s="221">
        <f>ROUND(E190*U190,2)</f>
        <v>0</v>
      </c>
      <c r="W190" s="221"/>
      <c r="X190" s="221" t="s">
        <v>217</v>
      </c>
      <c r="Y190" s="221" t="s">
        <v>218</v>
      </c>
      <c r="Z190" s="210"/>
      <c r="AA190" s="210"/>
      <c r="AB190" s="210"/>
      <c r="AC190" s="210"/>
      <c r="AD190" s="210"/>
      <c r="AE190" s="210"/>
      <c r="AF190" s="210"/>
      <c r="AG190" s="210" t="s">
        <v>234</v>
      </c>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row>
    <row r="191" spans="1:60" outlineLevel="2" x14ac:dyDescent="0.2">
      <c r="A191" s="217"/>
      <c r="B191" s="218"/>
      <c r="C191" s="248" t="s">
        <v>735</v>
      </c>
      <c r="D191" s="243"/>
      <c r="E191" s="243"/>
      <c r="F191" s="243"/>
      <c r="G191" s="243"/>
      <c r="H191" s="221"/>
      <c r="I191" s="221"/>
      <c r="J191" s="221"/>
      <c r="K191" s="221"/>
      <c r="L191" s="221"/>
      <c r="M191" s="221"/>
      <c r="N191" s="220"/>
      <c r="O191" s="220"/>
      <c r="P191" s="220"/>
      <c r="Q191" s="220"/>
      <c r="R191" s="221"/>
      <c r="S191" s="221"/>
      <c r="T191" s="221"/>
      <c r="U191" s="221"/>
      <c r="V191" s="221"/>
      <c r="W191" s="221"/>
      <c r="X191" s="221"/>
      <c r="Y191" s="221"/>
      <c r="Z191" s="210"/>
      <c r="AA191" s="210"/>
      <c r="AB191" s="210"/>
      <c r="AC191" s="210"/>
      <c r="AD191" s="210"/>
      <c r="AE191" s="210"/>
      <c r="AF191" s="210"/>
      <c r="AG191" s="210" t="s">
        <v>221</v>
      </c>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row>
    <row r="192" spans="1:60" outlineLevel="3" x14ac:dyDescent="0.2">
      <c r="A192" s="217"/>
      <c r="B192" s="218"/>
      <c r="C192" s="264" t="s">
        <v>587</v>
      </c>
      <c r="D192" s="223"/>
      <c r="E192" s="224"/>
      <c r="F192" s="225"/>
      <c r="G192" s="225"/>
      <c r="H192" s="221"/>
      <c r="I192" s="221"/>
      <c r="J192" s="221"/>
      <c r="K192" s="221"/>
      <c r="L192" s="221"/>
      <c r="M192" s="221"/>
      <c r="N192" s="220"/>
      <c r="O192" s="220"/>
      <c r="P192" s="220"/>
      <c r="Q192" s="220"/>
      <c r="R192" s="221"/>
      <c r="S192" s="221"/>
      <c r="T192" s="221"/>
      <c r="U192" s="221"/>
      <c r="V192" s="221"/>
      <c r="W192" s="221"/>
      <c r="X192" s="221"/>
      <c r="Y192" s="221"/>
      <c r="Z192" s="210"/>
      <c r="AA192" s="210"/>
      <c r="AB192" s="210"/>
      <c r="AC192" s="210"/>
      <c r="AD192" s="210"/>
      <c r="AE192" s="210"/>
      <c r="AF192" s="210"/>
      <c r="AG192" s="210" t="s">
        <v>221</v>
      </c>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row>
    <row r="193" spans="1:60" outlineLevel="3" x14ac:dyDescent="0.2">
      <c r="A193" s="217"/>
      <c r="B193" s="218"/>
      <c r="C193" s="250" t="s">
        <v>736</v>
      </c>
      <c r="D193" s="244"/>
      <c r="E193" s="244"/>
      <c r="F193" s="244"/>
      <c r="G193" s="244"/>
      <c r="H193" s="221"/>
      <c r="I193" s="221"/>
      <c r="J193" s="221"/>
      <c r="K193" s="221"/>
      <c r="L193" s="221"/>
      <c r="M193" s="221"/>
      <c r="N193" s="220"/>
      <c r="O193" s="220"/>
      <c r="P193" s="220"/>
      <c r="Q193" s="220"/>
      <c r="R193" s="221"/>
      <c r="S193" s="221"/>
      <c r="T193" s="221"/>
      <c r="U193" s="221"/>
      <c r="V193" s="221"/>
      <c r="W193" s="221"/>
      <c r="X193" s="221"/>
      <c r="Y193" s="221"/>
      <c r="Z193" s="210"/>
      <c r="AA193" s="210"/>
      <c r="AB193" s="210"/>
      <c r="AC193" s="210"/>
      <c r="AD193" s="210"/>
      <c r="AE193" s="210"/>
      <c r="AF193" s="210"/>
      <c r="AG193" s="210" t="s">
        <v>221</v>
      </c>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row>
    <row r="194" spans="1:60" outlineLevel="3" x14ac:dyDescent="0.2">
      <c r="A194" s="217"/>
      <c r="B194" s="218"/>
      <c r="C194" s="250" t="s">
        <v>737</v>
      </c>
      <c r="D194" s="244"/>
      <c r="E194" s="244"/>
      <c r="F194" s="244"/>
      <c r="G194" s="244"/>
      <c r="H194" s="221"/>
      <c r="I194" s="221"/>
      <c r="J194" s="221"/>
      <c r="K194" s="221"/>
      <c r="L194" s="221"/>
      <c r="M194" s="221"/>
      <c r="N194" s="220"/>
      <c r="O194" s="220"/>
      <c r="P194" s="220"/>
      <c r="Q194" s="220"/>
      <c r="R194" s="221"/>
      <c r="S194" s="221"/>
      <c r="T194" s="221"/>
      <c r="U194" s="221"/>
      <c r="V194" s="221"/>
      <c r="W194" s="221"/>
      <c r="X194" s="221"/>
      <c r="Y194" s="221"/>
      <c r="Z194" s="210"/>
      <c r="AA194" s="210"/>
      <c r="AB194" s="210"/>
      <c r="AC194" s="210"/>
      <c r="AD194" s="210"/>
      <c r="AE194" s="210"/>
      <c r="AF194" s="210"/>
      <c r="AG194" s="210" t="s">
        <v>221</v>
      </c>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row>
    <row r="195" spans="1:60" outlineLevel="2" x14ac:dyDescent="0.2">
      <c r="A195" s="217"/>
      <c r="B195" s="218"/>
      <c r="C195" s="249" t="s">
        <v>738</v>
      </c>
      <c r="D195" s="226"/>
      <c r="E195" s="227">
        <v>71.16</v>
      </c>
      <c r="F195" s="221"/>
      <c r="G195" s="221"/>
      <c r="H195" s="221"/>
      <c r="I195" s="221"/>
      <c r="J195" s="221"/>
      <c r="K195" s="221"/>
      <c r="L195" s="221"/>
      <c r="M195" s="221"/>
      <c r="N195" s="220"/>
      <c r="O195" s="220"/>
      <c r="P195" s="220"/>
      <c r="Q195" s="220"/>
      <c r="R195" s="221"/>
      <c r="S195" s="221"/>
      <c r="T195" s="221"/>
      <c r="U195" s="221"/>
      <c r="V195" s="221"/>
      <c r="W195" s="221"/>
      <c r="X195" s="221"/>
      <c r="Y195" s="221"/>
      <c r="Z195" s="210"/>
      <c r="AA195" s="210"/>
      <c r="AB195" s="210"/>
      <c r="AC195" s="210"/>
      <c r="AD195" s="210"/>
      <c r="AE195" s="210"/>
      <c r="AF195" s="210"/>
      <c r="AG195" s="210" t="s">
        <v>222</v>
      </c>
      <c r="AH195" s="210">
        <v>0</v>
      </c>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row>
    <row r="196" spans="1:60" outlineLevel="3" x14ac:dyDescent="0.2">
      <c r="A196" s="217"/>
      <c r="B196" s="218"/>
      <c r="C196" s="249" t="s">
        <v>739</v>
      </c>
      <c r="D196" s="226"/>
      <c r="E196" s="227">
        <v>27.12</v>
      </c>
      <c r="F196" s="221"/>
      <c r="G196" s="221"/>
      <c r="H196" s="221"/>
      <c r="I196" s="221"/>
      <c r="J196" s="221"/>
      <c r="K196" s="221"/>
      <c r="L196" s="221"/>
      <c r="M196" s="221"/>
      <c r="N196" s="220"/>
      <c r="O196" s="220"/>
      <c r="P196" s="220"/>
      <c r="Q196" s="220"/>
      <c r="R196" s="221"/>
      <c r="S196" s="221"/>
      <c r="T196" s="221"/>
      <c r="U196" s="221"/>
      <c r="V196" s="221"/>
      <c r="W196" s="221"/>
      <c r="X196" s="221"/>
      <c r="Y196" s="221"/>
      <c r="Z196" s="210"/>
      <c r="AA196" s="210"/>
      <c r="AB196" s="210"/>
      <c r="AC196" s="210"/>
      <c r="AD196" s="210"/>
      <c r="AE196" s="210"/>
      <c r="AF196" s="210"/>
      <c r="AG196" s="210" t="s">
        <v>222</v>
      </c>
      <c r="AH196" s="210">
        <v>0</v>
      </c>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row>
    <row r="197" spans="1:60" outlineLevel="3" x14ac:dyDescent="0.2">
      <c r="A197" s="217"/>
      <c r="B197" s="218"/>
      <c r="C197" s="249" t="s">
        <v>740</v>
      </c>
      <c r="D197" s="226"/>
      <c r="E197" s="227">
        <v>11.92</v>
      </c>
      <c r="F197" s="221"/>
      <c r="G197" s="221"/>
      <c r="H197" s="221"/>
      <c r="I197" s="221"/>
      <c r="J197" s="221"/>
      <c r="K197" s="221"/>
      <c r="L197" s="221"/>
      <c r="M197" s="221"/>
      <c r="N197" s="220"/>
      <c r="O197" s="220"/>
      <c r="P197" s="220"/>
      <c r="Q197" s="220"/>
      <c r="R197" s="221"/>
      <c r="S197" s="221"/>
      <c r="T197" s="221"/>
      <c r="U197" s="221"/>
      <c r="V197" s="221"/>
      <c r="W197" s="221"/>
      <c r="X197" s="221"/>
      <c r="Y197" s="221"/>
      <c r="Z197" s="210"/>
      <c r="AA197" s="210"/>
      <c r="AB197" s="210"/>
      <c r="AC197" s="210"/>
      <c r="AD197" s="210"/>
      <c r="AE197" s="210"/>
      <c r="AF197" s="210"/>
      <c r="AG197" s="210" t="s">
        <v>222</v>
      </c>
      <c r="AH197" s="210">
        <v>0</v>
      </c>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row>
    <row r="198" spans="1:60" ht="22.5" outlineLevel="1" x14ac:dyDescent="0.2">
      <c r="A198" s="236">
        <v>69</v>
      </c>
      <c r="B198" s="237" t="s">
        <v>741</v>
      </c>
      <c r="C198" s="247" t="s">
        <v>742</v>
      </c>
      <c r="D198" s="238" t="s">
        <v>297</v>
      </c>
      <c r="E198" s="239">
        <v>5.3639999999999999</v>
      </c>
      <c r="F198" s="240"/>
      <c r="G198" s="241">
        <f>ROUND(E198*F198,2)</f>
        <v>0</v>
      </c>
      <c r="H198" s="240"/>
      <c r="I198" s="241">
        <f>ROUND(E198*H198,2)</f>
        <v>0</v>
      </c>
      <c r="J198" s="240"/>
      <c r="K198" s="241">
        <f>ROUND(E198*J198,2)</f>
        <v>0</v>
      </c>
      <c r="L198" s="241">
        <v>21</v>
      </c>
      <c r="M198" s="241">
        <f>G198*(1+L198/100)</f>
        <v>0</v>
      </c>
      <c r="N198" s="239">
        <v>2.1250000000000002E-2</v>
      </c>
      <c r="O198" s="239">
        <f>ROUND(E198*N198,2)</f>
        <v>0.11</v>
      </c>
      <c r="P198" s="239">
        <v>0</v>
      </c>
      <c r="Q198" s="239">
        <f>ROUND(E198*P198,2)</f>
        <v>0</v>
      </c>
      <c r="R198" s="241"/>
      <c r="S198" s="241" t="s">
        <v>238</v>
      </c>
      <c r="T198" s="242" t="s">
        <v>216</v>
      </c>
      <c r="U198" s="221">
        <v>0</v>
      </c>
      <c r="V198" s="221">
        <f>ROUND(E198*U198,2)</f>
        <v>0</v>
      </c>
      <c r="W198" s="221"/>
      <c r="X198" s="221" t="s">
        <v>217</v>
      </c>
      <c r="Y198" s="221" t="s">
        <v>218</v>
      </c>
      <c r="Z198" s="210"/>
      <c r="AA198" s="210"/>
      <c r="AB198" s="210"/>
      <c r="AC198" s="210"/>
      <c r="AD198" s="210"/>
      <c r="AE198" s="210"/>
      <c r="AF198" s="210"/>
      <c r="AG198" s="210" t="s">
        <v>234</v>
      </c>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row>
    <row r="199" spans="1:60" outlineLevel="2" x14ac:dyDescent="0.2">
      <c r="A199" s="217"/>
      <c r="B199" s="218"/>
      <c r="C199" s="249" t="s">
        <v>743</v>
      </c>
      <c r="D199" s="226"/>
      <c r="E199" s="227">
        <v>5.36</v>
      </c>
      <c r="F199" s="221"/>
      <c r="G199" s="221"/>
      <c r="H199" s="221"/>
      <c r="I199" s="221"/>
      <c r="J199" s="221"/>
      <c r="K199" s="221"/>
      <c r="L199" s="221"/>
      <c r="M199" s="221"/>
      <c r="N199" s="220"/>
      <c r="O199" s="220"/>
      <c r="P199" s="220"/>
      <c r="Q199" s="220"/>
      <c r="R199" s="221"/>
      <c r="S199" s="221"/>
      <c r="T199" s="221"/>
      <c r="U199" s="221"/>
      <c r="V199" s="221"/>
      <c r="W199" s="221"/>
      <c r="X199" s="221"/>
      <c r="Y199" s="221"/>
      <c r="Z199" s="210"/>
      <c r="AA199" s="210"/>
      <c r="AB199" s="210"/>
      <c r="AC199" s="210"/>
      <c r="AD199" s="210"/>
      <c r="AE199" s="210"/>
      <c r="AF199" s="210"/>
      <c r="AG199" s="210" t="s">
        <v>222</v>
      </c>
      <c r="AH199" s="210">
        <v>0</v>
      </c>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row>
    <row r="200" spans="1:60" outlineLevel="1" x14ac:dyDescent="0.2">
      <c r="A200" s="236">
        <v>70</v>
      </c>
      <c r="B200" s="237" t="s">
        <v>744</v>
      </c>
      <c r="C200" s="247" t="s">
        <v>745</v>
      </c>
      <c r="D200" s="238" t="s">
        <v>297</v>
      </c>
      <c r="E200" s="239">
        <v>122.29600000000001</v>
      </c>
      <c r="F200" s="240"/>
      <c r="G200" s="241">
        <f>ROUND(E200*F200,2)</f>
        <v>0</v>
      </c>
      <c r="H200" s="240"/>
      <c r="I200" s="241">
        <f>ROUND(E200*H200,2)</f>
        <v>0</v>
      </c>
      <c r="J200" s="240"/>
      <c r="K200" s="241">
        <f>ROUND(E200*J200,2)</f>
        <v>0</v>
      </c>
      <c r="L200" s="241">
        <v>21</v>
      </c>
      <c r="M200" s="241">
        <f>G200*(1+L200/100)</f>
        <v>0</v>
      </c>
      <c r="N200" s="239">
        <v>0</v>
      </c>
      <c r="O200" s="239">
        <f>ROUND(E200*N200,2)</f>
        <v>0</v>
      </c>
      <c r="P200" s="239">
        <v>0</v>
      </c>
      <c r="Q200" s="239">
        <f>ROUND(E200*P200,2)</f>
        <v>0</v>
      </c>
      <c r="R200" s="241"/>
      <c r="S200" s="241" t="s">
        <v>238</v>
      </c>
      <c r="T200" s="242" t="s">
        <v>216</v>
      </c>
      <c r="U200" s="221">
        <v>0</v>
      </c>
      <c r="V200" s="221">
        <f>ROUND(E200*U200,2)</f>
        <v>0</v>
      </c>
      <c r="W200" s="221"/>
      <c r="X200" s="221" t="s">
        <v>217</v>
      </c>
      <c r="Y200" s="221" t="s">
        <v>218</v>
      </c>
      <c r="Z200" s="210"/>
      <c r="AA200" s="210"/>
      <c r="AB200" s="210"/>
      <c r="AC200" s="210"/>
      <c r="AD200" s="210"/>
      <c r="AE200" s="210"/>
      <c r="AF200" s="210"/>
      <c r="AG200" s="210" t="s">
        <v>234</v>
      </c>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row>
    <row r="201" spans="1:60" outlineLevel="2" x14ac:dyDescent="0.2">
      <c r="A201" s="217"/>
      <c r="B201" s="218"/>
      <c r="C201" s="249" t="s">
        <v>746</v>
      </c>
      <c r="D201" s="226"/>
      <c r="E201" s="227">
        <v>110.2</v>
      </c>
      <c r="F201" s="221"/>
      <c r="G201" s="221"/>
      <c r="H201" s="221"/>
      <c r="I201" s="221"/>
      <c r="J201" s="221"/>
      <c r="K201" s="221"/>
      <c r="L201" s="221"/>
      <c r="M201" s="221"/>
      <c r="N201" s="220"/>
      <c r="O201" s="220"/>
      <c r="P201" s="220"/>
      <c r="Q201" s="220"/>
      <c r="R201" s="221"/>
      <c r="S201" s="221"/>
      <c r="T201" s="221"/>
      <c r="U201" s="221"/>
      <c r="V201" s="221"/>
      <c r="W201" s="221"/>
      <c r="X201" s="221"/>
      <c r="Y201" s="221"/>
      <c r="Z201" s="210"/>
      <c r="AA201" s="210"/>
      <c r="AB201" s="210"/>
      <c r="AC201" s="210"/>
      <c r="AD201" s="210"/>
      <c r="AE201" s="210"/>
      <c r="AF201" s="210"/>
      <c r="AG201" s="210" t="s">
        <v>222</v>
      </c>
      <c r="AH201" s="210">
        <v>0</v>
      </c>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row>
    <row r="202" spans="1:60" outlineLevel="3" x14ac:dyDescent="0.2">
      <c r="A202" s="217"/>
      <c r="B202" s="218"/>
      <c r="C202" s="249" t="s">
        <v>747</v>
      </c>
      <c r="D202" s="226"/>
      <c r="E202" s="227">
        <v>12.1</v>
      </c>
      <c r="F202" s="221"/>
      <c r="G202" s="221"/>
      <c r="H202" s="221"/>
      <c r="I202" s="221"/>
      <c r="J202" s="221"/>
      <c r="K202" s="221"/>
      <c r="L202" s="221"/>
      <c r="M202" s="221"/>
      <c r="N202" s="220"/>
      <c r="O202" s="220"/>
      <c r="P202" s="220"/>
      <c r="Q202" s="220"/>
      <c r="R202" s="221"/>
      <c r="S202" s="221"/>
      <c r="T202" s="221"/>
      <c r="U202" s="221"/>
      <c r="V202" s="221"/>
      <c r="W202" s="221"/>
      <c r="X202" s="221"/>
      <c r="Y202" s="221"/>
      <c r="Z202" s="210"/>
      <c r="AA202" s="210"/>
      <c r="AB202" s="210"/>
      <c r="AC202" s="210"/>
      <c r="AD202" s="210"/>
      <c r="AE202" s="210"/>
      <c r="AF202" s="210"/>
      <c r="AG202" s="210" t="s">
        <v>222</v>
      </c>
      <c r="AH202" s="210">
        <v>0</v>
      </c>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row>
    <row r="203" spans="1:60" outlineLevel="1" x14ac:dyDescent="0.2">
      <c r="A203" s="236">
        <v>71</v>
      </c>
      <c r="B203" s="237" t="s">
        <v>748</v>
      </c>
      <c r="C203" s="247" t="s">
        <v>749</v>
      </c>
      <c r="D203" s="238" t="s">
        <v>297</v>
      </c>
      <c r="E203" s="239">
        <v>109.78</v>
      </c>
      <c r="F203" s="240"/>
      <c r="G203" s="241">
        <f>ROUND(E203*F203,2)</f>
        <v>0</v>
      </c>
      <c r="H203" s="240"/>
      <c r="I203" s="241">
        <f>ROUND(E203*H203,2)</f>
        <v>0</v>
      </c>
      <c r="J203" s="240"/>
      <c r="K203" s="241">
        <f>ROUND(E203*J203,2)</f>
        <v>0</v>
      </c>
      <c r="L203" s="241">
        <v>21</v>
      </c>
      <c r="M203" s="241">
        <f>G203*(1+L203/100)</f>
        <v>0</v>
      </c>
      <c r="N203" s="239">
        <v>3.6150000000000002E-2</v>
      </c>
      <c r="O203" s="239">
        <f>ROUND(E203*N203,2)</f>
        <v>3.97</v>
      </c>
      <c r="P203" s="239">
        <v>0</v>
      </c>
      <c r="Q203" s="239">
        <f>ROUND(E203*P203,2)</f>
        <v>0</v>
      </c>
      <c r="R203" s="241"/>
      <c r="S203" s="241" t="s">
        <v>238</v>
      </c>
      <c r="T203" s="242" t="s">
        <v>216</v>
      </c>
      <c r="U203" s="221">
        <v>0</v>
      </c>
      <c r="V203" s="221">
        <f>ROUND(E203*U203,2)</f>
        <v>0</v>
      </c>
      <c r="W203" s="221"/>
      <c r="X203" s="221" t="s">
        <v>217</v>
      </c>
      <c r="Y203" s="221" t="s">
        <v>218</v>
      </c>
      <c r="Z203" s="210"/>
      <c r="AA203" s="210"/>
      <c r="AB203" s="210"/>
      <c r="AC203" s="210"/>
      <c r="AD203" s="210"/>
      <c r="AE203" s="210"/>
      <c r="AF203" s="210"/>
      <c r="AG203" s="210" t="s">
        <v>234</v>
      </c>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row>
    <row r="204" spans="1:60" outlineLevel="2" x14ac:dyDescent="0.2">
      <c r="A204" s="217"/>
      <c r="B204" s="218"/>
      <c r="C204" s="248" t="s">
        <v>750</v>
      </c>
      <c r="D204" s="243"/>
      <c r="E204" s="243"/>
      <c r="F204" s="243"/>
      <c r="G204" s="243"/>
      <c r="H204" s="221"/>
      <c r="I204" s="221"/>
      <c r="J204" s="221"/>
      <c r="K204" s="221"/>
      <c r="L204" s="221"/>
      <c r="M204" s="221"/>
      <c r="N204" s="220"/>
      <c r="O204" s="220"/>
      <c r="P204" s="220"/>
      <c r="Q204" s="220"/>
      <c r="R204" s="221"/>
      <c r="S204" s="221"/>
      <c r="T204" s="221"/>
      <c r="U204" s="221"/>
      <c r="V204" s="221"/>
      <c r="W204" s="221"/>
      <c r="X204" s="221"/>
      <c r="Y204" s="221"/>
      <c r="Z204" s="210"/>
      <c r="AA204" s="210"/>
      <c r="AB204" s="210"/>
      <c r="AC204" s="210"/>
      <c r="AD204" s="210"/>
      <c r="AE204" s="210"/>
      <c r="AF204" s="210"/>
      <c r="AG204" s="210" t="s">
        <v>221</v>
      </c>
      <c r="AH204" s="210"/>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row>
    <row r="205" spans="1:60" outlineLevel="2" x14ac:dyDescent="0.2">
      <c r="A205" s="217"/>
      <c r="B205" s="218"/>
      <c r="C205" s="249" t="s">
        <v>751</v>
      </c>
      <c r="D205" s="226"/>
      <c r="E205" s="227">
        <v>95.04</v>
      </c>
      <c r="F205" s="221"/>
      <c r="G205" s="221"/>
      <c r="H205" s="221"/>
      <c r="I205" s="221"/>
      <c r="J205" s="221"/>
      <c r="K205" s="221"/>
      <c r="L205" s="221"/>
      <c r="M205" s="221"/>
      <c r="N205" s="220"/>
      <c r="O205" s="220"/>
      <c r="P205" s="220"/>
      <c r="Q205" s="220"/>
      <c r="R205" s="221"/>
      <c r="S205" s="221"/>
      <c r="T205" s="221"/>
      <c r="U205" s="221"/>
      <c r="V205" s="221"/>
      <c r="W205" s="221"/>
      <c r="X205" s="221"/>
      <c r="Y205" s="221"/>
      <c r="Z205" s="210"/>
      <c r="AA205" s="210"/>
      <c r="AB205" s="210"/>
      <c r="AC205" s="210"/>
      <c r="AD205" s="210"/>
      <c r="AE205" s="210"/>
      <c r="AF205" s="210"/>
      <c r="AG205" s="210" t="s">
        <v>222</v>
      </c>
      <c r="AH205" s="210">
        <v>0</v>
      </c>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row>
    <row r="206" spans="1:60" outlineLevel="3" x14ac:dyDescent="0.2">
      <c r="A206" s="217"/>
      <c r="B206" s="218"/>
      <c r="C206" s="249" t="s">
        <v>752</v>
      </c>
      <c r="D206" s="226"/>
      <c r="E206" s="227">
        <v>14.74</v>
      </c>
      <c r="F206" s="221"/>
      <c r="G206" s="221"/>
      <c r="H206" s="221"/>
      <c r="I206" s="221"/>
      <c r="J206" s="221"/>
      <c r="K206" s="221"/>
      <c r="L206" s="221"/>
      <c r="M206" s="221"/>
      <c r="N206" s="220"/>
      <c r="O206" s="220"/>
      <c r="P206" s="220"/>
      <c r="Q206" s="220"/>
      <c r="R206" s="221"/>
      <c r="S206" s="221"/>
      <c r="T206" s="221"/>
      <c r="U206" s="221"/>
      <c r="V206" s="221"/>
      <c r="W206" s="221"/>
      <c r="X206" s="221"/>
      <c r="Y206" s="221"/>
      <c r="Z206" s="210"/>
      <c r="AA206" s="210"/>
      <c r="AB206" s="210"/>
      <c r="AC206" s="210"/>
      <c r="AD206" s="210"/>
      <c r="AE206" s="210"/>
      <c r="AF206" s="210"/>
      <c r="AG206" s="210" t="s">
        <v>222</v>
      </c>
      <c r="AH206" s="210">
        <v>0</v>
      </c>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row>
    <row r="207" spans="1:60" outlineLevel="1" x14ac:dyDescent="0.2">
      <c r="A207" s="236">
        <v>72</v>
      </c>
      <c r="B207" s="237" t="s">
        <v>753</v>
      </c>
      <c r="C207" s="247" t="s">
        <v>754</v>
      </c>
      <c r="D207" s="238" t="s">
        <v>297</v>
      </c>
      <c r="E207" s="239">
        <v>115.56399999999999</v>
      </c>
      <c r="F207" s="240"/>
      <c r="G207" s="241">
        <f>ROUND(E207*F207,2)</f>
        <v>0</v>
      </c>
      <c r="H207" s="240"/>
      <c r="I207" s="241">
        <f>ROUND(E207*H207,2)</f>
        <v>0</v>
      </c>
      <c r="J207" s="240"/>
      <c r="K207" s="241">
        <f>ROUND(E207*J207,2)</f>
        <v>0</v>
      </c>
      <c r="L207" s="241">
        <v>21</v>
      </c>
      <c r="M207" s="241">
        <f>G207*(1+L207/100)</f>
        <v>0</v>
      </c>
      <c r="N207" s="239">
        <v>2E-3</v>
      </c>
      <c r="O207" s="239">
        <f>ROUND(E207*N207,2)</f>
        <v>0.23</v>
      </c>
      <c r="P207" s="239">
        <v>0</v>
      </c>
      <c r="Q207" s="239">
        <f>ROUND(E207*P207,2)</f>
        <v>0</v>
      </c>
      <c r="R207" s="241"/>
      <c r="S207" s="241" t="s">
        <v>238</v>
      </c>
      <c r="T207" s="242" t="s">
        <v>216</v>
      </c>
      <c r="U207" s="221">
        <v>0</v>
      </c>
      <c r="V207" s="221">
        <f>ROUND(E207*U207,2)</f>
        <v>0</v>
      </c>
      <c r="W207" s="221"/>
      <c r="X207" s="221" t="s">
        <v>217</v>
      </c>
      <c r="Y207" s="221" t="s">
        <v>218</v>
      </c>
      <c r="Z207" s="210"/>
      <c r="AA207" s="210"/>
      <c r="AB207" s="210"/>
      <c r="AC207" s="210"/>
      <c r="AD207" s="210"/>
      <c r="AE207" s="210"/>
      <c r="AF207" s="210"/>
      <c r="AG207" s="210" t="s">
        <v>234</v>
      </c>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row>
    <row r="208" spans="1:60" outlineLevel="2" x14ac:dyDescent="0.2">
      <c r="A208" s="217"/>
      <c r="B208" s="218"/>
      <c r="C208" s="249" t="s">
        <v>755</v>
      </c>
      <c r="D208" s="226"/>
      <c r="E208" s="227">
        <v>110.2</v>
      </c>
      <c r="F208" s="221"/>
      <c r="G208" s="221"/>
      <c r="H208" s="221"/>
      <c r="I208" s="221"/>
      <c r="J208" s="221"/>
      <c r="K208" s="221"/>
      <c r="L208" s="221"/>
      <c r="M208" s="221"/>
      <c r="N208" s="220"/>
      <c r="O208" s="220"/>
      <c r="P208" s="220"/>
      <c r="Q208" s="220"/>
      <c r="R208" s="221"/>
      <c r="S208" s="221"/>
      <c r="T208" s="221"/>
      <c r="U208" s="221"/>
      <c r="V208" s="221"/>
      <c r="W208" s="221"/>
      <c r="X208" s="221"/>
      <c r="Y208" s="221"/>
      <c r="Z208" s="210"/>
      <c r="AA208" s="210"/>
      <c r="AB208" s="210"/>
      <c r="AC208" s="210"/>
      <c r="AD208" s="210"/>
      <c r="AE208" s="210"/>
      <c r="AF208" s="210"/>
      <c r="AG208" s="210" t="s">
        <v>222</v>
      </c>
      <c r="AH208" s="210">
        <v>0</v>
      </c>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row>
    <row r="209" spans="1:60" outlineLevel="3" x14ac:dyDescent="0.2">
      <c r="A209" s="217"/>
      <c r="B209" s="218"/>
      <c r="C209" s="249" t="s">
        <v>756</v>
      </c>
      <c r="D209" s="226"/>
      <c r="E209" s="227">
        <v>5.36</v>
      </c>
      <c r="F209" s="221"/>
      <c r="G209" s="221"/>
      <c r="H209" s="221"/>
      <c r="I209" s="221"/>
      <c r="J209" s="221"/>
      <c r="K209" s="221"/>
      <c r="L209" s="221"/>
      <c r="M209" s="221"/>
      <c r="N209" s="220"/>
      <c r="O209" s="220"/>
      <c r="P209" s="220"/>
      <c r="Q209" s="220"/>
      <c r="R209" s="221"/>
      <c r="S209" s="221"/>
      <c r="T209" s="221"/>
      <c r="U209" s="221"/>
      <c r="V209" s="221"/>
      <c r="W209" s="221"/>
      <c r="X209" s="221"/>
      <c r="Y209" s="221"/>
      <c r="Z209" s="210"/>
      <c r="AA209" s="210"/>
      <c r="AB209" s="210"/>
      <c r="AC209" s="210"/>
      <c r="AD209" s="210"/>
      <c r="AE209" s="210"/>
      <c r="AF209" s="210"/>
      <c r="AG209" s="210" t="s">
        <v>222</v>
      </c>
      <c r="AH209" s="210">
        <v>0</v>
      </c>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row>
    <row r="210" spans="1:60" outlineLevel="1" x14ac:dyDescent="0.2">
      <c r="A210" s="236">
        <v>73</v>
      </c>
      <c r="B210" s="237" t="s">
        <v>757</v>
      </c>
      <c r="C210" s="247" t="s">
        <v>758</v>
      </c>
      <c r="D210" s="238" t="s">
        <v>297</v>
      </c>
      <c r="E210" s="239">
        <v>122.29600000000001</v>
      </c>
      <c r="F210" s="240"/>
      <c r="G210" s="241">
        <f>ROUND(E210*F210,2)</f>
        <v>0</v>
      </c>
      <c r="H210" s="240"/>
      <c r="I210" s="241">
        <f>ROUND(E210*H210,2)</f>
        <v>0</v>
      </c>
      <c r="J210" s="240"/>
      <c r="K210" s="241">
        <f>ROUND(E210*J210,2)</f>
        <v>0</v>
      </c>
      <c r="L210" s="241">
        <v>21</v>
      </c>
      <c r="M210" s="241">
        <f>G210*(1+L210/100)</f>
        <v>0</v>
      </c>
      <c r="N210" s="239">
        <v>4.6999999999999999E-4</v>
      </c>
      <c r="O210" s="239">
        <f>ROUND(E210*N210,2)</f>
        <v>0.06</v>
      </c>
      <c r="P210" s="239">
        <v>0</v>
      </c>
      <c r="Q210" s="239">
        <f>ROUND(E210*P210,2)</f>
        <v>0</v>
      </c>
      <c r="R210" s="241"/>
      <c r="S210" s="241" t="s">
        <v>215</v>
      </c>
      <c r="T210" s="242" t="s">
        <v>216</v>
      </c>
      <c r="U210" s="221">
        <v>0</v>
      </c>
      <c r="V210" s="221">
        <f>ROUND(E210*U210,2)</f>
        <v>0</v>
      </c>
      <c r="W210" s="221"/>
      <c r="X210" s="221" t="s">
        <v>217</v>
      </c>
      <c r="Y210" s="221" t="s">
        <v>218</v>
      </c>
      <c r="Z210" s="210"/>
      <c r="AA210" s="210"/>
      <c r="AB210" s="210"/>
      <c r="AC210" s="210"/>
      <c r="AD210" s="210"/>
      <c r="AE210" s="210"/>
      <c r="AF210" s="210"/>
      <c r="AG210" s="210" t="s">
        <v>219</v>
      </c>
      <c r="AH210" s="210"/>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row>
    <row r="211" spans="1:60" outlineLevel="2" x14ac:dyDescent="0.2">
      <c r="A211" s="217"/>
      <c r="B211" s="218"/>
      <c r="C211" s="248" t="s">
        <v>759</v>
      </c>
      <c r="D211" s="243"/>
      <c r="E211" s="243"/>
      <c r="F211" s="243"/>
      <c r="G211" s="243"/>
      <c r="H211" s="221"/>
      <c r="I211" s="221"/>
      <c r="J211" s="221"/>
      <c r="K211" s="221"/>
      <c r="L211" s="221"/>
      <c r="M211" s="221"/>
      <c r="N211" s="220"/>
      <c r="O211" s="220"/>
      <c r="P211" s="220"/>
      <c r="Q211" s="220"/>
      <c r="R211" s="221"/>
      <c r="S211" s="221"/>
      <c r="T211" s="221"/>
      <c r="U211" s="221"/>
      <c r="V211" s="221"/>
      <c r="W211" s="221"/>
      <c r="X211" s="221"/>
      <c r="Y211" s="221"/>
      <c r="Z211" s="210"/>
      <c r="AA211" s="210"/>
      <c r="AB211" s="210"/>
      <c r="AC211" s="210"/>
      <c r="AD211" s="210"/>
      <c r="AE211" s="210"/>
      <c r="AF211" s="210"/>
      <c r="AG211" s="210" t="s">
        <v>221</v>
      </c>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row>
    <row r="212" spans="1:60" outlineLevel="2" x14ac:dyDescent="0.2">
      <c r="A212" s="217"/>
      <c r="B212" s="218"/>
      <c r="C212" s="249" t="s">
        <v>746</v>
      </c>
      <c r="D212" s="226"/>
      <c r="E212" s="227">
        <v>110.2</v>
      </c>
      <c r="F212" s="221"/>
      <c r="G212" s="221"/>
      <c r="H212" s="221"/>
      <c r="I212" s="221"/>
      <c r="J212" s="221"/>
      <c r="K212" s="221"/>
      <c r="L212" s="221"/>
      <c r="M212" s="221"/>
      <c r="N212" s="220"/>
      <c r="O212" s="220"/>
      <c r="P212" s="220"/>
      <c r="Q212" s="220"/>
      <c r="R212" s="221"/>
      <c r="S212" s="221"/>
      <c r="T212" s="221"/>
      <c r="U212" s="221"/>
      <c r="V212" s="221"/>
      <c r="W212" s="221"/>
      <c r="X212" s="221"/>
      <c r="Y212" s="221"/>
      <c r="Z212" s="210"/>
      <c r="AA212" s="210"/>
      <c r="AB212" s="210"/>
      <c r="AC212" s="210"/>
      <c r="AD212" s="210"/>
      <c r="AE212" s="210"/>
      <c r="AF212" s="210"/>
      <c r="AG212" s="210" t="s">
        <v>222</v>
      </c>
      <c r="AH212" s="210">
        <v>0</v>
      </c>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row>
    <row r="213" spans="1:60" outlineLevel="3" x14ac:dyDescent="0.2">
      <c r="A213" s="217"/>
      <c r="B213" s="218"/>
      <c r="C213" s="249" t="s">
        <v>747</v>
      </c>
      <c r="D213" s="226"/>
      <c r="E213" s="227">
        <v>12.1</v>
      </c>
      <c r="F213" s="221"/>
      <c r="G213" s="221"/>
      <c r="H213" s="221"/>
      <c r="I213" s="221"/>
      <c r="J213" s="221"/>
      <c r="K213" s="221"/>
      <c r="L213" s="221"/>
      <c r="M213" s="221"/>
      <c r="N213" s="220"/>
      <c r="O213" s="220"/>
      <c r="P213" s="220"/>
      <c r="Q213" s="220"/>
      <c r="R213" s="221"/>
      <c r="S213" s="221"/>
      <c r="T213" s="221"/>
      <c r="U213" s="221"/>
      <c r="V213" s="221"/>
      <c r="W213" s="221"/>
      <c r="X213" s="221"/>
      <c r="Y213" s="221"/>
      <c r="Z213" s="210"/>
      <c r="AA213" s="210"/>
      <c r="AB213" s="210"/>
      <c r="AC213" s="210"/>
      <c r="AD213" s="210"/>
      <c r="AE213" s="210"/>
      <c r="AF213" s="210"/>
      <c r="AG213" s="210" t="s">
        <v>222</v>
      </c>
      <c r="AH213" s="210">
        <v>0</v>
      </c>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row>
    <row r="214" spans="1:60" outlineLevel="1" x14ac:dyDescent="0.2">
      <c r="A214" s="236">
        <v>74</v>
      </c>
      <c r="B214" s="237" t="s">
        <v>760</v>
      </c>
      <c r="C214" s="247" t="s">
        <v>761</v>
      </c>
      <c r="D214" s="238" t="s">
        <v>351</v>
      </c>
      <c r="E214" s="239">
        <v>13.25</v>
      </c>
      <c r="F214" s="240"/>
      <c r="G214" s="241">
        <f>ROUND(E214*F214,2)</f>
        <v>0</v>
      </c>
      <c r="H214" s="240"/>
      <c r="I214" s="241">
        <f>ROUND(E214*H214,2)</f>
        <v>0</v>
      </c>
      <c r="J214" s="240"/>
      <c r="K214" s="241">
        <f>ROUND(E214*J214,2)</f>
        <v>0</v>
      </c>
      <c r="L214" s="241">
        <v>21</v>
      </c>
      <c r="M214" s="241">
        <f>G214*(1+L214/100)</f>
        <v>0</v>
      </c>
      <c r="N214" s="239">
        <v>2.7999999999999998E-4</v>
      </c>
      <c r="O214" s="239">
        <f>ROUND(E214*N214,2)</f>
        <v>0</v>
      </c>
      <c r="P214" s="239">
        <v>0</v>
      </c>
      <c r="Q214" s="239">
        <f>ROUND(E214*P214,2)</f>
        <v>0</v>
      </c>
      <c r="R214" s="241"/>
      <c r="S214" s="241" t="s">
        <v>215</v>
      </c>
      <c r="T214" s="242" t="s">
        <v>216</v>
      </c>
      <c r="U214" s="221">
        <v>0</v>
      </c>
      <c r="V214" s="221">
        <f>ROUND(E214*U214,2)</f>
        <v>0</v>
      </c>
      <c r="W214" s="221"/>
      <c r="X214" s="221" t="s">
        <v>217</v>
      </c>
      <c r="Y214" s="221" t="s">
        <v>218</v>
      </c>
      <c r="Z214" s="210"/>
      <c r="AA214" s="210"/>
      <c r="AB214" s="210"/>
      <c r="AC214" s="210"/>
      <c r="AD214" s="210"/>
      <c r="AE214" s="210"/>
      <c r="AF214" s="210"/>
      <c r="AG214" s="210" t="s">
        <v>234</v>
      </c>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row>
    <row r="215" spans="1:60" outlineLevel="2" x14ac:dyDescent="0.2">
      <c r="A215" s="217"/>
      <c r="B215" s="218"/>
      <c r="C215" s="249" t="s">
        <v>762</v>
      </c>
      <c r="D215" s="226"/>
      <c r="E215" s="227">
        <v>9.4</v>
      </c>
      <c r="F215" s="221"/>
      <c r="G215" s="221"/>
      <c r="H215" s="221"/>
      <c r="I215" s="221"/>
      <c r="J215" s="221"/>
      <c r="K215" s="221"/>
      <c r="L215" s="221"/>
      <c r="M215" s="221"/>
      <c r="N215" s="220"/>
      <c r="O215" s="220"/>
      <c r="P215" s="220"/>
      <c r="Q215" s="220"/>
      <c r="R215" s="221"/>
      <c r="S215" s="221"/>
      <c r="T215" s="221"/>
      <c r="U215" s="221"/>
      <c r="V215" s="221"/>
      <c r="W215" s="221"/>
      <c r="X215" s="221"/>
      <c r="Y215" s="221"/>
      <c r="Z215" s="210"/>
      <c r="AA215" s="210"/>
      <c r="AB215" s="210"/>
      <c r="AC215" s="210"/>
      <c r="AD215" s="210"/>
      <c r="AE215" s="210"/>
      <c r="AF215" s="210"/>
      <c r="AG215" s="210" t="s">
        <v>222</v>
      </c>
      <c r="AH215" s="210">
        <v>0</v>
      </c>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row>
    <row r="216" spans="1:60" outlineLevel="3" x14ac:dyDescent="0.2">
      <c r="A216" s="217"/>
      <c r="B216" s="218"/>
      <c r="C216" s="249" t="s">
        <v>763</v>
      </c>
      <c r="D216" s="226"/>
      <c r="E216" s="227">
        <v>3.85</v>
      </c>
      <c r="F216" s="221"/>
      <c r="G216" s="221"/>
      <c r="H216" s="221"/>
      <c r="I216" s="221"/>
      <c r="J216" s="221"/>
      <c r="K216" s="221"/>
      <c r="L216" s="221"/>
      <c r="M216" s="221"/>
      <c r="N216" s="220"/>
      <c r="O216" s="220"/>
      <c r="P216" s="220"/>
      <c r="Q216" s="220"/>
      <c r="R216" s="221"/>
      <c r="S216" s="221"/>
      <c r="T216" s="221"/>
      <c r="U216" s="221"/>
      <c r="V216" s="221"/>
      <c r="W216" s="221"/>
      <c r="X216" s="221"/>
      <c r="Y216" s="221"/>
      <c r="Z216" s="210"/>
      <c r="AA216" s="210"/>
      <c r="AB216" s="210"/>
      <c r="AC216" s="210"/>
      <c r="AD216" s="210"/>
      <c r="AE216" s="210"/>
      <c r="AF216" s="210"/>
      <c r="AG216" s="210" t="s">
        <v>222</v>
      </c>
      <c r="AH216" s="210">
        <v>0</v>
      </c>
      <c r="AI216" s="210"/>
      <c r="AJ216" s="210"/>
      <c r="AK216" s="210"/>
      <c r="AL216" s="210"/>
      <c r="AM216" s="210"/>
      <c r="AN216" s="210"/>
      <c r="AO216" s="210"/>
      <c r="AP216" s="210"/>
      <c r="AQ216" s="210"/>
      <c r="AR216" s="210"/>
      <c r="AS216" s="210"/>
      <c r="AT216" s="210"/>
      <c r="AU216" s="210"/>
      <c r="AV216" s="210"/>
      <c r="AW216" s="210"/>
      <c r="AX216" s="210"/>
      <c r="AY216" s="210"/>
      <c r="AZ216" s="210"/>
      <c r="BA216" s="210"/>
      <c r="BB216" s="210"/>
      <c r="BC216" s="210"/>
      <c r="BD216" s="210"/>
      <c r="BE216" s="210"/>
      <c r="BF216" s="210"/>
      <c r="BG216" s="210"/>
      <c r="BH216" s="210"/>
    </row>
    <row r="217" spans="1:60" outlineLevel="1" x14ac:dyDescent="0.2">
      <c r="A217" s="236">
        <v>75</v>
      </c>
      <c r="B217" s="237" t="s">
        <v>764</v>
      </c>
      <c r="C217" s="247" t="s">
        <v>765</v>
      </c>
      <c r="D217" s="238" t="s">
        <v>297</v>
      </c>
      <c r="E217" s="239">
        <v>12.096</v>
      </c>
      <c r="F217" s="240"/>
      <c r="G217" s="241">
        <f>ROUND(E217*F217,2)</f>
        <v>0</v>
      </c>
      <c r="H217" s="240"/>
      <c r="I217" s="241">
        <f>ROUND(E217*H217,2)</f>
        <v>0</v>
      </c>
      <c r="J217" s="240"/>
      <c r="K217" s="241">
        <f>ROUND(E217*J217,2)</f>
        <v>0</v>
      </c>
      <c r="L217" s="241">
        <v>21</v>
      </c>
      <c r="M217" s="241">
        <f>G217*(1+L217/100)</f>
        <v>0</v>
      </c>
      <c r="N217" s="239">
        <v>5.0000000000000001E-4</v>
      </c>
      <c r="O217" s="239">
        <f>ROUND(E217*N217,2)</f>
        <v>0.01</v>
      </c>
      <c r="P217" s="239">
        <v>0</v>
      </c>
      <c r="Q217" s="239">
        <f>ROUND(E217*P217,2)</f>
        <v>0</v>
      </c>
      <c r="R217" s="241"/>
      <c r="S217" s="241" t="s">
        <v>215</v>
      </c>
      <c r="T217" s="242" t="s">
        <v>216</v>
      </c>
      <c r="U217" s="221">
        <v>0</v>
      </c>
      <c r="V217" s="221">
        <f>ROUND(E217*U217,2)</f>
        <v>0</v>
      </c>
      <c r="W217" s="221"/>
      <c r="X217" s="221" t="s">
        <v>217</v>
      </c>
      <c r="Y217" s="221" t="s">
        <v>218</v>
      </c>
      <c r="Z217" s="210"/>
      <c r="AA217" s="210"/>
      <c r="AB217" s="210"/>
      <c r="AC217" s="210"/>
      <c r="AD217" s="210"/>
      <c r="AE217" s="210"/>
      <c r="AF217" s="210"/>
      <c r="AG217" s="210" t="s">
        <v>234</v>
      </c>
      <c r="AH217" s="210"/>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row>
    <row r="218" spans="1:60" outlineLevel="2" x14ac:dyDescent="0.2">
      <c r="A218" s="217"/>
      <c r="B218" s="218"/>
      <c r="C218" s="249" t="s">
        <v>747</v>
      </c>
      <c r="D218" s="226"/>
      <c r="E218" s="227">
        <v>12.1</v>
      </c>
      <c r="F218" s="221"/>
      <c r="G218" s="221"/>
      <c r="H218" s="221"/>
      <c r="I218" s="221"/>
      <c r="J218" s="221"/>
      <c r="K218" s="221"/>
      <c r="L218" s="221"/>
      <c r="M218" s="221"/>
      <c r="N218" s="220"/>
      <c r="O218" s="220"/>
      <c r="P218" s="220"/>
      <c r="Q218" s="220"/>
      <c r="R218" s="221"/>
      <c r="S218" s="221"/>
      <c r="T218" s="221"/>
      <c r="U218" s="221"/>
      <c r="V218" s="221"/>
      <c r="W218" s="221"/>
      <c r="X218" s="221"/>
      <c r="Y218" s="221"/>
      <c r="Z218" s="210"/>
      <c r="AA218" s="210"/>
      <c r="AB218" s="210"/>
      <c r="AC218" s="210"/>
      <c r="AD218" s="210"/>
      <c r="AE218" s="210"/>
      <c r="AF218" s="210"/>
      <c r="AG218" s="210" t="s">
        <v>222</v>
      </c>
      <c r="AH218" s="210">
        <v>0</v>
      </c>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row>
    <row r="219" spans="1:60" outlineLevel="1" x14ac:dyDescent="0.2">
      <c r="A219" s="236">
        <v>76</v>
      </c>
      <c r="B219" s="237" t="s">
        <v>766</v>
      </c>
      <c r="C219" s="247" t="s">
        <v>767</v>
      </c>
      <c r="D219" s="238" t="s">
        <v>351</v>
      </c>
      <c r="E219" s="239">
        <v>40.82</v>
      </c>
      <c r="F219" s="240"/>
      <c r="G219" s="241">
        <f>ROUND(E219*F219,2)</f>
        <v>0</v>
      </c>
      <c r="H219" s="240"/>
      <c r="I219" s="241">
        <f>ROUND(E219*H219,2)</f>
        <v>0</v>
      </c>
      <c r="J219" s="240"/>
      <c r="K219" s="241">
        <f>ROUND(E219*J219,2)</f>
        <v>0</v>
      </c>
      <c r="L219" s="241">
        <v>21</v>
      </c>
      <c r="M219" s="241">
        <f>G219*(1+L219/100)</f>
        <v>0</v>
      </c>
      <c r="N219" s="239">
        <v>3.0000000000000001E-5</v>
      </c>
      <c r="O219" s="239">
        <f>ROUND(E219*N219,2)</f>
        <v>0</v>
      </c>
      <c r="P219" s="239">
        <v>0</v>
      </c>
      <c r="Q219" s="239">
        <f>ROUND(E219*P219,2)</f>
        <v>0</v>
      </c>
      <c r="R219" s="241"/>
      <c r="S219" s="241" t="s">
        <v>215</v>
      </c>
      <c r="T219" s="242" t="s">
        <v>216</v>
      </c>
      <c r="U219" s="221">
        <v>0</v>
      </c>
      <c r="V219" s="221">
        <f>ROUND(E219*U219,2)</f>
        <v>0</v>
      </c>
      <c r="W219" s="221"/>
      <c r="X219" s="221" t="s">
        <v>217</v>
      </c>
      <c r="Y219" s="221" t="s">
        <v>218</v>
      </c>
      <c r="Z219" s="210"/>
      <c r="AA219" s="210"/>
      <c r="AB219" s="210"/>
      <c r="AC219" s="210"/>
      <c r="AD219" s="210"/>
      <c r="AE219" s="210"/>
      <c r="AF219" s="210"/>
      <c r="AG219" s="210" t="s">
        <v>234</v>
      </c>
      <c r="AH219" s="210"/>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row>
    <row r="220" spans="1:60" outlineLevel="2" x14ac:dyDescent="0.2">
      <c r="A220" s="217"/>
      <c r="B220" s="218"/>
      <c r="C220" s="249" t="s">
        <v>768</v>
      </c>
      <c r="D220" s="226"/>
      <c r="E220" s="227">
        <v>11.92</v>
      </c>
      <c r="F220" s="221"/>
      <c r="G220" s="221"/>
      <c r="H220" s="221"/>
      <c r="I220" s="221"/>
      <c r="J220" s="221"/>
      <c r="K220" s="221"/>
      <c r="L220" s="221"/>
      <c r="M220" s="221"/>
      <c r="N220" s="220"/>
      <c r="O220" s="220"/>
      <c r="P220" s="220"/>
      <c r="Q220" s="220"/>
      <c r="R220" s="221"/>
      <c r="S220" s="221"/>
      <c r="T220" s="221"/>
      <c r="U220" s="221"/>
      <c r="V220" s="221"/>
      <c r="W220" s="221"/>
      <c r="X220" s="221"/>
      <c r="Y220" s="221"/>
      <c r="Z220" s="210"/>
      <c r="AA220" s="210"/>
      <c r="AB220" s="210"/>
      <c r="AC220" s="210"/>
      <c r="AD220" s="210"/>
      <c r="AE220" s="210"/>
      <c r="AF220" s="210"/>
      <c r="AG220" s="210" t="s">
        <v>222</v>
      </c>
      <c r="AH220" s="210">
        <v>0</v>
      </c>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row>
    <row r="221" spans="1:60" outlineLevel="3" x14ac:dyDescent="0.2">
      <c r="A221" s="217"/>
      <c r="B221" s="218"/>
      <c r="C221" s="249" t="s">
        <v>769</v>
      </c>
      <c r="D221" s="226"/>
      <c r="E221" s="227">
        <v>28.9</v>
      </c>
      <c r="F221" s="221"/>
      <c r="G221" s="221"/>
      <c r="H221" s="221"/>
      <c r="I221" s="221"/>
      <c r="J221" s="221"/>
      <c r="K221" s="221"/>
      <c r="L221" s="221"/>
      <c r="M221" s="221"/>
      <c r="N221" s="220"/>
      <c r="O221" s="220"/>
      <c r="P221" s="220"/>
      <c r="Q221" s="220"/>
      <c r="R221" s="221"/>
      <c r="S221" s="221"/>
      <c r="T221" s="221"/>
      <c r="U221" s="221"/>
      <c r="V221" s="221"/>
      <c r="W221" s="221"/>
      <c r="X221" s="221"/>
      <c r="Y221" s="221"/>
      <c r="Z221" s="210"/>
      <c r="AA221" s="210"/>
      <c r="AB221" s="210"/>
      <c r="AC221" s="210"/>
      <c r="AD221" s="210"/>
      <c r="AE221" s="210"/>
      <c r="AF221" s="210"/>
      <c r="AG221" s="210" t="s">
        <v>222</v>
      </c>
      <c r="AH221" s="210">
        <v>0</v>
      </c>
      <c r="AI221" s="210"/>
      <c r="AJ221" s="210"/>
      <c r="AK221" s="210"/>
      <c r="AL221" s="210"/>
      <c r="AM221" s="210"/>
      <c r="AN221" s="210"/>
      <c r="AO221" s="210"/>
      <c r="AP221" s="210"/>
      <c r="AQ221" s="210"/>
      <c r="AR221" s="210"/>
      <c r="AS221" s="210"/>
      <c r="AT221" s="210"/>
      <c r="AU221" s="210"/>
      <c r="AV221" s="210"/>
      <c r="AW221" s="210"/>
      <c r="AX221" s="210"/>
      <c r="AY221" s="210"/>
      <c r="AZ221" s="210"/>
      <c r="BA221" s="210"/>
      <c r="BB221" s="210"/>
      <c r="BC221" s="210"/>
      <c r="BD221" s="210"/>
      <c r="BE221" s="210"/>
      <c r="BF221" s="210"/>
      <c r="BG221" s="210"/>
      <c r="BH221" s="210"/>
    </row>
    <row r="222" spans="1:60" outlineLevel="1" x14ac:dyDescent="0.2">
      <c r="A222" s="236">
        <v>77</v>
      </c>
      <c r="B222" s="237" t="s">
        <v>770</v>
      </c>
      <c r="C222" s="247" t="s">
        <v>771</v>
      </c>
      <c r="D222" s="238" t="s">
        <v>351</v>
      </c>
      <c r="E222" s="239">
        <v>11.92</v>
      </c>
      <c r="F222" s="240"/>
      <c r="G222" s="241">
        <f>ROUND(E222*F222,2)</f>
        <v>0</v>
      </c>
      <c r="H222" s="240"/>
      <c r="I222" s="241">
        <f>ROUND(E222*H222,2)</f>
        <v>0</v>
      </c>
      <c r="J222" s="240"/>
      <c r="K222" s="241">
        <f>ROUND(E222*J222,2)</f>
        <v>0</v>
      </c>
      <c r="L222" s="241">
        <v>21</v>
      </c>
      <c r="M222" s="241">
        <f>G222*(1+L222/100)</f>
        <v>0</v>
      </c>
      <c r="N222" s="239">
        <v>2.9999999999999997E-4</v>
      </c>
      <c r="O222" s="239">
        <f>ROUND(E222*N222,2)</f>
        <v>0</v>
      </c>
      <c r="P222" s="239">
        <v>0</v>
      </c>
      <c r="Q222" s="239">
        <f>ROUND(E222*P222,2)</f>
        <v>0</v>
      </c>
      <c r="R222" s="241"/>
      <c r="S222" s="241" t="s">
        <v>215</v>
      </c>
      <c r="T222" s="242" t="s">
        <v>216</v>
      </c>
      <c r="U222" s="221">
        <v>0</v>
      </c>
      <c r="V222" s="221">
        <f>ROUND(E222*U222,2)</f>
        <v>0</v>
      </c>
      <c r="W222" s="221"/>
      <c r="X222" s="221" t="s">
        <v>217</v>
      </c>
      <c r="Y222" s="221" t="s">
        <v>218</v>
      </c>
      <c r="Z222" s="210"/>
      <c r="AA222" s="210"/>
      <c r="AB222" s="210"/>
      <c r="AC222" s="210"/>
      <c r="AD222" s="210"/>
      <c r="AE222" s="210"/>
      <c r="AF222" s="210"/>
      <c r="AG222" s="210" t="s">
        <v>234</v>
      </c>
      <c r="AH222" s="210"/>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c r="BC222" s="210"/>
      <c r="BD222" s="210"/>
      <c r="BE222" s="210"/>
      <c r="BF222" s="210"/>
      <c r="BG222" s="210"/>
      <c r="BH222" s="210"/>
    </row>
    <row r="223" spans="1:60" outlineLevel="2" x14ac:dyDescent="0.2">
      <c r="A223" s="217"/>
      <c r="B223" s="218"/>
      <c r="C223" s="249" t="s">
        <v>768</v>
      </c>
      <c r="D223" s="226"/>
      <c r="E223" s="227">
        <v>11.92</v>
      </c>
      <c r="F223" s="221"/>
      <c r="G223" s="221"/>
      <c r="H223" s="221"/>
      <c r="I223" s="221"/>
      <c r="J223" s="221"/>
      <c r="K223" s="221"/>
      <c r="L223" s="221"/>
      <c r="M223" s="221"/>
      <c r="N223" s="220"/>
      <c r="O223" s="220"/>
      <c r="P223" s="220"/>
      <c r="Q223" s="220"/>
      <c r="R223" s="221"/>
      <c r="S223" s="221"/>
      <c r="T223" s="221"/>
      <c r="U223" s="221"/>
      <c r="V223" s="221"/>
      <c r="W223" s="221"/>
      <c r="X223" s="221"/>
      <c r="Y223" s="221"/>
      <c r="Z223" s="210"/>
      <c r="AA223" s="210"/>
      <c r="AB223" s="210"/>
      <c r="AC223" s="210"/>
      <c r="AD223" s="210"/>
      <c r="AE223" s="210"/>
      <c r="AF223" s="210"/>
      <c r="AG223" s="210" t="s">
        <v>222</v>
      </c>
      <c r="AH223" s="210">
        <v>0</v>
      </c>
      <c r="AI223" s="210"/>
      <c r="AJ223" s="210"/>
      <c r="AK223" s="210"/>
      <c r="AL223" s="210"/>
      <c r="AM223" s="210"/>
      <c r="AN223" s="210"/>
      <c r="AO223" s="210"/>
      <c r="AP223" s="210"/>
      <c r="AQ223" s="210"/>
      <c r="AR223" s="210"/>
      <c r="AS223" s="210"/>
      <c r="AT223" s="210"/>
      <c r="AU223" s="210"/>
      <c r="AV223" s="210"/>
      <c r="AW223" s="210"/>
      <c r="AX223" s="210"/>
      <c r="AY223" s="210"/>
      <c r="AZ223" s="210"/>
      <c r="BA223" s="210"/>
      <c r="BB223" s="210"/>
      <c r="BC223" s="210"/>
      <c r="BD223" s="210"/>
      <c r="BE223" s="210"/>
      <c r="BF223" s="210"/>
      <c r="BG223" s="210"/>
      <c r="BH223" s="210"/>
    </row>
    <row r="224" spans="1:60" outlineLevel="1" x14ac:dyDescent="0.2">
      <c r="A224" s="236">
        <v>78</v>
      </c>
      <c r="B224" s="237" t="s">
        <v>772</v>
      </c>
      <c r="C224" s="247" t="s">
        <v>773</v>
      </c>
      <c r="D224" s="238" t="s">
        <v>774</v>
      </c>
      <c r="E224" s="239">
        <v>2.8</v>
      </c>
      <c r="F224" s="240"/>
      <c r="G224" s="241">
        <f>ROUND(E224*F224,2)</f>
        <v>0</v>
      </c>
      <c r="H224" s="240"/>
      <c r="I224" s="241">
        <f>ROUND(E224*H224,2)</f>
        <v>0</v>
      </c>
      <c r="J224" s="240"/>
      <c r="K224" s="241">
        <f>ROUND(E224*J224,2)</f>
        <v>0</v>
      </c>
      <c r="L224" s="241">
        <v>21</v>
      </c>
      <c r="M224" s="241">
        <f>G224*(1+L224/100)</f>
        <v>0</v>
      </c>
      <c r="N224" s="239">
        <v>2.9999999999999997E-4</v>
      </c>
      <c r="O224" s="239">
        <f>ROUND(E224*N224,2)</f>
        <v>0</v>
      </c>
      <c r="P224" s="239">
        <v>0</v>
      </c>
      <c r="Q224" s="239">
        <f>ROUND(E224*P224,2)</f>
        <v>0</v>
      </c>
      <c r="R224" s="241"/>
      <c r="S224" s="241" t="s">
        <v>215</v>
      </c>
      <c r="T224" s="242" t="s">
        <v>216</v>
      </c>
      <c r="U224" s="221">
        <v>0</v>
      </c>
      <c r="V224" s="221">
        <f>ROUND(E224*U224,2)</f>
        <v>0</v>
      </c>
      <c r="W224" s="221"/>
      <c r="X224" s="221" t="s">
        <v>217</v>
      </c>
      <c r="Y224" s="221" t="s">
        <v>218</v>
      </c>
      <c r="Z224" s="210"/>
      <c r="AA224" s="210"/>
      <c r="AB224" s="210"/>
      <c r="AC224" s="210"/>
      <c r="AD224" s="210"/>
      <c r="AE224" s="210"/>
      <c r="AF224" s="210"/>
      <c r="AG224" s="210" t="s">
        <v>234</v>
      </c>
      <c r="AH224" s="210"/>
      <c r="AI224" s="210"/>
      <c r="AJ224" s="210"/>
      <c r="AK224" s="210"/>
      <c r="AL224" s="210"/>
      <c r="AM224" s="210"/>
      <c r="AN224" s="210"/>
      <c r="AO224" s="210"/>
      <c r="AP224" s="210"/>
      <c r="AQ224" s="210"/>
      <c r="AR224" s="210"/>
      <c r="AS224" s="210"/>
      <c r="AT224" s="210"/>
      <c r="AU224" s="210"/>
      <c r="AV224" s="210"/>
      <c r="AW224" s="210"/>
      <c r="AX224" s="210"/>
      <c r="AY224" s="210"/>
      <c r="AZ224" s="210"/>
      <c r="BA224" s="210"/>
      <c r="BB224" s="210"/>
      <c r="BC224" s="210"/>
      <c r="BD224" s="210"/>
      <c r="BE224" s="210"/>
      <c r="BF224" s="210"/>
      <c r="BG224" s="210"/>
      <c r="BH224" s="210"/>
    </row>
    <row r="225" spans="1:60" outlineLevel="2" x14ac:dyDescent="0.2">
      <c r="A225" s="217"/>
      <c r="B225" s="218"/>
      <c r="C225" s="249" t="s">
        <v>775</v>
      </c>
      <c r="D225" s="226"/>
      <c r="E225" s="227">
        <v>2.8</v>
      </c>
      <c r="F225" s="221"/>
      <c r="G225" s="221"/>
      <c r="H225" s="221"/>
      <c r="I225" s="221"/>
      <c r="J225" s="221"/>
      <c r="K225" s="221"/>
      <c r="L225" s="221"/>
      <c r="M225" s="221"/>
      <c r="N225" s="220"/>
      <c r="O225" s="220"/>
      <c r="P225" s="220"/>
      <c r="Q225" s="220"/>
      <c r="R225" s="221"/>
      <c r="S225" s="221"/>
      <c r="T225" s="221"/>
      <c r="U225" s="221"/>
      <c r="V225" s="221"/>
      <c r="W225" s="221"/>
      <c r="X225" s="221"/>
      <c r="Y225" s="221"/>
      <c r="Z225" s="210"/>
      <c r="AA225" s="210"/>
      <c r="AB225" s="210"/>
      <c r="AC225" s="210"/>
      <c r="AD225" s="210"/>
      <c r="AE225" s="210"/>
      <c r="AF225" s="210"/>
      <c r="AG225" s="210" t="s">
        <v>222</v>
      </c>
      <c r="AH225" s="210">
        <v>0</v>
      </c>
      <c r="AI225" s="210"/>
      <c r="AJ225" s="210"/>
      <c r="AK225" s="210"/>
      <c r="AL225" s="210"/>
      <c r="AM225" s="210"/>
      <c r="AN225" s="210"/>
      <c r="AO225" s="210"/>
      <c r="AP225" s="210"/>
      <c r="AQ225" s="210"/>
      <c r="AR225" s="210"/>
      <c r="AS225" s="210"/>
      <c r="AT225" s="210"/>
      <c r="AU225" s="210"/>
      <c r="AV225" s="210"/>
      <c r="AW225" s="210"/>
      <c r="AX225" s="210"/>
      <c r="AY225" s="210"/>
      <c r="AZ225" s="210"/>
      <c r="BA225" s="210"/>
      <c r="BB225" s="210"/>
      <c r="BC225" s="210"/>
      <c r="BD225" s="210"/>
      <c r="BE225" s="210"/>
      <c r="BF225" s="210"/>
      <c r="BG225" s="210"/>
      <c r="BH225" s="210"/>
    </row>
    <row r="226" spans="1:60" outlineLevel="1" x14ac:dyDescent="0.2">
      <c r="A226" s="236">
        <v>79</v>
      </c>
      <c r="B226" s="237" t="s">
        <v>776</v>
      </c>
      <c r="C226" s="247" t="s">
        <v>777</v>
      </c>
      <c r="D226" s="238" t="s">
        <v>774</v>
      </c>
      <c r="E226" s="239">
        <v>11.4</v>
      </c>
      <c r="F226" s="240"/>
      <c r="G226" s="241">
        <f>ROUND(E226*F226,2)</f>
        <v>0</v>
      </c>
      <c r="H226" s="240"/>
      <c r="I226" s="241">
        <f>ROUND(E226*H226,2)</f>
        <v>0</v>
      </c>
      <c r="J226" s="240"/>
      <c r="K226" s="241">
        <f>ROUND(E226*J226,2)</f>
        <v>0</v>
      </c>
      <c r="L226" s="241">
        <v>21</v>
      </c>
      <c r="M226" s="241">
        <f>G226*(1+L226/100)</f>
        <v>0</v>
      </c>
      <c r="N226" s="239">
        <v>2.9999999999999997E-4</v>
      </c>
      <c r="O226" s="239">
        <f>ROUND(E226*N226,2)</f>
        <v>0</v>
      </c>
      <c r="P226" s="239">
        <v>0</v>
      </c>
      <c r="Q226" s="239">
        <f>ROUND(E226*P226,2)</f>
        <v>0</v>
      </c>
      <c r="R226" s="241"/>
      <c r="S226" s="241" t="s">
        <v>215</v>
      </c>
      <c r="T226" s="242" t="s">
        <v>216</v>
      </c>
      <c r="U226" s="221">
        <v>0</v>
      </c>
      <c r="V226" s="221">
        <f>ROUND(E226*U226,2)</f>
        <v>0</v>
      </c>
      <c r="W226" s="221"/>
      <c r="X226" s="221" t="s">
        <v>217</v>
      </c>
      <c r="Y226" s="221" t="s">
        <v>218</v>
      </c>
      <c r="Z226" s="210"/>
      <c r="AA226" s="210"/>
      <c r="AB226" s="210"/>
      <c r="AC226" s="210"/>
      <c r="AD226" s="210"/>
      <c r="AE226" s="210"/>
      <c r="AF226" s="210"/>
      <c r="AG226" s="210" t="s">
        <v>234</v>
      </c>
      <c r="AH226" s="210"/>
      <c r="AI226" s="210"/>
      <c r="AJ226" s="210"/>
      <c r="AK226" s="210"/>
      <c r="AL226" s="210"/>
      <c r="AM226" s="210"/>
      <c r="AN226" s="210"/>
      <c r="AO226" s="210"/>
      <c r="AP226" s="210"/>
      <c r="AQ226" s="210"/>
      <c r="AR226" s="210"/>
      <c r="AS226" s="210"/>
      <c r="AT226" s="210"/>
      <c r="AU226" s="210"/>
      <c r="AV226" s="210"/>
      <c r="AW226" s="210"/>
      <c r="AX226" s="210"/>
      <c r="AY226" s="210"/>
      <c r="AZ226" s="210"/>
      <c r="BA226" s="210"/>
      <c r="BB226" s="210"/>
      <c r="BC226" s="210"/>
      <c r="BD226" s="210"/>
      <c r="BE226" s="210"/>
      <c r="BF226" s="210"/>
      <c r="BG226" s="210"/>
      <c r="BH226" s="210"/>
    </row>
    <row r="227" spans="1:60" outlineLevel="2" x14ac:dyDescent="0.2">
      <c r="A227" s="217"/>
      <c r="B227" s="218"/>
      <c r="C227" s="249" t="s">
        <v>778</v>
      </c>
      <c r="D227" s="226"/>
      <c r="E227" s="227">
        <v>11.4</v>
      </c>
      <c r="F227" s="221"/>
      <c r="G227" s="221"/>
      <c r="H227" s="221"/>
      <c r="I227" s="221"/>
      <c r="J227" s="221"/>
      <c r="K227" s="221"/>
      <c r="L227" s="221"/>
      <c r="M227" s="221"/>
      <c r="N227" s="220"/>
      <c r="O227" s="220"/>
      <c r="P227" s="220"/>
      <c r="Q227" s="220"/>
      <c r="R227" s="221"/>
      <c r="S227" s="221"/>
      <c r="T227" s="221"/>
      <c r="U227" s="221"/>
      <c r="V227" s="221"/>
      <c r="W227" s="221"/>
      <c r="X227" s="221"/>
      <c r="Y227" s="221"/>
      <c r="Z227" s="210"/>
      <c r="AA227" s="210"/>
      <c r="AB227" s="210"/>
      <c r="AC227" s="210"/>
      <c r="AD227" s="210"/>
      <c r="AE227" s="210"/>
      <c r="AF227" s="210"/>
      <c r="AG227" s="210" t="s">
        <v>222</v>
      </c>
      <c r="AH227" s="210">
        <v>0</v>
      </c>
      <c r="AI227" s="210"/>
      <c r="AJ227" s="210"/>
      <c r="AK227" s="210"/>
      <c r="AL227" s="210"/>
      <c r="AM227" s="210"/>
      <c r="AN227" s="210"/>
      <c r="AO227" s="210"/>
      <c r="AP227" s="210"/>
      <c r="AQ227" s="210"/>
      <c r="AR227" s="210"/>
      <c r="AS227" s="210"/>
      <c r="AT227" s="210"/>
      <c r="AU227" s="210"/>
      <c r="AV227" s="210"/>
      <c r="AW227" s="210"/>
      <c r="AX227" s="210"/>
      <c r="AY227" s="210"/>
      <c r="AZ227" s="210"/>
      <c r="BA227" s="210"/>
      <c r="BB227" s="210"/>
      <c r="BC227" s="210"/>
      <c r="BD227" s="210"/>
      <c r="BE227" s="210"/>
      <c r="BF227" s="210"/>
      <c r="BG227" s="210"/>
      <c r="BH227" s="210"/>
    </row>
    <row r="228" spans="1:60" x14ac:dyDescent="0.2">
      <c r="A228" s="229" t="s">
        <v>210</v>
      </c>
      <c r="B228" s="230" t="s">
        <v>118</v>
      </c>
      <c r="C228" s="246" t="s">
        <v>119</v>
      </c>
      <c r="D228" s="231"/>
      <c r="E228" s="232"/>
      <c r="F228" s="233"/>
      <c r="G228" s="233">
        <f>SUMIF(AG229:AG231,"&lt;&gt;NOR",G229:G231)</f>
        <v>0</v>
      </c>
      <c r="H228" s="233"/>
      <c r="I228" s="233">
        <f>SUM(I229:I231)</f>
        <v>0</v>
      </c>
      <c r="J228" s="233"/>
      <c r="K228" s="233">
        <f>SUM(K229:K231)</f>
        <v>0</v>
      </c>
      <c r="L228" s="233"/>
      <c r="M228" s="233">
        <f>SUM(M229:M231)</f>
        <v>0</v>
      </c>
      <c r="N228" s="232"/>
      <c r="O228" s="232">
        <f>SUM(O229:O231)</f>
        <v>0</v>
      </c>
      <c r="P228" s="232"/>
      <c r="Q228" s="232">
        <f>SUM(Q229:Q231)</f>
        <v>0</v>
      </c>
      <c r="R228" s="233"/>
      <c r="S228" s="233"/>
      <c r="T228" s="234"/>
      <c r="U228" s="228"/>
      <c r="V228" s="228">
        <f>SUM(V229:V231)</f>
        <v>0</v>
      </c>
      <c r="W228" s="228"/>
      <c r="X228" s="228"/>
      <c r="Y228" s="228"/>
      <c r="AG228" t="s">
        <v>211</v>
      </c>
    </row>
    <row r="229" spans="1:60" outlineLevel="1" x14ac:dyDescent="0.2">
      <c r="A229" s="236">
        <v>80</v>
      </c>
      <c r="B229" s="237" t="s">
        <v>779</v>
      </c>
      <c r="C229" s="247" t="s">
        <v>780</v>
      </c>
      <c r="D229" s="238" t="s">
        <v>351</v>
      </c>
      <c r="E229" s="239">
        <v>21.25</v>
      </c>
      <c r="F229" s="240"/>
      <c r="G229" s="241">
        <f>ROUND(E229*F229,2)</f>
        <v>0</v>
      </c>
      <c r="H229" s="240"/>
      <c r="I229" s="241">
        <f>ROUND(E229*H229,2)</f>
        <v>0</v>
      </c>
      <c r="J229" s="240"/>
      <c r="K229" s="241">
        <f>ROUND(E229*J229,2)</f>
        <v>0</v>
      </c>
      <c r="L229" s="241">
        <v>21</v>
      </c>
      <c r="M229" s="241">
        <f>G229*(1+L229/100)</f>
        <v>0</v>
      </c>
      <c r="N229" s="239">
        <v>0</v>
      </c>
      <c r="O229" s="239">
        <f>ROUND(E229*N229,2)</f>
        <v>0</v>
      </c>
      <c r="P229" s="239">
        <v>0</v>
      </c>
      <c r="Q229" s="239">
        <f>ROUND(E229*P229,2)</f>
        <v>0</v>
      </c>
      <c r="R229" s="241"/>
      <c r="S229" s="241" t="s">
        <v>238</v>
      </c>
      <c r="T229" s="242" t="s">
        <v>216</v>
      </c>
      <c r="U229" s="221">
        <v>0</v>
      </c>
      <c r="V229" s="221">
        <f>ROUND(E229*U229,2)</f>
        <v>0</v>
      </c>
      <c r="W229" s="221"/>
      <c r="X229" s="221" t="s">
        <v>217</v>
      </c>
      <c r="Y229" s="221" t="s">
        <v>218</v>
      </c>
      <c r="Z229" s="210"/>
      <c r="AA229" s="210"/>
      <c r="AB229" s="210"/>
      <c r="AC229" s="210"/>
      <c r="AD229" s="210"/>
      <c r="AE229" s="210"/>
      <c r="AF229" s="210"/>
      <c r="AG229" s="210" t="s">
        <v>234</v>
      </c>
      <c r="AH229" s="210"/>
      <c r="AI229" s="210"/>
      <c r="AJ229" s="210"/>
      <c r="AK229" s="210"/>
      <c r="AL229" s="210"/>
      <c r="AM229" s="210"/>
      <c r="AN229" s="210"/>
      <c r="AO229" s="210"/>
      <c r="AP229" s="210"/>
      <c r="AQ229" s="210"/>
      <c r="AR229" s="210"/>
      <c r="AS229" s="210"/>
      <c r="AT229" s="210"/>
      <c r="AU229" s="210"/>
      <c r="AV229" s="210"/>
      <c r="AW229" s="210"/>
      <c r="AX229" s="210"/>
      <c r="AY229" s="210"/>
      <c r="AZ229" s="210"/>
      <c r="BA229" s="210"/>
      <c r="BB229" s="210"/>
      <c r="BC229" s="210"/>
      <c r="BD229" s="210"/>
      <c r="BE229" s="210"/>
      <c r="BF229" s="210"/>
      <c r="BG229" s="210"/>
      <c r="BH229" s="210"/>
    </row>
    <row r="230" spans="1:60" outlineLevel="2" x14ac:dyDescent="0.2">
      <c r="A230" s="217"/>
      <c r="B230" s="218"/>
      <c r="C230" s="249" t="s">
        <v>781</v>
      </c>
      <c r="D230" s="226"/>
      <c r="E230" s="227">
        <v>16.25</v>
      </c>
      <c r="F230" s="221"/>
      <c r="G230" s="221"/>
      <c r="H230" s="221"/>
      <c r="I230" s="221"/>
      <c r="J230" s="221"/>
      <c r="K230" s="221"/>
      <c r="L230" s="221"/>
      <c r="M230" s="221"/>
      <c r="N230" s="220"/>
      <c r="O230" s="220"/>
      <c r="P230" s="220"/>
      <c r="Q230" s="220"/>
      <c r="R230" s="221"/>
      <c r="S230" s="221"/>
      <c r="T230" s="221"/>
      <c r="U230" s="221"/>
      <c r="V230" s="221"/>
      <c r="W230" s="221"/>
      <c r="X230" s="221"/>
      <c r="Y230" s="221"/>
      <c r="Z230" s="210"/>
      <c r="AA230" s="210"/>
      <c r="AB230" s="210"/>
      <c r="AC230" s="210"/>
      <c r="AD230" s="210"/>
      <c r="AE230" s="210"/>
      <c r="AF230" s="210"/>
      <c r="AG230" s="210" t="s">
        <v>222</v>
      </c>
      <c r="AH230" s="210">
        <v>0</v>
      </c>
      <c r="AI230" s="210"/>
      <c r="AJ230" s="210"/>
      <c r="AK230" s="210"/>
      <c r="AL230" s="210"/>
      <c r="AM230" s="210"/>
      <c r="AN230" s="210"/>
      <c r="AO230" s="210"/>
      <c r="AP230" s="210"/>
      <c r="AQ230" s="210"/>
      <c r="AR230" s="210"/>
      <c r="AS230" s="210"/>
      <c r="AT230" s="210"/>
      <c r="AU230" s="210"/>
      <c r="AV230" s="210"/>
      <c r="AW230" s="210"/>
      <c r="AX230" s="210"/>
      <c r="AY230" s="210"/>
      <c r="AZ230" s="210"/>
      <c r="BA230" s="210"/>
      <c r="BB230" s="210"/>
      <c r="BC230" s="210"/>
      <c r="BD230" s="210"/>
      <c r="BE230" s="210"/>
      <c r="BF230" s="210"/>
      <c r="BG230" s="210"/>
      <c r="BH230" s="210"/>
    </row>
    <row r="231" spans="1:60" outlineLevel="3" x14ac:dyDescent="0.2">
      <c r="A231" s="217"/>
      <c r="B231" s="218"/>
      <c r="C231" s="249" t="s">
        <v>105</v>
      </c>
      <c r="D231" s="226"/>
      <c r="E231" s="227">
        <v>5</v>
      </c>
      <c r="F231" s="221"/>
      <c r="G231" s="221"/>
      <c r="H231" s="221"/>
      <c r="I231" s="221"/>
      <c r="J231" s="221"/>
      <c r="K231" s="221"/>
      <c r="L231" s="221"/>
      <c r="M231" s="221"/>
      <c r="N231" s="220"/>
      <c r="O231" s="220"/>
      <c r="P231" s="220"/>
      <c r="Q231" s="220"/>
      <c r="R231" s="221"/>
      <c r="S231" s="221"/>
      <c r="T231" s="221"/>
      <c r="U231" s="221"/>
      <c r="V231" s="221"/>
      <c r="W231" s="221"/>
      <c r="X231" s="221"/>
      <c r="Y231" s="221"/>
      <c r="Z231" s="210"/>
      <c r="AA231" s="210"/>
      <c r="AB231" s="210"/>
      <c r="AC231" s="210"/>
      <c r="AD231" s="210"/>
      <c r="AE231" s="210"/>
      <c r="AF231" s="210"/>
      <c r="AG231" s="210" t="s">
        <v>222</v>
      </c>
      <c r="AH231" s="210">
        <v>0</v>
      </c>
      <c r="AI231" s="210"/>
      <c r="AJ231" s="210"/>
      <c r="AK231" s="210"/>
      <c r="AL231" s="210"/>
      <c r="AM231" s="210"/>
      <c r="AN231" s="210"/>
      <c r="AO231" s="210"/>
      <c r="AP231" s="210"/>
      <c r="AQ231" s="210"/>
      <c r="AR231" s="210"/>
      <c r="AS231" s="210"/>
      <c r="AT231" s="210"/>
      <c r="AU231" s="210"/>
      <c r="AV231" s="210"/>
      <c r="AW231" s="210"/>
      <c r="AX231" s="210"/>
      <c r="AY231" s="210"/>
      <c r="AZ231" s="210"/>
      <c r="BA231" s="210"/>
      <c r="BB231" s="210"/>
      <c r="BC231" s="210"/>
      <c r="BD231" s="210"/>
      <c r="BE231" s="210"/>
      <c r="BF231" s="210"/>
      <c r="BG231" s="210"/>
      <c r="BH231" s="210"/>
    </row>
    <row r="232" spans="1:60" x14ac:dyDescent="0.2">
      <c r="A232" s="229" t="s">
        <v>210</v>
      </c>
      <c r="B232" s="230" t="s">
        <v>120</v>
      </c>
      <c r="C232" s="246" t="s">
        <v>121</v>
      </c>
      <c r="D232" s="231"/>
      <c r="E232" s="232"/>
      <c r="F232" s="233"/>
      <c r="G232" s="233">
        <f>SUMIF(AG233:AG283,"&lt;&gt;NOR",G233:G283)</f>
        <v>0</v>
      </c>
      <c r="H232" s="233"/>
      <c r="I232" s="233">
        <f>SUM(I233:I283)</f>
        <v>0</v>
      </c>
      <c r="J232" s="233"/>
      <c r="K232" s="233">
        <f>SUM(K233:K283)</f>
        <v>0</v>
      </c>
      <c r="L232" s="233"/>
      <c r="M232" s="233">
        <f>SUM(M233:M283)</f>
        <v>0</v>
      </c>
      <c r="N232" s="232"/>
      <c r="O232" s="232">
        <f>SUM(O233:O283)</f>
        <v>3.2800000000000007</v>
      </c>
      <c r="P232" s="232"/>
      <c r="Q232" s="232">
        <f>SUM(Q233:Q283)</f>
        <v>0</v>
      </c>
      <c r="R232" s="233"/>
      <c r="S232" s="233"/>
      <c r="T232" s="234"/>
      <c r="U232" s="228"/>
      <c r="V232" s="228">
        <f>SUM(V233:V283)</f>
        <v>0</v>
      </c>
      <c r="W232" s="228"/>
      <c r="X232" s="228"/>
      <c r="Y232" s="228"/>
      <c r="AG232" t="s">
        <v>211</v>
      </c>
    </row>
    <row r="233" spans="1:60" outlineLevel="1" x14ac:dyDescent="0.2">
      <c r="A233" s="236">
        <v>81</v>
      </c>
      <c r="B233" s="237" t="s">
        <v>295</v>
      </c>
      <c r="C233" s="247" t="s">
        <v>296</v>
      </c>
      <c r="D233" s="238" t="s">
        <v>297</v>
      </c>
      <c r="E233" s="239">
        <v>68.965000000000003</v>
      </c>
      <c r="F233" s="240"/>
      <c r="G233" s="241">
        <f>ROUND(E233*F233,2)</f>
        <v>0</v>
      </c>
      <c r="H233" s="240"/>
      <c r="I233" s="241">
        <f>ROUND(E233*H233,2)</f>
        <v>0</v>
      </c>
      <c r="J233" s="240"/>
      <c r="K233" s="241">
        <f>ROUND(E233*J233,2)</f>
        <v>0</v>
      </c>
      <c r="L233" s="241">
        <v>21</v>
      </c>
      <c r="M233" s="241">
        <f>G233*(1+L233/100)</f>
        <v>0</v>
      </c>
      <c r="N233" s="239">
        <v>1.8380000000000001E-2</v>
      </c>
      <c r="O233" s="239">
        <f>ROUND(E233*N233,2)</f>
        <v>1.27</v>
      </c>
      <c r="P233" s="239">
        <v>0</v>
      </c>
      <c r="Q233" s="239">
        <f>ROUND(E233*P233,2)</f>
        <v>0</v>
      </c>
      <c r="R233" s="241"/>
      <c r="S233" s="241" t="s">
        <v>238</v>
      </c>
      <c r="T233" s="242" t="s">
        <v>216</v>
      </c>
      <c r="U233" s="221">
        <v>0</v>
      </c>
      <c r="V233" s="221">
        <f>ROUND(E233*U233,2)</f>
        <v>0</v>
      </c>
      <c r="W233" s="221"/>
      <c r="X233" s="221" t="s">
        <v>217</v>
      </c>
      <c r="Y233" s="221" t="s">
        <v>218</v>
      </c>
      <c r="Z233" s="210"/>
      <c r="AA233" s="210"/>
      <c r="AB233" s="210"/>
      <c r="AC233" s="210"/>
      <c r="AD233" s="210"/>
      <c r="AE233" s="210"/>
      <c r="AF233" s="210"/>
      <c r="AG233" s="210" t="s">
        <v>234</v>
      </c>
      <c r="AH233" s="210"/>
      <c r="AI233" s="210"/>
      <c r="AJ233" s="210"/>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row>
    <row r="234" spans="1:60" outlineLevel="2" x14ac:dyDescent="0.2">
      <c r="A234" s="217"/>
      <c r="B234" s="218"/>
      <c r="C234" s="249" t="s">
        <v>782</v>
      </c>
      <c r="D234" s="226"/>
      <c r="E234" s="227">
        <v>25.7</v>
      </c>
      <c r="F234" s="221"/>
      <c r="G234" s="221"/>
      <c r="H234" s="221"/>
      <c r="I234" s="221"/>
      <c r="J234" s="221"/>
      <c r="K234" s="221"/>
      <c r="L234" s="221"/>
      <c r="M234" s="221"/>
      <c r="N234" s="220"/>
      <c r="O234" s="220"/>
      <c r="P234" s="220"/>
      <c r="Q234" s="220"/>
      <c r="R234" s="221"/>
      <c r="S234" s="221"/>
      <c r="T234" s="221"/>
      <c r="U234" s="221"/>
      <c r="V234" s="221"/>
      <c r="W234" s="221"/>
      <c r="X234" s="221"/>
      <c r="Y234" s="221"/>
      <c r="Z234" s="210"/>
      <c r="AA234" s="210"/>
      <c r="AB234" s="210"/>
      <c r="AC234" s="210"/>
      <c r="AD234" s="210"/>
      <c r="AE234" s="210"/>
      <c r="AF234" s="210"/>
      <c r="AG234" s="210" t="s">
        <v>222</v>
      </c>
      <c r="AH234" s="210">
        <v>0</v>
      </c>
      <c r="AI234" s="210"/>
      <c r="AJ234" s="210"/>
      <c r="AK234" s="210"/>
      <c r="AL234" s="210"/>
      <c r="AM234" s="210"/>
      <c r="AN234" s="210"/>
      <c r="AO234" s="210"/>
      <c r="AP234" s="210"/>
      <c r="AQ234" s="210"/>
      <c r="AR234" s="210"/>
      <c r="AS234" s="210"/>
      <c r="AT234" s="210"/>
      <c r="AU234" s="210"/>
      <c r="AV234" s="210"/>
      <c r="AW234" s="210"/>
      <c r="AX234" s="210"/>
      <c r="AY234" s="210"/>
      <c r="AZ234" s="210"/>
      <c r="BA234" s="210"/>
      <c r="BB234" s="210"/>
      <c r="BC234" s="210"/>
      <c r="BD234" s="210"/>
      <c r="BE234" s="210"/>
      <c r="BF234" s="210"/>
      <c r="BG234" s="210"/>
      <c r="BH234" s="210"/>
    </row>
    <row r="235" spans="1:60" outlineLevel="3" x14ac:dyDescent="0.2">
      <c r="A235" s="217"/>
      <c r="B235" s="218"/>
      <c r="C235" s="249" t="s">
        <v>783</v>
      </c>
      <c r="D235" s="226"/>
      <c r="E235" s="227">
        <v>22.26</v>
      </c>
      <c r="F235" s="221"/>
      <c r="G235" s="221"/>
      <c r="H235" s="221"/>
      <c r="I235" s="221"/>
      <c r="J235" s="221"/>
      <c r="K235" s="221"/>
      <c r="L235" s="221"/>
      <c r="M235" s="221"/>
      <c r="N235" s="220"/>
      <c r="O235" s="220"/>
      <c r="P235" s="220"/>
      <c r="Q235" s="220"/>
      <c r="R235" s="221"/>
      <c r="S235" s="221"/>
      <c r="T235" s="221"/>
      <c r="U235" s="221"/>
      <c r="V235" s="221"/>
      <c r="W235" s="221"/>
      <c r="X235" s="221"/>
      <c r="Y235" s="221"/>
      <c r="Z235" s="210"/>
      <c r="AA235" s="210"/>
      <c r="AB235" s="210"/>
      <c r="AC235" s="210"/>
      <c r="AD235" s="210"/>
      <c r="AE235" s="210"/>
      <c r="AF235" s="210"/>
      <c r="AG235" s="210" t="s">
        <v>222</v>
      </c>
      <c r="AH235" s="210">
        <v>0</v>
      </c>
      <c r="AI235" s="210"/>
      <c r="AJ235" s="210"/>
      <c r="AK235" s="210"/>
      <c r="AL235" s="210"/>
      <c r="AM235" s="210"/>
      <c r="AN235" s="210"/>
      <c r="AO235" s="210"/>
      <c r="AP235" s="210"/>
      <c r="AQ235" s="210"/>
      <c r="AR235" s="210"/>
      <c r="AS235" s="210"/>
      <c r="AT235" s="210"/>
      <c r="AU235" s="210"/>
      <c r="AV235" s="210"/>
      <c r="AW235" s="210"/>
      <c r="AX235" s="210"/>
      <c r="AY235" s="210"/>
      <c r="AZ235" s="210"/>
      <c r="BA235" s="210"/>
      <c r="BB235" s="210"/>
      <c r="BC235" s="210"/>
      <c r="BD235" s="210"/>
      <c r="BE235" s="210"/>
      <c r="BF235" s="210"/>
      <c r="BG235" s="210"/>
      <c r="BH235" s="210"/>
    </row>
    <row r="236" spans="1:60" outlineLevel="3" x14ac:dyDescent="0.2">
      <c r="A236" s="217"/>
      <c r="B236" s="218"/>
      <c r="C236" s="249" t="s">
        <v>784</v>
      </c>
      <c r="D236" s="226"/>
      <c r="E236" s="227">
        <v>21</v>
      </c>
      <c r="F236" s="221"/>
      <c r="G236" s="221"/>
      <c r="H236" s="221"/>
      <c r="I236" s="221"/>
      <c r="J236" s="221"/>
      <c r="K236" s="221"/>
      <c r="L236" s="221"/>
      <c r="M236" s="221"/>
      <c r="N236" s="220"/>
      <c r="O236" s="220"/>
      <c r="P236" s="220"/>
      <c r="Q236" s="220"/>
      <c r="R236" s="221"/>
      <c r="S236" s="221"/>
      <c r="T236" s="221"/>
      <c r="U236" s="221"/>
      <c r="V236" s="221"/>
      <c r="W236" s="221"/>
      <c r="X236" s="221"/>
      <c r="Y236" s="221"/>
      <c r="Z236" s="210"/>
      <c r="AA236" s="210"/>
      <c r="AB236" s="210"/>
      <c r="AC236" s="210"/>
      <c r="AD236" s="210"/>
      <c r="AE236" s="210"/>
      <c r="AF236" s="210"/>
      <c r="AG236" s="210" t="s">
        <v>222</v>
      </c>
      <c r="AH236" s="210">
        <v>0</v>
      </c>
      <c r="AI236" s="210"/>
      <c r="AJ236" s="210"/>
      <c r="AK236" s="210"/>
      <c r="AL236" s="210"/>
      <c r="AM236" s="210"/>
      <c r="AN236" s="210"/>
      <c r="AO236" s="210"/>
      <c r="AP236" s="210"/>
      <c r="AQ236" s="210"/>
      <c r="AR236" s="210"/>
      <c r="AS236" s="210"/>
      <c r="AT236" s="210"/>
      <c r="AU236" s="210"/>
      <c r="AV236" s="210"/>
      <c r="AW236" s="210"/>
      <c r="AX236" s="210"/>
      <c r="AY236" s="210"/>
      <c r="AZ236" s="210"/>
      <c r="BA236" s="210"/>
      <c r="BB236" s="210"/>
      <c r="BC236" s="210"/>
      <c r="BD236" s="210"/>
      <c r="BE236" s="210"/>
      <c r="BF236" s="210"/>
      <c r="BG236" s="210"/>
      <c r="BH236" s="210"/>
    </row>
    <row r="237" spans="1:60" outlineLevel="1" x14ac:dyDescent="0.2">
      <c r="A237" s="236">
        <v>82</v>
      </c>
      <c r="B237" s="237" t="s">
        <v>785</v>
      </c>
      <c r="C237" s="247" t="s">
        <v>786</v>
      </c>
      <c r="D237" s="238" t="s">
        <v>297</v>
      </c>
      <c r="E237" s="239">
        <v>59.52</v>
      </c>
      <c r="F237" s="240"/>
      <c r="G237" s="241">
        <f>ROUND(E237*F237,2)</f>
        <v>0</v>
      </c>
      <c r="H237" s="240"/>
      <c r="I237" s="241">
        <f>ROUND(E237*H237,2)</f>
        <v>0</v>
      </c>
      <c r="J237" s="240"/>
      <c r="K237" s="241">
        <f>ROUND(E237*J237,2)</f>
        <v>0</v>
      </c>
      <c r="L237" s="241">
        <v>21</v>
      </c>
      <c r="M237" s="241">
        <f>G237*(1+L237/100)</f>
        <v>0</v>
      </c>
      <c r="N237" s="239">
        <v>1.8380000000000001E-2</v>
      </c>
      <c r="O237" s="239">
        <f>ROUND(E237*N237,2)</f>
        <v>1.0900000000000001</v>
      </c>
      <c r="P237" s="239">
        <v>0</v>
      </c>
      <c r="Q237" s="239">
        <f>ROUND(E237*P237,2)</f>
        <v>0</v>
      </c>
      <c r="R237" s="241"/>
      <c r="S237" s="241" t="s">
        <v>238</v>
      </c>
      <c r="T237" s="242" t="s">
        <v>216</v>
      </c>
      <c r="U237" s="221">
        <v>0</v>
      </c>
      <c r="V237" s="221">
        <f>ROUND(E237*U237,2)</f>
        <v>0</v>
      </c>
      <c r="W237" s="221"/>
      <c r="X237" s="221" t="s">
        <v>217</v>
      </c>
      <c r="Y237" s="221" t="s">
        <v>218</v>
      </c>
      <c r="Z237" s="210"/>
      <c r="AA237" s="210"/>
      <c r="AB237" s="210"/>
      <c r="AC237" s="210"/>
      <c r="AD237" s="210"/>
      <c r="AE237" s="210"/>
      <c r="AF237" s="210"/>
      <c r="AG237" s="210" t="s">
        <v>234</v>
      </c>
      <c r="AH237" s="210"/>
      <c r="AI237" s="210"/>
      <c r="AJ237" s="210"/>
      <c r="AK237" s="210"/>
      <c r="AL237" s="210"/>
      <c r="AM237" s="210"/>
      <c r="AN237" s="210"/>
      <c r="AO237" s="210"/>
      <c r="AP237" s="210"/>
      <c r="AQ237" s="210"/>
      <c r="AR237" s="210"/>
      <c r="AS237" s="210"/>
      <c r="AT237" s="210"/>
      <c r="AU237" s="210"/>
      <c r="AV237" s="210"/>
      <c r="AW237" s="210"/>
      <c r="AX237" s="210"/>
      <c r="AY237" s="210"/>
      <c r="AZ237" s="210"/>
      <c r="BA237" s="210"/>
      <c r="BB237" s="210"/>
      <c r="BC237" s="210"/>
      <c r="BD237" s="210"/>
      <c r="BE237" s="210"/>
      <c r="BF237" s="210"/>
      <c r="BG237" s="210"/>
      <c r="BH237" s="210"/>
    </row>
    <row r="238" spans="1:60" outlineLevel="2" x14ac:dyDescent="0.2">
      <c r="A238" s="217"/>
      <c r="B238" s="218"/>
      <c r="C238" s="249" t="s">
        <v>787</v>
      </c>
      <c r="D238" s="226"/>
      <c r="E238" s="227">
        <v>59.52</v>
      </c>
      <c r="F238" s="221"/>
      <c r="G238" s="221"/>
      <c r="H238" s="221"/>
      <c r="I238" s="221"/>
      <c r="J238" s="221"/>
      <c r="K238" s="221"/>
      <c r="L238" s="221"/>
      <c r="M238" s="221"/>
      <c r="N238" s="220"/>
      <c r="O238" s="220"/>
      <c r="P238" s="220"/>
      <c r="Q238" s="220"/>
      <c r="R238" s="221"/>
      <c r="S238" s="221"/>
      <c r="T238" s="221"/>
      <c r="U238" s="221"/>
      <c r="V238" s="221"/>
      <c r="W238" s="221"/>
      <c r="X238" s="221"/>
      <c r="Y238" s="221"/>
      <c r="Z238" s="210"/>
      <c r="AA238" s="210"/>
      <c r="AB238" s="210"/>
      <c r="AC238" s="210"/>
      <c r="AD238" s="210"/>
      <c r="AE238" s="210"/>
      <c r="AF238" s="210"/>
      <c r="AG238" s="210" t="s">
        <v>222</v>
      </c>
      <c r="AH238" s="210">
        <v>0</v>
      </c>
      <c r="AI238" s="210"/>
      <c r="AJ238" s="210"/>
      <c r="AK238" s="210"/>
      <c r="AL238" s="210"/>
      <c r="AM238" s="210"/>
      <c r="AN238" s="210"/>
      <c r="AO238" s="210"/>
      <c r="AP238" s="210"/>
      <c r="AQ238" s="210"/>
      <c r="AR238" s="210"/>
      <c r="AS238" s="210"/>
      <c r="AT238" s="210"/>
      <c r="AU238" s="210"/>
      <c r="AV238" s="210"/>
      <c r="AW238" s="210"/>
      <c r="AX238" s="210"/>
      <c r="AY238" s="210"/>
      <c r="AZ238" s="210"/>
      <c r="BA238" s="210"/>
      <c r="BB238" s="210"/>
      <c r="BC238" s="210"/>
      <c r="BD238" s="210"/>
      <c r="BE238" s="210"/>
      <c r="BF238" s="210"/>
      <c r="BG238" s="210"/>
      <c r="BH238" s="210"/>
    </row>
    <row r="239" spans="1:60" outlineLevel="1" x14ac:dyDescent="0.2">
      <c r="A239" s="236">
        <v>83</v>
      </c>
      <c r="B239" s="237" t="s">
        <v>300</v>
      </c>
      <c r="C239" s="247" t="s">
        <v>301</v>
      </c>
      <c r="D239" s="238" t="s">
        <v>297</v>
      </c>
      <c r="E239" s="239">
        <v>137.93</v>
      </c>
      <c r="F239" s="240"/>
      <c r="G239" s="241">
        <f>ROUND(E239*F239,2)</f>
        <v>0</v>
      </c>
      <c r="H239" s="240"/>
      <c r="I239" s="241">
        <f>ROUND(E239*H239,2)</f>
        <v>0</v>
      </c>
      <c r="J239" s="240"/>
      <c r="K239" s="241">
        <f>ROUND(E239*J239,2)</f>
        <v>0</v>
      </c>
      <c r="L239" s="241">
        <v>21</v>
      </c>
      <c r="M239" s="241">
        <f>G239*(1+L239/100)</f>
        <v>0</v>
      </c>
      <c r="N239" s="239">
        <v>8.4999999999999995E-4</v>
      </c>
      <c r="O239" s="239">
        <f>ROUND(E239*N239,2)</f>
        <v>0.12</v>
      </c>
      <c r="P239" s="239">
        <v>0</v>
      </c>
      <c r="Q239" s="239">
        <f>ROUND(E239*P239,2)</f>
        <v>0</v>
      </c>
      <c r="R239" s="241"/>
      <c r="S239" s="241" t="s">
        <v>238</v>
      </c>
      <c r="T239" s="242" t="s">
        <v>216</v>
      </c>
      <c r="U239" s="221">
        <v>0</v>
      </c>
      <c r="V239" s="221">
        <f>ROUND(E239*U239,2)</f>
        <v>0</v>
      </c>
      <c r="W239" s="221"/>
      <c r="X239" s="221" t="s">
        <v>217</v>
      </c>
      <c r="Y239" s="221" t="s">
        <v>218</v>
      </c>
      <c r="Z239" s="210"/>
      <c r="AA239" s="210"/>
      <c r="AB239" s="210"/>
      <c r="AC239" s="210"/>
      <c r="AD239" s="210"/>
      <c r="AE239" s="210"/>
      <c r="AF239" s="210"/>
      <c r="AG239" s="210" t="s">
        <v>234</v>
      </c>
      <c r="AH239" s="210"/>
      <c r="AI239" s="210"/>
      <c r="AJ239" s="210"/>
      <c r="AK239" s="210"/>
      <c r="AL239" s="210"/>
      <c r="AM239" s="210"/>
      <c r="AN239" s="210"/>
      <c r="AO239" s="210"/>
      <c r="AP239" s="210"/>
      <c r="AQ239" s="210"/>
      <c r="AR239" s="210"/>
      <c r="AS239" s="210"/>
      <c r="AT239" s="210"/>
      <c r="AU239" s="210"/>
      <c r="AV239" s="210"/>
      <c r="AW239" s="210"/>
      <c r="AX239" s="210"/>
      <c r="AY239" s="210"/>
      <c r="AZ239" s="210"/>
      <c r="BA239" s="210"/>
      <c r="BB239" s="210"/>
      <c r="BC239" s="210"/>
      <c r="BD239" s="210"/>
      <c r="BE239" s="210"/>
      <c r="BF239" s="210"/>
      <c r="BG239" s="210"/>
      <c r="BH239" s="210"/>
    </row>
    <row r="240" spans="1:60" outlineLevel="2" x14ac:dyDescent="0.2">
      <c r="A240" s="217"/>
      <c r="B240" s="218"/>
      <c r="C240" s="248" t="s">
        <v>788</v>
      </c>
      <c r="D240" s="243"/>
      <c r="E240" s="243"/>
      <c r="F240" s="243"/>
      <c r="G240" s="243"/>
      <c r="H240" s="221"/>
      <c r="I240" s="221"/>
      <c r="J240" s="221"/>
      <c r="K240" s="221"/>
      <c r="L240" s="221"/>
      <c r="M240" s="221"/>
      <c r="N240" s="220"/>
      <c r="O240" s="220"/>
      <c r="P240" s="220"/>
      <c r="Q240" s="220"/>
      <c r="R240" s="221"/>
      <c r="S240" s="221"/>
      <c r="T240" s="221"/>
      <c r="U240" s="221"/>
      <c r="V240" s="221"/>
      <c r="W240" s="221"/>
      <c r="X240" s="221"/>
      <c r="Y240" s="221"/>
      <c r="Z240" s="210"/>
      <c r="AA240" s="210"/>
      <c r="AB240" s="210"/>
      <c r="AC240" s="210"/>
      <c r="AD240" s="210"/>
      <c r="AE240" s="210"/>
      <c r="AF240" s="210"/>
      <c r="AG240" s="210" t="s">
        <v>221</v>
      </c>
      <c r="AH240" s="210"/>
      <c r="AI240" s="210"/>
      <c r="AJ240" s="210"/>
      <c r="AK240" s="210"/>
      <c r="AL240" s="210"/>
      <c r="AM240" s="210"/>
      <c r="AN240" s="210"/>
      <c r="AO240" s="210"/>
      <c r="AP240" s="210"/>
      <c r="AQ240" s="210"/>
      <c r="AR240" s="210"/>
      <c r="AS240" s="210"/>
      <c r="AT240" s="210"/>
      <c r="AU240" s="210"/>
      <c r="AV240" s="210"/>
      <c r="AW240" s="210"/>
      <c r="AX240" s="210"/>
      <c r="AY240" s="210"/>
      <c r="AZ240" s="210"/>
      <c r="BA240" s="210"/>
      <c r="BB240" s="210"/>
      <c r="BC240" s="210"/>
      <c r="BD240" s="210"/>
      <c r="BE240" s="210"/>
      <c r="BF240" s="210"/>
      <c r="BG240" s="210"/>
      <c r="BH240" s="210"/>
    </row>
    <row r="241" spans="1:60" outlineLevel="2" x14ac:dyDescent="0.2">
      <c r="A241" s="217"/>
      <c r="B241" s="218"/>
      <c r="C241" s="249" t="s">
        <v>789</v>
      </c>
      <c r="D241" s="226"/>
      <c r="E241" s="227">
        <v>51.41</v>
      </c>
      <c r="F241" s="221"/>
      <c r="G241" s="221"/>
      <c r="H241" s="221"/>
      <c r="I241" s="221"/>
      <c r="J241" s="221"/>
      <c r="K241" s="221"/>
      <c r="L241" s="221"/>
      <c r="M241" s="221"/>
      <c r="N241" s="220"/>
      <c r="O241" s="220"/>
      <c r="P241" s="220"/>
      <c r="Q241" s="220"/>
      <c r="R241" s="221"/>
      <c r="S241" s="221"/>
      <c r="T241" s="221"/>
      <c r="U241" s="221"/>
      <c r="V241" s="221"/>
      <c r="W241" s="221"/>
      <c r="X241" s="221"/>
      <c r="Y241" s="221"/>
      <c r="Z241" s="210"/>
      <c r="AA241" s="210"/>
      <c r="AB241" s="210"/>
      <c r="AC241" s="210"/>
      <c r="AD241" s="210"/>
      <c r="AE241" s="210"/>
      <c r="AF241" s="210"/>
      <c r="AG241" s="210" t="s">
        <v>222</v>
      </c>
      <c r="AH241" s="210">
        <v>0</v>
      </c>
      <c r="AI241" s="210"/>
      <c r="AJ241" s="210"/>
      <c r="AK241" s="210"/>
      <c r="AL241" s="210"/>
      <c r="AM241" s="210"/>
      <c r="AN241" s="210"/>
      <c r="AO241" s="210"/>
      <c r="AP241" s="210"/>
      <c r="AQ241" s="210"/>
      <c r="AR241" s="210"/>
      <c r="AS241" s="210"/>
      <c r="AT241" s="210"/>
      <c r="AU241" s="210"/>
      <c r="AV241" s="210"/>
      <c r="AW241" s="210"/>
      <c r="AX241" s="210"/>
      <c r="AY241" s="210"/>
      <c r="AZ241" s="210"/>
      <c r="BA241" s="210"/>
      <c r="BB241" s="210"/>
      <c r="BC241" s="210"/>
      <c r="BD241" s="210"/>
      <c r="BE241" s="210"/>
      <c r="BF241" s="210"/>
      <c r="BG241" s="210"/>
      <c r="BH241" s="210"/>
    </row>
    <row r="242" spans="1:60" outlineLevel="3" x14ac:dyDescent="0.2">
      <c r="A242" s="217"/>
      <c r="B242" s="218"/>
      <c r="C242" s="249" t="s">
        <v>790</v>
      </c>
      <c r="D242" s="226"/>
      <c r="E242" s="227">
        <v>44.52</v>
      </c>
      <c r="F242" s="221"/>
      <c r="G242" s="221"/>
      <c r="H242" s="221"/>
      <c r="I242" s="221"/>
      <c r="J242" s="221"/>
      <c r="K242" s="221"/>
      <c r="L242" s="221"/>
      <c r="M242" s="221"/>
      <c r="N242" s="220"/>
      <c r="O242" s="220"/>
      <c r="P242" s="220"/>
      <c r="Q242" s="220"/>
      <c r="R242" s="221"/>
      <c r="S242" s="221"/>
      <c r="T242" s="221"/>
      <c r="U242" s="221"/>
      <c r="V242" s="221"/>
      <c r="W242" s="221"/>
      <c r="X242" s="221"/>
      <c r="Y242" s="221"/>
      <c r="Z242" s="210"/>
      <c r="AA242" s="210"/>
      <c r="AB242" s="210"/>
      <c r="AC242" s="210"/>
      <c r="AD242" s="210"/>
      <c r="AE242" s="210"/>
      <c r="AF242" s="210"/>
      <c r="AG242" s="210" t="s">
        <v>222</v>
      </c>
      <c r="AH242" s="210">
        <v>0</v>
      </c>
      <c r="AI242" s="210"/>
      <c r="AJ242" s="210"/>
      <c r="AK242" s="210"/>
      <c r="AL242" s="210"/>
      <c r="AM242" s="210"/>
      <c r="AN242" s="210"/>
      <c r="AO242" s="210"/>
      <c r="AP242" s="210"/>
      <c r="AQ242" s="210"/>
      <c r="AR242" s="210"/>
      <c r="AS242" s="210"/>
      <c r="AT242" s="210"/>
      <c r="AU242" s="210"/>
      <c r="AV242" s="210"/>
      <c r="AW242" s="210"/>
      <c r="AX242" s="210"/>
      <c r="AY242" s="210"/>
      <c r="AZ242" s="210"/>
      <c r="BA242" s="210"/>
      <c r="BB242" s="210"/>
      <c r="BC242" s="210"/>
      <c r="BD242" s="210"/>
      <c r="BE242" s="210"/>
      <c r="BF242" s="210"/>
      <c r="BG242" s="210"/>
      <c r="BH242" s="210"/>
    </row>
    <row r="243" spans="1:60" outlineLevel="3" x14ac:dyDescent="0.2">
      <c r="A243" s="217"/>
      <c r="B243" s="218"/>
      <c r="C243" s="249" t="s">
        <v>791</v>
      </c>
      <c r="D243" s="226"/>
      <c r="E243" s="227">
        <v>42</v>
      </c>
      <c r="F243" s="221"/>
      <c r="G243" s="221"/>
      <c r="H243" s="221"/>
      <c r="I243" s="221"/>
      <c r="J243" s="221"/>
      <c r="K243" s="221"/>
      <c r="L243" s="221"/>
      <c r="M243" s="221"/>
      <c r="N243" s="220"/>
      <c r="O243" s="220"/>
      <c r="P243" s="220"/>
      <c r="Q243" s="220"/>
      <c r="R243" s="221"/>
      <c r="S243" s="221"/>
      <c r="T243" s="221"/>
      <c r="U243" s="221"/>
      <c r="V243" s="221"/>
      <c r="W243" s="221"/>
      <c r="X243" s="221"/>
      <c r="Y243" s="221"/>
      <c r="Z243" s="210"/>
      <c r="AA243" s="210"/>
      <c r="AB243" s="210"/>
      <c r="AC243" s="210"/>
      <c r="AD243" s="210"/>
      <c r="AE243" s="210"/>
      <c r="AF243" s="210"/>
      <c r="AG243" s="210" t="s">
        <v>222</v>
      </c>
      <c r="AH243" s="210">
        <v>0</v>
      </c>
      <c r="AI243" s="210"/>
      <c r="AJ243" s="210"/>
      <c r="AK243" s="210"/>
      <c r="AL243" s="210"/>
      <c r="AM243" s="210"/>
      <c r="AN243" s="210"/>
      <c r="AO243" s="210"/>
      <c r="AP243" s="210"/>
      <c r="AQ243" s="210"/>
      <c r="AR243" s="210"/>
      <c r="AS243" s="210"/>
      <c r="AT243" s="210"/>
      <c r="AU243" s="210"/>
      <c r="AV243" s="210"/>
      <c r="AW243" s="210"/>
      <c r="AX243" s="210"/>
      <c r="AY243" s="210"/>
      <c r="AZ243" s="210"/>
      <c r="BA243" s="210"/>
      <c r="BB243" s="210"/>
      <c r="BC243" s="210"/>
      <c r="BD243" s="210"/>
      <c r="BE243" s="210"/>
      <c r="BF243" s="210"/>
      <c r="BG243" s="210"/>
      <c r="BH243" s="210"/>
    </row>
    <row r="244" spans="1:60" outlineLevel="1" x14ac:dyDescent="0.2">
      <c r="A244" s="236">
        <v>84</v>
      </c>
      <c r="B244" s="237" t="s">
        <v>792</v>
      </c>
      <c r="C244" s="247" t="s">
        <v>793</v>
      </c>
      <c r="D244" s="238" t="s">
        <v>297</v>
      </c>
      <c r="E244" s="239">
        <v>119.04</v>
      </c>
      <c r="F244" s="240"/>
      <c r="G244" s="241">
        <f>ROUND(E244*F244,2)</f>
        <v>0</v>
      </c>
      <c r="H244" s="240"/>
      <c r="I244" s="241">
        <f>ROUND(E244*H244,2)</f>
        <v>0</v>
      </c>
      <c r="J244" s="240"/>
      <c r="K244" s="241">
        <f>ROUND(E244*J244,2)</f>
        <v>0</v>
      </c>
      <c r="L244" s="241">
        <v>21</v>
      </c>
      <c r="M244" s="241">
        <f>G244*(1+L244/100)</f>
        <v>0</v>
      </c>
      <c r="N244" s="239">
        <v>8.1999999999999998E-4</v>
      </c>
      <c r="O244" s="239">
        <f>ROUND(E244*N244,2)</f>
        <v>0.1</v>
      </c>
      <c r="P244" s="239">
        <v>0</v>
      </c>
      <c r="Q244" s="239">
        <f>ROUND(E244*P244,2)</f>
        <v>0</v>
      </c>
      <c r="R244" s="241"/>
      <c r="S244" s="241" t="s">
        <v>238</v>
      </c>
      <c r="T244" s="242" t="s">
        <v>216</v>
      </c>
      <c r="U244" s="221">
        <v>0</v>
      </c>
      <c r="V244" s="221">
        <f>ROUND(E244*U244,2)</f>
        <v>0</v>
      </c>
      <c r="W244" s="221"/>
      <c r="X244" s="221" t="s">
        <v>217</v>
      </c>
      <c r="Y244" s="221" t="s">
        <v>218</v>
      </c>
      <c r="Z244" s="210"/>
      <c r="AA244" s="210"/>
      <c r="AB244" s="210"/>
      <c r="AC244" s="210"/>
      <c r="AD244" s="210"/>
      <c r="AE244" s="210"/>
      <c r="AF244" s="210"/>
      <c r="AG244" s="210" t="s">
        <v>234</v>
      </c>
      <c r="AH244" s="210"/>
      <c r="AI244" s="210"/>
      <c r="AJ244" s="210"/>
      <c r="AK244" s="210"/>
      <c r="AL244" s="210"/>
      <c r="AM244" s="210"/>
      <c r="AN244" s="210"/>
      <c r="AO244" s="210"/>
      <c r="AP244" s="210"/>
      <c r="AQ244" s="210"/>
      <c r="AR244" s="210"/>
      <c r="AS244" s="210"/>
      <c r="AT244" s="210"/>
      <c r="AU244" s="210"/>
      <c r="AV244" s="210"/>
      <c r="AW244" s="210"/>
      <c r="AX244" s="210"/>
      <c r="AY244" s="210"/>
      <c r="AZ244" s="210"/>
      <c r="BA244" s="210"/>
      <c r="BB244" s="210"/>
      <c r="BC244" s="210"/>
      <c r="BD244" s="210"/>
      <c r="BE244" s="210"/>
      <c r="BF244" s="210"/>
      <c r="BG244" s="210"/>
      <c r="BH244" s="210"/>
    </row>
    <row r="245" spans="1:60" outlineLevel="2" x14ac:dyDescent="0.2">
      <c r="A245" s="217"/>
      <c r="B245" s="218"/>
      <c r="C245" s="249" t="s">
        <v>794</v>
      </c>
      <c r="D245" s="226"/>
      <c r="E245" s="227">
        <v>119.04</v>
      </c>
      <c r="F245" s="221"/>
      <c r="G245" s="221"/>
      <c r="H245" s="221"/>
      <c r="I245" s="221"/>
      <c r="J245" s="221"/>
      <c r="K245" s="221"/>
      <c r="L245" s="221"/>
      <c r="M245" s="221"/>
      <c r="N245" s="220"/>
      <c r="O245" s="220"/>
      <c r="P245" s="220"/>
      <c r="Q245" s="220"/>
      <c r="R245" s="221"/>
      <c r="S245" s="221"/>
      <c r="T245" s="221"/>
      <c r="U245" s="221"/>
      <c r="V245" s="221"/>
      <c r="W245" s="221"/>
      <c r="X245" s="221"/>
      <c r="Y245" s="221"/>
      <c r="Z245" s="210"/>
      <c r="AA245" s="210"/>
      <c r="AB245" s="210"/>
      <c r="AC245" s="210"/>
      <c r="AD245" s="210"/>
      <c r="AE245" s="210"/>
      <c r="AF245" s="210"/>
      <c r="AG245" s="210" t="s">
        <v>222</v>
      </c>
      <c r="AH245" s="210">
        <v>0</v>
      </c>
      <c r="AI245" s="210"/>
      <c r="AJ245" s="210"/>
      <c r="AK245" s="210"/>
      <c r="AL245" s="210"/>
      <c r="AM245" s="210"/>
      <c r="AN245" s="210"/>
      <c r="AO245" s="210"/>
      <c r="AP245" s="210"/>
      <c r="AQ245" s="210"/>
      <c r="AR245" s="210"/>
      <c r="AS245" s="210"/>
      <c r="AT245" s="210"/>
      <c r="AU245" s="210"/>
      <c r="AV245" s="210"/>
      <c r="AW245" s="210"/>
      <c r="AX245" s="210"/>
      <c r="AY245" s="210"/>
      <c r="AZ245" s="210"/>
      <c r="BA245" s="210"/>
      <c r="BB245" s="210"/>
      <c r="BC245" s="210"/>
      <c r="BD245" s="210"/>
      <c r="BE245" s="210"/>
      <c r="BF245" s="210"/>
      <c r="BG245" s="210"/>
      <c r="BH245" s="210"/>
    </row>
    <row r="246" spans="1:60" outlineLevel="1" x14ac:dyDescent="0.2">
      <c r="A246" s="236">
        <v>85</v>
      </c>
      <c r="B246" s="237" t="s">
        <v>302</v>
      </c>
      <c r="C246" s="247" t="s">
        <v>303</v>
      </c>
      <c r="D246" s="238" t="s">
        <v>297</v>
      </c>
      <c r="E246" s="239">
        <v>68.965000000000003</v>
      </c>
      <c r="F246" s="240"/>
      <c r="G246" s="241">
        <f>ROUND(E246*F246,2)</f>
        <v>0</v>
      </c>
      <c r="H246" s="240"/>
      <c r="I246" s="241">
        <f>ROUND(E246*H246,2)</f>
        <v>0</v>
      </c>
      <c r="J246" s="240"/>
      <c r="K246" s="241">
        <f>ROUND(E246*J246,2)</f>
        <v>0</v>
      </c>
      <c r="L246" s="241">
        <v>21</v>
      </c>
      <c r="M246" s="241">
        <f>G246*(1+L246/100)</f>
        <v>0</v>
      </c>
      <c r="N246" s="239">
        <v>0</v>
      </c>
      <c r="O246" s="239">
        <f>ROUND(E246*N246,2)</f>
        <v>0</v>
      </c>
      <c r="P246" s="239">
        <v>0</v>
      </c>
      <c r="Q246" s="239">
        <f>ROUND(E246*P246,2)</f>
        <v>0</v>
      </c>
      <c r="R246" s="241"/>
      <c r="S246" s="241" t="s">
        <v>238</v>
      </c>
      <c r="T246" s="242" t="s">
        <v>216</v>
      </c>
      <c r="U246" s="221">
        <v>0</v>
      </c>
      <c r="V246" s="221">
        <f>ROUND(E246*U246,2)</f>
        <v>0</v>
      </c>
      <c r="W246" s="221"/>
      <c r="X246" s="221" t="s">
        <v>217</v>
      </c>
      <c r="Y246" s="221" t="s">
        <v>218</v>
      </c>
      <c r="Z246" s="210"/>
      <c r="AA246" s="210"/>
      <c r="AB246" s="210"/>
      <c r="AC246" s="210"/>
      <c r="AD246" s="210"/>
      <c r="AE246" s="210"/>
      <c r="AF246" s="210"/>
      <c r="AG246" s="210" t="s">
        <v>234</v>
      </c>
      <c r="AH246" s="210"/>
      <c r="AI246" s="210"/>
      <c r="AJ246" s="210"/>
      <c r="AK246" s="210"/>
      <c r="AL246" s="210"/>
      <c r="AM246" s="210"/>
      <c r="AN246" s="210"/>
      <c r="AO246" s="210"/>
      <c r="AP246" s="210"/>
      <c r="AQ246" s="210"/>
      <c r="AR246" s="210"/>
      <c r="AS246" s="210"/>
      <c r="AT246" s="210"/>
      <c r="AU246" s="210"/>
      <c r="AV246" s="210"/>
      <c r="AW246" s="210"/>
      <c r="AX246" s="210"/>
      <c r="AY246" s="210"/>
      <c r="AZ246" s="210"/>
      <c r="BA246" s="210"/>
      <c r="BB246" s="210"/>
      <c r="BC246" s="210"/>
      <c r="BD246" s="210"/>
      <c r="BE246" s="210"/>
      <c r="BF246" s="210"/>
      <c r="BG246" s="210"/>
      <c r="BH246" s="210"/>
    </row>
    <row r="247" spans="1:60" outlineLevel="2" x14ac:dyDescent="0.2">
      <c r="A247" s="217"/>
      <c r="B247" s="218"/>
      <c r="C247" s="248" t="s">
        <v>795</v>
      </c>
      <c r="D247" s="243"/>
      <c r="E247" s="243"/>
      <c r="F247" s="243"/>
      <c r="G247" s="243"/>
      <c r="H247" s="221"/>
      <c r="I247" s="221"/>
      <c r="J247" s="221"/>
      <c r="K247" s="221"/>
      <c r="L247" s="221"/>
      <c r="M247" s="221"/>
      <c r="N247" s="220"/>
      <c r="O247" s="220"/>
      <c r="P247" s="220"/>
      <c r="Q247" s="220"/>
      <c r="R247" s="221"/>
      <c r="S247" s="221"/>
      <c r="T247" s="221"/>
      <c r="U247" s="221"/>
      <c r="V247" s="221"/>
      <c r="W247" s="221"/>
      <c r="X247" s="221"/>
      <c r="Y247" s="221"/>
      <c r="Z247" s="210"/>
      <c r="AA247" s="210"/>
      <c r="AB247" s="210"/>
      <c r="AC247" s="210"/>
      <c r="AD247" s="210"/>
      <c r="AE247" s="210"/>
      <c r="AF247" s="210"/>
      <c r="AG247" s="210" t="s">
        <v>221</v>
      </c>
      <c r="AH247" s="210"/>
      <c r="AI247" s="210"/>
      <c r="AJ247" s="210"/>
      <c r="AK247" s="210"/>
      <c r="AL247" s="210"/>
      <c r="AM247" s="210"/>
      <c r="AN247" s="210"/>
      <c r="AO247" s="210"/>
      <c r="AP247" s="210"/>
      <c r="AQ247" s="210"/>
      <c r="AR247" s="210"/>
      <c r="AS247" s="210"/>
      <c r="AT247" s="210"/>
      <c r="AU247" s="210"/>
      <c r="AV247" s="210"/>
      <c r="AW247" s="210"/>
      <c r="AX247" s="210"/>
      <c r="AY247" s="210"/>
      <c r="AZ247" s="210"/>
      <c r="BA247" s="210"/>
      <c r="BB247" s="210"/>
      <c r="BC247" s="210"/>
      <c r="BD247" s="210"/>
      <c r="BE247" s="210"/>
      <c r="BF247" s="210"/>
      <c r="BG247" s="210"/>
      <c r="BH247" s="210"/>
    </row>
    <row r="248" spans="1:60" outlineLevel="2" x14ac:dyDescent="0.2">
      <c r="A248" s="217"/>
      <c r="B248" s="218"/>
      <c r="C248" s="249" t="s">
        <v>782</v>
      </c>
      <c r="D248" s="226"/>
      <c r="E248" s="227">
        <v>25.7</v>
      </c>
      <c r="F248" s="221"/>
      <c r="G248" s="221"/>
      <c r="H248" s="221"/>
      <c r="I248" s="221"/>
      <c r="J248" s="221"/>
      <c r="K248" s="221"/>
      <c r="L248" s="221"/>
      <c r="M248" s="221"/>
      <c r="N248" s="220"/>
      <c r="O248" s="220"/>
      <c r="P248" s="220"/>
      <c r="Q248" s="220"/>
      <c r="R248" s="221"/>
      <c r="S248" s="221"/>
      <c r="T248" s="221"/>
      <c r="U248" s="221"/>
      <c r="V248" s="221"/>
      <c r="W248" s="221"/>
      <c r="X248" s="221"/>
      <c r="Y248" s="221"/>
      <c r="Z248" s="210"/>
      <c r="AA248" s="210"/>
      <c r="AB248" s="210"/>
      <c r="AC248" s="210"/>
      <c r="AD248" s="210"/>
      <c r="AE248" s="210"/>
      <c r="AF248" s="210"/>
      <c r="AG248" s="210" t="s">
        <v>222</v>
      </c>
      <c r="AH248" s="210">
        <v>0</v>
      </c>
      <c r="AI248" s="210"/>
      <c r="AJ248" s="210"/>
      <c r="AK248" s="210"/>
      <c r="AL248" s="210"/>
      <c r="AM248" s="210"/>
      <c r="AN248" s="210"/>
      <c r="AO248" s="210"/>
      <c r="AP248" s="210"/>
      <c r="AQ248" s="210"/>
      <c r="AR248" s="210"/>
      <c r="AS248" s="210"/>
      <c r="AT248" s="210"/>
      <c r="AU248" s="210"/>
      <c r="AV248" s="210"/>
      <c r="AW248" s="210"/>
      <c r="AX248" s="210"/>
      <c r="AY248" s="210"/>
      <c r="AZ248" s="210"/>
      <c r="BA248" s="210"/>
      <c r="BB248" s="210"/>
      <c r="BC248" s="210"/>
      <c r="BD248" s="210"/>
      <c r="BE248" s="210"/>
      <c r="BF248" s="210"/>
      <c r="BG248" s="210"/>
      <c r="BH248" s="210"/>
    </row>
    <row r="249" spans="1:60" outlineLevel="3" x14ac:dyDescent="0.2">
      <c r="A249" s="217"/>
      <c r="B249" s="218"/>
      <c r="C249" s="249" t="s">
        <v>783</v>
      </c>
      <c r="D249" s="226"/>
      <c r="E249" s="227">
        <v>22.26</v>
      </c>
      <c r="F249" s="221"/>
      <c r="G249" s="221"/>
      <c r="H249" s="221"/>
      <c r="I249" s="221"/>
      <c r="J249" s="221"/>
      <c r="K249" s="221"/>
      <c r="L249" s="221"/>
      <c r="M249" s="221"/>
      <c r="N249" s="220"/>
      <c r="O249" s="220"/>
      <c r="P249" s="220"/>
      <c r="Q249" s="220"/>
      <c r="R249" s="221"/>
      <c r="S249" s="221"/>
      <c r="T249" s="221"/>
      <c r="U249" s="221"/>
      <c r="V249" s="221"/>
      <c r="W249" s="221"/>
      <c r="X249" s="221"/>
      <c r="Y249" s="221"/>
      <c r="Z249" s="210"/>
      <c r="AA249" s="210"/>
      <c r="AB249" s="210"/>
      <c r="AC249" s="210"/>
      <c r="AD249" s="210"/>
      <c r="AE249" s="210"/>
      <c r="AF249" s="210"/>
      <c r="AG249" s="210" t="s">
        <v>222</v>
      </c>
      <c r="AH249" s="210">
        <v>0</v>
      </c>
      <c r="AI249" s="210"/>
      <c r="AJ249" s="210"/>
      <c r="AK249" s="210"/>
      <c r="AL249" s="210"/>
      <c r="AM249" s="210"/>
      <c r="AN249" s="210"/>
      <c r="AO249" s="210"/>
      <c r="AP249" s="210"/>
      <c r="AQ249" s="210"/>
      <c r="AR249" s="210"/>
      <c r="AS249" s="210"/>
      <c r="AT249" s="210"/>
      <c r="AU249" s="210"/>
      <c r="AV249" s="210"/>
      <c r="AW249" s="210"/>
      <c r="AX249" s="210"/>
      <c r="AY249" s="210"/>
      <c r="AZ249" s="210"/>
      <c r="BA249" s="210"/>
      <c r="BB249" s="210"/>
      <c r="BC249" s="210"/>
      <c r="BD249" s="210"/>
      <c r="BE249" s="210"/>
      <c r="BF249" s="210"/>
      <c r="BG249" s="210"/>
      <c r="BH249" s="210"/>
    </row>
    <row r="250" spans="1:60" outlineLevel="3" x14ac:dyDescent="0.2">
      <c r="A250" s="217"/>
      <c r="B250" s="218"/>
      <c r="C250" s="249" t="s">
        <v>784</v>
      </c>
      <c r="D250" s="226"/>
      <c r="E250" s="227">
        <v>21</v>
      </c>
      <c r="F250" s="221"/>
      <c r="G250" s="221"/>
      <c r="H250" s="221"/>
      <c r="I250" s="221"/>
      <c r="J250" s="221"/>
      <c r="K250" s="221"/>
      <c r="L250" s="221"/>
      <c r="M250" s="221"/>
      <c r="N250" s="220"/>
      <c r="O250" s="220"/>
      <c r="P250" s="220"/>
      <c r="Q250" s="220"/>
      <c r="R250" s="221"/>
      <c r="S250" s="221"/>
      <c r="T250" s="221"/>
      <c r="U250" s="221"/>
      <c r="V250" s="221"/>
      <c r="W250" s="221"/>
      <c r="X250" s="221"/>
      <c r="Y250" s="221"/>
      <c r="Z250" s="210"/>
      <c r="AA250" s="210"/>
      <c r="AB250" s="210"/>
      <c r="AC250" s="210"/>
      <c r="AD250" s="210"/>
      <c r="AE250" s="210"/>
      <c r="AF250" s="210"/>
      <c r="AG250" s="210" t="s">
        <v>222</v>
      </c>
      <c r="AH250" s="210">
        <v>0</v>
      </c>
      <c r="AI250" s="210"/>
      <c r="AJ250" s="210"/>
      <c r="AK250" s="210"/>
      <c r="AL250" s="210"/>
      <c r="AM250" s="210"/>
      <c r="AN250" s="210"/>
      <c r="AO250" s="210"/>
      <c r="AP250" s="210"/>
      <c r="AQ250" s="210"/>
      <c r="AR250" s="210"/>
      <c r="AS250" s="210"/>
      <c r="AT250" s="210"/>
      <c r="AU250" s="210"/>
      <c r="AV250" s="210"/>
      <c r="AW250" s="210"/>
      <c r="AX250" s="210"/>
      <c r="AY250" s="210"/>
      <c r="AZ250" s="210"/>
      <c r="BA250" s="210"/>
      <c r="BB250" s="210"/>
      <c r="BC250" s="210"/>
      <c r="BD250" s="210"/>
      <c r="BE250" s="210"/>
      <c r="BF250" s="210"/>
      <c r="BG250" s="210"/>
      <c r="BH250" s="210"/>
    </row>
    <row r="251" spans="1:60" outlineLevel="1" x14ac:dyDescent="0.2">
      <c r="A251" s="236">
        <v>86</v>
      </c>
      <c r="B251" s="237" t="s">
        <v>796</v>
      </c>
      <c r="C251" s="247" t="s">
        <v>797</v>
      </c>
      <c r="D251" s="238" t="s">
        <v>297</v>
      </c>
      <c r="E251" s="239">
        <v>59.52</v>
      </c>
      <c r="F251" s="240"/>
      <c r="G251" s="241">
        <f>ROUND(E251*F251,2)</f>
        <v>0</v>
      </c>
      <c r="H251" s="240"/>
      <c r="I251" s="241">
        <f>ROUND(E251*H251,2)</f>
        <v>0</v>
      </c>
      <c r="J251" s="240"/>
      <c r="K251" s="241">
        <f>ROUND(E251*J251,2)</f>
        <v>0</v>
      </c>
      <c r="L251" s="241">
        <v>21</v>
      </c>
      <c r="M251" s="241">
        <f>G251*(1+L251/100)</f>
        <v>0</v>
      </c>
      <c r="N251" s="239">
        <v>0</v>
      </c>
      <c r="O251" s="239">
        <f>ROUND(E251*N251,2)</f>
        <v>0</v>
      </c>
      <c r="P251" s="239">
        <v>0</v>
      </c>
      <c r="Q251" s="239">
        <f>ROUND(E251*P251,2)</f>
        <v>0</v>
      </c>
      <c r="R251" s="241"/>
      <c r="S251" s="241" t="s">
        <v>238</v>
      </c>
      <c r="T251" s="242" t="s">
        <v>216</v>
      </c>
      <c r="U251" s="221">
        <v>0</v>
      </c>
      <c r="V251" s="221">
        <f>ROUND(E251*U251,2)</f>
        <v>0</v>
      </c>
      <c r="W251" s="221"/>
      <c r="X251" s="221" t="s">
        <v>217</v>
      </c>
      <c r="Y251" s="221" t="s">
        <v>218</v>
      </c>
      <c r="Z251" s="210"/>
      <c r="AA251" s="210"/>
      <c r="AB251" s="210"/>
      <c r="AC251" s="210"/>
      <c r="AD251" s="210"/>
      <c r="AE251" s="210"/>
      <c r="AF251" s="210"/>
      <c r="AG251" s="210" t="s">
        <v>234</v>
      </c>
      <c r="AH251" s="210"/>
      <c r="AI251" s="210"/>
      <c r="AJ251" s="210"/>
      <c r="AK251" s="210"/>
      <c r="AL251" s="210"/>
      <c r="AM251" s="210"/>
      <c r="AN251" s="210"/>
      <c r="AO251" s="210"/>
      <c r="AP251" s="210"/>
      <c r="AQ251" s="210"/>
      <c r="AR251" s="210"/>
      <c r="AS251" s="210"/>
      <c r="AT251" s="210"/>
      <c r="AU251" s="210"/>
      <c r="AV251" s="210"/>
      <c r="AW251" s="210"/>
      <c r="AX251" s="210"/>
      <c r="AY251" s="210"/>
      <c r="AZ251" s="210"/>
      <c r="BA251" s="210"/>
      <c r="BB251" s="210"/>
      <c r="BC251" s="210"/>
      <c r="BD251" s="210"/>
      <c r="BE251" s="210"/>
      <c r="BF251" s="210"/>
      <c r="BG251" s="210"/>
      <c r="BH251" s="210"/>
    </row>
    <row r="252" spans="1:60" outlineLevel="2" x14ac:dyDescent="0.2">
      <c r="A252" s="217"/>
      <c r="B252" s="218"/>
      <c r="C252" s="249" t="s">
        <v>787</v>
      </c>
      <c r="D252" s="226"/>
      <c r="E252" s="227">
        <v>59.52</v>
      </c>
      <c r="F252" s="221"/>
      <c r="G252" s="221"/>
      <c r="H252" s="221"/>
      <c r="I252" s="221"/>
      <c r="J252" s="221"/>
      <c r="K252" s="221"/>
      <c r="L252" s="221"/>
      <c r="M252" s="221"/>
      <c r="N252" s="220"/>
      <c r="O252" s="220"/>
      <c r="P252" s="220"/>
      <c r="Q252" s="220"/>
      <c r="R252" s="221"/>
      <c r="S252" s="221"/>
      <c r="T252" s="221"/>
      <c r="U252" s="221"/>
      <c r="V252" s="221"/>
      <c r="W252" s="221"/>
      <c r="X252" s="221"/>
      <c r="Y252" s="221"/>
      <c r="Z252" s="210"/>
      <c r="AA252" s="210"/>
      <c r="AB252" s="210"/>
      <c r="AC252" s="210"/>
      <c r="AD252" s="210"/>
      <c r="AE252" s="210"/>
      <c r="AF252" s="210"/>
      <c r="AG252" s="210" t="s">
        <v>222</v>
      </c>
      <c r="AH252" s="210">
        <v>0</v>
      </c>
      <c r="AI252" s="210"/>
      <c r="AJ252" s="210"/>
      <c r="AK252" s="210"/>
      <c r="AL252" s="210"/>
      <c r="AM252" s="210"/>
      <c r="AN252" s="210"/>
      <c r="AO252" s="210"/>
      <c r="AP252" s="210"/>
      <c r="AQ252" s="210"/>
      <c r="AR252" s="210"/>
      <c r="AS252" s="210"/>
      <c r="AT252" s="210"/>
      <c r="AU252" s="210"/>
      <c r="AV252" s="210"/>
      <c r="AW252" s="210"/>
      <c r="AX252" s="210"/>
      <c r="AY252" s="210"/>
      <c r="AZ252" s="210"/>
      <c r="BA252" s="210"/>
      <c r="BB252" s="210"/>
      <c r="BC252" s="210"/>
      <c r="BD252" s="210"/>
      <c r="BE252" s="210"/>
      <c r="BF252" s="210"/>
      <c r="BG252" s="210"/>
      <c r="BH252" s="210"/>
    </row>
    <row r="253" spans="1:60" outlineLevel="1" x14ac:dyDescent="0.2">
      <c r="A253" s="236">
        <v>87</v>
      </c>
      <c r="B253" s="237" t="s">
        <v>304</v>
      </c>
      <c r="C253" s="247" t="s">
        <v>305</v>
      </c>
      <c r="D253" s="238" t="s">
        <v>297</v>
      </c>
      <c r="E253" s="239">
        <v>13.2</v>
      </c>
      <c r="F253" s="240"/>
      <c r="G253" s="241">
        <f>ROUND(E253*F253,2)</f>
        <v>0</v>
      </c>
      <c r="H253" s="240"/>
      <c r="I253" s="241">
        <f>ROUND(E253*H253,2)</f>
        <v>0</v>
      </c>
      <c r="J253" s="240"/>
      <c r="K253" s="241">
        <f>ROUND(E253*J253,2)</f>
        <v>0</v>
      </c>
      <c r="L253" s="241">
        <v>21</v>
      </c>
      <c r="M253" s="241">
        <f>G253*(1+L253/100)</f>
        <v>0</v>
      </c>
      <c r="N253" s="239">
        <v>6.3499999999999997E-3</v>
      </c>
      <c r="O253" s="239">
        <f>ROUND(E253*N253,2)</f>
        <v>0.08</v>
      </c>
      <c r="P253" s="239">
        <v>0</v>
      </c>
      <c r="Q253" s="239">
        <f>ROUND(E253*P253,2)</f>
        <v>0</v>
      </c>
      <c r="R253" s="241"/>
      <c r="S253" s="241" t="s">
        <v>238</v>
      </c>
      <c r="T253" s="242" t="s">
        <v>216</v>
      </c>
      <c r="U253" s="221">
        <v>0</v>
      </c>
      <c r="V253" s="221">
        <f>ROUND(E253*U253,2)</f>
        <v>0</v>
      </c>
      <c r="W253" s="221"/>
      <c r="X253" s="221" t="s">
        <v>217</v>
      </c>
      <c r="Y253" s="221" t="s">
        <v>218</v>
      </c>
      <c r="Z253" s="210"/>
      <c r="AA253" s="210"/>
      <c r="AB253" s="210"/>
      <c r="AC253" s="210"/>
      <c r="AD253" s="210"/>
      <c r="AE253" s="210"/>
      <c r="AF253" s="210"/>
      <c r="AG253" s="210" t="s">
        <v>234</v>
      </c>
      <c r="AH253" s="210"/>
      <c r="AI253" s="210"/>
      <c r="AJ253" s="210"/>
      <c r="AK253" s="210"/>
      <c r="AL253" s="210"/>
      <c r="AM253" s="210"/>
      <c r="AN253" s="210"/>
      <c r="AO253" s="210"/>
      <c r="AP253" s="210"/>
      <c r="AQ253" s="210"/>
      <c r="AR253" s="210"/>
      <c r="AS253" s="210"/>
      <c r="AT253" s="210"/>
      <c r="AU253" s="210"/>
      <c r="AV253" s="210"/>
      <c r="AW253" s="210"/>
      <c r="AX253" s="210"/>
      <c r="AY253" s="210"/>
      <c r="AZ253" s="210"/>
      <c r="BA253" s="210"/>
      <c r="BB253" s="210"/>
      <c r="BC253" s="210"/>
      <c r="BD253" s="210"/>
      <c r="BE253" s="210"/>
      <c r="BF253" s="210"/>
      <c r="BG253" s="210"/>
      <c r="BH253" s="210"/>
    </row>
    <row r="254" spans="1:60" outlineLevel="2" x14ac:dyDescent="0.2">
      <c r="A254" s="217"/>
      <c r="B254" s="218"/>
      <c r="C254" s="248" t="s">
        <v>798</v>
      </c>
      <c r="D254" s="243"/>
      <c r="E254" s="243"/>
      <c r="F254" s="243"/>
      <c r="G254" s="243"/>
      <c r="H254" s="221"/>
      <c r="I254" s="221"/>
      <c r="J254" s="221"/>
      <c r="K254" s="221"/>
      <c r="L254" s="221"/>
      <c r="M254" s="221"/>
      <c r="N254" s="220"/>
      <c r="O254" s="220"/>
      <c r="P254" s="220"/>
      <c r="Q254" s="220"/>
      <c r="R254" s="221"/>
      <c r="S254" s="221"/>
      <c r="T254" s="221"/>
      <c r="U254" s="221"/>
      <c r="V254" s="221"/>
      <c r="W254" s="221"/>
      <c r="X254" s="221"/>
      <c r="Y254" s="221"/>
      <c r="Z254" s="210"/>
      <c r="AA254" s="210"/>
      <c r="AB254" s="210"/>
      <c r="AC254" s="210"/>
      <c r="AD254" s="210"/>
      <c r="AE254" s="210"/>
      <c r="AF254" s="210"/>
      <c r="AG254" s="210" t="s">
        <v>221</v>
      </c>
      <c r="AH254" s="210"/>
      <c r="AI254" s="210"/>
      <c r="AJ254" s="210"/>
      <c r="AK254" s="210"/>
      <c r="AL254" s="210"/>
      <c r="AM254" s="210"/>
      <c r="AN254" s="210"/>
      <c r="AO254" s="210"/>
      <c r="AP254" s="210"/>
      <c r="AQ254" s="210"/>
      <c r="AR254" s="210"/>
      <c r="AS254" s="210"/>
      <c r="AT254" s="210"/>
      <c r="AU254" s="210"/>
      <c r="AV254" s="210"/>
      <c r="AW254" s="210"/>
      <c r="AX254" s="210"/>
      <c r="AY254" s="210"/>
      <c r="AZ254" s="210"/>
      <c r="BA254" s="210"/>
      <c r="BB254" s="210"/>
      <c r="BC254" s="210"/>
      <c r="BD254" s="210"/>
      <c r="BE254" s="210"/>
      <c r="BF254" s="210"/>
      <c r="BG254" s="210"/>
      <c r="BH254" s="210"/>
    </row>
    <row r="255" spans="1:60" outlineLevel="2" x14ac:dyDescent="0.2">
      <c r="A255" s="217"/>
      <c r="B255" s="218"/>
      <c r="C255" s="249" t="s">
        <v>799</v>
      </c>
      <c r="D255" s="226"/>
      <c r="E255" s="227">
        <v>13.2</v>
      </c>
      <c r="F255" s="221"/>
      <c r="G255" s="221"/>
      <c r="H255" s="221"/>
      <c r="I255" s="221"/>
      <c r="J255" s="221"/>
      <c r="K255" s="221"/>
      <c r="L255" s="221"/>
      <c r="M255" s="221"/>
      <c r="N255" s="220"/>
      <c r="O255" s="220"/>
      <c r="P255" s="220"/>
      <c r="Q255" s="220"/>
      <c r="R255" s="221"/>
      <c r="S255" s="221"/>
      <c r="T255" s="221"/>
      <c r="U255" s="221"/>
      <c r="V255" s="221"/>
      <c r="W255" s="221"/>
      <c r="X255" s="221"/>
      <c r="Y255" s="221"/>
      <c r="Z255" s="210"/>
      <c r="AA255" s="210"/>
      <c r="AB255" s="210"/>
      <c r="AC255" s="210"/>
      <c r="AD255" s="210"/>
      <c r="AE255" s="210"/>
      <c r="AF255" s="210"/>
      <c r="AG255" s="210" t="s">
        <v>222</v>
      </c>
      <c r="AH255" s="210">
        <v>0</v>
      </c>
      <c r="AI255" s="210"/>
      <c r="AJ255" s="210"/>
      <c r="AK255" s="210"/>
      <c r="AL255" s="210"/>
      <c r="AM255" s="210"/>
      <c r="AN255" s="210"/>
      <c r="AO255" s="210"/>
      <c r="AP255" s="210"/>
      <c r="AQ255" s="210"/>
      <c r="AR255" s="210"/>
      <c r="AS255" s="210"/>
      <c r="AT255" s="210"/>
      <c r="AU255" s="210"/>
      <c r="AV255" s="210"/>
      <c r="AW255" s="210"/>
      <c r="AX255" s="210"/>
      <c r="AY255" s="210"/>
      <c r="AZ255" s="210"/>
      <c r="BA255" s="210"/>
      <c r="BB255" s="210"/>
      <c r="BC255" s="210"/>
      <c r="BD255" s="210"/>
      <c r="BE255" s="210"/>
      <c r="BF255" s="210"/>
      <c r="BG255" s="210"/>
      <c r="BH255" s="210"/>
    </row>
    <row r="256" spans="1:60" outlineLevel="1" x14ac:dyDescent="0.2">
      <c r="A256" s="236">
        <v>88</v>
      </c>
      <c r="B256" s="237" t="s">
        <v>800</v>
      </c>
      <c r="C256" s="247" t="s">
        <v>801</v>
      </c>
      <c r="D256" s="238" t="s">
        <v>310</v>
      </c>
      <c r="E256" s="239">
        <v>75.129599999999996</v>
      </c>
      <c r="F256" s="240"/>
      <c r="G256" s="241">
        <f>ROUND(E256*F256,2)</f>
        <v>0</v>
      </c>
      <c r="H256" s="240"/>
      <c r="I256" s="241">
        <f>ROUND(E256*H256,2)</f>
        <v>0</v>
      </c>
      <c r="J256" s="240"/>
      <c r="K256" s="241">
        <f>ROUND(E256*J256,2)</f>
        <v>0</v>
      </c>
      <c r="L256" s="241">
        <v>21</v>
      </c>
      <c r="M256" s="241">
        <f>G256*(1+L256/100)</f>
        <v>0</v>
      </c>
      <c r="N256" s="239">
        <v>7.3499999999999998E-3</v>
      </c>
      <c r="O256" s="239">
        <f>ROUND(E256*N256,2)</f>
        <v>0.55000000000000004</v>
      </c>
      <c r="P256" s="239">
        <v>0</v>
      </c>
      <c r="Q256" s="239">
        <f>ROUND(E256*P256,2)</f>
        <v>0</v>
      </c>
      <c r="R256" s="241"/>
      <c r="S256" s="241" t="s">
        <v>238</v>
      </c>
      <c r="T256" s="242" t="s">
        <v>216</v>
      </c>
      <c r="U256" s="221">
        <v>0</v>
      </c>
      <c r="V256" s="221">
        <f>ROUND(E256*U256,2)</f>
        <v>0</v>
      </c>
      <c r="W256" s="221"/>
      <c r="X256" s="221" t="s">
        <v>217</v>
      </c>
      <c r="Y256" s="221" t="s">
        <v>218</v>
      </c>
      <c r="Z256" s="210"/>
      <c r="AA256" s="210"/>
      <c r="AB256" s="210"/>
      <c r="AC256" s="210"/>
      <c r="AD256" s="210"/>
      <c r="AE256" s="210"/>
      <c r="AF256" s="210"/>
      <c r="AG256" s="210" t="s">
        <v>234</v>
      </c>
      <c r="AH256" s="210"/>
      <c r="AI256" s="210"/>
      <c r="AJ256" s="210"/>
      <c r="AK256" s="210"/>
      <c r="AL256" s="210"/>
      <c r="AM256" s="210"/>
      <c r="AN256" s="210"/>
      <c r="AO256" s="210"/>
      <c r="AP256" s="210"/>
      <c r="AQ256" s="210"/>
      <c r="AR256" s="210"/>
      <c r="AS256" s="210"/>
      <c r="AT256" s="210"/>
      <c r="AU256" s="210"/>
      <c r="AV256" s="210"/>
      <c r="AW256" s="210"/>
      <c r="AX256" s="210"/>
      <c r="AY256" s="210"/>
      <c r="AZ256" s="210"/>
      <c r="BA256" s="210"/>
      <c r="BB256" s="210"/>
      <c r="BC256" s="210"/>
      <c r="BD256" s="210"/>
      <c r="BE256" s="210"/>
      <c r="BF256" s="210"/>
      <c r="BG256" s="210"/>
      <c r="BH256" s="210"/>
    </row>
    <row r="257" spans="1:60" outlineLevel="2" x14ac:dyDescent="0.2">
      <c r="A257" s="217"/>
      <c r="B257" s="218"/>
      <c r="C257" s="249" t="s">
        <v>802</v>
      </c>
      <c r="D257" s="226"/>
      <c r="E257" s="227">
        <v>75.13</v>
      </c>
      <c r="F257" s="221"/>
      <c r="G257" s="221"/>
      <c r="H257" s="221"/>
      <c r="I257" s="221"/>
      <c r="J257" s="221"/>
      <c r="K257" s="221"/>
      <c r="L257" s="221"/>
      <c r="M257" s="221"/>
      <c r="N257" s="220"/>
      <c r="O257" s="220"/>
      <c r="P257" s="220"/>
      <c r="Q257" s="220"/>
      <c r="R257" s="221"/>
      <c r="S257" s="221"/>
      <c r="T257" s="221"/>
      <c r="U257" s="221"/>
      <c r="V257" s="221"/>
      <c r="W257" s="221"/>
      <c r="X257" s="221"/>
      <c r="Y257" s="221"/>
      <c r="Z257" s="210"/>
      <c r="AA257" s="210"/>
      <c r="AB257" s="210"/>
      <c r="AC257" s="210"/>
      <c r="AD257" s="210"/>
      <c r="AE257" s="210"/>
      <c r="AF257" s="210"/>
      <c r="AG257" s="210" t="s">
        <v>222</v>
      </c>
      <c r="AH257" s="210">
        <v>0</v>
      </c>
      <c r="AI257" s="210"/>
      <c r="AJ257" s="210"/>
      <c r="AK257" s="210"/>
      <c r="AL257" s="210"/>
      <c r="AM257" s="210"/>
      <c r="AN257" s="210"/>
      <c r="AO257" s="210"/>
      <c r="AP257" s="210"/>
      <c r="AQ257" s="210"/>
      <c r="AR257" s="210"/>
      <c r="AS257" s="210"/>
      <c r="AT257" s="210"/>
      <c r="AU257" s="210"/>
      <c r="AV257" s="210"/>
      <c r="AW257" s="210"/>
      <c r="AX257" s="210"/>
      <c r="AY257" s="210"/>
      <c r="AZ257" s="210"/>
      <c r="BA257" s="210"/>
      <c r="BB257" s="210"/>
      <c r="BC257" s="210"/>
      <c r="BD257" s="210"/>
      <c r="BE257" s="210"/>
      <c r="BF257" s="210"/>
      <c r="BG257" s="210"/>
      <c r="BH257" s="210"/>
    </row>
    <row r="258" spans="1:60" outlineLevel="1" x14ac:dyDescent="0.2">
      <c r="A258" s="236">
        <v>89</v>
      </c>
      <c r="B258" s="237" t="s">
        <v>803</v>
      </c>
      <c r="C258" s="247" t="s">
        <v>804</v>
      </c>
      <c r="D258" s="238" t="s">
        <v>310</v>
      </c>
      <c r="E258" s="239">
        <v>75.129599999999996</v>
      </c>
      <c r="F258" s="240"/>
      <c r="G258" s="241">
        <f>ROUND(E258*F258,2)</f>
        <v>0</v>
      </c>
      <c r="H258" s="240"/>
      <c r="I258" s="241">
        <f>ROUND(E258*H258,2)</f>
        <v>0</v>
      </c>
      <c r="J258" s="240"/>
      <c r="K258" s="241">
        <f>ROUND(E258*J258,2)</f>
        <v>0</v>
      </c>
      <c r="L258" s="241">
        <v>21</v>
      </c>
      <c r="M258" s="241">
        <f>G258*(1+L258/100)</f>
        <v>0</v>
      </c>
      <c r="N258" s="239">
        <v>0</v>
      </c>
      <c r="O258" s="239">
        <f>ROUND(E258*N258,2)</f>
        <v>0</v>
      </c>
      <c r="P258" s="239">
        <v>0</v>
      </c>
      <c r="Q258" s="239">
        <f>ROUND(E258*P258,2)</f>
        <v>0</v>
      </c>
      <c r="R258" s="241"/>
      <c r="S258" s="241" t="s">
        <v>238</v>
      </c>
      <c r="T258" s="242" t="s">
        <v>216</v>
      </c>
      <c r="U258" s="221">
        <v>0</v>
      </c>
      <c r="V258" s="221">
        <f>ROUND(E258*U258,2)</f>
        <v>0</v>
      </c>
      <c r="W258" s="221"/>
      <c r="X258" s="221" t="s">
        <v>217</v>
      </c>
      <c r="Y258" s="221" t="s">
        <v>218</v>
      </c>
      <c r="Z258" s="210"/>
      <c r="AA258" s="210"/>
      <c r="AB258" s="210"/>
      <c r="AC258" s="210"/>
      <c r="AD258" s="210"/>
      <c r="AE258" s="210"/>
      <c r="AF258" s="210"/>
      <c r="AG258" s="210" t="s">
        <v>234</v>
      </c>
      <c r="AH258" s="210"/>
      <c r="AI258" s="210"/>
      <c r="AJ258" s="210"/>
      <c r="AK258" s="210"/>
      <c r="AL258" s="210"/>
      <c r="AM258" s="210"/>
      <c r="AN258" s="210"/>
      <c r="AO258" s="210"/>
      <c r="AP258" s="210"/>
      <c r="AQ258" s="210"/>
      <c r="AR258" s="210"/>
      <c r="AS258" s="210"/>
      <c r="AT258" s="210"/>
      <c r="AU258" s="210"/>
      <c r="AV258" s="210"/>
      <c r="AW258" s="210"/>
      <c r="AX258" s="210"/>
      <c r="AY258" s="210"/>
      <c r="AZ258" s="210"/>
      <c r="BA258" s="210"/>
      <c r="BB258" s="210"/>
      <c r="BC258" s="210"/>
      <c r="BD258" s="210"/>
      <c r="BE258" s="210"/>
      <c r="BF258" s="210"/>
      <c r="BG258" s="210"/>
      <c r="BH258" s="210"/>
    </row>
    <row r="259" spans="1:60" outlineLevel="2" x14ac:dyDescent="0.2">
      <c r="A259" s="217"/>
      <c r="B259" s="218"/>
      <c r="C259" s="249" t="s">
        <v>802</v>
      </c>
      <c r="D259" s="226"/>
      <c r="E259" s="227">
        <v>75.13</v>
      </c>
      <c r="F259" s="221"/>
      <c r="G259" s="221"/>
      <c r="H259" s="221"/>
      <c r="I259" s="221"/>
      <c r="J259" s="221"/>
      <c r="K259" s="221"/>
      <c r="L259" s="221"/>
      <c r="M259" s="221"/>
      <c r="N259" s="220"/>
      <c r="O259" s="220"/>
      <c r="P259" s="220"/>
      <c r="Q259" s="220"/>
      <c r="R259" s="221"/>
      <c r="S259" s="221"/>
      <c r="T259" s="221"/>
      <c r="U259" s="221"/>
      <c r="V259" s="221"/>
      <c r="W259" s="221"/>
      <c r="X259" s="221"/>
      <c r="Y259" s="221"/>
      <c r="Z259" s="210"/>
      <c r="AA259" s="210"/>
      <c r="AB259" s="210"/>
      <c r="AC259" s="210"/>
      <c r="AD259" s="210"/>
      <c r="AE259" s="210"/>
      <c r="AF259" s="210"/>
      <c r="AG259" s="210" t="s">
        <v>222</v>
      </c>
      <c r="AH259" s="210">
        <v>0</v>
      </c>
      <c r="AI259" s="210"/>
      <c r="AJ259" s="210"/>
      <c r="AK259" s="210"/>
      <c r="AL259" s="210"/>
      <c r="AM259" s="210"/>
      <c r="AN259" s="210"/>
      <c r="AO259" s="210"/>
      <c r="AP259" s="210"/>
      <c r="AQ259" s="210"/>
      <c r="AR259" s="210"/>
      <c r="AS259" s="210"/>
      <c r="AT259" s="210"/>
      <c r="AU259" s="210"/>
      <c r="AV259" s="210"/>
      <c r="AW259" s="210"/>
      <c r="AX259" s="210"/>
      <c r="AY259" s="210"/>
      <c r="AZ259" s="210"/>
      <c r="BA259" s="210"/>
      <c r="BB259" s="210"/>
      <c r="BC259" s="210"/>
      <c r="BD259" s="210"/>
      <c r="BE259" s="210"/>
      <c r="BF259" s="210"/>
      <c r="BG259" s="210"/>
      <c r="BH259" s="210"/>
    </row>
    <row r="260" spans="1:60" outlineLevel="1" x14ac:dyDescent="0.2">
      <c r="A260" s="236">
        <v>90</v>
      </c>
      <c r="B260" s="237" t="s">
        <v>312</v>
      </c>
      <c r="C260" s="247" t="s">
        <v>313</v>
      </c>
      <c r="D260" s="238" t="s">
        <v>310</v>
      </c>
      <c r="E260" s="239">
        <v>150.25919999999999</v>
      </c>
      <c r="F260" s="240"/>
      <c r="G260" s="241">
        <f>ROUND(E260*F260,2)</f>
        <v>0</v>
      </c>
      <c r="H260" s="240"/>
      <c r="I260" s="241">
        <f>ROUND(E260*H260,2)</f>
        <v>0</v>
      </c>
      <c r="J260" s="240"/>
      <c r="K260" s="241">
        <f>ROUND(E260*J260,2)</f>
        <v>0</v>
      </c>
      <c r="L260" s="241">
        <v>21</v>
      </c>
      <c r="M260" s="241">
        <f>G260*(1+L260/100)</f>
        <v>0</v>
      </c>
      <c r="N260" s="239">
        <v>1.2E-4</v>
      </c>
      <c r="O260" s="239">
        <f>ROUND(E260*N260,2)</f>
        <v>0.02</v>
      </c>
      <c r="P260" s="239">
        <v>0</v>
      </c>
      <c r="Q260" s="239">
        <f>ROUND(E260*P260,2)</f>
        <v>0</v>
      </c>
      <c r="R260" s="241"/>
      <c r="S260" s="241" t="s">
        <v>238</v>
      </c>
      <c r="T260" s="242" t="s">
        <v>216</v>
      </c>
      <c r="U260" s="221">
        <v>0</v>
      </c>
      <c r="V260" s="221">
        <f>ROUND(E260*U260,2)</f>
        <v>0</v>
      </c>
      <c r="W260" s="221"/>
      <c r="X260" s="221" t="s">
        <v>217</v>
      </c>
      <c r="Y260" s="221" t="s">
        <v>218</v>
      </c>
      <c r="Z260" s="210"/>
      <c r="AA260" s="210"/>
      <c r="AB260" s="210"/>
      <c r="AC260" s="210"/>
      <c r="AD260" s="210"/>
      <c r="AE260" s="210"/>
      <c r="AF260" s="210"/>
      <c r="AG260" s="210" t="s">
        <v>234</v>
      </c>
      <c r="AH260" s="210"/>
      <c r="AI260" s="210"/>
      <c r="AJ260" s="210"/>
      <c r="AK260" s="210"/>
      <c r="AL260" s="210"/>
      <c r="AM260" s="210"/>
      <c r="AN260" s="210"/>
      <c r="AO260" s="210"/>
      <c r="AP260" s="210"/>
      <c r="AQ260" s="210"/>
      <c r="AR260" s="210"/>
      <c r="AS260" s="210"/>
      <c r="AT260" s="210"/>
      <c r="AU260" s="210"/>
      <c r="AV260" s="210"/>
      <c r="AW260" s="210"/>
      <c r="AX260" s="210"/>
      <c r="AY260" s="210"/>
      <c r="AZ260" s="210"/>
      <c r="BA260" s="210"/>
      <c r="BB260" s="210"/>
      <c r="BC260" s="210"/>
      <c r="BD260" s="210"/>
      <c r="BE260" s="210"/>
      <c r="BF260" s="210"/>
      <c r="BG260" s="210"/>
      <c r="BH260" s="210"/>
    </row>
    <row r="261" spans="1:60" outlineLevel="2" x14ac:dyDescent="0.2">
      <c r="A261" s="217"/>
      <c r="B261" s="218"/>
      <c r="C261" s="249" t="s">
        <v>805</v>
      </c>
      <c r="D261" s="226"/>
      <c r="E261" s="227">
        <v>150.26</v>
      </c>
      <c r="F261" s="221"/>
      <c r="G261" s="221"/>
      <c r="H261" s="221"/>
      <c r="I261" s="221"/>
      <c r="J261" s="221"/>
      <c r="K261" s="221"/>
      <c r="L261" s="221"/>
      <c r="M261" s="221"/>
      <c r="N261" s="220"/>
      <c r="O261" s="220"/>
      <c r="P261" s="220"/>
      <c r="Q261" s="220"/>
      <c r="R261" s="221"/>
      <c r="S261" s="221"/>
      <c r="T261" s="221"/>
      <c r="U261" s="221"/>
      <c r="V261" s="221"/>
      <c r="W261" s="221"/>
      <c r="X261" s="221"/>
      <c r="Y261" s="221"/>
      <c r="Z261" s="210"/>
      <c r="AA261" s="210"/>
      <c r="AB261" s="210"/>
      <c r="AC261" s="210"/>
      <c r="AD261" s="210"/>
      <c r="AE261" s="210"/>
      <c r="AF261" s="210"/>
      <c r="AG261" s="210" t="s">
        <v>222</v>
      </c>
      <c r="AH261" s="210">
        <v>0</v>
      </c>
      <c r="AI261" s="210"/>
      <c r="AJ261" s="210"/>
      <c r="AK261" s="210"/>
      <c r="AL261" s="210"/>
      <c r="AM261" s="210"/>
      <c r="AN261" s="210"/>
      <c r="AO261" s="210"/>
      <c r="AP261" s="210"/>
      <c r="AQ261" s="210"/>
      <c r="AR261" s="210"/>
      <c r="AS261" s="210"/>
      <c r="AT261" s="210"/>
      <c r="AU261" s="210"/>
      <c r="AV261" s="210"/>
      <c r="AW261" s="210"/>
      <c r="AX261" s="210"/>
      <c r="AY261" s="210"/>
      <c r="AZ261" s="210"/>
      <c r="BA261" s="210"/>
      <c r="BB261" s="210"/>
      <c r="BC261" s="210"/>
      <c r="BD261" s="210"/>
      <c r="BE261" s="210"/>
      <c r="BF261" s="210"/>
      <c r="BG261" s="210"/>
      <c r="BH261" s="210"/>
    </row>
    <row r="262" spans="1:60" outlineLevel="1" x14ac:dyDescent="0.2">
      <c r="A262" s="236">
        <v>91</v>
      </c>
      <c r="B262" s="237" t="s">
        <v>806</v>
      </c>
      <c r="C262" s="247" t="s">
        <v>807</v>
      </c>
      <c r="D262" s="238" t="s">
        <v>310</v>
      </c>
      <c r="E262" s="239">
        <v>75.129599999999996</v>
      </c>
      <c r="F262" s="240"/>
      <c r="G262" s="241">
        <f>ROUND(E262*F262,2)</f>
        <v>0</v>
      </c>
      <c r="H262" s="240"/>
      <c r="I262" s="241">
        <f>ROUND(E262*H262,2)</f>
        <v>0</v>
      </c>
      <c r="J262" s="240"/>
      <c r="K262" s="241">
        <f>ROUND(E262*J262,2)</f>
        <v>0</v>
      </c>
      <c r="L262" s="241">
        <v>21</v>
      </c>
      <c r="M262" s="241">
        <f>G262*(1+L262/100)</f>
        <v>0</v>
      </c>
      <c r="N262" s="239">
        <v>0</v>
      </c>
      <c r="O262" s="239">
        <f>ROUND(E262*N262,2)</f>
        <v>0</v>
      </c>
      <c r="P262" s="239">
        <v>0</v>
      </c>
      <c r="Q262" s="239">
        <f>ROUND(E262*P262,2)</f>
        <v>0</v>
      </c>
      <c r="R262" s="241"/>
      <c r="S262" s="241" t="s">
        <v>238</v>
      </c>
      <c r="T262" s="242" t="s">
        <v>216</v>
      </c>
      <c r="U262" s="221">
        <v>0</v>
      </c>
      <c r="V262" s="221">
        <f>ROUND(E262*U262,2)</f>
        <v>0</v>
      </c>
      <c r="W262" s="221"/>
      <c r="X262" s="221" t="s">
        <v>217</v>
      </c>
      <c r="Y262" s="221" t="s">
        <v>218</v>
      </c>
      <c r="Z262" s="210"/>
      <c r="AA262" s="210"/>
      <c r="AB262" s="210"/>
      <c r="AC262" s="210"/>
      <c r="AD262" s="210"/>
      <c r="AE262" s="210"/>
      <c r="AF262" s="210"/>
      <c r="AG262" s="210" t="s">
        <v>234</v>
      </c>
      <c r="AH262" s="210"/>
      <c r="AI262" s="210"/>
      <c r="AJ262" s="210"/>
      <c r="AK262" s="210"/>
      <c r="AL262" s="210"/>
      <c r="AM262" s="210"/>
      <c r="AN262" s="210"/>
      <c r="AO262" s="210"/>
      <c r="AP262" s="210"/>
      <c r="AQ262" s="210"/>
      <c r="AR262" s="210"/>
      <c r="AS262" s="210"/>
      <c r="AT262" s="210"/>
      <c r="AU262" s="210"/>
      <c r="AV262" s="210"/>
      <c r="AW262" s="210"/>
      <c r="AX262" s="210"/>
      <c r="AY262" s="210"/>
      <c r="AZ262" s="210"/>
      <c r="BA262" s="210"/>
      <c r="BB262" s="210"/>
      <c r="BC262" s="210"/>
      <c r="BD262" s="210"/>
      <c r="BE262" s="210"/>
      <c r="BF262" s="210"/>
      <c r="BG262" s="210"/>
      <c r="BH262" s="210"/>
    </row>
    <row r="263" spans="1:60" outlineLevel="2" x14ac:dyDescent="0.2">
      <c r="A263" s="217"/>
      <c r="B263" s="218"/>
      <c r="C263" s="249" t="s">
        <v>802</v>
      </c>
      <c r="D263" s="226"/>
      <c r="E263" s="227">
        <v>75.13</v>
      </c>
      <c r="F263" s="221"/>
      <c r="G263" s="221"/>
      <c r="H263" s="221"/>
      <c r="I263" s="221"/>
      <c r="J263" s="221"/>
      <c r="K263" s="221"/>
      <c r="L263" s="221"/>
      <c r="M263" s="221"/>
      <c r="N263" s="220"/>
      <c r="O263" s="220"/>
      <c r="P263" s="220"/>
      <c r="Q263" s="220"/>
      <c r="R263" s="221"/>
      <c r="S263" s="221"/>
      <c r="T263" s="221"/>
      <c r="U263" s="221"/>
      <c r="V263" s="221"/>
      <c r="W263" s="221"/>
      <c r="X263" s="221"/>
      <c r="Y263" s="221"/>
      <c r="Z263" s="210"/>
      <c r="AA263" s="210"/>
      <c r="AB263" s="210"/>
      <c r="AC263" s="210"/>
      <c r="AD263" s="210"/>
      <c r="AE263" s="210"/>
      <c r="AF263" s="210"/>
      <c r="AG263" s="210" t="s">
        <v>222</v>
      </c>
      <c r="AH263" s="210">
        <v>0</v>
      </c>
      <c r="AI263" s="210"/>
      <c r="AJ263" s="210"/>
      <c r="AK263" s="210"/>
      <c r="AL263" s="210"/>
      <c r="AM263" s="210"/>
      <c r="AN263" s="210"/>
      <c r="AO263" s="210"/>
      <c r="AP263" s="210"/>
      <c r="AQ263" s="210"/>
      <c r="AR263" s="210"/>
      <c r="AS263" s="210"/>
      <c r="AT263" s="210"/>
      <c r="AU263" s="210"/>
      <c r="AV263" s="210"/>
      <c r="AW263" s="210"/>
      <c r="AX263" s="210"/>
      <c r="AY263" s="210"/>
      <c r="AZ263" s="210"/>
      <c r="BA263" s="210"/>
      <c r="BB263" s="210"/>
      <c r="BC263" s="210"/>
      <c r="BD263" s="210"/>
      <c r="BE263" s="210"/>
      <c r="BF263" s="210"/>
      <c r="BG263" s="210"/>
      <c r="BH263" s="210"/>
    </row>
    <row r="264" spans="1:60" outlineLevel="1" x14ac:dyDescent="0.2">
      <c r="A264" s="236">
        <v>92</v>
      </c>
      <c r="B264" s="237" t="s">
        <v>316</v>
      </c>
      <c r="C264" s="247" t="s">
        <v>317</v>
      </c>
      <c r="D264" s="238" t="s">
        <v>297</v>
      </c>
      <c r="E264" s="239">
        <v>128.48500000000001</v>
      </c>
      <c r="F264" s="240"/>
      <c r="G264" s="241">
        <f>ROUND(E264*F264,2)</f>
        <v>0</v>
      </c>
      <c r="H264" s="240"/>
      <c r="I264" s="241">
        <f>ROUND(E264*H264,2)</f>
        <v>0</v>
      </c>
      <c r="J264" s="240"/>
      <c r="K264" s="241">
        <f>ROUND(E264*J264,2)</f>
        <v>0</v>
      </c>
      <c r="L264" s="241">
        <v>21</v>
      </c>
      <c r="M264" s="241">
        <f>G264*(1+L264/100)</f>
        <v>0</v>
      </c>
      <c r="N264" s="239">
        <v>0</v>
      </c>
      <c r="O264" s="239">
        <f>ROUND(E264*N264,2)</f>
        <v>0</v>
      </c>
      <c r="P264" s="239">
        <v>0</v>
      </c>
      <c r="Q264" s="239">
        <f>ROUND(E264*P264,2)</f>
        <v>0</v>
      </c>
      <c r="R264" s="241"/>
      <c r="S264" s="241" t="s">
        <v>238</v>
      </c>
      <c r="T264" s="242" t="s">
        <v>216</v>
      </c>
      <c r="U264" s="221">
        <v>0</v>
      </c>
      <c r="V264" s="221">
        <f>ROUND(E264*U264,2)</f>
        <v>0</v>
      </c>
      <c r="W264" s="221"/>
      <c r="X264" s="221" t="s">
        <v>217</v>
      </c>
      <c r="Y264" s="221" t="s">
        <v>218</v>
      </c>
      <c r="Z264" s="210"/>
      <c r="AA264" s="210"/>
      <c r="AB264" s="210"/>
      <c r="AC264" s="210"/>
      <c r="AD264" s="210"/>
      <c r="AE264" s="210"/>
      <c r="AF264" s="210"/>
      <c r="AG264" s="210" t="s">
        <v>234</v>
      </c>
      <c r="AH264" s="210"/>
      <c r="AI264" s="210"/>
      <c r="AJ264" s="210"/>
      <c r="AK264" s="210"/>
      <c r="AL264" s="210"/>
      <c r="AM264" s="210"/>
      <c r="AN264" s="210"/>
      <c r="AO264" s="210"/>
      <c r="AP264" s="210"/>
      <c r="AQ264" s="210"/>
      <c r="AR264" s="210"/>
      <c r="AS264" s="210"/>
      <c r="AT264" s="210"/>
      <c r="AU264" s="210"/>
      <c r="AV264" s="210"/>
      <c r="AW264" s="210"/>
      <c r="AX264" s="210"/>
      <c r="AY264" s="210"/>
      <c r="AZ264" s="210"/>
      <c r="BA264" s="210"/>
      <c r="BB264" s="210"/>
      <c r="BC264" s="210"/>
      <c r="BD264" s="210"/>
      <c r="BE264" s="210"/>
      <c r="BF264" s="210"/>
      <c r="BG264" s="210"/>
      <c r="BH264" s="210"/>
    </row>
    <row r="265" spans="1:60" outlineLevel="2" x14ac:dyDescent="0.2">
      <c r="A265" s="217"/>
      <c r="B265" s="218"/>
      <c r="C265" s="249" t="s">
        <v>808</v>
      </c>
      <c r="D265" s="226"/>
      <c r="E265" s="227">
        <v>68.97</v>
      </c>
      <c r="F265" s="221"/>
      <c r="G265" s="221"/>
      <c r="H265" s="221"/>
      <c r="I265" s="221"/>
      <c r="J265" s="221"/>
      <c r="K265" s="221"/>
      <c r="L265" s="221"/>
      <c r="M265" s="221"/>
      <c r="N265" s="220"/>
      <c r="O265" s="220"/>
      <c r="P265" s="220"/>
      <c r="Q265" s="220"/>
      <c r="R265" s="221"/>
      <c r="S265" s="221"/>
      <c r="T265" s="221"/>
      <c r="U265" s="221"/>
      <c r="V265" s="221"/>
      <c r="W265" s="221"/>
      <c r="X265" s="221"/>
      <c r="Y265" s="221"/>
      <c r="Z265" s="210"/>
      <c r="AA265" s="210"/>
      <c r="AB265" s="210"/>
      <c r="AC265" s="210"/>
      <c r="AD265" s="210"/>
      <c r="AE265" s="210"/>
      <c r="AF265" s="210"/>
      <c r="AG265" s="210" t="s">
        <v>222</v>
      </c>
      <c r="AH265" s="210">
        <v>0</v>
      </c>
      <c r="AI265" s="210"/>
      <c r="AJ265" s="210"/>
      <c r="AK265" s="210"/>
      <c r="AL265" s="210"/>
      <c r="AM265" s="210"/>
      <c r="AN265" s="210"/>
      <c r="AO265" s="210"/>
      <c r="AP265" s="210"/>
      <c r="AQ265" s="210"/>
      <c r="AR265" s="210"/>
      <c r="AS265" s="210"/>
      <c r="AT265" s="210"/>
      <c r="AU265" s="210"/>
      <c r="AV265" s="210"/>
      <c r="AW265" s="210"/>
      <c r="AX265" s="210"/>
      <c r="AY265" s="210"/>
      <c r="AZ265" s="210"/>
      <c r="BA265" s="210"/>
      <c r="BB265" s="210"/>
      <c r="BC265" s="210"/>
      <c r="BD265" s="210"/>
      <c r="BE265" s="210"/>
      <c r="BF265" s="210"/>
      <c r="BG265" s="210"/>
      <c r="BH265" s="210"/>
    </row>
    <row r="266" spans="1:60" outlineLevel="3" x14ac:dyDescent="0.2">
      <c r="A266" s="217"/>
      <c r="B266" s="218"/>
      <c r="C266" s="249" t="s">
        <v>809</v>
      </c>
      <c r="D266" s="226"/>
      <c r="E266" s="227">
        <v>59.52</v>
      </c>
      <c r="F266" s="221"/>
      <c r="G266" s="221"/>
      <c r="H266" s="221"/>
      <c r="I266" s="221"/>
      <c r="J266" s="221"/>
      <c r="K266" s="221"/>
      <c r="L266" s="221"/>
      <c r="M266" s="221"/>
      <c r="N266" s="220"/>
      <c r="O266" s="220"/>
      <c r="P266" s="220"/>
      <c r="Q266" s="220"/>
      <c r="R266" s="221"/>
      <c r="S266" s="221"/>
      <c r="T266" s="221"/>
      <c r="U266" s="221"/>
      <c r="V266" s="221"/>
      <c r="W266" s="221"/>
      <c r="X266" s="221"/>
      <c r="Y266" s="221"/>
      <c r="Z266" s="210"/>
      <c r="AA266" s="210"/>
      <c r="AB266" s="210"/>
      <c r="AC266" s="210"/>
      <c r="AD266" s="210"/>
      <c r="AE266" s="210"/>
      <c r="AF266" s="210"/>
      <c r="AG266" s="210" t="s">
        <v>222</v>
      </c>
      <c r="AH266" s="210">
        <v>0</v>
      </c>
      <c r="AI266" s="210"/>
      <c r="AJ266" s="210"/>
      <c r="AK266" s="210"/>
      <c r="AL266" s="210"/>
      <c r="AM266" s="210"/>
      <c r="AN266" s="210"/>
      <c r="AO266" s="210"/>
      <c r="AP266" s="210"/>
      <c r="AQ266" s="210"/>
      <c r="AR266" s="210"/>
      <c r="AS266" s="210"/>
      <c r="AT266" s="210"/>
      <c r="AU266" s="210"/>
      <c r="AV266" s="210"/>
      <c r="AW266" s="210"/>
      <c r="AX266" s="210"/>
      <c r="AY266" s="210"/>
      <c r="AZ266" s="210"/>
      <c r="BA266" s="210"/>
      <c r="BB266" s="210"/>
      <c r="BC266" s="210"/>
      <c r="BD266" s="210"/>
      <c r="BE266" s="210"/>
      <c r="BF266" s="210"/>
      <c r="BG266" s="210"/>
      <c r="BH266" s="210"/>
    </row>
    <row r="267" spans="1:60" outlineLevel="1" x14ac:dyDescent="0.2">
      <c r="A267" s="236">
        <v>93</v>
      </c>
      <c r="B267" s="237" t="s">
        <v>319</v>
      </c>
      <c r="C267" s="247" t="s">
        <v>320</v>
      </c>
      <c r="D267" s="238" t="s">
        <v>297</v>
      </c>
      <c r="E267" s="239">
        <v>256.97000000000003</v>
      </c>
      <c r="F267" s="240"/>
      <c r="G267" s="241">
        <f>ROUND(E267*F267,2)</f>
        <v>0</v>
      </c>
      <c r="H267" s="240"/>
      <c r="I267" s="241">
        <f>ROUND(E267*H267,2)</f>
        <v>0</v>
      </c>
      <c r="J267" s="240"/>
      <c r="K267" s="241">
        <f>ROUND(E267*J267,2)</f>
        <v>0</v>
      </c>
      <c r="L267" s="241">
        <v>21</v>
      </c>
      <c r="M267" s="241">
        <f>G267*(1+L267/100)</f>
        <v>0</v>
      </c>
      <c r="N267" s="239">
        <v>0</v>
      </c>
      <c r="O267" s="239">
        <f>ROUND(E267*N267,2)</f>
        <v>0</v>
      </c>
      <c r="P267" s="239">
        <v>0</v>
      </c>
      <c r="Q267" s="239">
        <f>ROUND(E267*P267,2)</f>
        <v>0</v>
      </c>
      <c r="R267" s="241"/>
      <c r="S267" s="241" t="s">
        <v>238</v>
      </c>
      <c r="T267" s="242" t="s">
        <v>216</v>
      </c>
      <c r="U267" s="221">
        <v>0</v>
      </c>
      <c r="V267" s="221">
        <f>ROUND(E267*U267,2)</f>
        <v>0</v>
      </c>
      <c r="W267" s="221"/>
      <c r="X267" s="221" t="s">
        <v>217</v>
      </c>
      <c r="Y267" s="221" t="s">
        <v>218</v>
      </c>
      <c r="Z267" s="210"/>
      <c r="AA267" s="210"/>
      <c r="AB267" s="210"/>
      <c r="AC267" s="210"/>
      <c r="AD267" s="210"/>
      <c r="AE267" s="210"/>
      <c r="AF267" s="210"/>
      <c r="AG267" s="210" t="s">
        <v>234</v>
      </c>
      <c r="AH267" s="210"/>
      <c r="AI267" s="210"/>
      <c r="AJ267" s="210"/>
      <c r="AK267" s="210"/>
      <c r="AL267" s="210"/>
      <c r="AM267" s="210"/>
      <c r="AN267" s="210"/>
      <c r="AO267" s="210"/>
      <c r="AP267" s="210"/>
      <c r="AQ267" s="210"/>
      <c r="AR267" s="210"/>
      <c r="AS267" s="210"/>
      <c r="AT267" s="210"/>
      <c r="AU267" s="210"/>
      <c r="AV267" s="210"/>
      <c r="AW267" s="210"/>
      <c r="AX267" s="210"/>
      <c r="AY267" s="210"/>
      <c r="AZ267" s="210"/>
      <c r="BA267" s="210"/>
      <c r="BB267" s="210"/>
      <c r="BC267" s="210"/>
      <c r="BD267" s="210"/>
      <c r="BE267" s="210"/>
      <c r="BF267" s="210"/>
      <c r="BG267" s="210"/>
      <c r="BH267" s="210"/>
    </row>
    <row r="268" spans="1:60" outlineLevel="2" x14ac:dyDescent="0.2">
      <c r="A268" s="217"/>
      <c r="B268" s="218"/>
      <c r="C268" s="248" t="s">
        <v>788</v>
      </c>
      <c r="D268" s="243"/>
      <c r="E268" s="243"/>
      <c r="F268" s="243"/>
      <c r="G268" s="243"/>
      <c r="H268" s="221"/>
      <c r="I268" s="221"/>
      <c r="J268" s="221"/>
      <c r="K268" s="221"/>
      <c r="L268" s="221"/>
      <c r="M268" s="221"/>
      <c r="N268" s="220"/>
      <c r="O268" s="220"/>
      <c r="P268" s="220"/>
      <c r="Q268" s="220"/>
      <c r="R268" s="221"/>
      <c r="S268" s="221"/>
      <c r="T268" s="221"/>
      <c r="U268" s="221"/>
      <c r="V268" s="221"/>
      <c r="W268" s="221"/>
      <c r="X268" s="221"/>
      <c r="Y268" s="221"/>
      <c r="Z268" s="210"/>
      <c r="AA268" s="210"/>
      <c r="AB268" s="210"/>
      <c r="AC268" s="210"/>
      <c r="AD268" s="210"/>
      <c r="AE268" s="210"/>
      <c r="AF268" s="210"/>
      <c r="AG268" s="210" t="s">
        <v>221</v>
      </c>
      <c r="AH268" s="210"/>
      <c r="AI268" s="210"/>
      <c r="AJ268" s="210"/>
      <c r="AK268" s="210"/>
      <c r="AL268" s="210"/>
      <c r="AM268" s="210"/>
      <c r="AN268" s="210"/>
      <c r="AO268" s="210"/>
      <c r="AP268" s="210"/>
      <c r="AQ268" s="210"/>
      <c r="AR268" s="210"/>
      <c r="AS268" s="210"/>
      <c r="AT268" s="210"/>
      <c r="AU268" s="210"/>
      <c r="AV268" s="210"/>
      <c r="AW268" s="210"/>
      <c r="AX268" s="210"/>
      <c r="AY268" s="210"/>
      <c r="AZ268" s="210"/>
      <c r="BA268" s="210"/>
      <c r="BB268" s="210"/>
      <c r="BC268" s="210"/>
      <c r="BD268" s="210"/>
      <c r="BE268" s="210"/>
      <c r="BF268" s="210"/>
      <c r="BG268" s="210"/>
      <c r="BH268" s="210"/>
    </row>
    <row r="269" spans="1:60" outlineLevel="2" x14ac:dyDescent="0.2">
      <c r="A269" s="217"/>
      <c r="B269" s="218"/>
      <c r="C269" s="249" t="s">
        <v>810</v>
      </c>
      <c r="D269" s="226"/>
      <c r="E269" s="227">
        <v>137.93</v>
      </c>
      <c r="F269" s="221"/>
      <c r="G269" s="221"/>
      <c r="H269" s="221"/>
      <c r="I269" s="221"/>
      <c r="J269" s="221"/>
      <c r="K269" s="221"/>
      <c r="L269" s="221"/>
      <c r="M269" s="221"/>
      <c r="N269" s="220"/>
      <c r="O269" s="220"/>
      <c r="P269" s="220"/>
      <c r="Q269" s="220"/>
      <c r="R269" s="221"/>
      <c r="S269" s="221"/>
      <c r="T269" s="221"/>
      <c r="U269" s="221"/>
      <c r="V269" s="221"/>
      <c r="W269" s="221"/>
      <c r="X269" s="221"/>
      <c r="Y269" s="221"/>
      <c r="Z269" s="210"/>
      <c r="AA269" s="210"/>
      <c r="AB269" s="210"/>
      <c r="AC269" s="210"/>
      <c r="AD269" s="210"/>
      <c r="AE269" s="210"/>
      <c r="AF269" s="210"/>
      <c r="AG269" s="210" t="s">
        <v>222</v>
      </c>
      <c r="AH269" s="210">
        <v>0</v>
      </c>
      <c r="AI269" s="210"/>
      <c r="AJ269" s="210"/>
      <c r="AK269" s="210"/>
      <c r="AL269" s="210"/>
      <c r="AM269" s="210"/>
      <c r="AN269" s="210"/>
      <c r="AO269" s="210"/>
      <c r="AP269" s="210"/>
      <c r="AQ269" s="210"/>
      <c r="AR269" s="210"/>
      <c r="AS269" s="210"/>
      <c r="AT269" s="210"/>
      <c r="AU269" s="210"/>
      <c r="AV269" s="210"/>
      <c r="AW269" s="210"/>
      <c r="AX269" s="210"/>
      <c r="AY269" s="210"/>
      <c r="AZ269" s="210"/>
      <c r="BA269" s="210"/>
      <c r="BB269" s="210"/>
      <c r="BC269" s="210"/>
      <c r="BD269" s="210"/>
      <c r="BE269" s="210"/>
      <c r="BF269" s="210"/>
      <c r="BG269" s="210"/>
      <c r="BH269" s="210"/>
    </row>
    <row r="270" spans="1:60" outlineLevel="3" x14ac:dyDescent="0.2">
      <c r="A270" s="217"/>
      <c r="B270" s="218"/>
      <c r="C270" s="249" t="s">
        <v>811</v>
      </c>
      <c r="D270" s="226"/>
      <c r="E270" s="227">
        <v>119.04</v>
      </c>
      <c r="F270" s="221"/>
      <c r="G270" s="221"/>
      <c r="H270" s="221"/>
      <c r="I270" s="221"/>
      <c r="J270" s="221"/>
      <c r="K270" s="221"/>
      <c r="L270" s="221"/>
      <c r="M270" s="221"/>
      <c r="N270" s="220"/>
      <c r="O270" s="220"/>
      <c r="P270" s="220"/>
      <c r="Q270" s="220"/>
      <c r="R270" s="221"/>
      <c r="S270" s="221"/>
      <c r="T270" s="221"/>
      <c r="U270" s="221"/>
      <c r="V270" s="221"/>
      <c r="W270" s="221"/>
      <c r="X270" s="221"/>
      <c r="Y270" s="221"/>
      <c r="Z270" s="210"/>
      <c r="AA270" s="210"/>
      <c r="AB270" s="210"/>
      <c r="AC270" s="210"/>
      <c r="AD270" s="210"/>
      <c r="AE270" s="210"/>
      <c r="AF270" s="210"/>
      <c r="AG270" s="210" t="s">
        <v>222</v>
      </c>
      <c r="AH270" s="210">
        <v>0</v>
      </c>
      <c r="AI270" s="210"/>
      <c r="AJ270" s="210"/>
      <c r="AK270" s="210"/>
      <c r="AL270" s="210"/>
      <c r="AM270" s="210"/>
      <c r="AN270" s="210"/>
      <c r="AO270" s="210"/>
      <c r="AP270" s="210"/>
      <c r="AQ270" s="210"/>
      <c r="AR270" s="210"/>
      <c r="AS270" s="210"/>
      <c r="AT270" s="210"/>
      <c r="AU270" s="210"/>
      <c r="AV270" s="210"/>
      <c r="AW270" s="210"/>
      <c r="AX270" s="210"/>
      <c r="AY270" s="210"/>
      <c r="AZ270" s="210"/>
      <c r="BA270" s="210"/>
      <c r="BB270" s="210"/>
      <c r="BC270" s="210"/>
      <c r="BD270" s="210"/>
      <c r="BE270" s="210"/>
      <c r="BF270" s="210"/>
      <c r="BG270" s="210"/>
      <c r="BH270" s="210"/>
    </row>
    <row r="271" spans="1:60" outlineLevel="1" x14ac:dyDescent="0.2">
      <c r="A271" s="236">
        <v>94</v>
      </c>
      <c r="B271" s="237" t="s">
        <v>321</v>
      </c>
      <c r="C271" s="247" t="s">
        <v>322</v>
      </c>
      <c r="D271" s="238" t="s">
        <v>297</v>
      </c>
      <c r="E271" s="239">
        <v>128.48500000000001</v>
      </c>
      <c r="F271" s="240"/>
      <c r="G271" s="241">
        <f>ROUND(E271*F271,2)</f>
        <v>0</v>
      </c>
      <c r="H271" s="240"/>
      <c r="I271" s="241">
        <f>ROUND(E271*H271,2)</f>
        <v>0</v>
      </c>
      <c r="J271" s="240"/>
      <c r="K271" s="241">
        <f>ROUND(E271*J271,2)</f>
        <v>0</v>
      </c>
      <c r="L271" s="241">
        <v>21</v>
      </c>
      <c r="M271" s="241">
        <f>G271*(1+L271/100)</f>
        <v>0</v>
      </c>
      <c r="N271" s="239">
        <v>0</v>
      </c>
      <c r="O271" s="239">
        <f>ROUND(E271*N271,2)</f>
        <v>0</v>
      </c>
      <c r="P271" s="239">
        <v>0</v>
      </c>
      <c r="Q271" s="239">
        <f>ROUND(E271*P271,2)</f>
        <v>0</v>
      </c>
      <c r="R271" s="241"/>
      <c r="S271" s="241" t="s">
        <v>238</v>
      </c>
      <c r="T271" s="242" t="s">
        <v>216</v>
      </c>
      <c r="U271" s="221">
        <v>0</v>
      </c>
      <c r="V271" s="221">
        <f>ROUND(E271*U271,2)</f>
        <v>0</v>
      </c>
      <c r="W271" s="221"/>
      <c r="X271" s="221" t="s">
        <v>217</v>
      </c>
      <c r="Y271" s="221" t="s">
        <v>218</v>
      </c>
      <c r="Z271" s="210"/>
      <c r="AA271" s="210"/>
      <c r="AB271" s="210"/>
      <c r="AC271" s="210"/>
      <c r="AD271" s="210"/>
      <c r="AE271" s="210"/>
      <c r="AF271" s="210"/>
      <c r="AG271" s="210" t="s">
        <v>234</v>
      </c>
      <c r="AH271" s="210"/>
      <c r="AI271" s="210"/>
      <c r="AJ271" s="210"/>
      <c r="AK271" s="210"/>
      <c r="AL271" s="210"/>
      <c r="AM271" s="210"/>
      <c r="AN271" s="210"/>
      <c r="AO271" s="210"/>
      <c r="AP271" s="210"/>
      <c r="AQ271" s="210"/>
      <c r="AR271" s="210"/>
      <c r="AS271" s="210"/>
      <c r="AT271" s="210"/>
      <c r="AU271" s="210"/>
      <c r="AV271" s="210"/>
      <c r="AW271" s="210"/>
      <c r="AX271" s="210"/>
      <c r="AY271" s="210"/>
      <c r="AZ271" s="210"/>
      <c r="BA271" s="210"/>
      <c r="BB271" s="210"/>
      <c r="BC271" s="210"/>
      <c r="BD271" s="210"/>
      <c r="BE271" s="210"/>
      <c r="BF271" s="210"/>
      <c r="BG271" s="210"/>
      <c r="BH271" s="210"/>
    </row>
    <row r="272" spans="1:60" outlineLevel="2" x14ac:dyDescent="0.2">
      <c r="A272" s="217"/>
      <c r="B272" s="218"/>
      <c r="C272" s="249" t="s">
        <v>808</v>
      </c>
      <c r="D272" s="226"/>
      <c r="E272" s="227">
        <v>68.97</v>
      </c>
      <c r="F272" s="221"/>
      <c r="G272" s="221"/>
      <c r="H272" s="221"/>
      <c r="I272" s="221"/>
      <c r="J272" s="221"/>
      <c r="K272" s="221"/>
      <c r="L272" s="221"/>
      <c r="M272" s="221"/>
      <c r="N272" s="220"/>
      <c r="O272" s="220"/>
      <c r="P272" s="220"/>
      <c r="Q272" s="220"/>
      <c r="R272" s="221"/>
      <c r="S272" s="221"/>
      <c r="T272" s="221"/>
      <c r="U272" s="221"/>
      <c r="V272" s="221"/>
      <c r="W272" s="221"/>
      <c r="X272" s="221"/>
      <c r="Y272" s="221"/>
      <c r="Z272" s="210"/>
      <c r="AA272" s="210"/>
      <c r="AB272" s="210"/>
      <c r="AC272" s="210"/>
      <c r="AD272" s="210"/>
      <c r="AE272" s="210"/>
      <c r="AF272" s="210"/>
      <c r="AG272" s="210" t="s">
        <v>222</v>
      </c>
      <c r="AH272" s="210">
        <v>0</v>
      </c>
      <c r="AI272" s="210"/>
      <c r="AJ272" s="210"/>
      <c r="AK272" s="210"/>
      <c r="AL272" s="210"/>
      <c r="AM272" s="210"/>
      <c r="AN272" s="210"/>
      <c r="AO272" s="210"/>
      <c r="AP272" s="210"/>
      <c r="AQ272" s="210"/>
      <c r="AR272" s="210"/>
      <c r="AS272" s="210"/>
      <c r="AT272" s="210"/>
      <c r="AU272" s="210"/>
      <c r="AV272" s="210"/>
      <c r="AW272" s="210"/>
      <c r="AX272" s="210"/>
      <c r="AY272" s="210"/>
      <c r="AZ272" s="210"/>
      <c r="BA272" s="210"/>
      <c r="BB272" s="210"/>
      <c r="BC272" s="210"/>
      <c r="BD272" s="210"/>
      <c r="BE272" s="210"/>
      <c r="BF272" s="210"/>
      <c r="BG272" s="210"/>
      <c r="BH272" s="210"/>
    </row>
    <row r="273" spans="1:60" outlineLevel="3" x14ac:dyDescent="0.2">
      <c r="A273" s="217"/>
      <c r="B273" s="218"/>
      <c r="C273" s="249" t="s">
        <v>809</v>
      </c>
      <c r="D273" s="226"/>
      <c r="E273" s="227">
        <v>59.52</v>
      </c>
      <c r="F273" s="221"/>
      <c r="G273" s="221"/>
      <c r="H273" s="221"/>
      <c r="I273" s="221"/>
      <c r="J273" s="221"/>
      <c r="K273" s="221"/>
      <c r="L273" s="221"/>
      <c r="M273" s="221"/>
      <c r="N273" s="220"/>
      <c r="O273" s="220"/>
      <c r="P273" s="220"/>
      <c r="Q273" s="220"/>
      <c r="R273" s="221"/>
      <c r="S273" s="221"/>
      <c r="T273" s="221"/>
      <c r="U273" s="221"/>
      <c r="V273" s="221"/>
      <c r="W273" s="221"/>
      <c r="X273" s="221"/>
      <c r="Y273" s="221"/>
      <c r="Z273" s="210"/>
      <c r="AA273" s="210"/>
      <c r="AB273" s="210"/>
      <c r="AC273" s="210"/>
      <c r="AD273" s="210"/>
      <c r="AE273" s="210"/>
      <c r="AF273" s="210"/>
      <c r="AG273" s="210" t="s">
        <v>222</v>
      </c>
      <c r="AH273" s="210">
        <v>0</v>
      </c>
      <c r="AI273" s="210"/>
      <c r="AJ273" s="210"/>
      <c r="AK273" s="210"/>
      <c r="AL273" s="210"/>
      <c r="AM273" s="210"/>
      <c r="AN273" s="210"/>
      <c r="AO273" s="210"/>
      <c r="AP273" s="210"/>
      <c r="AQ273" s="210"/>
      <c r="AR273" s="210"/>
      <c r="AS273" s="210"/>
      <c r="AT273" s="210"/>
      <c r="AU273" s="210"/>
      <c r="AV273" s="210"/>
      <c r="AW273" s="210"/>
      <c r="AX273" s="210"/>
      <c r="AY273" s="210"/>
      <c r="AZ273" s="210"/>
      <c r="BA273" s="210"/>
      <c r="BB273" s="210"/>
      <c r="BC273" s="210"/>
      <c r="BD273" s="210"/>
      <c r="BE273" s="210"/>
      <c r="BF273" s="210"/>
      <c r="BG273" s="210"/>
      <c r="BH273" s="210"/>
    </row>
    <row r="274" spans="1:60" outlineLevel="1" x14ac:dyDescent="0.2">
      <c r="A274" s="236">
        <v>95</v>
      </c>
      <c r="B274" s="237" t="s">
        <v>812</v>
      </c>
      <c r="C274" s="247" t="s">
        <v>813</v>
      </c>
      <c r="D274" s="238" t="s">
        <v>351</v>
      </c>
      <c r="E274" s="239">
        <v>2</v>
      </c>
      <c r="F274" s="240"/>
      <c r="G274" s="241">
        <f>ROUND(E274*F274,2)</f>
        <v>0</v>
      </c>
      <c r="H274" s="240"/>
      <c r="I274" s="241">
        <f>ROUND(E274*H274,2)</f>
        <v>0</v>
      </c>
      <c r="J274" s="240"/>
      <c r="K274" s="241">
        <f>ROUND(E274*J274,2)</f>
        <v>0</v>
      </c>
      <c r="L274" s="241">
        <v>21</v>
      </c>
      <c r="M274" s="241">
        <f>G274*(1+L274/100)</f>
        <v>0</v>
      </c>
      <c r="N274" s="239">
        <v>2.1909999999999999E-2</v>
      </c>
      <c r="O274" s="239">
        <f>ROUND(E274*N274,2)</f>
        <v>0.04</v>
      </c>
      <c r="P274" s="239">
        <v>0</v>
      </c>
      <c r="Q274" s="239">
        <f>ROUND(E274*P274,2)</f>
        <v>0</v>
      </c>
      <c r="R274" s="241"/>
      <c r="S274" s="241" t="s">
        <v>238</v>
      </c>
      <c r="T274" s="242" t="s">
        <v>216</v>
      </c>
      <c r="U274" s="221">
        <v>0</v>
      </c>
      <c r="V274" s="221">
        <f>ROUND(E274*U274,2)</f>
        <v>0</v>
      </c>
      <c r="W274" s="221"/>
      <c r="X274" s="221" t="s">
        <v>217</v>
      </c>
      <c r="Y274" s="221" t="s">
        <v>218</v>
      </c>
      <c r="Z274" s="210"/>
      <c r="AA274" s="210"/>
      <c r="AB274" s="210"/>
      <c r="AC274" s="210"/>
      <c r="AD274" s="210"/>
      <c r="AE274" s="210"/>
      <c r="AF274" s="210"/>
      <c r="AG274" s="210" t="s">
        <v>234</v>
      </c>
      <c r="AH274" s="210"/>
      <c r="AI274" s="210"/>
      <c r="AJ274" s="210"/>
      <c r="AK274" s="210"/>
      <c r="AL274" s="210"/>
      <c r="AM274" s="210"/>
      <c r="AN274" s="210"/>
      <c r="AO274" s="210"/>
      <c r="AP274" s="210"/>
      <c r="AQ274" s="210"/>
      <c r="AR274" s="210"/>
      <c r="AS274" s="210"/>
      <c r="AT274" s="210"/>
      <c r="AU274" s="210"/>
      <c r="AV274" s="210"/>
      <c r="AW274" s="210"/>
      <c r="AX274" s="210"/>
      <c r="AY274" s="210"/>
      <c r="AZ274" s="210"/>
      <c r="BA274" s="210"/>
      <c r="BB274" s="210"/>
      <c r="BC274" s="210"/>
      <c r="BD274" s="210"/>
      <c r="BE274" s="210"/>
      <c r="BF274" s="210"/>
      <c r="BG274" s="210"/>
      <c r="BH274" s="210"/>
    </row>
    <row r="275" spans="1:60" outlineLevel="2" x14ac:dyDescent="0.2">
      <c r="A275" s="217"/>
      <c r="B275" s="218"/>
      <c r="C275" s="248" t="s">
        <v>814</v>
      </c>
      <c r="D275" s="243"/>
      <c r="E275" s="243"/>
      <c r="F275" s="243"/>
      <c r="G275" s="243"/>
      <c r="H275" s="221"/>
      <c r="I275" s="221"/>
      <c r="J275" s="221"/>
      <c r="K275" s="221"/>
      <c r="L275" s="221"/>
      <c r="M275" s="221"/>
      <c r="N275" s="220"/>
      <c r="O275" s="220"/>
      <c r="P275" s="220"/>
      <c r="Q275" s="220"/>
      <c r="R275" s="221"/>
      <c r="S275" s="221"/>
      <c r="T275" s="221"/>
      <c r="U275" s="221"/>
      <c r="V275" s="221"/>
      <c r="W275" s="221"/>
      <c r="X275" s="221"/>
      <c r="Y275" s="221"/>
      <c r="Z275" s="210"/>
      <c r="AA275" s="210"/>
      <c r="AB275" s="210"/>
      <c r="AC275" s="210"/>
      <c r="AD275" s="210"/>
      <c r="AE275" s="210"/>
      <c r="AF275" s="210"/>
      <c r="AG275" s="210" t="s">
        <v>221</v>
      </c>
      <c r="AH275" s="210"/>
      <c r="AI275" s="210"/>
      <c r="AJ275" s="210"/>
      <c r="AK275" s="210"/>
      <c r="AL275" s="210"/>
      <c r="AM275" s="210"/>
      <c r="AN275" s="210"/>
      <c r="AO275" s="210"/>
      <c r="AP275" s="210"/>
      <c r="AQ275" s="210"/>
      <c r="AR275" s="210"/>
      <c r="AS275" s="210"/>
      <c r="AT275" s="210"/>
      <c r="AU275" s="210"/>
      <c r="AV275" s="210"/>
      <c r="AW275" s="210"/>
      <c r="AX275" s="210"/>
      <c r="AY275" s="210"/>
      <c r="AZ275" s="210"/>
      <c r="BA275" s="210"/>
      <c r="BB275" s="210"/>
      <c r="BC275" s="210"/>
      <c r="BD275" s="210"/>
      <c r="BE275" s="210"/>
      <c r="BF275" s="210"/>
      <c r="BG275" s="210"/>
      <c r="BH275" s="210"/>
    </row>
    <row r="276" spans="1:60" outlineLevel="2" x14ac:dyDescent="0.2">
      <c r="A276" s="217"/>
      <c r="B276" s="218"/>
      <c r="C276" s="249" t="s">
        <v>99</v>
      </c>
      <c r="D276" s="226"/>
      <c r="E276" s="227">
        <v>2</v>
      </c>
      <c r="F276" s="221"/>
      <c r="G276" s="221"/>
      <c r="H276" s="221"/>
      <c r="I276" s="221"/>
      <c r="J276" s="221"/>
      <c r="K276" s="221"/>
      <c r="L276" s="221"/>
      <c r="M276" s="221"/>
      <c r="N276" s="220"/>
      <c r="O276" s="220"/>
      <c r="P276" s="220"/>
      <c r="Q276" s="220"/>
      <c r="R276" s="221"/>
      <c r="S276" s="221"/>
      <c r="T276" s="221"/>
      <c r="U276" s="221"/>
      <c r="V276" s="221"/>
      <c r="W276" s="221"/>
      <c r="X276" s="221"/>
      <c r="Y276" s="221"/>
      <c r="Z276" s="210"/>
      <c r="AA276" s="210"/>
      <c r="AB276" s="210"/>
      <c r="AC276" s="210"/>
      <c r="AD276" s="210"/>
      <c r="AE276" s="210"/>
      <c r="AF276" s="210"/>
      <c r="AG276" s="210" t="s">
        <v>222</v>
      </c>
      <c r="AH276" s="210">
        <v>0</v>
      </c>
      <c r="AI276" s="210"/>
      <c r="AJ276" s="210"/>
      <c r="AK276" s="210"/>
      <c r="AL276" s="210"/>
      <c r="AM276" s="210"/>
      <c r="AN276" s="210"/>
      <c r="AO276" s="210"/>
      <c r="AP276" s="210"/>
      <c r="AQ276" s="210"/>
      <c r="AR276" s="210"/>
      <c r="AS276" s="210"/>
      <c r="AT276" s="210"/>
      <c r="AU276" s="210"/>
      <c r="AV276" s="210"/>
      <c r="AW276" s="210"/>
      <c r="AX276" s="210"/>
      <c r="AY276" s="210"/>
      <c r="AZ276" s="210"/>
      <c r="BA276" s="210"/>
      <c r="BB276" s="210"/>
      <c r="BC276" s="210"/>
      <c r="BD276" s="210"/>
      <c r="BE276" s="210"/>
      <c r="BF276" s="210"/>
      <c r="BG276" s="210"/>
      <c r="BH276" s="210"/>
    </row>
    <row r="277" spans="1:60" outlineLevel="1" x14ac:dyDescent="0.2">
      <c r="A277" s="236">
        <v>96</v>
      </c>
      <c r="B277" s="237" t="s">
        <v>815</v>
      </c>
      <c r="C277" s="247" t="s">
        <v>816</v>
      </c>
      <c r="D277" s="238" t="s">
        <v>351</v>
      </c>
      <c r="E277" s="239">
        <v>4</v>
      </c>
      <c r="F277" s="240"/>
      <c r="G277" s="241">
        <f>ROUND(E277*F277,2)</f>
        <v>0</v>
      </c>
      <c r="H277" s="240"/>
      <c r="I277" s="241">
        <f>ROUND(E277*H277,2)</f>
        <v>0</v>
      </c>
      <c r="J277" s="240"/>
      <c r="K277" s="241">
        <f>ROUND(E277*J277,2)</f>
        <v>0</v>
      </c>
      <c r="L277" s="241">
        <v>21</v>
      </c>
      <c r="M277" s="241">
        <f>G277*(1+L277/100)</f>
        <v>0</v>
      </c>
      <c r="N277" s="239">
        <v>1.7600000000000001E-3</v>
      </c>
      <c r="O277" s="239">
        <f>ROUND(E277*N277,2)</f>
        <v>0.01</v>
      </c>
      <c r="P277" s="239">
        <v>0</v>
      </c>
      <c r="Q277" s="239">
        <f>ROUND(E277*P277,2)</f>
        <v>0</v>
      </c>
      <c r="R277" s="241"/>
      <c r="S277" s="241" t="s">
        <v>238</v>
      </c>
      <c r="T277" s="242" t="s">
        <v>216</v>
      </c>
      <c r="U277" s="221">
        <v>0</v>
      </c>
      <c r="V277" s="221">
        <f>ROUND(E277*U277,2)</f>
        <v>0</v>
      </c>
      <c r="W277" s="221"/>
      <c r="X277" s="221" t="s">
        <v>217</v>
      </c>
      <c r="Y277" s="221" t="s">
        <v>218</v>
      </c>
      <c r="Z277" s="210"/>
      <c r="AA277" s="210"/>
      <c r="AB277" s="210"/>
      <c r="AC277" s="210"/>
      <c r="AD277" s="210"/>
      <c r="AE277" s="210"/>
      <c r="AF277" s="210"/>
      <c r="AG277" s="210" t="s">
        <v>234</v>
      </c>
      <c r="AH277" s="210"/>
      <c r="AI277" s="210"/>
      <c r="AJ277" s="210"/>
      <c r="AK277" s="210"/>
      <c r="AL277" s="210"/>
      <c r="AM277" s="210"/>
      <c r="AN277" s="210"/>
      <c r="AO277" s="210"/>
      <c r="AP277" s="210"/>
      <c r="AQ277" s="210"/>
      <c r="AR277" s="210"/>
      <c r="AS277" s="210"/>
      <c r="AT277" s="210"/>
      <c r="AU277" s="210"/>
      <c r="AV277" s="210"/>
      <c r="AW277" s="210"/>
      <c r="AX277" s="210"/>
      <c r="AY277" s="210"/>
      <c r="AZ277" s="210"/>
      <c r="BA277" s="210"/>
      <c r="BB277" s="210"/>
      <c r="BC277" s="210"/>
      <c r="BD277" s="210"/>
      <c r="BE277" s="210"/>
      <c r="BF277" s="210"/>
      <c r="BG277" s="210"/>
      <c r="BH277" s="210"/>
    </row>
    <row r="278" spans="1:60" outlineLevel="2" x14ac:dyDescent="0.2">
      <c r="A278" s="217"/>
      <c r="B278" s="218"/>
      <c r="C278" s="249" t="s">
        <v>817</v>
      </c>
      <c r="D278" s="226"/>
      <c r="E278" s="227">
        <v>4</v>
      </c>
      <c r="F278" s="221"/>
      <c r="G278" s="221"/>
      <c r="H278" s="221"/>
      <c r="I278" s="221"/>
      <c r="J278" s="221"/>
      <c r="K278" s="221"/>
      <c r="L278" s="221"/>
      <c r="M278" s="221"/>
      <c r="N278" s="220"/>
      <c r="O278" s="220"/>
      <c r="P278" s="220"/>
      <c r="Q278" s="220"/>
      <c r="R278" s="221"/>
      <c r="S278" s="221"/>
      <c r="T278" s="221"/>
      <c r="U278" s="221"/>
      <c r="V278" s="221"/>
      <c r="W278" s="221"/>
      <c r="X278" s="221"/>
      <c r="Y278" s="221"/>
      <c r="Z278" s="210"/>
      <c r="AA278" s="210"/>
      <c r="AB278" s="210"/>
      <c r="AC278" s="210"/>
      <c r="AD278" s="210"/>
      <c r="AE278" s="210"/>
      <c r="AF278" s="210"/>
      <c r="AG278" s="210" t="s">
        <v>222</v>
      </c>
      <c r="AH278" s="210">
        <v>0</v>
      </c>
      <c r="AI278" s="210"/>
      <c r="AJ278" s="210"/>
      <c r="AK278" s="210"/>
      <c r="AL278" s="210"/>
      <c r="AM278" s="210"/>
      <c r="AN278" s="210"/>
      <c r="AO278" s="210"/>
      <c r="AP278" s="210"/>
      <c r="AQ278" s="210"/>
      <c r="AR278" s="210"/>
      <c r="AS278" s="210"/>
      <c r="AT278" s="210"/>
      <c r="AU278" s="210"/>
      <c r="AV278" s="210"/>
      <c r="AW278" s="210"/>
      <c r="AX278" s="210"/>
      <c r="AY278" s="210"/>
      <c r="AZ278" s="210"/>
      <c r="BA278" s="210"/>
      <c r="BB278" s="210"/>
      <c r="BC278" s="210"/>
      <c r="BD278" s="210"/>
      <c r="BE278" s="210"/>
      <c r="BF278" s="210"/>
      <c r="BG278" s="210"/>
      <c r="BH278" s="210"/>
    </row>
    <row r="279" spans="1:60" outlineLevel="1" x14ac:dyDescent="0.2">
      <c r="A279" s="236">
        <v>97</v>
      </c>
      <c r="B279" s="237" t="s">
        <v>818</v>
      </c>
      <c r="C279" s="247" t="s">
        <v>819</v>
      </c>
      <c r="D279" s="238" t="s">
        <v>351</v>
      </c>
      <c r="E279" s="239">
        <v>2</v>
      </c>
      <c r="F279" s="240"/>
      <c r="G279" s="241">
        <f>ROUND(E279*F279,2)</f>
        <v>0</v>
      </c>
      <c r="H279" s="240"/>
      <c r="I279" s="241">
        <f>ROUND(E279*H279,2)</f>
        <v>0</v>
      </c>
      <c r="J279" s="240"/>
      <c r="K279" s="241">
        <f>ROUND(E279*J279,2)</f>
        <v>0</v>
      </c>
      <c r="L279" s="241">
        <v>21</v>
      </c>
      <c r="M279" s="241">
        <f>G279*(1+L279/100)</f>
        <v>0</v>
      </c>
      <c r="N279" s="239">
        <v>0</v>
      </c>
      <c r="O279" s="239">
        <f>ROUND(E279*N279,2)</f>
        <v>0</v>
      </c>
      <c r="P279" s="239">
        <v>0</v>
      </c>
      <c r="Q279" s="239">
        <f>ROUND(E279*P279,2)</f>
        <v>0</v>
      </c>
      <c r="R279" s="241"/>
      <c r="S279" s="241" t="s">
        <v>238</v>
      </c>
      <c r="T279" s="242" t="s">
        <v>216</v>
      </c>
      <c r="U279" s="221">
        <v>0</v>
      </c>
      <c r="V279" s="221">
        <f>ROUND(E279*U279,2)</f>
        <v>0</v>
      </c>
      <c r="W279" s="221"/>
      <c r="X279" s="221" t="s">
        <v>217</v>
      </c>
      <c r="Y279" s="221" t="s">
        <v>218</v>
      </c>
      <c r="Z279" s="210"/>
      <c r="AA279" s="210"/>
      <c r="AB279" s="210"/>
      <c r="AC279" s="210"/>
      <c r="AD279" s="210"/>
      <c r="AE279" s="210"/>
      <c r="AF279" s="210"/>
      <c r="AG279" s="210" t="s">
        <v>234</v>
      </c>
      <c r="AH279" s="210"/>
      <c r="AI279" s="210"/>
      <c r="AJ279" s="210"/>
      <c r="AK279" s="210"/>
      <c r="AL279" s="210"/>
      <c r="AM279" s="210"/>
      <c r="AN279" s="210"/>
      <c r="AO279" s="210"/>
      <c r="AP279" s="210"/>
      <c r="AQ279" s="210"/>
      <c r="AR279" s="210"/>
      <c r="AS279" s="210"/>
      <c r="AT279" s="210"/>
      <c r="AU279" s="210"/>
      <c r="AV279" s="210"/>
      <c r="AW279" s="210"/>
      <c r="AX279" s="210"/>
      <c r="AY279" s="210"/>
      <c r="AZ279" s="210"/>
      <c r="BA279" s="210"/>
      <c r="BB279" s="210"/>
      <c r="BC279" s="210"/>
      <c r="BD279" s="210"/>
      <c r="BE279" s="210"/>
      <c r="BF279" s="210"/>
      <c r="BG279" s="210"/>
      <c r="BH279" s="210"/>
    </row>
    <row r="280" spans="1:60" outlineLevel="2" x14ac:dyDescent="0.2">
      <c r="A280" s="217"/>
      <c r="B280" s="218"/>
      <c r="C280" s="249" t="s">
        <v>99</v>
      </c>
      <c r="D280" s="226"/>
      <c r="E280" s="227">
        <v>2</v>
      </c>
      <c r="F280" s="221"/>
      <c r="G280" s="221"/>
      <c r="H280" s="221"/>
      <c r="I280" s="221"/>
      <c r="J280" s="221"/>
      <c r="K280" s="221"/>
      <c r="L280" s="221"/>
      <c r="M280" s="221"/>
      <c r="N280" s="220"/>
      <c r="O280" s="220"/>
      <c r="P280" s="220"/>
      <c r="Q280" s="220"/>
      <c r="R280" s="221"/>
      <c r="S280" s="221"/>
      <c r="T280" s="221"/>
      <c r="U280" s="221"/>
      <c r="V280" s="221"/>
      <c r="W280" s="221"/>
      <c r="X280" s="221"/>
      <c r="Y280" s="221"/>
      <c r="Z280" s="210"/>
      <c r="AA280" s="210"/>
      <c r="AB280" s="210"/>
      <c r="AC280" s="210"/>
      <c r="AD280" s="210"/>
      <c r="AE280" s="210"/>
      <c r="AF280" s="210"/>
      <c r="AG280" s="210" t="s">
        <v>222</v>
      </c>
      <c r="AH280" s="210">
        <v>0</v>
      </c>
      <c r="AI280" s="210"/>
      <c r="AJ280" s="210"/>
      <c r="AK280" s="210"/>
      <c r="AL280" s="210"/>
      <c r="AM280" s="210"/>
      <c r="AN280" s="210"/>
      <c r="AO280" s="210"/>
      <c r="AP280" s="210"/>
      <c r="AQ280" s="210"/>
      <c r="AR280" s="210"/>
      <c r="AS280" s="210"/>
      <c r="AT280" s="210"/>
      <c r="AU280" s="210"/>
      <c r="AV280" s="210"/>
      <c r="AW280" s="210"/>
      <c r="AX280" s="210"/>
      <c r="AY280" s="210"/>
      <c r="AZ280" s="210"/>
      <c r="BA280" s="210"/>
      <c r="BB280" s="210"/>
      <c r="BC280" s="210"/>
      <c r="BD280" s="210"/>
      <c r="BE280" s="210"/>
      <c r="BF280" s="210"/>
      <c r="BG280" s="210"/>
      <c r="BH280" s="210"/>
    </row>
    <row r="281" spans="1:60" outlineLevel="1" x14ac:dyDescent="0.2">
      <c r="A281" s="236">
        <v>98</v>
      </c>
      <c r="B281" s="237" t="s">
        <v>820</v>
      </c>
      <c r="C281" s="247" t="s">
        <v>821</v>
      </c>
      <c r="D281" s="238" t="s">
        <v>520</v>
      </c>
      <c r="E281" s="239">
        <v>40</v>
      </c>
      <c r="F281" s="240"/>
      <c r="G281" s="241">
        <f>ROUND(E281*F281,2)</f>
        <v>0</v>
      </c>
      <c r="H281" s="240"/>
      <c r="I281" s="241">
        <f>ROUND(E281*H281,2)</f>
        <v>0</v>
      </c>
      <c r="J281" s="240"/>
      <c r="K281" s="241">
        <f>ROUND(E281*J281,2)</f>
        <v>0</v>
      </c>
      <c r="L281" s="241">
        <v>21</v>
      </c>
      <c r="M281" s="241">
        <f>G281*(1+L281/100)</f>
        <v>0</v>
      </c>
      <c r="N281" s="239">
        <v>0</v>
      </c>
      <c r="O281" s="239">
        <f>ROUND(E281*N281,2)</f>
        <v>0</v>
      </c>
      <c r="P281" s="239">
        <v>0</v>
      </c>
      <c r="Q281" s="239">
        <f>ROUND(E281*P281,2)</f>
        <v>0</v>
      </c>
      <c r="R281" s="241"/>
      <c r="S281" s="241" t="s">
        <v>238</v>
      </c>
      <c r="T281" s="242" t="s">
        <v>216</v>
      </c>
      <c r="U281" s="221">
        <v>0</v>
      </c>
      <c r="V281" s="221">
        <f>ROUND(E281*U281,2)</f>
        <v>0</v>
      </c>
      <c r="W281" s="221"/>
      <c r="X281" s="221" t="s">
        <v>217</v>
      </c>
      <c r="Y281" s="221" t="s">
        <v>218</v>
      </c>
      <c r="Z281" s="210"/>
      <c r="AA281" s="210"/>
      <c r="AB281" s="210"/>
      <c r="AC281" s="210"/>
      <c r="AD281" s="210"/>
      <c r="AE281" s="210"/>
      <c r="AF281" s="210"/>
      <c r="AG281" s="210" t="s">
        <v>219</v>
      </c>
      <c r="AH281" s="210"/>
      <c r="AI281" s="210"/>
      <c r="AJ281" s="210"/>
      <c r="AK281" s="210"/>
      <c r="AL281" s="210"/>
      <c r="AM281" s="210"/>
      <c r="AN281" s="210"/>
      <c r="AO281" s="210"/>
      <c r="AP281" s="210"/>
      <c r="AQ281" s="210"/>
      <c r="AR281" s="210"/>
      <c r="AS281" s="210"/>
      <c r="AT281" s="210"/>
      <c r="AU281" s="210"/>
      <c r="AV281" s="210"/>
      <c r="AW281" s="210"/>
      <c r="AX281" s="210"/>
      <c r="AY281" s="210"/>
      <c r="AZ281" s="210"/>
      <c r="BA281" s="210"/>
      <c r="BB281" s="210"/>
      <c r="BC281" s="210"/>
      <c r="BD281" s="210"/>
      <c r="BE281" s="210"/>
      <c r="BF281" s="210"/>
      <c r="BG281" s="210"/>
      <c r="BH281" s="210"/>
    </row>
    <row r="282" spans="1:60" outlineLevel="2" x14ac:dyDescent="0.2">
      <c r="A282" s="217"/>
      <c r="B282" s="218"/>
      <c r="C282" s="248" t="s">
        <v>822</v>
      </c>
      <c r="D282" s="243"/>
      <c r="E282" s="243"/>
      <c r="F282" s="243"/>
      <c r="G282" s="243"/>
      <c r="H282" s="221"/>
      <c r="I282" s="221"/>
      <c r="J282" s="221"/>
      <c r="K282" s="221"/>
      <c r="L282" s="221"/>
      <c r="M282" s="221"/>
      <c r="N282" s="220"/>
      <c r="O282" s="220"/>
      <c r="P282" s="220"/>
      <c r="Q282" s="220"/>
      <c r="R282" s="221"/>
      <c r="S282" s="221"/>
      <c r="T282" s="221"/>
      <c r="U282" s="221"/>
      <c r="V282" s="221"/>
      <c r="W282" s="221"/>
      <c r="X282" s="221"/>
      <c r="Y282" s="221"/>
      <c r="Z282" s="210"/>
      <c r="AA282" s="210"/>
      <c r="AB282" s="210"/>
      <c r="AC282" s="210"/>
      <c r="AD282" s="210"/>
      <c r="AE282" s="210"/>
      <c r="AF282" s="210"/>
      <c r="AG282" s="210" t="s">
        <v>221</v>
      </c>
      <c r="AH282" s="210"/>
      <c r="AI282" s="210"/>
      <c r="AJ282" s="210"/>
      <c r="AK282" s="210"/>
      <c r="AL282" s="210"/>
      <c r="AM282" s="210"/>
      <c r="AN282" s="210"/>
      <c r="AO282" s="210"/>
      <c r="AP282" s="210"/>
      <c r="AQ282" s="210"/>
      <c r="AR282" s="210"/>
      <c r="AS282" s="210"/>
      <c r="AT282" s="210"/>
      <c r="AU282" s="210"/>
      <c r="AV282" s="210"/>
      <c r="AW282" s="210"/>
      <c r="AX282" s="210"/>
      <c r="AY282" s="210"/>
      <c r="AZ282" s="210"/>
      <c r="BA282" s="210"/>
      <c r="BB282" s="210"/>
      <c r="BC282" s="210"/>
      <c r="BD282" s="210"/>
      <c r="BE282" s="210"/>
      <c r="BF282" s="210"/>
      <c r="BG282" s="210"/>
      <c r="BH282" s="210"/>
    </row>
    <row r="283" spans="1:60" outlineLevel="2" x14ac:dyDescent="0.2">
      <c r="A283" s="217"/>
      <c r="B283" s="218"/>
      <c r="C283" s="249" t="s">
        <v>823</v>
      </c>
      <c r="D283" s="226"/>
      <c r="E283" s="227">
        <v>40</v>
      </c>
      <c r="F283" s="221"/>
      <c r="G283" s="221"/>
      <c r="H283" s="221"/>
      <c r="I283" s="221"/>
      <c r="J283" s="221"/>
      <c r="K283" s="221"/>
      <c r="L283" s="221"/>
      <c r="M283" s="221"/>
      <c r="N283" s="220"/>
      <c r="O283" s="220"/>
      <c r="P283" s="220"/>
      <c r="Q283" s="220"/>
      <c r="R283" s="221"/>
      <c r="S283" s="221"/>
      <c r="T283" s="221"/>
      <c r="U283" s="221"/>
      <c r="V283" s="221"/>
      <c r="W283" s="221"/>
      <c r="X283" s="221"/>
      <c r="Y283" s="221"/>
      <c r="Z283" s="210"/>
      <c r="AA283" s="210"/>
      <c r="AB283" s="210"/>
      <c r="AC283" s="210"/>
      <c r="AD283" s="210"/>
      <c r="AE283" s="210"/>
      <c r="AF283" s="210"/>
      <c r="AG283" s="210" t="s">
        <v>222</v>
      </c>
      <c r="AH283" s="210">
        <v>0</v>
      </c>
      <c r="AI283" s="210"/>
      <c r="AJ283" s="210"/>
      <c r="AK283" s="210"/>
      <c r="AL283" s="210"/>
      <c r="AM283" s="210"/>
      <c r="AN283" s="210"/>
      <c r="AO283" s="210"/>
      <c r="AP283" s="210"/>
      <c r="AQ283" s="210"/>
      <c r="AR283" s="210"/>
      <c r="AS283" s="210"/>
      <c r="AT283" s="210"/>
      <c r="AU283" s="210"/>
      <c r="AV283" s="210"/>
      <c r="AW283" s="210"/>
      <c r="AX283" s="210"/>
      <c r="AY283" s="210"/>
      <c r="AZ283" s="210"/>
      <c r="BA283" s="210"/>
      <c r="BB283" s="210"/>
      <c r="BC283" s="210"/>
      <c r="BD283" s="210"/>
      <c r="BE283" s="210"/>
      <c r="BF283" s="210"/>
      <c r="BG283" s="210"/>
      <c r="BH283" s="210"/>
    </row>
    <row r="284" spans="1:60" x14ac:dyDescent="0.2">
      <c r="A284" s="229" t="s">
        <v>210</v>
      </c>
      <c r="B284" s="230" t="s">
        <v>122</v>
      </c>
      <c r="C284" s="246" t="s">
        <v>123</v>
      </c>
      <c r="D284" s="231"/>
      <c r="E284" s="232"/>
      <c r="F284" s="233"/>
      <c r="G284" s="233">
        <f>SUMIF(AG285:AG286,"&lt;&gt;NOR",G285:G286)</f>
        <v>0</v>
      </c>
      <c r="H284" s="233"/>
      <c r="I284" s="233">
        <f>SUM(I285:I286)</f>
        <v>0</v>
      </c>
      <c r="J284" s="233"/>
      <c r="K284" s="233">
        <f>SUM(K285:K286)</f>
        <v>0</v>
      </c>
      <c r="L284" s="233"/>
      <c r="M284" s="233">
        <f>SUM(M285:M286)</f>
        <v>0</v>
      </c>
      <c r="N284" s="232"/>
      <c r="O284" s="232">
        <f>SUM(O285:O286)</f>
        <v>0</v>
      </c>
      <c r="P284" s="232"/>
      <c r="Q284" s="232">
        <f>SUM(Q285:Q286)</f>
        <v>0</v>
      </c>
      <c r="R284" s="233"/>
      <c r="S284" s="233"/>
      <c r="T284" s="234"/>
      <c r="U284" s="228"/>
      <c r="V284" s="228">
        <f>SUM(V285:V286)</f>
        <v>0</v>
      </c>
      <c r="W284" s="228"/>
      <c r="X284" s="228"/>
      <c r="Y284" s="228"/>
      <c r="AG284" t="s">
        <v>211</v>
      </c>
    </row>
    <row r="285" spans="1:60" outlineLevel="1" x14ac:dyDescent="0.2">
      <c r="A285" s="236">
        <v>99</v>
      </c>
      <c r="B285" s="237" t="s">
        <v>824</v>
      </c>
      <c r="C285" s="247" t="s">
        <v>825</v>
      </c>
      <c r="D285" s="238" t="s">
        <v>297</v>
      </c>
      <c r="E285" s="239">
        <v>6.2607999999999997</v>
      </c>
      <c r="F285" s="240"/>
      <c r="G285" s="241">
        <f>ROUND(E285*F285,2)</f>
        <v>0</v>
      </c>
      <c r="H285" s="240"/>
      <c r="I285" s="241">
        <f>ROUND(E285*H285,2)</f>
        <v>0</v>
      </c>
      <c r="J285" s="240"/>
      <c r="K285" s="241">
        <f>ROUND(E285*J285,2)</f>
        <v>0</v>
      </c>
      <c r="L285" s="241">
        <v>21</v>
      </c>
      <c r="M285" s="241">
        <f>G285*(1+L285/100)</f>
        <v>0</v>
      </c>
      <c r="N285" s="239">
        <v>4.0000000000000003E-5</v>
      </c>
      <c r="O285" s="239">
        <f>ROUND(E285*N285,2)</f>
        <v>0</v>
      </c>
      <c r="P285" s="239">
        <v>0</v>
      </c>
      <c r="Q285" s="239">
        <f>ROUND(E285*P285,2)</f>
        <v>0</v>
      </c>
      <c r="R285" s="241"/>
      <c r="S285" s="241" t="s">
        <v>238</v>
      </c>
      <c r="T285" s="242" t="s">
        <v>216</v>
      </c>
      <c r="U285" s="221">
        <v>0</v>
      </c>
      <c r="V285" s="221">
        <f>ROUND(E285*U285,2)</f>
        <v>0</v>
      </c>
      <c r="W285" s="221"/>
      <c r="X285" s="221" t="s">
        <v>217</v>
      </c>
      <c r="Y285" s="221" t="s">
        <v>218</v>
      </c>
      <c r="Z285" s="210"/>
      <c r="AA285" s="210"/>
      <c r="AB285" s="210"/>
      <c r="AC285" s="210"/>
      <c r="AD285" s="210"/>
      <c r="AE285" s="210"/>
      <c r="AF285" s="210"/>
      <c r="AG285" s="210" t="s">
        <v>234</v>
      </c>
      <c r="AH285" s="210"/>
      <c r="AI285" s="210"/>
      <c r="AJ285" s="210"/>
      <c r="AK285" s="210"/>
      <c r="AL285" s="210"/>
      <c r="AM285" s="210"/>
      <c r="AN285" s="210"/>
      <c r="AO285" s="210"/>
      <c r="AP285" s="210"/>
      <c r="AQ285" s="210"/>
      <c r="AR285" s="210"/>
      <c r="AS285" s="210"/>
      <c r="AT285" s="210"/>
      <c r="AU285" s="210"/>
      <c r="AV285" s="210"/>
      <c r="AW285" s="210"/>
      <c r="AX285" s="210"/>
      <c r="AY285" s="210"/>
      <c r="AZ285" s="210"/>
      <c r="BA285" s="210"/>
      <c r="BB285" s="210"/>
      <c r="BC285" s="210"/>
      <c r="BD285" s="210"/>
      <c r="BE285" s="210"/>
      <c r="BF285" s="210"/>
      <c r="BG285" s="210"/>
      <c r="BH285" s="210"/>
    </row>
    <row r="286" spans="1:60" outlineLevel="2" x14ac:dyDescent="0.2">
      <c r="A286" s="217"/>
      <c r="B286" s="218"/>
      <c r="C286" s="249" t="s">
        <v>826</v>
      </c>
      <c r="D286" s="226"/>
      <c r="E286" s="227">
        <v>6.26</v>
      </c>
      <c r="F286" s="221"/>
      <c r="G286" s="221"/>
      <c r="H286" s="221"/>
      <c r="I286" s="221"/>
      <c r="J286" s="221"/>
      <c r="K286" s="221"/>
      <c r="L286" s="221"/>
      <c r="M286" s="221"/>
      <c r="N286" s="220"/>
      <c r="O286" s="220"/>
      <c r="P286" s="220"/>
      <c r="Q286" s="220"/>
      <c r="R286" s="221"/>
      <c r="S286" s="221"/>
      <c r="T286" s="221"/>
      <c r="U286" s="221"/>
      <c r="V286" s="221"/>
      <c r="W286" s="221"/>
      <c r="X286" s="221"/>
      <c r="Y286" s="221"/>
      <c r="Z286" s="210"/>
      <c r="AA286" s="210"/>
      <c r="AB286" s="210"/>
      <c r="AC286" s="210"/>
      <c r="AD286" s="210"/>
      <c r="AE286" s="210"/>
      <c r="AF286" s="210"/>
      <c r="AG286" s="210" t="s">
        <v>222</v>
      </c>
      <c r="AH286" s="210">
        <v>0</v>
      </c>
      <c r="AI286" s="210"/>
      <c r="AJ286" s="210"/>
      <c r="AK286" s="210"/>
      <c r="AL286" s="210"/>
      <c r="AM286" s="210"/>
      <c r="AN286" s="210"/>
      <c r="AO286" s="210"/>
      <c r="AP286" s="210"/>
      <c r="AQ286" s="210"/>
      <c r="AR286" s="210"/>
      <c r="AS286" s="210"/>
      <c r="AT286" s="210"/>
      <c r="AU286" s="210"/>
      <c r="AV286" s="210"/>
      <c r="AW286" s="210"/>
      <c r="AX286" s="210"/>
      <c r="AY286" s="210"/>
      <c r="AZ286" s="210"/>
      <c r="BA286" s="210"/>
      <c r="BB286" s="210"/>
      <c r="BC286" s="210"/>
      <c r="BD286" s="210"/>
      <c r="BE286" s="210"/>
      <c r="BF286" s="210"/>
      <c r="BG286" s="210"/>
      <c r="BH286" s="210"/>
    </row>
    <row r="287" spans="1:60" x14ac:dyDescent="0.2">
      <c r="A287" s="229" t="s">
        <v>210</v>
      </c>
      <c r="B287" s="230" t="s">
        <v>128</v>
      </c>
      <c r="C287" s="246" t="s">
        <v>129</v>
      </c>
      <c r="D287" s="231"/>
      <c r="E287" s="232"/>
      <c r="F287" s="233"/>
      <c r="G287" s="233">
        <f>SUMIF(AG288:AG288,"&lt;&gt;NOR",G288:G288)</f>
        <v>0</v>
      </c>
      <c r="H287" s="233"/>
      <c r="I287" s="233">
        <f>SUM(I288:I288)</f>
        <v>0</v>
      </c>
      <c r="J287" s="233"/>
      <c r="K287" s="233">
        <f>SUM(K288:K288)</f>
        <v>0</v>
      </c>
      <c r="L287" s="233"/>
      <c r="M287" s="233">
        <f>SUM(M288:M288)</f>
        <v>0</v>
      </c>
      <c r="N287" s="232"/>
      <c r="O287" s="232">
        <f>SUM(O288:O288)</f>
        <v>0</v>
      </c>
      <c r="P287" s="232"/>
      <c r="Q287" s="232">
        <f>SUM(Q288:Q288)</f>
        <v>0</v>
      </c>
      <c r="R287" s="233"/>
      <c r="S287" s="233"/>
      <c r="T287" s="234"/>
      <c r="U287" s="228"/>
      <c r="V287" s="228">
        <f>SUM(V288:V288)</f>
        <v>0</v>
      </c>
      <c r="W287" s="228"/>
      <c r="X287" s="228"/>
      <c r="Y287" s="228"/>
      <c r="AG287" t="s">
        <v>211</v>
      </c>
    </row>
    <row r="288" spans="1:60" outlineLevel="1" x14ac:dyDescent="0.2">
      <c r="A288" s="254">
        <v>100</v>
      </c>
      <c r="B288" s="255" t="s">
        <v>827</v>
      </c>
      <c r="C288" s="262" t="s">
        <v>828</v>
      </c>
      <c r="D288" s="256" t="s">
        <v>380</v>
      </c>
      <c r="E288" s="257">
        <v>228.47726</v>
      </c>
      <c r="F288" s="258"/>
      <c r="G288" s="259">
        <f>ROUND(E288*F288,2)</f>
        <v>0</v>
      </c>
      <c r="H288" s="258"/>
      <c r="I288" s="259">
        <f>ROUND(E288*H288,2)</f>
        <v>0</v>
      </c>
      <c r="J288" s="258"/>
      <c r="K288" s="259">
        <f>ROUND(E288*J288,2)</f>
        <v>0</v>
      </c>
      <c r="L288" s="259">
        <v>21</v>
      </c>
      <c r="M288" s="259">
        <f>G288*(1+L288/100)</f>
        <v>0</v>
      </c>
      <c r="N288" s="257">
        <v>0</v>
      </c>
      <c r="O288" s="257">
        <f>ROUND(E288*N288,2)</f>
        <v>0</v>
      </c>
      <c r="P288" s="257">
        <v>0</v>
      </c>
      <c r="Q288" s="257">
        <f>ROUND(E288*P288,2)</f>
        <v>0</v>
      </c>
      <c r="R288" s="259"/>
      <c r="S288" s="259" t="s">
        <v>238</v>
      </c>
      <c r="T288" s="260" t="s">
        <v>216</v>
      </c>
      <c r="U288" s="221">
        <v>0</v>
      </c>
      <c r="V288" s="221">
        <f>ROUND(E288*U288,2)</f>
        <v>0</v>
      </c>
      <c r="W288" s="221"/>
      <c r="X288" s="221" t="s">
        <v>381</v>
      </c>
      <c r="Y288" s="221" t="s">
        <v>218</v>
      </c>
      <c r="Z288" s="210"/>
      <c r="AA288" s="210"/>
      <c r="AB288" s="210"/>
      <c r="AC288" s="210"/>
      <c r="AD288" s="210"/>
      <c r="AE288" s="210"/>
      <c r="AF288" s="210"/>
      <c r="AG288" s="210" t="s">
        <v>382</v>
      </c>
      <c r="AH288" s="210"/>
      <c r="AI288" s="210"/>
      <c r="AJ288" s="210"/>
      <c r="AK288" s="210"/>
      <c r="AL288" s="210"/>
      <c r="AM288" s="210"/>
      <c r="AN288" s="210"/>
      <c r="AO288" s="210"/>
      <c r="AP288" s="210"/>
      <c r="AQ288" s="210"/>
      <c r="AR288" s="210"/>
      <c r="AS288" s="210"/>
      <c r="AT288" s="210"/>
      <c r="AU288" s="210"/>
      <c r="AV288" s="210"/>
      <c r="AW288" s="210"/>
      <c r="AX288" s="210"/>
      <c r="AY288" s="210"/>
      <c r="AZ288" s="210"/>
      <c r="BA288" s="210"/>
      <c r="BB288" s="210"/>
      <c r="BC288" s="210"/>
      <c r="BD288" s="210"/>
      <c r="BE288" s="210"/>
      <c r="BF288" s="210"/>
      <c r="BG288" s="210"/>
      <c r="BH288" s="210"/>
    </row>
    <row r="289" spans="1:60" x14ac:dyDescent="0.2">
      <c r="A289" s="229" t="s">
        <v>210</v>
      </c>
      <c r="B289" s="230" t="s">
        <v>132</v>
      </c>
      <c r="C289" s="246" t="s">
        <v>133</v>
      </c>
      <c r="D289" s="231"/>
      <c r="E289" s="232"/>
      <c r="F289" s="233"/>
      <c r="G289" s="233">
        <f>SUMIF(AG290:AG311,"&lt;&gt;NOR",G290:G311)</f>
        <v>0</v>
      </c>
      <c r="H289" s="233"/>
      <c r="I289" s="233">
        <f>SUM(I290:I311)</f>
        <v>0</v>
      </c>
      <c r="J289" s="233"/>
      <c r="K289" s="233">
        <f>SUM(K290:K311)</f>
        <v>0</v>
      </c>
      <c r="L289" s="233"/>
      <c r="M289" s="233">
        <f>SUM(M290:M311)</f>
        <v>0</v>
      </c>
      <c r="N289" s="232"/>
      <c r="O289" s="232">
        <f>SUM(O290:O311)</f>
        <v>0.84</v>
      </c>
      <c r="P289" s="232"/>
      <c r="Q289" s="232">
        <f>SUM(Q290:Q311)</f>
        <v>0</v>
      </c>
      <c r="R289" s="233"/>
      <c r="S289" s="233"/>
      <c r="T289" s="234"/>
      <c r="U289" s="228"/>
      <c r="V289" s="228">
        <f>SUM(V290:V311)</f>
        <v>0</v>
      </c>
      <c r="W289" s="228"/>
      <c r="X289" s="228"/>
      <c r="Y289" s="228"/>
      <c r="AG289" t="s">
        <v>211</v>
      </c>
    </row>
    <row r="290" spans="1:60" ht="22.5" outlineLevel="1" x14ac:dyDescent="0.2">
      <c r="A290" s="236">
        <v>101</v>
      </c>
      <c r="B290" s="237" t="s">
        <v>829</v>
      </c>
      <c r="C290" s="247" t="s">
        <v>830</v>
      </c>
      <c r="D290" s="238" t="s">
        <v>297</v>
      </c>
      <c r="E290" s="239">
        <v>20.9848</v>
      </c>
      <c r="F290" s="240"/>
      <c r="G290" s="241">
        <f>ROUND(E290*F290,2)</f>
        <v>0</v>
      </c>
      <c r="H290" s="240"/>
      <c r="I290" s="241">
        <f>ROUND(E290*H290,2)</f>
        <v>0</v>
      </c>
      <c r="J290" s="240"/>
      <c r="K290" s="241">
        <f>ROUND(E290*J290,2)</f>
        <v>0</v>
      </c>
      <c r="L290" s="241">
        <v>21</v>
      </c>
      <c r="M290" s="241">
        <f>G290*(1+L290/100)</f>
        <v>0</v>
      </c>
      <c r="N290" s="239">
        <v>3.3E-4</v>
      </c>
      <c r="O290" s="239">
        <f>ROUND(E290*N290,2)</f>
        <v>0.01</v>
      </c>
      <c r="P290" s="239">
        <v>0</v>
      </c>
      <c r="Q290" s="239">
        <f>ROUND(E290*P290,2)</f>
        <v>0</v>
      </c>
      <c r="R290" s="241"/>
      <c r="S290" s="241" t="s">
        <v>238</v>
      </c>
      <c r="T290" s="242" t="s">
        <v>216</v>
      </c>
      <c r="U290" s="221">
        <v>0</v>
      </c>
      <c r="V290" s="221">
        <f>ROUND(E290*U290,2)</f>
        <v>0</v>
      </c>
      <c r="W290" s="221"/>
      <c r="X290" s="221" t="s">
        <v>217</v>
      </c>
      <c r="Y290" s="221" t="s">
        <v>218</v>
      </c>
      <c r="Z290" s="210"/>
      <c r="AA290" s="210"/>
      <c r="AB290" s="210"/>
      <c r="AC290" s="210"/>
      <c r="AD290" s="210"/>
      <c r="AE290" s="210"/>
      <c r="AF290" s="210"/>
      <c r="AG290" s="210" t="s">
        <v>385</v>
      </c>
      <c r="AH290" s="210"/>
      <c r="AI290" s="210"/>
      <c r="AJ290" s="210"/>
      <c r="AK290" s="210"/>
      <c r="AL290" s="210"/>
      <c r="AM290" s="210"/>
      <c r="AN290" s="210"/>
      <c r="AO290" s="210"/>
      <c r="AP290" s="210"/>
      <c r="AQ290" s="210"/>
      <c r="AR290" s="210"/>
      <c r="AS290" s="210"/>
      <c r="AT290" s="210"/>
      <c r="AU290" s="210"/>
      <c r="AV290" s="210"/>
      <c r="AW290" s="210"/>
      <c r="AX290" s="210"/>
      <c r="AY290" s="210"/>
      <c r="AZ290" s="210"/>
      <c r="BA290" s="210"/>
      <c r="BB290" s="210"/>
      <c r="BC290" s="210"/>
      <c r="BD290" s="210"/>
      <c r="BE290" s="210"/>
      <c r="BF290" s="210"/>
      <c r="BG290" s="210"/>
      <c r="BH290" s="210"/>
    </row>
    <row r="291" spans="1:60" outlineLevel="2" x14ac:dyDescent="0.2">
      <c r="A291" s="217"/>
      <c r="B291" s="218"/>
      <c r="C291" s="249" t="s">
        <v>831</v>
      </c>
      <c r="D291" s="226"/>
      <c r="E291" s="227">
        <v>9.67</v>
      </c>
      <c r="F291" s="221"/>
      <c r="G291" s="221"/>
      <c r="H291" s="221"/>
      <c r="I291" s="221"/>
      <c r="J291" s="221"/>
      <c r="K291" s="221"/>
      <c r="L291" s="221"/>
      <c r="M291" s="221"/>
      <c r="N291" s="220"/>
      <c r="O291" s="220"/>
      <c r="P291" s="220"/>
      <c r="Q291" s="220"/>
      <c r="R291" s="221"/>
      <c r="S291" s="221"/>
      <c r="T291" s="221"/>
      <c r="U291" s="221"/>
      <c r="V291" s="221"/>
      <c r="W291" s="221"/>
      <c r="X291" s="221"/>
      <c r="Y291" s="221"/>
      <c r="Z291" s="210"/>
      <c r="AA291" s="210"/>
      <c r="AB291" s="210"/>
      <c r="AC291" s="210"/>
      <c r="AD291" s="210"/>
      <c r="AE291" s="210"/>
      <c r="AF291" s="210"/>
      <c r="AG291" s="210" t="s">
        <v>222</v>
      </c>
      <c r="AH291" s="210">
        <v>0</v>
      </c>
      <c r="AI291" s="210"/>
      <c r="AJ291" s="210"/>
      <c r="AK291" s="210"/>
      <c r="AL291" s="210"/>
      <c r="AM291" s="210"/>
      <c r="AN291" s="210"/>
      <c r="AO291" s="210"/>
      <c r="AP291" s="210"/>
      <c r="AQ291" s="210"/>
      <c r="AR291" s="210"/>
      <c r="AS291" s="210"/>
      <c r="AT291" s="210"/>
      <c r="AU291" s="210"/>
      <c r="AV291" s="210"/>
      <c r="AW291" s="210"/>
      <c r="AX291" s="210"/>
      <c r="AY291" s="210"/>
      <c r="AZ291" s="210"/>
      <c r="BA291" s="210"/>
      <c r="BB291" s="210"/>
      <c r="BC291" s="210"/>
      <c r="BD291" s="210"/>
      <c r="BE291" s="210"/>
      <c r="BF291" s="210"/>
      <c r="BG291" s="210"/>
      <c r="BH291" s="210"/>
    </row>
    <row r="292" spans="1:60" outlineLevel="3" x14ac:dyDescent="0.2">
      <c r="A292" s="217"/>
      <c r="B292" s="218"/>
      <c r="C292" s="249" t="s">
        <v>832</v>
      </c>
      <c r="D292" s="226"/>
      <c r="E292" s="227">
        <v>11.31</v>
      </c>
      <c r="F292" s="221"/>
      <c r="G292" s="221"/>
      <c r="H292" s="221"/>
      <c r="I292" s="221"/>
      <c r="J292" s="221"/>
      <c r="K292" s="221"/>
      <c r="L292" s="221"/>
      <c r="M292" s="221"/>
      <c r="N292" s="220"/>
      <c r="O292" s="220"/>
      <c r="P292" s="220"/>
      <c r="Q292" s="220"/>
      <c r="R292" s="221"/>
      <c r="S292" s="221"/>
      <c r="T292" s="221"/>
      <c r="U292" s="221"/>
      <c r="V292" s="221"/>
      <c r="W292" s="221"/>
      <c r="X292" s="221"/>
      <c r="Y292" s="221"/>
      <c r="Z292" s="210"/>
      <c r="AA292" s="210"/>
      <c r="AB292" s="210"/>
      <c r="AC292" s="210"/>
      <c r="AD292" s="210"/>
      <c r="AE292" s="210"/>
      <c r="AF292" s="210"/>
      <c r="AG292" s="210" t="s">
        <v>222</v>
      </c>
      <c r="AH292" s="210">
        <v>0</v>
      </c>
      <c r="AI292" s="210"/>
      <c r="AJ292" s="210"/>
      <c r="AK292" s="210"/>
      <c r="AL292" s="210"/>
      <c r="AM292" s="210"/>
      <c r="AN292" s="210"/>
      <c r="AO292" s="210"/>
      <c r="AP292" s="210"/>
      <c r="AQ292" s="210"/>
      <c r="AR292" s="210"/>
      <c r="AS292" s="210"/>
      <c r="AT292" s="210"/>
      <c r="AU292" s="210"/>
      <c r="AV292" s="210"/>
      <c r="AW292" s="210"/>
      <c r="AX292" s="210"/>
      <c r="AY292" s="210"/>
      <c r="AZ292" s="210"/>
      <c r="BA292" s="210"/>
      <c r="BB292" s="210"/>
      <c r="BC292" s="210"/>
      <c r="BD292" s="210"/>
      <c r="BE292" s="210"/>
      <c r="BF292" s="210"/>
      <c r="BG292" s="210"/>
      <c r="BH292" s="210"/>
    </row>
    <row r="293" spans="1:60" ht="22.5" outlineLevel="1" x14ac:dyDescent="0.2">
      <c r="A293" s="236">
        <v>102</v>
      </c>
      <c r="B293" s="237" t="s">
        <v>833</v>
      </c>
      <c r="C293" s="247" t="s">
        <v>834</v>
      </c>
      <c r="D293" s="238" t="s">
        <v>297</v>
      </c>
      <c r="E293" s="239">
        <v>55.728000000000002</v>
      </c>
      <c r="F293" s="240"/>
      <c r="G293" s="241">
        <f>ROUND(E293*F293,2)</f>
        <v>0</v>
      </c>
      <c r="H293" s="240"/>
      <c r="I293" s="241">
        <f>ROUND(E293*H293,2)</f>
        <v>0</v>
      </c>
      <c r="J293" s="240"/>
      <c r="K293" s="241">
        <f>ROUND(E293*J293,2)</f>
        <v>0</v>
      </c>
      <c r="L293" s="241">
        <v>21</v>
      </c>
      <c r="M293" s="241">
        <f>G293*(1+L293/100)</f>
        <v>0</v>
      </c>
      <c r="N293" s="239">
        <v>5.1999999999999995E-4</v>
      </c>
      <c r="O293" s="239">
        <f>ROUND(E293*N293,2)</f>
        <v>0.03</v>
      </c>
      <c r="P293" s="239">
        <v>0</v>
      </c>
      <c r="Q293" s="239">
        <f>ROUND(E293*P293,2)</f>
        <v>0</v>
      </c>
      <c r="R293" s="241"/>
      <c r="S293" s="241" t="s">
        <v>238</v>
      </c>
      <c r="T293" s="242" t="s">
        <v>216</v>
      </c>
      <c r="U293" s="221">
        <v>0</v>
      </c>
      <c r="V293" s="221">
        <f>ROUND(E293*U293,2)</f>
        <v>0</v>
      </c>
      <c r="W293" s="221"/>
      <c r="X293" s="221" t="s">
        <v>217</v>
      </c>
      <c r="Y293" s="221" t="s">
        <v>218</v>
      </c>
      <c r="Z293" s="210"/>
      <c r="AA293" s="210"/>
      <c r="AB293" s="210"/>
      <c r="AC293" s="210"/>
      <c r="AD293" s="210"/>
      <c r="AE293" s="210"/>
      <c r="AF293" s="210"/>
      <c r="AG293" s="210" t="s">
        <v>385</v>
      </c>
      <c r="AH293" s="210"/>
      <c r="AI293" s="210"/>
      <c r="AJ293" s="210"/>
      <c r="AK293" s="210"/>
      <c r="AL293" s="210"/>
      <c r="AM293" s="210"/>
      <c r="AN293" s="210"/>
      <c r="AO293" s="210"/>
      <c r="AP293" s="210"/>
      <c r="AQ293" s="210"/>
      <c r="AR293" s="210"/>
      <c r="AS293" s="210"/>
      <c r="AT293" s="210"/>
      <c r="AU293" s="210"/>
      <c r="AV293" s="210"/>
      <c r="AW293" s="210"/>
      <c r="AX293" s="210"/>
      <c r="AY293" s="210"/>
      <c r="AZ293" s="210"/>
      <c r="BA293" s="210"/>
      <c r="BB293" s="210"/>
      <c r="BC293" s="210"/>
      <c r="BD293" s="210"/>
      <c r="BE293" s="210"/>
      <c r="BF293" s="210"/>
      <c r="BG293" s="210"/>
      <c r="BH293" s="210"/>
    </row>
    <row r="294" spans="1:60" outlineLevel="2" x14ac:dyDescent="0.2">
      <c r="A294" s="217"/>
      <c r="B294" s="218"/>
      <c r="C294" s="249" t="s">
        <v>835</v>
      </c>
      <c r="D294" s="226"/>
      <c r="E294" s="227">
        <v>55.73</v>
      </c>
      <c r="F294" s="221"/>
      <c r="G294" s="221"/>
      <c r="H294" s="221"/>
      <c r="I294" s="221"/>
      <c r="J294" s="221"/>
      <c r="K294" s="221"/>
      <c r="L294" s="221"/>
      <c r="M294" s="221"/>
      <c r="N294" s="220"/>
      <c r="O294" s="220"/>
      <c r="P294" s="220"/>
      <c r="Q294" s="220"/>
      <c r="R294" s="221"/>
      <c r="S294" s="221"/>
      <c r="T294" s="221"/>
      <c r="U294" s="221"/>
      <c r="V294" s="221"/>
      <c r="W294" s="221"/>
      <c r="X294" s="221"/>
      <c r="Y294" s="221"/>
      <c r="Z294" s="210"/>
      <c r="AA294" s="210"/>
      <c r="AB294" s="210"/>
      <c r="AC294" s="210"/>
      <c r="AD294" s="210"/>
      <c r="AE294" s="210"/>
      <c r="AF294" s="210"/>
      <c r="AG294" s="210" t="s">
        <v>222</v>
      </c>
      <c r="AH294" s="210">
        <v>0</v>
      </c>
      <c r="AI294" s="210"/>
      <c r="AJ294" s="210"/>
      <c r="AK294" s="210"/>
      <c r="AL294" s="210"/>
      <c r="AM294" s="210"/>
      <c r="AN294" s="210"/>
      <c r="AO294" s="210"/>
      <c r="AP294" s="210"/>
      <c r="AQ294" s="210"/>
      <c r="AR294" s="210"/>
      <c r="AS294" s="210"/>
      <c r="AT294" s="210"/>
      <c r="AU294" s="210"/>
      <c r="AV294" s="210"/>
      <c r="AW294" s="210"/>
      <c r="AX294" s="210"/>
      <c r="AY294" s="210"/>
      <c r="AZ294" s="210"/>
      <c r="BA294" s="210"/>
      <c r="BB294" s="210"/>
      <c r="BC294" s="210"/>
      <c r="BD294" s="210"/>
      <c r="BE294" s="210"/>
      <c r="BF294" s="210"/>
      <c r="BG294" s="210"/>
      <c r="BH294" s="210"/>
    </row>
    <row r="295" spans="1:60" outlineLevel="1" x14ac:dyDescent="0.2">
      <c r="A295" s="236">
        <v>103</v>
      </c>
      <c r="B295" s="237" t="s">
        <v>836</v>
      </c>
      <c r="C295" s="247" t="s">
        <v>837</v>
      </c>
      <c r="D295" s="238" t="s">
        <v>297</v>
      </c>
      <c r="E295" s="239">
        <v>9.6747999999999994</v>
      </c>
      <c r="F295" s="240"/>
      <c r="G295" s="241">
        <f>ROUND(E295*F295,2)</f>
        <v>0</v>
      </c>
      <c r="H295" s="240"/>
      <c r="I295" s="241">
        <f>ROUND(E295*H295,2)</f>
        <v>0</v>
      </c>
      <c r="J295" s="240"/>
      <c r="K295" s="241">
        <f>ROUND(E295*J295,2)</f>
        <v>0</v>
      </c>
      <c r="L295" s="241">
        <v>21</v>
      </c>
      <c r="M295" s="241">
        <f>G295*(1+L295/100)</f>
        <v>0</v>
      </c>
      <c r="N295" s="239">
        <v>4.0999999999999999E-4</v>
      </c>
      <c r="O295" s="239">
        <f>ROUND(E295*N295,2)</f>
        <v>0</v>
      </c>
      <c r="P295" s="239">
        <v>0</v>
      </c>
      <c r="Q295" s="239">
        <f>ROUND(E295*P295,2)</f>
        <v>0</v>
      </c>
      <c r="R295" s="241"/>
      <c r="S295" s="241" t="s">
        <v>238</v>
      </c>
      <c r="T295" s="242" t="s">
        <v>216</v>
      </c>
      <c r="U295" s="221">
        <v>0</v>
      </c>
      <c r="V295" s="221">
        <f>ROUND(E295*U295,2)</f>
        <v>0</v>
      </c>
      <c r="W295" s="221"/>
      <c r="X295" s="221" t="s">
        <v>217</v>
      </c>
      <c r="Y295" s="221" t="s">
        <v>218</v>
      </c>
      <c r="Z295" s="210"/>
      <c r="AA295" s="210"/>
      <c r="AB295" s="210"/>
      <c r="AC295" s="210"/>
      <c r="AD295" s="210"/>
      <c r="AE295" s="210"/>
      <c r="AF295" s="210"/>
      <c r="AG295" s="210" t="s">
        <v>385</v>
      </c>
      <c r="AH295" s="210"/>
      <c r="AI295" s="210"/>
      <c r="AJ295" s="210"/>
      <c r="AK295" s="210"/>
      <c r="AL295" s="210"/>
      <c r="AM295" s="210"/>
      <c r="AN295" s="210"/>
      <c r="AO295" s="210"/>
      <c r="AP295" s="210"/>
      <c r="AQ295" s="210"/>
      <c r="AR295" s="210"/>
      <c r="AS295" s="210"/>
      <c r="AT295" s="210"/>
      <c r="AU295" s="210"/>
      <c r="AV295" s="210"/>
      <c r="AW295" s="210"/>
      <c r="AX295" s="210"/>
      <c r="AY295" s="210"/>
      <c r="AZ295" s="210"/>
      <c r="BA295" s="210"/>
      <c r="BB295" s="210"/>
      <c r="BC295" s="210"/>
      <c r="BD295" s="210"/>
      <c r="BE295" s="210"/>
      <c r="BF295" s="210"/>
      <c r="BG295" s="210"/>
      <c r="BH295" s="210"/>
    </row>
    <row r="296" spans="1:60" outlineLevel="2" x14ac:dyDescent="0.2">
      <c r="A296" s="217"/>
      <c r="B296" s="218"/>
      <c r="C296" s="249" t="s">
        <v>831</v>
      </c>
      <c r="D296" s="226"/>
      <c r="E296" s="227">
        <v>9.67</v>
      </c>
      <c r="F296" s="221"/>
      <c r="G296" s="221"/>
      <c r="H296" s="221"/>
      <c r="I296" s="221"/>
      <c r="J296" s="221"/>
      <c r="K296" s="221"/>
      <c r="L296" s="221"/>
      <c r="M296" s="221"/>
      <c r="N296" s="220"/>
      <c r="O296" s="220"/>
      <c r="P296" s="220"/>
      <c r="Q296" s="220"/>
      <c r="R296" s="221"/>
      <c r="S296" s="221"/>
      <c r="T296" s="221"/>
      <c r="U296" s="221"/>
      <c r="V296" s="221"/>
      <c r="W296" s="221"/>
      <c r="X296" s="221"/>
      <c r="Y296" s="221"/>
      <c r="Z296" s="210"/>
      <c r="AA296" s="210"/>
      <c r="AB296" s="210"/>
      <c r="AC296" s="210"/>
      <c r="AD296" s="210"/>
      <c r="AE296" s="210"/>
      <c r="AF296" s="210"/>
      <c r="AG296" s="210" t="s">
        <v>222</v>
      </c>
      <c r="AH296" s="210">
        <v>0</v>
      </c>
      <c r="AI296" s="210"/>
      <c r="AJ296" s="210"/>
      <c r="AK296" s="210"/>
      <c r="AL296" s="210"/>
      <c r="AM296" s="210"/>
      <c r="AN296" s="210"/>
      <c r="AO296" s="210"/>
      <c r="AP296" s="210"/>
      <c r="AQ296" s="210"/>
      <c r="AR296" s="210"/>
      <c r="AS296" s="210"/>
      <c r="AT296" s="210"/>
      <c r="AU296" s="210"/>
      <c r="AV296" s="210"/>
      <c r="AW296" s="210"/>
      <c r="AX296" s="210"/>
      <c r="AY296" s="210"/>
      <c r="AZ296" s="210"/>
      <c r="BA296" s="210"/>
      <c r="BB296" s="210"/>
      <c r="BC296" s="210"/>
      <c r="BD296" s="210"/>
      <c r="BE296" s="210"/>
      <c r="BF296" s="210"/>
      <c r="BG296" s="210"/>
      <c r="BH296" s="210"/>
    </row>
    <row r="297" spans="1:60" outlineLevel="1" x14ac:dyDescent="0.2">
      <c r="A297" s="236">
        <v>104</v>
      </c>
      <c r="B297" s="237" t="s">
        <v>838</v>
      </c>
      <c r="C297" s="247" t="s">
        <v>839</v>
      </c>
      <c r="D297" s="238" t="s">
        <v>297</v>
      </c>
      <c r="E297" s="239">
        <v>11.31</v>
      </c>
      <c r="F297" s="240"/>
      <c r="G297" s="241">
        <f>ROUND(E297*F297,2)</f>
        <v>0</v>
      </c>
      <c r="H297" s="240"/>
      <c r="I297" s="241">
        <f>ROUND(E297*H297,2)</f>
        <v>0</v>
      </c>
      <c r="J297" s="240"/>
      <c r="K297" s="241">
        <f>ROUND(E297*J297,2)</f>
        <v>0</v>
      </c>
      <c r="L297" s="241">
        <v>21</v>
      </c>
      <c r="M297" s="241">
        <f>G297*(1+L297/100)</f>
        <v>0</v>
      </c>
      <c r="N297" s="239">
        <v>8.1999999999999998E-4</v>
      </c>
      <c r="O297" s="239">
        <f>ROUND(E297*N297,2)</f>
        <v>0.01</v>
      </c>
      <c r="P297" s="239">
        <v>0</v>
      </c>
      <c r="Q297" s="239">
        <f>ROUND(E297*P297,2)</f>
        <v>0</v>
      </c>
      <c r="R297" s="241"/>
      <c r="S297" s="241" t="s">
        <v>238</v>
      </c>
      <c r="T297" s="242" t="s">
        <v>216</v>
      </c>
      <c r="U297" s="221">
        <v>0</v>
      </c>
      <c r="V297" s="221">
        <f>ROUND(E297*U297,2)</f>
        <v>0</v>
      </c>
      <c r="W297" s="221"/>
      <c r="X297" s="221" t="s">
        <v>217</v>
      </c>
      <c r="Y297" s="221" t="s">
        <v>218</v>
      </c>
      <c r="Z297" s="210"/>
      <c r="AA297" s="210"/>
      <c r="AB297" s="210"/>
      <c r="AC297" s="210"/>
      <c r="AD297" s="210"/>
      <c r="AE297" s="210"/>
      <c r="AF297" s="210"/>
      <c r="AG297" s="210" t="s">
        <v>385</v>
      </c>
      <c r="AH297" s="210"/>
      <c r="AI297" s="210"/>
      <c r="AJ297" s="210"/>
      <c r="AK297" s="210"/>
      <c r="AL297" s="210"/>
      <c r="AM297" s="210"/>
      <c r="AN297" s="210"/>
      <c r="AO297" s="210"/>
      <c r="AP297" s="210"/>
      <c r="AQ297" s="210"/>
      <c r="AR297" s="210"/>
      <c r="AS297" s="210"/>
      <c r="AT297" s="210"/>
      <c r="AU297" s="210"/>
      <c r="AV297" s="210"/>
      <c r="AW297" s="210"/>
      <c r="AX297" s="210"/>
      <c r="AY297" s="210"/>
      <c r="AZ297" s="210"/>
      <c r="BA297" s="210"/>
      <c r="BB297" s="210"/>
      <c r="BC297" s="210"/>
      <c r="BD297" s="210"/>
      <c r="BE297" s="210"/>
      <c r="BF297" s="210"/>
      <c r="BG297" s="210"/>
      <c r="BH297" s="210"/>
    </row>
    <row r="298" spans="1:60" outlineLevel="2" x14ac:dyDescent="0.2">
      <c r="A298" s="217"/>
      <c r="B298" s="218"/>
      <c r="C298" s="249" t="s">
        <v>832</v>
      </c>
      <c r="D298" s="226"/>
      <c r="E298" s="227">
        <v>11.31</v>
      </c>
      <c r="F298" s="221"/>
      <c r="G298" s="221"/>
      <c r="H298" s="221"/>
      <c r="I298" s="221"/>
      <c r="J298" s="221"/>
      <c r="K298" s="221"/>
      <c r="L298" s="221"/>
      <c r="M298" s="221"/>
      <c r="N298" s="220"/>
      <c r="O298" s="220"/>
      <c r="P298" s="220"/>
      <c r="Q298" s="220"/>
      <c r="R298" s="221"/>
      <c r="S298" s="221"/>
      <c r="T298" s="221"/>
      <c r="U298" s="221"/>
      <c r="V298" s="221"/>
      <c r="W298" s="221"/>
      <c r="X298" s="221"/>
      <c r="Y298" s="221"/>
      <c r="Z298" s="210"/>
      <c r="AA298" s="210"/>
      <c r="AB298" s="210"/>
      <c r="AC298" s="210"/>
      <c r="AD298" s="210"/>
      <c r="AE298" s="210"/>
      <c r="AF298" s="210"/>
      <c r="AG298" s="210" t="s">
        <v>222</v>
      </c>
      <c r="AH298" s="210">
        <v>0</v>
      </c>
      <c r="AI298" s="210"/>
      <c r="AJ298" s="210"/>
      <c r="AK298" s="210"/>
      <c r="AL298" s="210"/>
      <c r="AM298" s="210"/>
      <c r="AN298" s="210"/>
      <c r="AO298" s="210"/>
      <c r="AP298" s="210"/>
      <c r="AQ298" s="210"/>
      <c r="AR298" s="210"/>
      <c r="AS298" s="210"/>
      <c r="AT298" s="210"/>
      <c r="AU298" s="210"/>
      <c r="AV298" s="210"/>
      <c r="AW298" s="210"/>
      <c r="AX298" s="210"/>
      <c r="AY298" s="210"/>
      <c r="AZ298" s="210"/>
      <c r="BA298" s="210"/>
      <c r="BB298" s="210"/>
      <c r="BC298" s="210"/>
      <c r="BD298" s="210"/>
      <c r="BE298" s="210"/>
      <c r="BF298" s="210"/>
      <c r="BG298" s="210"/>
      <c r="BH298" s="210"/>
    </row>
    <row r="299" spans="1:60" outlineLevel="1" x14ac:dyDescent="0.2">
      <c r="A299" s="236">
        <v>105</v>
      </c>
      <c r="B299" s="237" t="s">
        <v>840</v>
      </c>
      <c r="C299" s="247" t="s">
        <v>841</v>
      </c>
      <c r="D299" s="238" t="s">
        <v>297</v>
      </c>
      <c r="E299" s="239">
        <v>55.728000000000002</v>
      </c>
      <c r="F299" s="240"/>
      <c r="G299" s="241">
        <f>ROUND(E299*F299,2)</f>
        <v>0</v>
      </c>
      <c r="H299" s="240"/>
      <c r="I299" s="241">
        <f>ROUND(E299*H299,2)</f>
        <v>0</v>
      </c>
      <c r="J299" s="240"/>
      <c r="K299" s="241">
        <f>ROUND(E299*J299,2)</f>
        <v>0</v>
      </c>
      <c r="L299" s="241">
        <v>21</v>
      </c>
      <c r="M299" s="241">
        <f>G299*(1+L299/100)</f>
        <v>0</v>
      </c>
      <c r="N299" s="239">
        <v>9.8999999999999999E-4</v>
      </c>
      <c r="O299" s="239">
        <f>ROUND(E299*N299,2)</f>
        <v>0.06</v>
      </c>
      <c r="P299" s="239">
        <v>0</v>
      </c>
      <c r="Q299" s="239">
        <f>ROUND(E299*P299,2)</f>
        <v>0</v>
      </c>
      <c r="R299" s="241"/>
      <c r="S299" s="241" t="s">
        <v>238</v>
      </c>
      <c r="T299" s="242" t="s">
        <v>216</v>
      </c>
      <c r="U299" s="221">
        <v>0</v>
      </c>
      <c r="V299" s="221">
        <f>ROUND(E299*U299,2)</f>
        <v>0</v>
      </c>
      <c r="W299" s="221"/>
      <c r="X299" s="221" t="s">
        <v>217</v>
      </c>
      <c r="Y299" s="221" t="s">
        <v>218</v>
      </c>
      <c r="Z299" s="210"/>
      <c r="AA299" s="210"/>
      <c r="AB299" s="210"/>
      <c r="AC299" s="210"/>
      <c r="AD299" s="210"/>
      <c r="AE299" s="210"/>
      <c r="AF299" s="210"/>
      <c r="AG299" s="210" t="s">
        <v>385</v>
      </c>
      <c r="AH299" s="210"/>
      <c r="AI299" s="210"/>
      <c r="AJ299" s="210"/>
      <c r="AK299" s="210"/>
      <c r="AL299" s="210"/>
      <c r="AM299" s="210"/>
      <c r="AN299" s="210"/>
      <c r="AO299" s="210"/>
      <c r="AP299" s="210"/>
      <c r="AQ299" s="210"/>
      <c r="AR299" s="210"/>
      <c r="AS299" s="210"/>
      <c r="AT299" s="210"/>
      <c r="AU299" s="210"/>
      <c r="AV299" s="210"/>
      <c r="AW299" s="210"/>
      <c r="AX299" s="210"/>
      <c r="AY299" s="210"/>
      <c r="AZ299" s="210"/>
      <c r="BA299" s="210"/>
      <c r="BB299" s="210"/>
      <c r="BC299" s="210"/>
      <c r="BD299" s="210"/>
      <c r="BE299" s="210"/>
      <c r="BF299" s="210"/>
      <c r="BG299" s="210"/>
      <c r="BH299" s="210"/>
    </row>
    <row r="300" spans="1:60" outlineLevel="2" x14ac:dyDescent="0.2">
      <c r="A300" s="217"/>
      <c r="B300" s="218"/>
      <c r="C300" s="249" t="s">
        <v>835</v>
      </c>
      <c r="D300" s="226"/>
      <c r="E300" s="227">
        <v>55.73</v>
      </c>
      <c r="F300" s="221"/>
      <c r="G300" s="221"/>
      <c r="H300" s="221"/>
      <c r="I300" s="221"/>
      <c r="J300" s="221"/>
      <c r="K300" s="221"/>
      <c r="L300" s="221"/>
      <c r="M300" s="221"/>
      <c r="N300" s="220"/>
      <c r="O300" s="220"/>
      <c r="P300" s="220"/>
      <c r="Q300" s="220"/>
      <c r="R300" s="221"/>
      <c r="S300" s="221"/>
      <c r="T300" s="221"/>
      <c r="U300" s="221"/>
      <c r="V300" s="221"/>
      <c r="W300" s="221"/>
      <c r="X300" s="221"/>
      <c r="Y300" s="221"/>
      <c r="Z300" s="210"/>
      <c r="AA300" s="210"/>
      <c r="AB300" s="210"/>
      <c r="AC300" s="210"/>
      <c r="AD300" s="210"/>
      <c r="AE300" s="210"/>
      <c r="AF300" s="210"/>
      <c r="AG300" s="210" t="s">
        <v>222</v>
      </c>
      <c r="AH300" s="210">
        <v>0</v>
      </c>
      <c r="AI300" s="210"/>
      <c r="AJ300" s="210"/>
      <c r="AK300" s="210"/>
      <c r="AL300" s="210"/>
      <c r="AM300" s="210"/>
      <c r="AN300" s="210"/>
      <c r="AO300" s="210"/>
      <c r="AP300" s="210"/>
      <c r="AQ300" s="210"/>
      <c r="AR300" s="210"/>
      <c r="AS300" s="210"/>
      <c r="AT300" s="210"/>
      <c r="AU300" s="210"/>
      <c r="AV300" s="210"/>
      <c r="AW300" s="210"/>
      <c r="AX300" s="210"/>
      <c r="AY300" s="210"/>
      <c r="AZ300" s="210"/>
      <c r="BA300" s="210"/>
      <c r="BB300" s="210"/>
      <c r="BC300" s="210"/>
      <c r="BD300" s="210"/>
      <c r="BE300" s="210"/>
      <c r="BF300" s="210"/>
      <c r="BG300" s="210"/>
      <c r="BH300" s="210"/>
    </row>
    <row r="301" spans="1:60" outlineLevel="1" x14ac:dyDescent="0.2">
      <c r="A301" s="236">
        <v>106</v>
      </c>
      <c r="B301" s="237" t="s">
        <v>842</v>
      </c>
      <c r="C301" s="247" t="s">
        <v>843</v>
      </c>
      <c r="D301" s="238" t="s">
        <v>351</v>
      </c>
      <c r="E301" s="239">
        <v>13.6</v>
      </c>
      <c r="F301" s="240"/>
      <c r="G301" s="241">
        <f>ROUND(E301*F301,2)</f>
        <v>0</v>
      </c>
      <c r="H301" s="240"/>
      <c r="I301" s="241">
        <f>ROUND(E301*H301,2)</f>
        <v>0</v>
      </c>
      <c r="J301" s="240"/>
      <c r="K301" s="241">
        <f>ROUND(E301*J301,2)</f>
        <v>0</v>
      </c>
      <c r="L301" s="241">
        <v>21</v>
      </c>
      <c r="M301" s="241">
        <f>G301*(1+L301/100)</f>
        <v>0</v>
      </c>
      <c r="N301" s="239">
        <v>0</v>
      </c>
      <c r="O301" s="239">
        <f>ROUND(E301*N301,2)</f>
        <v>0</v>
      </c>
      <c r="P301" s="239">
        <v>0</v>
      </c>
      <c r="Q301" s="239">
        <f>ROUND(E301*P301,2)</f>
        <v>0</v>
      </c>
      <c r="R301" s="241"/>
      <c r="S301" s="241" t="s">
        <v>238</v>
      </c>
      <c r="T301" s="242" t="s">
        <v>216</v>
      </c>
      <c r="U301" s="221">
        <v>0</v>
      </c>
      <c r="V301" s="221">
        <f>ROUND(E301*U301,2)</f>
        <v>0</v>
      </c>
      <c r="W301" s="221"/>
      <c r="X301" s="221" t="s">
        <v>217</v>
      </c>
      <c r="Y301" s="221" t="s">
        <v>218</v>
      </c>
      <c r="Z301" s="210"/>
      <c r="AA301" s="210"/>
      <c r="AB301" s="210"/>
      <c r="AC301" s="210"/>
      <c r="AD301" s="210"/>
      <c r="AE301" s="210"/>
      <c r="AF301" s="210"/>
      <c r="AG301" s="210" t="s">
        <v>385</v>
      </c>
      <c r="AH301" s="210"/>
      <c r="AI301" s="210"/>
      <c r="AJ301" s="210"/>
      <c r="AK301" s="210"/>
      <c r="AL301" s="210"/>
      <c r="AM301" s="210"/>
      <c r="AN301" s="210"/>
      <c r="AO301" s="210"/>
      <c r="AP301" s="210"/>
      <c r="AQ301" s="210"/>
      <c r="AR301" s="210"/>
      <c r="AS301" s="210"/>
      <c r="AT301" s="210"/>
      <c r="AU301" s="210"/>
      <c r="AV301" s="210"/>
      <c r="AW301" s="210"/>
      <c r="AX301" s="210"/>
      <c r="AY301" s="210"/>
      <c r="AZ301" s="210"/>
      <c r="BA301" s="210"/>
      <c r="BB301" s="210"/>
      <c r="BC301" s="210"/>
      <c r="BD301" s="210"/>
      <c r="BE301" s="210"/>
      <c r="BF301" s="210"/>
      <c r="BG301" s="210"/>
      <c r="BH301" s="210"/>
    </row>
    <row r="302" spans="1:60" outlineLevel="2" x14ac:dyDescent="0.2">
      <c r="A302" s="217"/>
      <c r="B302" s="218"/>
      <c r="C302" s="249" t="s">
        <v>844</v>
      </c>
      <c r="D302" s="226"/>
      <c r="E302" s="227">
        <v>13.6</v>
      </c>
      <c r="F302" s="221"/>
      <c r="G302" s="221"/>
      <c r="H302" s="221"/>
      <c r="I302" s="221"/>
      <c r="J302" s="221"/>
      <c r="K302" s="221"/>
      <c r="L302" s="221"/>
      <c r="M302" s="221"/>
      <c r="N302" s="220"/>
      <c r="O302" s="220"/>
      <c r="P302" s="220"/>
      <c r="Q302" s="220"/>
      <c r="R302" s="221"/>
      <c r="S302" s="221"/>
      <c r="T302" s="221"/>
      <c r="U302" s="221"/>
      <c r="V302" s="221"/>
      <c r="W302" s="221"/>
      <c r="X302" s="221"/>
      <c r="Y302" s="221"/>
      <c r="Z302" s="210"/>
      <c r="AA302" s="210"/>
      <c r="AB302" s="210"/>
      <c r="AC302" s="210"/>
      <c r="AD302" s="210"/>
      <c r="AE302" s="210"/>
      <c r="AF302" s="210"/>
      <c r="AG302" s="210" t="s">
        <v>222</v>
      </c>
      <c r="AH302" s="210">
        <v>0</v>
      </c>
      <c r="AI302" s="210"/>
      <c r="AJ302" s="210"/>
      <c r="AK302" s="210"/>
      <c r="AL302" s="210"/>
      <c r="AM302" s="210"/>
      <c r="AN302" s="210"/>
      <c r="AO302" s="210"/>
      <c r="AP302" s="210"/>
      <c r="AQ302" s="210"/>
      <c r="AR302" s="210"/>
      <c r="AS302" s="210"/>
      <c r="AT302" s="210"/>
      <c r="AU302" s="210"/>
      <c r="AV302" s="210"/>
      <c r="AW302" s="210"/>
      <c r="AX302" s="210"/>
      <c r="AY302" s="210"/>
      <c r="AZ302" s="210"/>
      <c r="BA302" s="210"/>
      <c r="BB302" s="210"/>
      <c r="BC302" s="210"/>
      <c r="BD302" s="210"/>
      <c r="BE302" s="210"/>
      <c r="BF302" s="210"/>
      <c r="BG302" s="210"/>
      <c r="BH302" s="210"/>
    </row>
    <row r="303" spans="1:60" outlineLevel="1" x14ac:dyDescent="0.2">
      <c r="A303" s="236">
        <v>107</v>
      </c>
      <c r="B303" s="237" t="s">
        <v>845</v>
      </c>
      <c r="C303" s="247" t="s">
        <v>846</v>
      </c>
      <c r="D303" s="238" t="s">
        <v>297</v>
      </c>
      <c r="E303" s="239">
        <v>87.1494</v>
      </c>
      <c r="F303" s="240"/>
      <c r="G303" s="241">
        <f>ROUND(E303*F303,2)</f>
        <v>0</v>
      </c>
      <c r="H303" s="240"/>
      <c r="I303" s="241">
        <f>ROUND(E303*H303,2)</f>
        <v>0</v>
      </c>
      <c r="J303" s="240"/>
      <c r="K303" s="241">
        <f>ROUND(E303*J303,2)</f>
        <v>0</v>
      </c>
      <c r="L303" s="241">
        <v>21</v>
      </c>
      <c r="M303" s="241">
        <f>G303*(1+L303/100)</f>
        <v>0</v>
      </c>
      <c r="N303" s="239">
        <v>4.4000000000000003E-3</v>
      </c>
      <c r="O303" s="239">
        <f>ROUND(E303*N303,2)</f>
        <v>0.38</v>
      </c>
      <c r="P303" s="239">
        <v>0</v>
      </c>
      <c r="Q303" s="239">
        <f>ROUND(E303*P303,2)</f>
        <v>0</v>
      </c>
      <c r="R303" s="241"/>
      <c r="S303" s="241" t="s">
        <v>215</v>
      </c>
      <c r="T303" s="242" t="s">
        <v>216</v>
      </c>
      <c r="U303" s="221">
        <v>0</v>
      </c>
      <c r="V303" s="221">
        <f>ROUND(E303*U303,2)</f>
        <v>0</v>
      </c>
      <c r="W303" s="221"/>
      <c r="X303" s="221" t="s">
        <v>684</v>
      </c>
      <c r="Y303" s="221" t="s">
        <v>218</v>
      </c>
      <c r="Z303" s="210"/>
      <c r="AA303" s="210"/>
      <c r="AB303" s="210"/>
      <c r="AC303" s="210"/>
      <c r="AD303" s="210"/>
      <c r="AE303" s="210"/>
      <c r="AF303" s="210"/>
      <c r="AG303" s="210" t="s">
        <v>847</v>
      </c>
      <c r="AH303" s="210"/>
      <c r="AI303" s="210"/>
      <c r="AJ303" s="210"/>
      <c r="AK303" s="210"/>
      <c r="AL303" s="210"/>
      <c r="AM303" s="210"/>
      <c r="AN303" s="210"/>
      <c r="AO303" s="210"/>
      <c r="AP303" s="210"/>
      <c r="AQ303" s="210"/>
      <c r="AR303" s="210"/>
      <c r="AS303" s="210"/>
      <c r="AT303" s="210"/>
      <c r="AU303" s="210"/>
      <c r="AV303" s="210"/>
      <c r="AW303" s="210"/>
      <c r="AX303" s="210"/>
      <c r="AY303" s="210"/>
      <c r="AZ303" s="210"/>
      <c r="BA303" s="210"/>
      <c r="BB303" s="210"/>
      <c r="BC303" s="210"/>
      <c r="BD303" s="210"/>
      <c r="BE303" s="210"/>
      <c r="BF303" s="210"/>
      <c r="BG303" s="210"/>
      <c r="BH303" s="210"/>
    </row>
    <row r="304" spans="1:60" outlineLevel="2" x14ac:dyDescent="0.2">
      <c r="A304" s="217"/>
      <c r="B304" s="218"/>
      <c r="C304" s="249" t="s">
        <v>848</v>
      </c>
      <c r="D304" s="226"/>
      <c r="E304" s="227">
        <v>14.7</v>
      </c>
      <c r="F304" s="221"/>
      <c r="G304" s="221"/>
      <c r="H304" s="221"/>
      <c r="I304" s="221"/>
      <c r="J304" s="221"/>
      <c r="K304" s="221"/>
      <c r="L304" s="221"/>
      <c r="M304" s="221"/>
      <c r="N304" s="220"/>
      <c r="O304" s="220"/>
      <c r="P304" s="220"/>
      <c r="Q304" s="220"/>
      <c r="R304" s="221"/>
      <c r="S304" s="221"/>
      <c r="T304" s="221"/>
      <c r="U304" s="221"/>
      <c r="V304" s="221"/>
      <c r="W304" s="221"/>
      <c r="X304" s="221"/>
      <c r="Y304" s="221"/>
      <c r="Z304" s="210"/>
      <c r="AA304" s="210"/>
      <c r="AB304" s="210"/>
      <c r="AC304" s="210"/>
      <c r="AD304" s="210"/>
      <c r="AE304" s="210"/>
      <c r="AF304" s="210"/>
      <c r="AG304" s="210" t="s">
        <v>222</v>
      </c>
      <c r="AH304" s="210">
        <v>0</v>
      </c>
      <c r="AI304" s="210"/>
      <c r="AJ304" s="210"/>
      <c r="AK304" s="210"/>
      <c r="AL304" s="210"/>
      <c r="AM304" s="210"/>
      <c r="AN304" s="210"/>
      <c r="AO304" s="210"/>
      <c r="AP304" s="210"/>
      <c r="AQ304" s="210"/>
      <c r="AR304" s="210"/>
      <c r="AS304" s="210"/>
      <c r="AT304" s="210"/>
      <c r="AU304" s="210"/>
      <c r="AV304" s="210"/>
      <c r="AW304" s="210"/>
      <c r="AX304" s="210"/>
      <c r="AY304" s="210"/>
      <c r="AZ304" s="210"/>
      <c r="BA304" s="210"/>
      <c r="BB304" s="210"/>
      <c r="BC304" s="210"/>
      <c r="BD304" s="210"/>
      <c r="BE304" s="210"/>
      <c r="BF304" s="210"/>
      <c r="BG304" s="210"/>
      <c r="BH304" s="210"/>
    </row>
    <row r="305" spans="1:60" outlineLevel="3" x14ac:dyDescent="0.2">
      <c r="A305" s="217"/>
      <c r="B305" s="218"/>
      <c r="C305" s="249" t="s">
        <v>849</v>
      </c>
      <c r="D305" s="226"/>
      <c r="E305" s="227">
        <v>72.45</v>
      </c>
      <c r="F305" s="221"/>
      <c r="G305" s="221"/>
      <c r="H305" s="221"/>
      <c r="I305" s="221"/>
      <c r="J305" s="221"/>
      <c r="K305" s="221"/>
      <c r="L305" s="221"/>
      <c r="M305" s="221"/>
      <c r="N305" s="220"/>
      <c r="O305" s="220"/>
      <c r="P305" s="220"/>
      <c r="Q305" s="220"/>
      <c r="R305" s="221"/>
      <c r="S305" s="221"/>
      <c r="T305" s="221"/>
      <c r="U305" s="221"/>
      <c r="V305" s="221"/>
      <c r="W305" s="221"/>
      <c r="X305" s="221"/>
      <c r="Y305" s="221"/>
      <c r="Z305" s="210"/>
      <c r="AA305" s="210"/>
      <c r="AB305" s="210"/>
      <c r="AC305" s="210"/>
      <c r="AD305" s="210"/>
      <c r="AE305" s="210"/>
      <c r="AF305" s="210"/>
      <c r="AG305" s="210" t="s">
        <v>222</v>
      </c>
      <c r="AH305" s="210">
        <v>0</v>
      </c>
      <c r="AI305" s="210"/>
      <c r="AJ305" s="210"/>
      <c r="AK305" s="210"/>
      <c r="AL305" s="210"/>
      <c r="AM305" s="210"/>
      <c r="AN305" s="210"/>
      <c r="AO305" s="210"/>
      <c r="AP305" s="210"/>
      <c r="AQ305" s="210"/>
      <c r="AR305" s="210"/>
      <c r="AS305" s="210"/>
      <c r="AT305" s="210"/>
      <c r="AU305" s="210"/>
      <c r="AV305" s="210"/>
      <c r="AW305" s="210"/>
      <c r="AX305" s="210"/>
      <c r="AY305" s="210"/>
      <c r="AZ305" s="210"/>
      <c r="BA305" s="210"/>
      <c r="BB305" s="210"/>
      <c r="BC305" s="210"/>
      <c r="BD305" s="210"/>
      <c r="BE305" s="210"/>
      <c r="BF305" s="210"/>
      <c r="BG305" s="210"/>
      <c r="BH305" s="210"/>
    </row>
    <row r="306" spans="1:60" outlineLevel="1" x14ac:dyDescent="0.2">
      <c r="A306" s="236">
        <v>108</v>
      </c>
      <c r="B306" s="237" t="s">
        <v>850</v>
      </c>
      <c r="C306" s="247" t="s">
        <v>851</v>
      </c>
      <c r="D306" s="238" t="s">
        <v>297</v>
      </c>
      <c r="E306" s="239">
        <v>87.1494</v>
      </c>
      <c r="F306" s="240"/>
      <c r="G306" s="241">
        <f>ROUND(E306*F306,2)</f>
        <v>0</v>
      </c>
      <c r="H306" s="240"/>
      <c r="I306" s="241">
        <f>ROUND(E306*H306,2)</f>
        <v>0</v>
      </c>
      <c r="J306" s="240"/>
      <c r="K306" s="241">
        <f>ROUND(E306*J306,2)</f>
        <v>0</v>
      </c>
      <c r="L306" s="241">
        <v>21</v>
      </c>
      <c r="M306" s="241">
        <f>G306*(1+L306/100)</f>
        <v>0</v>
      </c>
      <c r="N306" s="239">
        <v>4.0000000000000001E-3</v>
      </c>
      <c r="O306" s="239">
        <f>ROUND(E306*N306,2)</f>
        <v>0.35</v>
      </c>
      <c r="P306" s="239">
        <v>0</v>
      </c>
      <c r="Q306" s="239">
        <f>ROUND(E306*P306,2)</f>
        <v>0</v>
      </c>
      <c r="R306" s="241"/>
      <c r="S306" s="241" t="s">
        <v>215</v>
      </c>
      <c r="T306" s="242" t="s">
        <v>216</v>
      </c>
      <c r="U306" s="221">
        <v>0</v>
      </c>
      <c r="V306" s="221">
        <f>ROUND(E306*U306,2)</f>
        <v>0</v>
      </c>
      <c r="W306" s="221"/>
      <c r="X306" s="221" t="s">
        <v>684</v>
      </c>
      <c r="Y306" s="221" t="s">
        <v>218</v>
      </c>
      <c r="Z306" s="210"/>
      <c r="AA306" s="210"/>
      <c r="AB306" s="210"/>
      <c r="AC306" s="210"/>
      <c r="AD306" s="210"/>
      <c r="AE306" s="210"/>
      <c r="AF306" s="210"/>
      <c r="AG306" s="210" t="s">
        <v>847</v>
      </c>
      <c r="AH306" s="210"/>
      <c r="AI306" s="210"/>
      <c r="AJ306" s="210"/>
      <c r="AK306" s="210"/>
      <c r="AL306" s="210"/>
      <c r="AM306" s="210"/>
      <c r="AN306" s="210"/>
      <c r="AO306" s="210"/>
      <c r="AP306" s="210"/>
      <c r="AQ306" s="210"/>
      <c r="AR306" s="210"/>
      <c r="AS306" s="210"/>
      <c r="AT306" s="210"/>
      <c r="AU306" s="210"/>
      <c r="AV306" s="210"/>
      <c r="AW306" s="210"/>
      <c r="AX306" s="210"/>
      <c r="AY306" s="210"/>
      <c r="AZ306" s="210"/>
      <c r="BA306" s="210"/>
      <c r="BB306" s="210"/>
      <c r="BC306" s="210"/>
      <c r="BD306" s="210"/>
      <c r="BE306" s="210"/>
      <c r="BF306" s="210"/>
      <c r="BG306" s="210"/>
      <c r="BH306" s="210"/>
    </row>
    <row r="307" spans="1:60" outlineLevel="2" x14ac:dyDescent="0.2">
      <c r="A307" s="217"/>
      <c r="B307" s="218"/>
      <c r="C307" s="249" t="s">
        <v>849</v>
      </c>
      <c r="D307" s="226"/>
      <c r="E307" s="227">
        <v>72.45</v>
      </c>
      <c r="F307" s="221"/>
      <c r="G307" s="221"/>
      <c r="H307" s="221"/>
      <c r="I307" s="221"/>
      <c r="J307" s="221"/>
      <c r="K307" s="221"/>
      <c r="L307" s="221"/>
      <c r="M307" s="221"/>
      <c r="N307" s="220"/>
      <c r="O307" s="220"/>
      <c r="P307" s="220"/>
      <c r="Q307" s="220"/>
      <c r="R307" s="221"/>
      <c r="S307" s="221"/>
      <c r="T307" s="221"/>
      <c r="U307" s="221"/>
      <c r="V307" s="221"/>
      <c r="W307" s="221"/>
      <c r="X307" s="221"/>
      <c r="Y307" s="221"/>
      <c r="Z307" s="210"/>
      <c r="AA307" s="210"/>
      <c r="AB307" s="210"/>
      <c r="AC307" s="210"/>
      <c r="AD307" s="210"/>
      <c r="AE307" s="210"/>
      <c r="AF307" s="210"/>
      <c r="AG307" s="210" t="s">
        <v>222</v>
      </c>
      <c r="AH307" s="210">
        <v>0</v>
      </c>
      <c r="AI307" s="210"/>
      <c r="AJ307" s="210"/>
      <c r="AK307" s="210"/>
      <c r="AL307" s="210"/>
      <c r="AM307" s="210"/>
      <c r="AN307" s="210"/>
      <c r="AO307" s="210"/>
      <c r="AP307" s="210"/>
      <c r="AQ307" s="210"/>
      <c r="AR307" s="210"/>
      <c r="AS307" s="210"/>
      <c r="AT307" s="210"/>
      <c r="AU307" s="210"/>
      <c r="AV307" s="210"/>
      <c r="AW307" s="210"/>
      <c r="AX307" s="210"/>
      <c r="AY307" s="210"/>
      <c r="AZ307" s="210"/>
      <c r="BA307" s="210"/>
      <c r="BB307" s="210"/>
      <c r="BC307" s="210"/>
      <c r="BD307" s="210"/>
      <c r="BE307" s="210"/>
      <c r="BF307" s="210"/>
      <c r="BG307" s="210"/>
      <c r="BH307" s="210"/>
    </row>
    <row r="308" spans="1:60" outlineLevel="3" x14ac:dyDescent="0.2">
      <c r="A308" s="217"/>
      <c r="B308" s="218"/>
      <c r="C308" s="249" t="s">
        <v>848</v>
      </c>
      <c r="D308" s="226"/>
      <c r="E308" s="227">
        <v>14.7</v>
      </c>
      <c r="F308" s="221"/>
      <c r="G308" s="221"/>
      <c r="H308" s="221"/>
      <c r="I308" s="221"/>
      <c r="J308" s="221"/>
      <c r="K308" s="221"/>
      <c r="L308" s="221"/>
      <c r="M308" s="221"/>
      <c r="N308" s="220"/>
      <c r="O308" s="220"/>
      <c r="P308" s="220"/>
      <c r="Q308" s="220"/>
      <c r="R308" s="221"/>
      <c r="S308" s="221"/>
      <c r="T308" s="221"/>
      <c r="U308" s="221"/>
      <c r="V308" s="221"/>
      <c r="W308" s="221"/>
      <c r="X308" s="221"/>
      <c r="Y308" s="221"/>
      <c r="Z308" s="210"/>
      <c r="AA308" s="210"/>
      <c r="AB308" s="210"/>
      <c r="AC308" s="210"/>
      <c r="AD308" s="210"/>
      <c r="AE308" s="210"/>
      <c r="AF308" s="210"/>
      <c r="AG308" s="210" t="s">
        <v>222</v>
      </c>
      <c r="AH308" s="210">
        <v>0</v>
      </c>
      <c r="AI308" s="210"/>
      <c r="AJ308" s="210"/>
      <c r="AK308" s="210"/>
      <c r="AL308" s="210"/>
      <c r="AM308" s="210"/>
      <c r="AN308" s="210"/>
      <c r="AO308" s="210"/>
      <c r="AP308" s="210"/>
      <c r="AQ308" s="210"/>
      <c r="AR308" s="210"/>
      <c r="AS308" s="210"/>
      <c r="AT308" s="210"/>
      <c r="AU308" s="210"/>
      <c r="AV308" s="210"/>
      <c r="AW308" s="210"/>
      <c r="AX308" s="210"/>
      <c r="AY308" s="210"/>
      <c r="AZ308" s="210"/>
      <c r="BA308" s="210"/>
      <c r="BB308" s="210"/>
      <c r="BC308" s="210"/>
      <c r="BD308" s="210"/>
      <c r="BE308" s="210"/>
      <c r="BF308" s="210"/>
      <c r="BG308" s="210"/>
      <c r="BH308" s="210"/>
    </row>
    <row r="309" spans="1:60" outlineLevel="1" x14ac:dyDescent="0.2">
      <c r="A309" s="236">
        <v>109</v>
      </c>
      <c r="B309" s="237" t="s">
        <v>852</v>
      </c>
      <c r="C309" s="247" t="s">
        <v>853</v>
      </c>
      <c r="D309" s="238" t="s">
        <v>297</v>
      </c>
      <c r="E309" s="239">
        <v>12.093500000000001</v>
      </c>
      <c r="F309" s="240"/>
      <c r="G309" s="241">
        <f>ROUND(E309*F309,2)</f>
        <v>0</v>
      </c>
      <c r="H309" s="240"/>
      <c r="I309" s="241">
        <f>ROUND(E309*H309,2)</f>
        <v>0</v>
      </c>
      <c r="J309" s="240"/>
      <c r="K309" s="241">
        <f>ROUND(E309*J309,2)</f>
        <v>0</v>
      </c>
      <c r="L309" s="241">
        <v>21</v>
      </c>
      <c r="M309" s="241">
        <f>G309*(1+L309/100)</f>
        <v>0</v>
      </c>
      <c r="N309" s="239">
        <v>3.1E-4</v>
      </c>
      <c r="O309" s="239">
        <f>ROUND(E309*N309,2)</f>
        <v>0</v>
      </c>
      <c r="P309" s="239">
        <v>0</v>
      </c>
      <c r="Q309" s="239">
        <f>ROUND(E309*P309,2)</f>
        <v>0</v>
      </c>
      <c r="R309" s="241" t="s">
        <v>683</v>
      </c>
      <c r="S309" s="241" t="s">
        <v>238</v>
      </c>
      <c r="T309" s="242" t="s">
        <v>216</v>
      </c>
      <c r="U309" s="221">
        <v>0</v>
      </c>
      <c r="V309" s="221">
        <f>ROUND(E309*U309,2)</f>
        <v>0</v>
      </c>
      <c r="W309" s="221"/>
      <c r="X309" s="221" t="s">
        <v>684</v>
      </c>
      <c r="Y309" s="221" t="s">
        <v>218</v>
      </c>
      <c r="Z309" s="210"/>
      <c r="AA309" s="210"/>
      <c r="AB309" s="210"/>
      <c r="AC309" s="210"/>
      <c r="AD309" s="210"/>
      <c r="AE309" s="210"/>
      <c r="AF309" s="210"/>
      <c r="AG309" s="210" t="s">
        <v>847</v>
      </c>
      <c r="AH309" s="210"/>
      <c r="AI309" s="210"/>
      <c r="AJ309" s="210"/>
      <c r="AK309" s="210"/>
      <c r="AL309" s="210"/>
      <c r="AM309" s="210"/>
      <c r="AN309" s="210"/>
      <c r="AO309" s="210"/>
      <c r="AP309" s="210"/>
      <c r="AQ309" s="210"/>
      <c r="AR309" s="210"/>
      <c r="AS309" s="210"/>
      <c r="AT309" s="210"/>
      <c r="AU309" s="210"/>
      <c r="AV309" s="210"/>
      <c r="AW309" s="210"/>
      <c r="AX309" s="210"/>
      <c r="AY309" s="210"/>
      <c r="AZ309" s="210"/>
      <c r="BA309" s="210"/>
      <c r="BB309" s="210"/>
      <c r="BC309" s="210"/>
      <c r="BD309" s="210"/>
      <c r="BE309" s="210"/>
      <c r="BF309" s="210"/>
      <c r="BG309" s="210"/>
      <c r="BH309" s="210"/>
    </row>
    <row r="310" spans="1:60" outlineLevel="2" x14ac:dyDescent="0.2">
      <c r="A310" s="217"/>
      <c r="B310" s="218"/>
      <c r="C310" s="249" t="s">
        <v>854</v>
      </c>
      <c r="D310" s="226"/>
      <c r="E310" s="227">
        <v>12.09</v>
      </c>
      <c r="F310" s="221"/>
      <c r="G310" s="221"/>
      <c r="H310" s="221"/>
      <c r="I310" s="221"/>
      <c r="J310" s="221"/>
      <c r="K310" s="221"/>
      <c r="L310" s="221"/>
      <c r="M310" s="221"/>
      <c r="N310" s="220"/>
      <c r="O310" s="220"/>
      <c r="P310" s="220"/>
      <c r="Q310" s="220"/>
      <c r="R310" s="221"/>
      <c r="S310" s="221"/>
      <c r="T310" s="221"/>
      <c r="U310" s="221"/>
      <c r="V310" s="221"/>
      <c r="W310" s="221"/>
      <c r="X310" s="221"/>
      <c r="Y310" s="221"/>
      <c r="Z310" s="210"/>
      <c r="AA310" s="210"/>
      <c r="AB310" s="210"/>
      <c r="AC310" s="210"/>
      <c r="AD310" s="210"/>
      <c r="AE310" s="210"/>
      <c r="AF310" s="210"/>
      <c r="AG310" s="210" t="s">
        <v>222</v>
      </c>
      <c r="AH310" s="210">
        <v>0</v>
      </c>
      <c r="AI310" s="210"/>
      <c r="AJ310" s="210"/>
      <c r="AK310" s="210"/>
      <c r="AL310" s="210"/>
      <c r="AM310" s="210"/>
      <c r="AN310" s="210"/>
      <c r="AO310" s="210"/>
      <c r="AP310" s="210"/>
      <c r="AQ310" s="210"/>
      <c r="AR310" s="210"/>
      <c r="AS310" s="210"/>
      <c r="AT310" s="210"/>
      <c r="AU310" s="210"/>
      <c r="AV310" s="210"/>
      <c r="AW310" s="210"/>
      <c r="AX310" s="210"/>
      <c r="AY310" s="210"/>
      <c r="AZ310" s="210"/>
      <c r="BA310" s="210"/>
      <c r="BB310" s="210"/>
      <c r="BC310" s="210"/>
      <c r="BD310" s="210"/>
      <c r="BE310" s="210"/>
      <c r="BF310" s="210"/>
      <c r="BG310" s="210"/>
      <c r="BH310" s="210"/>
    </row>
    <row r="311" spans="1:60" outlineLevel="1" x14ac:dyDescent="0.2">
      <c r="A311" s="217">
        <v>110</v>
      </c>
      <c r="B311" s="218" t="s">
        <v>393</v>
      </c>
      <c r="C311" s="263" t="s">
        <v>394</v>
      </c>
      <c r="D311" s="219" t="s">
        <v>0</v>
      </c>
      <c r="E311" s="261"/>
      <c r="F311" s="222"/>
      <c r="G311" s="221">
        <f>ROUND(E311*F311,2)</f>
        <v>0</v>
      </c>
      <c r="H311" s="222"/>
      <c r="I311" s="221">
        <f>ROUND(E311*H311,2)</f>
        <v>0</v>
      </c>
      <c r="J311" s="222"/>
      <c r="K311" s="221">
        <f>ROUND(E311*J311,2)</f>
        <v>0</v>
      </c>
      <c r="L311" s="221">
        <v>21</v>
      </c>
      <c r="M311" s="221">
        <f>G311*(1+L311/100)</f>
        <v>0</v>
      </c>
      <c r="N311" s="220">
        <v>0</v>
      </c>
      <c r="O311" s="220">
        <f>ROUND(E311*N311,2)</f>
        <v>0</v>
      </c>
      <c r="P311" s="220">
        <v>0</v>
      </c>
      <c r="Q311" s="220">
        <f>ROUND(E311*P311,2)</f>
        <v>0</v>
      </c>
      <c r="R311" s="221"/>
      <c r="S311" s="221" t="s">
        <v>238</v>
      </c>
      <c r="T311" s="221" t="s">
        <v>216</v>
      </c>
      <c r="U311" s="221">
        <v>0</v>
      </c>
      <c r="V311" s="221">
        <f>ROUND(E311*U311,2)</f>
        <v>0</v>
      </c>
      <c r="W311" s="221"/>
      <c r="X311" s="221" t="s">
        <v>381</v>
      </c>
      <c r="Y311" s="221" t="s">
        <v>218</v>
      </c>
      <c r="Z311" s="210"/>
      <c r="AA311" s="210"/>
      <c r="AB311" s="210"/>
      <c r="AC311" s="210"/>
      <c r="AD311" s="210"/>
      <c r="AE311" s="210"/>
      <c r="AF311" s="210"/>
      <c r="AG311" s="210" t="s">
        <v>382</v>
      </c>
      <c r="AH311" s="210"/>
      <c r="AI311" s="210"/>
      <c r="AJ311" s="210"/>
      <c r="AK311" s="210"/>
      <c r="AL311" s="210"/>
      <c r="AM311" s="210"/>
      <c r="AN311" s="210"/>
      <c r="AO311" s="210"/>
      <c r="AP311" s="210"/>
      <c r="AQ311" s="210"/>
      <c r="AR311" s="210"/>
      <c r="AS311" s="210"/>
      <c r="AT311" s="210"/>
      <c r="AU311" s="210"/>
      <c r="AV311" s="210"/>
      <c r="AW311" s="210"/>
      <c r="AX311" s="210"/>
      <c r="AY311" s="210"/>
      <c r="AZ311" s="210"/>
      <c r="BA311" s="210"/>
      <c r="BB311" s="210"/>
      <c r="BC311" s="210"/>
      <c r="BD311" s="210"/>
      <c r="BE311" s="210"/>
      <c r="BF311" s="210"/>
      <c r="BG311" s="210"/>
      <c r="BH311" s="210"/>
    </row>
    <row r="312" spans="1:60" x14ac:dyDescent="0.2">
      <c r="A312" s="229" t="s">
        <v>210</v>
      </c>
      <c r="B312" s="230" t="s">
        <v>134</v>
      </c>
      <c r="C312" s="246" t="s">
        <v>135</v>
      </c>
      <c r="D312" s="231"/>
      <c r="E312" s="232"/>
      <c r="F312" s="233"/>
      <c r="G312" s="233">
        <f>SUMIF(AG313:AG334,"&lt;&gt;NOR",G313:G334)</f>
        <v>0</v>
      </c>
      <c r="H312" s="233"/>
      <c r="I312" s="233">
        <f>SUM(I313:I334)</f>
        <v>0</v>
      </c>
      <c r="J312" s="233"/>
      <c r="K312" s="233">
        <f>SUM(K313:K334)</f>
        <v>0</v>
      </c>
      <c r="L312" s="233"/>
      <c r="M312" s="233">
        <f>SUM(M313:M334)</f>
        <v>0</v>
      </c>
      <c r="N312" s="232"/>
      <c r="O312" s="232">
        <f>SUM(O313:O334)</f>
        <v>0.11</v>
      </c>
      <c r="P312" s="232"/>
      <c r="Q312" s="232">
        <f>SUM(Q313:Q334)</f>
        <v>0</v>
      </c>
      <c r="R312" s="233"/>
      <c r="S312" s="233"/>
      <c r="T312" s="234"/>
      <c r="U312" s="228"/>
      <c r="V312" s="228">
        <f>SUM(V313:V334)</f>
        <v>0</v>
      </c>
      <c r="W312" s="228"/>
      <c r="X312" s="228"/>
      <c r="Y312" s="228"/>
      <c r="AG312" t="s">
        <v>211</v>
      </c>
    </row>
    <row r="313" spans="1:60" outlineLevel="1" x14ac:dyDescent="0.2">
      <c r="A313" s="236">
        <v>111</v>
      </c>
      <c r="B313" s="237" t="s">
        <v>855</v>
      </c>
      <c r="C313" s="247" t="s">
        <v>856</v>
      </c>
      <c r="D313" s="238" t="s">
        <v>297</v>
      </c>
      <c r="E313" s="239">
        <v>12.093500000000001</v>
      </c>
      <c r="F313" s="240"/>
      <c r="G313" s="241">
        <f>ROUND(E313*F313,2)</f>
        <v>0</v>
      </c>
      <c r="H313" s="240"/>
      <c r="I313" s="241">
        <f>ROUND(E313*H313,2)</f>
        <v>0</v>
      </c>
      <c r="J313" s="240"/>
      <c r="K313" s="241">
        <f>ROUND(E313*J313,2)</f>
        <v>0</v>
      </c>
      <c r="L313" s="241">
        <v>21</v>
      </c>
      <c r="M313" s="241">
        <f>G313*(1+L313/100)</f>
        <v>0</v>
      </c>
      <c r="N313" s="239">
        <v>2.2000000000000001E-4</v>
      </c>
      <c r="O313" s="239">
        <f>ROUND(E313*N313,2)</f>
        <v>0</v>
      </c>
      <c r="P313" s="239">
        <v>0</v>
      </c>
      <c r="Q313" s="239">
        <f>ROUND(E313*P313,2)</f>
        <v>0</v>
      </c>
      <c r="R313" s="241"/>
      <c r="S313" s="241" t="s">
        <v>238</v>
      </c>
      <c r="T313" s="242" t="s">
        <v>216</v>
      </c>
      <c r="U313" s="221">
        <v>0</v>
      </c>
      <c r="V313" s="221">
        <f>ROUND(E313*U313,2)</f>
        <v>0</v>
      </c>
      <c r="W313" s="221"/>
      <c r="X313" s="221" t="s">
        <v>217</v>
      </c>
      <c r="Y313" s="221" t="s">
        <v>218</v>
      </c>
      <c r="Z313" s="210"/>
      <c r="AA313" s="210"/>
      <c r="AB313" s="210"/>
      <c r="AC313" s="210"/>
      <c r="AD313" s="210"/>
      <c r="AE313" s="210"/>
      <c r="AF313" s="210"/>
      <c r="AG313" s="210" t="s">
        <v>219</v>
      </c>
      <c r="AH313" s="210"/>
      <c r="AI313" s="210"/>
      <c r="AJ313" s="210"/>
      <c r="AK313" s="210"/>
      <c r="AL313" s="210"/>
      <c r="AM313" s="210"/>
      <c r="AN313" s="210"/>
      <c r="AO313" s="210"/>
      <c r="AP313" s="210"/>
      <c r="AQ313" s="210"/>
      <c r="AR313" s="210"/>
      <c r="AS313" s="210"/>
      <c r="AT313" s="210"/>
      <c r="AU313" s="210"/>
      <c r="AV313" s="210"/>
      <c r="AW313" s="210"/>
      <c r="AX313" s="210"/>
      <c r="AY313" s="210"/>
      <c r="AZ313" s="210"/>
      <c r="BA313" s="210"/>
      <c r="BB313" s="210"/>
      <c r="BC313" s="210"/>
      <c r="BD313" s="210"/>
      <c r="BE313" s="210"/>
      <c r="BF313" s="210"/>
      <c r="BG313" s="210"/>
      <c r="BH313" s="210"/>
    </row>
    <row r="314" spans="1:60" outlineLevel="2" x14ac:dyDescent="0.2">
      <c r="A314" s="217"/>
      <c r="B314" s="218"/>
      <c r="C314" s="249" t="s">
        <v>854</v>
      </c>
      <c r="D314" s="226"/>
      <c r="E314" s="227">
        <v>12.09</v>
      </c>
      <c r="F314" s="221"/>
      <c r="G314" s="221"/>
      <c r="H314" s="221"/>
      <c r="I314" s="221"/>
      <c r="J314" s="221"/>
      <c r="K314" s="221"/>
      <c r="L314" s="221"/>
      <c r="M314" s="221"/>
      <c r="N314" s="220"/>
      <c r="O314" s="220"/>
      <c r="P314" s="220"/>
      <c r="Q314" s="220"/>
      <c r="R314" s="221"/>
      <c r="S314" s="221"/>
      <c r="T314" s="221"/>
      <c r="U314" s="221"/>
      <c r="V314" s="221"/>
      <c r="W314" s="221"/>
      <c r="X314" s="221"/>
      <c r="Y314" s="221"/>
      <c r="Z314" s="210"/>
      <c r="AA314" s="210"/>
      <c r="AB314" s="210"/>
      <c r="AC314" s="210"/>
      <c r="AD314" s="210"/>
      <c r="AE314" s="210"/>
      <c r="AF314" s="210"/>
      <c r="AG314" s="210" t="s">
        <v>222</v>
      </c>
      <c r="AH314" s="210">
        <v>0</v>
      </c>
      <c r="AI314" s="210"/>
      <c r="AJ314" s="210"/>
      <c r="AK314" s="210"/>
      <c r="AL314" s="210"/>
      <c r="AM314" s="210"/>
      <c r="AN314" s="210"/>
      <c r="AO314" s="210"/>
      <c r="AP314" s="210"/>
      <c r="AQ314" s="210"/>
      <c r="AR314" s="210"/>
      <c r="AS314" s="210"/>
      <c r="AT314" s="210"/>
      <c r="AU314" s="210"/>
      <c r="AV314" s="210"/>
      <c r="AW314" s="210"/>
      <c r="AX314" s="210"/>
      <c r="AY314" s="210"/>
      <c r="AZ314" s="210"/>
      <c r="BA314" s="210"/>
      <c r="BB314" s="210"/>
      <c r="BC314" s="210"/>
      <c r="BD314" s="210"/>
      <c r="BE314" s="210"/>
      <c r="BF314" s="210"/>
      <c r="BG314" s="210"/>
      <c r="BH314" s="210"/>
    </row>
    <row r="315" spans="1:60" ht="22.5" outlineLevel="1" x14ac:dyDescent="0.2">
      <c r="A315" s="236">
        <v>112</v>
      </c>
      <c r="B315" s="237" t="s">
        <v>857</v>
      </c>
      <c r="C315" s="247" t="s">
        <v>858</v>
      </c>
      <c r="D315" s="238" t="s">
        <v>297</v>
      </c>
      <c r="E315" s="239">
        <v>9.6747999999999994</v>
      </c>
      <c r="F315" s="240"/>
      <c r="G315" s="241">
        <f>ROUND(E315*F315,2)</f>
        <v>0</v>
      </c>
      <c r="H315" s="240"/>
      <c r="I315" s="241">
        <f>ROUND(E315*H315,2)</f>
        <v>0</v>
      </c>
      <c r="J315" s="240"/>
      <c r="K315" s="241">
        <f>ROUND(E315*J315,2)</f>
        <v>0</v>
      </c>
      <c r="L315" s="241">
        <v>21</v>
      </c>
      <c r="M315" s="241">
        <f>G315*(1+L315/100)</f>
        <v>0</v>
      </c>
      <c r="N315" s="239">
        <v>4.0299999999999997E-3</v>
      </c>
      <c r="O315" s="239">
        <f>ROUND(E315*N315,2)</f>
        <v>0.04</v>
      </c>
      <c r="P315" s="239">
        <v>0</v>
      </c>
      <c r="Q315" s="239">
        <f>ROUND(E315*P315,2)</f>
        <v>0</v>
      </c>
      <c r="R315" s="241"/>
      <c r="S315" s="241" t="s">
        <v>238</v>
      </c>
      <c r="T315" s="242" t="s">
        <v>216</v>
      </c>
      <c r="U315" s="221">
        <v>0</v>
      </c>
      <c r="V315" s="221">
        <f>ROUND(E315*U315,2)</f>
        <v>0</v>
      </c>
      <c r="W315" s="221"/>
      <c r="X315" s="221" t="s">
        <v>217</v>
      </c>
      <c r="Y315" s="221" t="s">
        <v>218</v>
      </c>
      <c r="Z315" s="210"/>
      <c r="AA315" s="210"/>
      <c r="AB315" s="210"/>
      <c r="AC315" s="210"/>
      <c r="AD315" s="210"/>
      <c r="AE315" s="210"/>
      <c r="AF315" s="210"/>
      <c r="AG315" s="210" t="s">
        <v>385</v>
      </c>
      <c r="AH315" s="210"/>
      <c r="AI315" s="210"/>
      <c r="AJ315" s="210"/>
      <c r="AK315" s="210"/>
      <c r="AL315" s="210"/>
      <c r="AM315" s="210"/>
      <c r="AN315" s="210"/>
      <c r="AO315" s="210"/>
      <c r="AP315" s="210"/>
      <c r="AQ315" s="210"/>
      <c r="AR315" s="210"/>
      <c r="AS315" s="210"/>
      <c r="AT315" s="210"/>
      <c r="AU315" s="210"/>
      <c r="AV315" s="210"/>
      <c r="AW315" s="210"/>
      <c r="AX315" s="210"/>
      <c r="AY315" s="210"/>
      <c r="AZ315" s="210"/>
      <c r="BA315" s="210"/>
      <c r="BB315" s="210"/>
      <c r="BC315" s="210"/>
      <c r="BD315" s="210"/>
      <c r="BE315" s="210"/>
      <c r="BF315" s="210"/>
      <c r="BG315" s="210"/>
      <c r="BH315" s="210"/>
    </row>
    <row r="316" spans="1:60" outlineLevel="2" x14ac:dyDescent="0.2">
      <c r="A316" s="217"/>
      <c r="B316" s="218"/>
      <c r="C316" s="248" t="s">
        <v>859</v>
      </c>
      <c r="D316" s="243"/>
      <c r="E316" s="243"/>
      <c r="F316" s="243"/>
      <c r="G316" s="243"/>
      <c r="H316" s="221"/>
      <c r="I316" s="221"/>
      <c r="J316" s="221"/>
      <c r="K316" s="221"/>
      <c r="L316" s="221"/>
      <c r="M316" s="221"/>
      <c r="N316" s="220"/>
      <c r="O316" s="220"/>
      <c r="P316" s="220"/>
      <c r="Q316" s="220"/>
      <c r="R316" s="221"/>
      <c r="S316" s="221"/>
      <c r="T316" s="221"/>
      <c r="U316" s="221"/>
      <c r="V316" s="221"/>
      <c r="W316" s="221"/>
      <c r="X316" s="221"/>
      <c r="Y316" s="221"/>
      <c r="Z316" s="210"/>
      <c r="AA316" s="210"/>
      <c r="AB316" s="210"/>
      <c r="AC316" s="210"/>
      <c r="AD316" s="210"/>
      <c r="AE316" s="210"/>
      <c r="AF316" s="210"/>
      <c r="AG316" s="210" t="s">
        <v>221</v>
      </c>
      <c r="AH316" s="210"/>
      <c r="AI316" s="210"/>
      <c r="AJ316" s="210"/>
      <c r="AK316" s="210"/>
      <c r="AL316" s="210"/>
      <c r="AM316" s="210"/>
      <c r="AN316" s="210"/>
      <c r="AO316" s="210"/>
      <c r="AP316" s="210"/>
      <c r="AQ316" s="210"/>
      <c r="AR316" s="210"/>
      <c r="AS316" s="210"/>
      <c r="AT316" s="210"/>
      <c r="AU316" s="210"/>
      <c r="AV316" s="210"/>
      <c r="AW316" s="210"/>
      <c r="AX316" s="210"/>
      <c r="AY316" s="210"/>
      <c r="AZ316" s="210"/>
      <c r="BA316" s="210"/>
      <c r="BB316" s="210"/>
      <c r="BC316" s="210"/>
      <c r="BD316" s="210"/>
      <c r="BE316" s="210"/>
      <c r="BF316" s="210"/>
      <c r="BG316" s="210"/>
      <c r="BH316" s="210"/>
    </row>
    <row r="317" spans="1:60" outlineLevel="2" x14ac:dyDescent="0.2">
      <c r="A317" s="217"/>
      <c r="B317" s="218"/>
      <c r="C317" s="249" t="s">
        <v>831</v>
      </c>
      <c r="D317" s="226"/>
      <c r="E317" s="227">
        <v>9.67</v>
      </c>
      <c r="F317" s="221"/>
      <c r="G317" s="221"/>
      <c r="H317" s="221"/>
      <c r="I317" s="221"/>
      <c r="J317" s="221"/>
      <c r="K317" s="221"/>
      <c r="L317" s="221"/>
      <c r="M317" s="221"/>
      <c r="N317" s="220"/>
      <c r="O317" s="220"/>
      <c r="P317" s="220"/>
      <c r="Q317" s="220"/>
      <c r="R317" s="221"/>
      <c r="S317" s="221"/>
      <c r="T317" s="221"/>
      <c r="U317" s="221"/>
      <c r="V317" s="221"/>
      <c r="W317" s="221"/>
      <c r="X317" s="221"/>
      <c r="Y317" s="221"/>
      <c r="Z317" s="210"/>
      <c r="AA317" s="210"/>
      <c r="AB317" s="210"/>
      <c r="AC317" s="210"/>
      <c r="AD317" s="210"/>
      <c r="AE317" s="210"/>
      <c r="AF317" s="210"/>
      <c r="AG317" s="210" t="s">
        <v>222</v>
      </c>
      <c r="AH317" s="210">
        <v>0</v>
      </c>
      <c r="AI317" s="210"/>
      <c r="AJ317" s="210"/>
      <c r="AK317" s="210"/>
      <c r="AL317" s="210"/>
      <c r="AM317" s="210"/>
      <c r="AN317" s="210"/>
      <c r="AO317" s="210"/>
      <c r="AP317" s="210"/>
      <c r="AQ317" s="210"/>
      <c r="AR317" s="210"/>
      <c r="AS317" s="210"/>
      <c r="AT317" s="210"/>
      <c r="AU317" s="210"/>
      <c r="AV317" s="210"/>
      <c r="AW317" s="210"/>
      <c r="AX317" s="210"/>
      <c r="AY317" s="210"/>
      <c r="AZ317" s="210"/>
      <c r="BA317" s="210"/>
      <c r="BB317" s="210"/>
      <c r="BC317" s="210"/>
      <c r="BD317" s="210"/>
      <c r="BE317" s="210"/>
      <c r="BF317" s="210"/>
      <c r="BG317" s="210"/>
      <c r="BH317" s="210"/>
    </row>
    <row r="318" spans="1:60" ht="22.5" outlineLevel="1" x14ac:dyDescent="0.2">
      <c r="A318" s="236">
        <v>113</v>
      </c>
      <c r="B318" s="237" t="s">
        <v>860</v>
      </c>
      <c r="C318" s="247" t="s">
        <v>861</v>
      </c>
      <c r="D318" s="238" t="s">
        <v>297</v>
      </c>
      <c r="E318" s="239">
        <v>13.867800000000001</v>
      </c>
      <c r="F318" s="240"/>
      <c r="G318" s="241">
        <f>ROUND(E318*F318,2)</f>
        <v>0</v>
      </c>
      <c r="H318" s="240"/>
      <c r="I318" s="241">
        <f>ROUND(E318*H318,2)</f>
        <v>0</v>
      </c>
      <c r="J318" s="240"/>
      <c r="K318" s="241">
        <f>ROUND(E318*J318,2)</f>
        <v>0</v>
      </c>
      <c r="L318" s="241">
        <v>21</v>
      </c>
      <c r="M318" s="241">
        <f>G318*(1+L318/100)</f>
        <v>0</v>
      </c>
      <c r="N318" s="239">
        <v>2.2000000000000001E-3</v>
      </c>
      <c r="O318" s="239">
        <f>ROUND(E318*N318,2)</f>
        <v>0.03</v>
      </c>
      <c r="P318" s="239">
        <v>0</v>
      </c>
      <c r="Q318" s="239">
        <f>ROUND(E318*P318,2)</f>
        <v>0</v>
      </c>
      <c r="R318" s="241"/>
      <c r="S318" s="241" t="s">
        <v>238</v>
      </c>
      <c r="T318" s="242" t="s">
        <v>216</v>
      </c>
      <c r="U318" s="221">
        <v>0</v>
      </c>
      <c r="V318" s="221">
        <f>ROUND(E318*U318,2)</f>
        <v>0</v>
      </c>
      <c r="W318" s="221"/>
      <c r="X318" s="221" t="s">
        <v>217</v>
      </c>
      <c r="Y318" s="221" t="s">
        <v>218</v>
      </c>
      <c r="Z318" s="210"/>
      <c r="AA318" s="210"/>
      <c r="AB318" s="210"/>
      <c r="AC318" s="210"/>
      <c r="AD318" s="210"/>
      <c r="AE318" s="210"/>
      <c r="AF318" s="210"/>
      <c r="AG318" s="210" t="s">
        <v>385</v>
      </c>
      <c r="AH318" s="210"/>
      <c r="AI318" s="210"/>
      <c r="AJ318" s="210"/>
      <c r="AK318" s="210"/>
      <c r="AL318" s="210"/>
      <c r="AM318" s="210"/>
      <c r="AN318" s="210"/>
      <c r="AO318" s="210"/>
      <c r="AP318" s="210"/>
      <c r="AQ318" s="210"/>
      <c r="AR318" s="210"/>
      <c r="AS318" s="210"/>
      <c r="AT318" s="210"/>
      <c r="AU318" s="210"/>
      <c r="AV318" s="210"/>
      <c r="AW318" s="210"/>
      <c r="AX318" s="210"/>
      <c r="AY318" s="210"/>
      <c r="AZ318" s="210"/>
      <c r="BA318" s="210"/>
      <c r="BB318" s="210"/>
      <c r="BC318" s="210"/>
      <c r="BD318" s="210"/>
      <c r="BE318" s="210"/>
      <c r="BF318" s="210"/>
      <c r="BG318" s="210"/>
      <c r="BH318" s="210"/>
    </row>
    <row r="319" spans="1:60" outlineLevel="2" x14ac:dyDescent="0.2">
      <c r="A319" s="217"/>
      <c r="B319" s="218"/>
      <c r="C319" s="249" t="s">
        <v>862</v>
      </c>
      <c r="D319" s="226"/>
      <c r="E319" s="227">
        <v>11.65</v>
      </c>
      <c r="F319" s="221"/>
      <c r="G319" s="221"/>
      <c r="H319" s="221"/>
      <c r="I319" s="221"/>
      <c r="J319" s="221"/>
      <c r="K319" s="221"/>
      <c r="L319" s="221"/>
      <c r="M319" s="221"/>
      <c r="N319" s="220"/>
      <c r="O319" s="220"/>
      <c r="P319" s="220"/>
      <c r="Q319" s="220"/>
      <c r="R319" s="221"/>
      <c r="S319" s="221"/>
      <c r="T319" s="221"/>
      <c r="U319" s="221"/>
      <c r="V319" s="221"/>
      <c r="W319" s="221"/>
      <c r="X319" s="221"/>
      <c r="Y319" s="221"/>
      <c r="Z319" s="210"/>
      <c r="AA319" s="210"/>
      <c r="AB319" s="210"/>
      <c r="AC319" s="210"/>
      <c r="AD319" s="210"/>
      <c r="AE319" s="210"/>
      <c r="AF319" s="210"/>
      <c r="AG319" s="210" t="s">
        <v>222</v>
      </c>
      <c r="AH319" s="210">
        <v>0</v>
      </c>
      <c r="AI319" s="210"/>
      <c r="AJ319" s="210"/>
      <c r="AK319" s="210"/>
      <c r="AL319" s="210"/>
      <c r="AM319" s="210"/>
      <c r="AN319" s="210"/>
      <c r="AO319" s="210"/>
      <c r="AP319" s="210"/>
      <c r="AQ319" s="210"/>
      <c r="AR319" s="210"/>
      <c r="AS319" s="210"/>
      <c r="AT319" s="210"/>
      <c r="AU319" s="210"/>
      <c r="AV319" s="210"/>
      <c r="AW319" s="210"/>
      <c r="AX319" s="210"/>
      <c r="AY319" s="210"/>
      <c r="AZ319" s="210"/>
      <c r="BA319" s="210"/>
      <c r="BB319" s="210"/>
      <c r="BC319" s="210"/>
      <c r="BD319" s="210"/>
      <c r="BE319" s="210"/>
      <c r="BF319" s="210"/>
      <c r="BG319" s="210"/>
      <c r="BH319" s="210"/>
    </row>
    <row r="320" spans="1:60" outlineLevel="3" x14ac:dyDescent="0.2">
      <c r="A320" s="217"/>
      <c r="B320" s="218"/>
      <c r="C320" s="249" t="s">
        <v>863</v>
      </c>
      <c r="D320" s="226"/>
      <c r="E320" s="227">
        <v>2.2200000000000002</v>
      </c>
      <c r="F320" s="221"/>
      <c r="G320" s="221"/>
      <c r="H320" s="221"/>
      <c r="I320" s="221"/>
      <c r="J320" s="221"/>
      <c r="K320" s="221"/>
      <c r="L320" s="221"/>
      <c r="M320" s="221"/>
      <c r="N320" s="220"/>
      <c r="O320" s="220"/>
      <c r="P320" s="220"/>
      <c r="Q320" s="220"/>
      <c r="R320" s="221"/>
      <c r="S320" s="221"/>
      <c r="T320" s="221"/>
      <c r="U320" s="221"/>
      <c r="V320" s="221"/>
      <c r="W320" s="221"/>
      <c r="X320" s="221"/>
      <c r="Y320" s="221"/>
      <c r="Z320" s="210"/>
      <c r="AA320" s="210"/>
      <c r="AB320" s="210"/>
      <c r="AC320" s="210"/>
      <c r="AD320" s="210"/>
      <c r="AE320" s="210"/>
      <c r="AF320" s="210"/>
      <c r="AG320" s="210" t="s">
        <v>222</v>
      </c>
      <c r="AH320" s="210">
        <v>0</v>
      </c>
      <c r="AI320" s="210"/>
      <c r="AJ320" s="210"/>
      <c r="AK320" s="210"/>
      <c r="AL320" s="210"/>
      <c r="AM320" s="210"/>
      <c r="AN320" s="210"/>
      <c r="AO320" s="210"/>
      <c r="AP320" s="210"/>
      <c r="AQ320" s="210"/>
      <c r="AR320" s="210"/>
      <c r="AS320" s="210"/>
      <c r="AT320" s="210"/>
      <c r="AU320" s="210"/>
      <c r="AV320" s="210"/>
      <c r="AW320" s="210"/>
      <c r="AX320" s="210"/>
      <c r="AY320" s="210"/>
      <c r="AZ320" s="210"/>
      <c r="BA320" s="210"/>
      <c r="BB320" s="210"/>
      <c r="BC320" s="210"/>
      <c r="BD320" s="210"/>
      <c r="BE320" s="210"/>
      <c r="BF320" s="210"/>
      <c r="BG320" s="210"/>
      <c r="BH320" s="210"/>
    </row>
    <row r="321" spans="1:60" outlineLevel="1" x14ac:dyDescent="0.2">
      <c r="A321" s="236">
        <v>114</v>
      </c>
      <c r="B321" s="237" t="s">
        <v>864</v>
      </c>
      <c r="C321" s="247" t="s">
        <v>865</v>
      </c>
      <c r="D321" s="238" t="s">
        <v>351</v>
      </c>
      <c r="E321" s="239">
        <v>11.9</v>
      </c>
      <c r="F321" s="240"/>
      <c r="G321" s="241">
        <f>ROUND(E321*F321,2)</f>
        <v>0</v>
      </c>
      <c r="H321" s="240"/>
      <c r="I321" s="241">
        <f>ROUND(E321*H321,2)</f>
        <v>0</v>
      </c>
      <c r="J321" s="240"/>
      <c r="K321" s="241">
        <f>ROUND(E321*J321,2)</f>
        <v>0</v>
      </c>
      <c r="L321" s="241">
        <v>21</v>
      </c>
      <c r="M321" s="241">
        <f>G321*(1+L321/100)</f>
        <v>0</v>
      </c>
      <c r="N321" s="239">
        <v>1.5200000000000001E-3</v>
      </c>
      <c r="O321" s="239">
        <f>ROUND(E321*N321,2)</f>
        <v>0.02</v>
      </c>
      <c r="P321" s="239">
        <v>0</v>
      </c>
      <c r="Q321" s="239">
        <f>ROUND(E321*P321,2)</f>
        <v>0</v>
      </c>
      <c r="R321" s="241"/>
      <c r="S321" s="241" t="s">
        <v>238</v>
      </c>
      <c r="T321" s="242" t="s">
        <v>216</v>
      </c>
      <c r="U321" s="221">
        <v>0</v>
      </c>
      <c r="V321" s="221">
        <f>ROUND(E321*U321,2)</f>
        <v>0</v>
      </c>
      <c r="W321" s="221"/>
      <c r="X321" s="221" t="s">
        <v>217</v>
      </c>
      <c r="Y321" s="221" t="s">
        <v>218</v>
      </c>
      <c r="Z321" s="210"/>
      <c r="AA321" s="210"/>
      <c r="AB321" s="210"/>
      <c r="AC321" s="210"/>
      <c r="AD321" s="210"/>
      <c r="AE321" s="210"/>
      <c r="AF321" s="210"/>
      <c r="AG321" s="210" t="s">
        <v>385</v>
      </c>
      <c r="AH321" s="210"/>
      <c r="AI321" s="210"/>
      <c r="AJ321" s="210"/>
      <c r="AK321" s="210"/>
      <c r="AL321" s="210"/>
      <c r="AM321" s="210"/>
      <c r="AN321" s="210"/>
      <c r="AO321" s="210"/>
      <c r="AP321" s="210"/>
      <c r="AQ321" s="210"/>
      <c r="AR321" s="210"/>
      <c r="AS321" s="210"/>
      <c r="AT321" s="210"/>
      <c r="AU321" s="210"/>
      <c r="AV321" s="210"/>
      <c r="AW321" s="210"/>
      <c r="AX321" s="210"/>
      <c r="AY321" s="210"/>
      <c r="AZ321" s="210"/>
      <c r="BA321" s="210"/>
      <c r="BB321" s="210"/>
      <c r="BC321" s="210"/>
      <c r="BD321" s="210"/>
      <c r="BE321" s="210"/>
      <c r="BF321" s="210"/>
      <c r="BG321" s="210"/>
      <c r="BH321" s="210"/>
    </row>
    <row r="322" spans="1:60" outlineLevel="2" x14ac:dyDescent="0.2">
      <c r="A322" s="217"/>
      <c r="B322" s="218"/>
      <c r="C322" s="249" t="s">
        <v>866</v>
      </c>
      <c r="D322" s="226"/>
      <c r="E322" s="227">
        <v>11.9</v>
      </c>
      <c r="F322" s="221"/>
      <c r="G322" s="221"/>
      <c r="H322" s="221"/>
      <c r="I322" s="221"/>
      <c r="J322" s="221"/>
      <c r="K322" s="221"/>
      <c r="L322" s="221"/>
      <c r="M322" s="221"/>
      <c r="N322" s="220"/>
      <c r="O322" s="220"/>
      <c r="P322" s="220"/>
      <c r="Q322" s="220"/>
      <c r="R322" s="221"/>
      <c r="S322" s="221"/>
      <c r="T322" s="221"/>
      <c r="U322" s="221"/>
      <c r="V322" s="221"/>
      <c r="W322" s="221"/>
      <c r="X322" s="221"/>
      <c r="Y322" s="221"/>
      <c r="Z322" s="210"/>
      <c r="AA322" s="210"/>
      <c r="AB322" s="210"/>
      <c r="AC322" s="210"/>
      <c r="AD322" s="210"/>
      <c r="AE322" s="210"/>
      <c r="AF322" s="210"/>
      <c r="AG322" s="210" t="s">
        <v>222</v>
      </c>
      <c r="AH322" s="210">
        <v>0</v>
      </c>
      <c r="AI322" s="210"/>
      <c r="AJ322" s="210"/>
      <c r="AK322" s="210"/>
      <c r="AL322" s="210"/>
      <c r="AM322" s="210"/>
      <c r="AN322" s="210"/>
      <c r="AO322" s="210"/>
      <c r="AP322" s="210"/>
      <c r="AQ322" s="210"/>
      <c r="AR322" s="210"/>
      <c r="AS322" s="210"/>
      <c r="AT322" s="210"/>
      <c r="AU322" s="210"/>
      <c r="AV322" s="210"/>
      <c r="AW322" s="210"/>
      <c r="AX322" s="210"/>
      <c r="AY322" s="210"/>
      <c r="AZ322" s="210"/>
      <c r="BA322" s="210"/>
      <c r="BB322" s="210"/>
      <c r="BC322" s="210"/>
      <c r="BD322" s="210"/>
      <c r="BE322" s="210"/>
      <c r="BF322" s="210"/>
      <c r="BG322" s="210"/>
      <c r="BH322" s="210"/>
    </row>
    <row r="323" spans="1:60" outlineLevel="1" x14ac:dyDescent="0.2">
      <c r="A323" s="236">
        <v>115</v>
      </c>
      <c r="B323" s="237" t="s">
        <v>867</v>
      </c>
      <c r="C323" s="247" t="s">
        <v>868</v>
      </c>
      <c r="D323" s="238" t="s">
        <v>351</v>
      </c>
      <c r="E323" s="239">
        <v>18.899999999999999</v>
      </c>
      <c r="F323" s="240"/>
      <c r="G323" s="241">
        <f>ROUND(E323*F323,2)</f>
        <v>0</v>
      </c>
      <c r="H323" s="240"/>
      <c r="I323" s="241">
        <f>ROUND(E323*H323,2)</f>
        <v>0</v>
      </c>
      <c r="J323" s="240"/>
      <c r="K323" s="241">
        <f>ROUND(E323*J323,2)</f>
        <v>0</v>
      </c>
      <c r="L323" s="241">
        <v>21</v>
      </c>
      <c r="M323" s="241">
        <f>G323*(1+L323/100)</f>
        <v>0</v>
      </c>
      <c r="N323" s="239">
        <v>7.6000000000000004E-4</v>
      </c>
      <c r="O323" s="239">
        <f>ROUND(E323*N323,2)</f>
        <v>0.01</v>
      </c>
      <c r="P323" s="239">
        <v>0</v>
      </c>
      <c r="Q323" s="239">
        <f>ROUND(E323*P323,2)</f>
        <v>0</v>
      </c>
      <c r="R323" s="241"/>
      <c r="S323" s="241" t="s">
        <v>238</v>
      </c>
      <c r="T323" s="242" t="s">
        <v>216</v>
      </c>
      <c r="U323" s="221">
        <v>0</v>
      </c>
      <c r="V323" s="221">
        <f>ROUND(E323*U323,2)</f>
        <v>0</v>
      </c>
      <c r="W323" s="221"/>
      <c r="X323" s="221" t="s">
        <v>217</v>
      </c>
      <c r="Y323" s="221" t="s">
        <v>218</v>
      </c>
      <c r="Z323" s="210"/>
      <c r="AA323" s="210"/>
      <c r="AB323" s="210"/>
      <c r="AC323" s="210"/>
      <c r="AD323" s="210"/>
      <c r="AE323" s="210"/>
      <c r="AF323" s="210"/>
      <c r="AG323" s="210" t="s">
        <v>385</v>
      </c>
      <c r="AH323" s="210"/>
      <c r="AI323" s="210"/>
      <c r="AJ323" s="210"/>
      <c r="AK323" s="210"/>
      <c r="AL323" s="210"/>
      <c r="AM323" s="210"/>
      <c r="AN323" s="210"/>
      <c r="AO323" s="210"/>
      <c r="AP323" s="210"/>
      <c r="AQ323" s="210"/>
      <c r="AR323" s="210"/>
      <c r="AS323" s="210"/>
      <c r="AT323" s="210"/>
      <c r="AU323" s="210"/>
      <c r="AV323" s="210"/>
      <c r="AW323" s="210"/>
      <c r="AX323" s="210"/>
      <c r="AY323" s="210"/>
      <c r="AZ323" s="210"/>
      <c r="BA323" s="210"/>
      <c r="BB323" s="210"/>
      <c r="BC323" s="210"/>
      <c r="BD323" s="210"/>
      <c r="BE323" s="210"/>
      <c r="BF323" s="210"/>
      <c r="BG323" s="210"/>
      <c r="BH323" s="210"/>
    </row>
    <row r="324" spans="1:60" outlineLevel="2" x14ac:dyDescent="0.2">
      <c r="A324" s="217"/>
      <c r="B324" s="218"/>
      <c r="C324" s="249" t="s">
        <v>869</v>
      </c>
      <c r="D324" s="226"/>
      <c r="E324" s="227">
        <v>18.899999999999999</v>
      </c>
      <c r="F324" s="221"/>
      <c r="G324" s="221"/>
      <c r="H324" s="221"/>
      <c r="I324" s="221"/>
      <c r="J324" s="221"/>
      <c r="K324" s="221"/>
      <c r="L324" s="221"/>
      <c r="M324" s="221"/>
      <c r="N324" s="220"/>
      <c r="O324" s="220"/>
      <c r="P324" s="220"/>
      <c r="Q324" s="220"/>
      <c r="R324" s="221"/>
      <c r="S324" s="221"/>
      <c r="T324" s="221"/>
      <c r="U324" s="221"/>
      <c r="V324" s="221"/>
      <c r="W324" s="221"/>
      <c r="X324" s="221"/>
      <c r="Y324" s="221"/>
      <c r="Z324" s="210"/>
      <c r="AA324" s="210"/>
      <c r="AB324" s="210"/>
      <c r="AC324" s="210"/>
      <c r="AD324" s="210"/>
      <c r="AE324" s="210"/>
      <c r="AF324" s="210"/>
      <c r="AG324" s="210" t="s">
        <v>222</v>
      </c>
      <c r="AH324" s="210">
        <v>0</v>
      </c>
      <c r="AI324" s="210"/>
      <c r="AJ324" s="210"/>
      <c r="AK324" s="210"/>
      <c r="AL324" s="210"/>
      <c r="AM324" s="210"/>
      <c r="AN324" s="210"/>
      <c r="AO324" s="210"/>
      <c r="AP324" s="210"/>
      <c r="AQ324" s="210"/>
      <c r="AR324" s="210"/>
      <c r="AS324" s="210"/>
      <c r="AT324" s="210"/>
      <c r="AU324" s="210"/>
      <c r="AV324" s="210"/>
      <c r="AW324" s="210"/>
      <c r="AX324" s="210"/>
      <c r="AY324" s="210"/>
      <c r="AZ324" s="210"/>
      <c r="BA324" s="210"/>
      <c r="BB324" s="210"/>
      <c r="BC324" s="210"/>
      <c r="BD324" s="210"/>
      <c r="BE324" s="210"/>
      <c r="BF324" s="210"/>
      <c r="BG324" s="210"/>
      <c r="BH324" s="210"/>
    </row>
    <row r="325" spans="1:60" outlineLevel="1" x14ac:dyDescent="0.2">
      <c r="A325" s="236">
        <v>116</v>
      </c>
      <c r="B325" s="237" t="s">
        <v>870</v>
      </c>
      <c r="C325" s="247" t="s">
        <v>871</v>
      </c>
      <c r="D325" s="238" t="s">
        <v>351</v>
      </c>
      <c r="E325" s="239">
        <v>18.899999999999999</v>
      </c>
      <c r="F325" s="240"/>
      <c r="G325" s="241">
        <f>ROUND(E325*F325,2)</f>
        <v>0</v>
      </c>
      <c r="H325" s="240"/>
      <c r="I325" s="241">
        <f>ROUND(E325*H325,2)</f>
        <v>0</v>
      </c>
      <c r="J325" s="240"/>
      <c r="K325" s="241">
        <f>ROUND(E325*J325,2)</f>
        <v>0</v>
      </c>
      <c r="L325" s="241">
        <v>21</v>
      </c>
      <c r="M325" s="241">
        <f>G325*(1+L325/100)</f>
        <v>0</v>
      </c>
      <c r="N325" s="239">
        <v>7.6000000000000004E-4</v>
      </c>
      <c r="O325" s="239">
        <f>ROUND(E325*N325,2)</f>
        <v>0.01</v>
      </c>
      <c r="P325" s="239">
        <v>0</v>
      </c>
      <c r="Q325" s="239">
        <f>ROUND(E325*P325,2)</f>
        <v>0</v>
      </c>
      <c r="R325" s="241"/>
      <c r="S325" s="241" t="s">
        <v>238</v>
      </c>
      <c r="T325" s="242" t="s">
        <v>216</v>
      </c>
      <c r="U325" s="221">
        <v>0</v>
      </c>
      <c r="V325" s="221">
        <f>ROUND(E325*U325,2)</f>
        <v>0</v>
      </c>
      <c r="W325" s="221"/>
      <c r="X325" s="221" t="s">
        <v>217</v>
      </c>
      <c r="Y325" s="221" t="s">
        <v>218</v>
      </c>
      <c r="Z325" s="210"/>
      <c r="AA325" s="210"/>
      <c r="AB325" s="210"/>
      <c r="AC325" s="210"/>
      <c r="AD325" s="210"/>
      <c r="AE325" s="210"/>
      <c r="AF325" s="210"/>
      <c r="AG325" s="210" t="s">
        <v>385</v>
      </c>
      <c r="AH325" s="210"/>
      <c r="AI325" s="210"/>
      <c r="AJ325" s="210"/>
      <c r="AK325" s="210"/>
      <c r="AL325" s="210"/>
      <c r="AM325" s="210"/>
      <c r="AN325" s="210"/>
      <c r="AO325" s="210"/>
      <c r="AP325" s="210"/>
      <c r="AQ325" s="210"/>
      <c r="AR325" s="210"/>
      <c r="AS325" s="210"/>
      <c r="AT325" s="210"/>
      <c r="AU325" s="210"/>
      <c r="AV325" s="210"/>
      <c r="AW325" s="210"/>
      <c r="AX325" s="210"/>
      <c r="AY325" s="210"/>
      <c r="AZ325" s="210"/>
      <c r="BA325" s="210"/>
      <c r="BB325" s="210"/>
      <c r="BC325" s="210"/>
      <c r="BD325" s="210"/>
      <c r="BE325" s="210"/>
      <c r="BF325" s="210"/>
      <c r="BG325" s="210"/>
      <c r="BH325" s="210"/>
    </row>
    <row r="326" spans="1:60" outlineLevel="2" x14ac:dyDescent="0.2">
      <c r="A326" s="217"/>
      <c r="B326" s="218"/>
      <c r="C326" s="249" t="s">
        <v>869</v>
      </c>
      <c r="D326" s="226"/>
      <c r="E326" s="227">
        <v>18.899999999999999</v>
      </c>
      <c r="F326" s="221"/>
      <c r="G326" s="221"/>
      <c r="H326" s="221"/>
      <c r="I326" s="221"/>
      <c r="J326" s="221"/>
      <c r="K326" s="221"/>
      <c r="L326" s="221"/>
      <c r="M326" s="221"/>
      <c r="N326" s="220"/>
      <c r="O326" s="220"/>
      <c r="P326" s="220"/>
      <c r="Q326" s="220"/>
      <c r="R326" s="221"/>
      <c r="S326" s="221"/>
      <c r="T326" s="221"/>
      <c r="U326" s="221"/>
      <c r="V326" s="221"/>
      <c r="W326" s="221"/>
      <c r="X326" s="221"/>
      <c r="Y326" s="221"/>
      <c r="Z326" s="210"/>
      <c r="AA326" s="210"/>
      <c r="AB326" s="210"/>
      <c r="AC326" s="210"/>
      <c r="AD326" s="210"/>
      <c r="AE326" s="210"/>
      <c r="AF326" s="210"/>
      <c r="AG326" s="210" t="s">
        <v>222</v>
      </c>
      <c r="AH326" s="210">
        <v>0</v>
      </c>
      <c r="AI326" s="210"/>
      <c r="AJ326" s="210"/>
      <c r="AK326" s="210"/>
      <c r="AL326" s="210"/>
      <c r="AM326" s="210"/>
      <c r="AN326" s="210"/>
      <c r="AO326" s="210"/>
      <c r="AP326" s="210"/>
      <c r="AQ326" s="210"/>
      <c r="AR326" s="210"/>
      <c r="AS326" s="210"/>
      <c r="AT326" s="210"/>
      <c r="AU326" s="210"/>
      <c r="AV326" s="210"/>
      <c r="AW326" s="210"/>
      <c r="AX326" s="210"/>
      <c r="AY326" s="210"/>
      <c r="AZ326" s="210"/>
      <c r="BA326" s="210"/>
      <c r="BB326" s="210"/>
      <c r="BC326" s="210"/>
      <c r="BD326" s="210"/>
      <c r="BE326" s="210"/>
      <c r="BF326" s="210"/>
      <c r="BG326" s="210"/>
      <c r="BH326" s="210"/>
    </row>
    <row r="327" spans="1:60" outlineLevel="1" x14ac:dyDescent="0.2">
      <c r="A327" s="236">
        <v>117</v>
      </c>
      <c r="B327" s="237" t="s">
        <v>872</v>
      </c>
      <c r="C327" s="247" t="s">
        <v>873</v>
      </c>
      <c r="D327" s="238" t="s">
        <v>297</v>
      </c>
      <c r="E327" s="239">
        <v>13.867800000000001</v>
      </c>
      <c r="F327" s="240"/>
      <c r="G327" s="241">
        <f>ROUND(E327*F327,2)</f>
        <v>0</v>
      </c>
      <c r="H327" s="240"/>
      <c r="I327" s="241">
        <f>ROUND(E327*H327,2)</f>
        <v>0</v>
      </c>
      <c r="J327" s="240"/>
      <c r="K327" s="241">
        <f>ROUND(E327*J327,2)</f>
        <v>0</v>
      </c>
      <c r="L327" s="241">
        <v>21</v>
      </c>
      <c r="M327" s="241">
        <f>G327*(1+L327/100)</f>
        <v>0</v>
      </c>
      <c r="N327" s="239">
        <v>1.2999999999999999E-4</v>
      </c>
      <c r="O327" s="239">
        <f>ROUND(E327*N327,2)</f>
        <v>0</v>
      </c>
      <c r="P327" s="239">
        <v>0</v>
      </c>
      <c r="Q327" s="239">
        <f>ROUND(E327*P327,2)</f>
        <v>0</v>
      </c>
      <c r="R327" s="241"/>
      <c r="S327" s="241" t="s">
        <v>238</v>
      </c>
      <c r="T327" s="242" t="s">
        <v>216</v>
      </c>
      <c r="U327" s="221">
        <v>0</v>
      </c>
      <c r="V327" s="221">
        <f>ROUND(E327*U327,2)</f>
        <v>0</v>
      </c>
      <c r="W327" s="221"/>
      <c r="X327" s="221" t="s">
        <v>217</v>
      </c>
      <c r="Y327" s="221" t="s">
        <v>218</v>
      </c>
      <c r="Z327" s="210"/>
      <c r="AA327" s="210"/>
      <c r="AB327" s="210"/>
      <c r="AC327" s="210"/>
      <c r="AD327" s="210"/>
      <c r="AE327" s="210"/>
      <c r="AF327" s="210"/>
      <c r="AG327" s="210" t="s">
        <v>385</v>
      </c>
      <c r="AH327" s="210"/>
      <c r="AI327" s="210"/>
      <c r="AJ327" s="210"/>
      <c r="AK327" s="210"/>
      <c r="AL327" s="210"/>
      <c r="AM327" s="210"/>
      <c r="AN327" s="210"/>
      <c r="AO327" s="210"/>
      <c r="AP327" s="210"/>
      <c r="AQ327" s="210"/>
      <c r="AR327" s="210"/>
      <c r="AS327" s="210"/>
      <c r="AT327" s="210"/>
      <c r="AU327" s="210"/>
      <c r="AV327" s="210"/>
      <c r="AW327" s="210"/>
      <c r="AX327" s="210"/>
      <c r="AY327" s="210"/>
      <c r="AZ327" s="210"/>
      <c r="BA327" s="210"/>
      <c r="BB327" s="210"/>
      <c r="BC327" s="210"/>
      <c r="BD327" s="210"/>
      <c r="BE327" s="210"/>
      <c r="BF327" s="210"/>
      <c r="BG327" s="210"/>
      <c r="BH327" s="210"/>
    </row>
    <row r="328" spans="1:60" outlineLevel="2" x14ac:dyDescent="0.2">
      <c r="A328" s="217"/>
      <c r="B328" s="218"/>
      <c r="C328" s="249" t="s">
        <v>862</v>
      </c>
      <c r="D328" s="226"/>
      <c r="E328" s="227">
        <v>11.65</v>
      </c>
      <c r="F328" s="221"/>
      <c r="G328" s="221"/>
      <c r="H328" s="221"/>
      <c r="I328" s="221"/>
      <c r="J328" s="221"/>
      <c r="K328" s="221"/>
      <c r="L328" s="221"/>
      <c r="M328" s="221"/>
      <c r="N328" s="220"/>
      <c r="O328" s="220"/>
      <c r="P328" s="220"/>
      <c r="Q328" s="220"/>
      <c r="R328" s="221"/>
      <c r="S328" s="221"/>
      <c r="T328" s="221"/>
      <c r="U328" s="221"/>
      <c r="V328" s="221"/>
      <c r="W328" s="221"/>
      <c r="X328" s="221"/>
      <c r="Y328" s="221"/>
      <c r="Z328" s="210"/>
      <c r="AA328" s="210"/>
      <c r="AB328" s="210"/>
      <c r="AC328" s="210"/>
      <c r="AD328" s="210"/>
      <c r="AE328" s="210"/>
      <c r="AF328" s="210"/>
      <c r="AG328" s="210" t="s">
        <v>222</v>
      </c>
      <c r="AH328" s="210">
        <v>0</v>
      </c>
      <c r="AI328" s="210"/>
      <c r="AJ328" s="210"/>
      <c r="AK328" s="210"/>
      <c r="AL328" s="210"/>
      <c r="AM328" s="210"/>
      <c r="AN328" s="210"/>
      <c r="AO328" s="210"/>
      <c r="AP328" s="210"/>
      <c r="AQ328" s="210"/>
      <c r="AR328" s="210"/>
      <c r="AS328" s="210"/>
      <c r="AT328" s="210"/>
      <c r="AU328" s="210"/>
      <c r="AV328" s="210"/>
      <c r="AW328" s="210"/>
      <c r="AX328" s="210"/>
      <c r="AY328" s="210"/>
      <c r="AZ328" s="210"/>
      <c r="BA328" s="210"/>
      <c r="BB328" s="210"/>
      <c r="BC328" s="210"/>
      <c r="BD328" s="210"/>
      <c r="BE328" s="210"/>
      <c r="BF328" s="210"/>
      <c r="BG328" s="210"/>
      <c r="BH328" s="210"/>
    </row>
    <row r="329" spans="1:60" outlineLevel="3" x14ac:dyDescent="0.2">
      <c r="A329" s="217"/>
      <c r="B329" s="218"/>
      <c r="C329" s="249" t="s">
        <v>863</v>
      </c>
      <c r="D329" s="226"/>
      <c r="E329" s="227">
        <v>2.2200000000000002</v>
      </c>
      <c r="F329" s="221"/>
      <c r="G329" s="221"/>
      <c r="H329" s="221"/>
      <c r="I329" s="221"/>
      <c r="J329" s="221"/>
      <c r="K329" s="221"/>
      <c r="L329" s="221"/>
      <c r="M329" s="221"/>
      <c r="N329" s="220"/>
      <c r="O329" s="220"/>
      <c r="P329" s="220"/>
      <c r="Q329" s="220"/>
      <c r="R329" s="221"/>
      <c r="S329" s="221"/>
      <c r="T329" s="221"/>
      <c r="U329" s="221"/>
      <c r="V329" s="221"/>
      <c r="W329" s="221"/>
      <c r="X329" s="221"/>
      <c r="Y329" s="221"/>
      <c r="Z329" s="210"/>
      <c r="AA329" s="210"/>
      <c r="AB329" s="210"/>
      <c r="AC329" s="210"/>
      <c r="AD329" s="210"/>
      <c r="AE329" s="210"/>
      <c r="AF329" s="210"/>
      <c r="AG329" s="210" t="s">
        <v>222</v>
      </c>
      <c r="AH329" s="210">
        <v>0</v>
      </c>
      <c r="AI329" s="210"/>
      <c r="AJ329" s="210"/>
      <c r="AK329" s="210"/>
      <c r="AL329" s="210"/>
      <c r="AM329" s="210"/>
      <c r="AN329" s="210"/>
      <c r="AO329" s="210"/>
      <c r="AP329" s="210"/>
      <c r="AQ329" s="210"/>
      <c r="AR329" s="210"/>
      <c r="AS329" s="210"/>
      <c r="AT329" s="210"/>
      <c r="AU329" s="210"/>
      <c r="AV329" s="210"/>
      <c r="AW329" s="210"/>
      <c r="AX329" s="210"/>
      <c r="AY329" s="210"/>
      <c r="AZ329" s="210"/>
      <c r="BA329" s="210"/>
      <c r="BB329" s="210"/>
      <c r="BC329" s="210"/>
      <c r="BD329" s="210"/>
      <c r="BE329" s="210"/>
      <c r="BF329" s="210"/>
      <c r="BG329" s="210"/>
      <c r="BH329" s="210"/>
    </row>
    <row r="330" spans="1:60" outlineLevel="1" x14ac:dyDescent="0.2">
      <c r="A330" s="236">
        <v>118</v>
      </c>
      <c r="B330" s="237" t="s">
        <v>874</v>
      </c>
      <c r="C330" s="247" t="s">
        <v>875</v>
      </c>
      <c r="D330" s="238" t="s">
        <v>325</v>
      </c>
      <c r="E330" s="239">
        <v>70</v>
      </c>
      <c r="F330" s="240"/>
      <c r="G330" s="241">
        <f>ROUND(E330*F330,2)</f>
        <v>0</v>
      </c>
      <c r="H330" s="240"/>
      <c r="I330" s="241">
        <f>ROUND(E330*H330,2)</f>
        <v>0</v>
      </c>
      <c r="J330" s="240"/>
      <c r="K330" s="241">
        <f>ROUND(E330*J330,2)</f>
        <v>0</v>
      </c>
      <c r="L330" s="241">
        <v>21</v>
      </c>
      <c r="M330" s="241">
        <f>G330*(1+L330/100)</f>
        <v>0</v>
      </c>
      <c r="N330" s="239">
        <v>5.0000000000000002E-5</v>
      </c>
      <c r="O330" s="239">
        <f>ROUND(E330*N330,2)</f>
        <v>0</v>
      </c>
      <c r="P330" s="239">
        <v>0</v>
      </c>
      <c r="Q330" s="239">
        <f>ROUND(E330*P330,2)</f>
        <v>0</v>
      </c>
      <c r="R330" s="241"/>
      <c r="S330" s="241" t="s">
        <v>238</v>
      </c>
      <c r="T330" s="242" t="s">
        <v>216</v>
      </c>
      <c r="U330" s="221">
        <v>0</v>
      </c>
      <c r="V330" s="221">
        <f>ROUND(E330*U330,2)</f>
        <v>0</v>
      </c>
      <c r="W330" s="221"/>
      <c r="X330" s="221" t="s">
        <v>217</v>
      </c>
      <c r="Y330" s="221" t="s">
        <v>218</v>
      </c>
      <c r="Z330" s="210"/>
      <c r="AA330" s="210"/>
      <c r="AB330" s="210"/>
      <c r="AC330" s="210"/>
      <c r="AD330" s="210"/>
      <c r="AE330" s="210"/>
      <c r="AF330" s="210"/>
      <c r="AG330" s="210" t="s">
        <v>219</v>
      </c>
      <c r="AH330" s="210"/>
      <c r="AI330" s="210"/>
      <c r="AJ330" s="210"/>
      <c r="AK330" s="210"/>
      <c r="AL330" s="210"/>
      <c r="AM330" s="210"/>
      <c r="AN330" s="210"/>
      <c r="AO330" s="210"/>
      <c r="AP330" s="210"/>
      <c r="AQ330" s="210"/>
      <c r="AR330" s="210"/>
      <c r="AS330" s="210"/>
      <c r="AT330" s="210"/>
      <c r="AU330" s="210"/>
      <c r="AV330" s="210"/>
      <c r="AW330" s="210"/>
      <c r="AX330" s="210"/>
      <c r="AY330" s="210"/>
      <c r="AZ330" s="210"/>
      <c r="BA330" s="210"/>
      <c r="BB330" s="210"/>
      <c r="BC330" s="210"/>
      <c r="BD330" s="210"/>
      <c r="BE330" s="210"/>
      <c r="BF330" s="210"/>
      <c r="BG330" s="210"/>
      <c r="BH330" s="210"/>
    </row>
    <row r="331" spans="1:60" outlineLevel="2" x14ac:dyDescent="0.2">
      <c r="A331" s="217"/>
      <c r="B331" s="218"/>
      <c r="C331" s="248" t="s">
        <v>876</v>
      </c>
      <c r="D331" s="243"/>
      <c r="E331" s="243"/>
      <c r="F331" s="243"/>
      <c r="G331" s="243"/>
      <c r="H331" s="221"/>
      <c r="I331" s="221"/>
      <c r="J331" s="221"/>
      <c r="K331" s="221"/>
      <c r="L331" s="221"/>
      <c r="M331" s="221"/>
      <c r="N331" s="220"/>
      <c r="O331" s="220"/>
      <c r="P331" s="220"/>
      <c r="Q331" s="220"/>
      <c r="R331" s="221"/>
      <c r="S331" s="221"/>
      <c r="T331" s="221"/>
      <c r="U331" s="221"/>
      <c r="V331" s="221"/>
      <c r="W331" s="221"/>
      <c r="X331" s="221"/>
      <c r="Y331" s="221"/>
      <c r="Z331" s="210"/>
      <c r="AA331" s="210"/>
      <c r="AB331" s="210"/>
      <c r="AC331" s="210"/>
      <c r="AD331" s="210"/>
      <c r="AE331" s="210"/>
      <c r="AF331" s="210"/>
      <c r="AG331" s="210" t="s">
        <v>221</v>
      </c>
      <c r="AH331" s="210"/>
      <c r="AI331" s="210"/>
      <c r="AJ331" s="210"/>
      <c r="AK331" s="210"/>
      <c r="AL331" s="210"/>
      <c r="AM331" s="210"/>
      <c r="AN331" s="210"/>
      <c r="AO331" s="210"/>
      <c r="AP331" s="210"/>
      <c r="AQ331" s="210"/>
      <c r="AR331" s="210"/>
      <c r="AS331" s="210"/>
      <c r="AT331" s="210"/>
      <c r="AU331" s="210"/>
      <c r="AV331" s="210"/>
      <c r="AW331" s="210"/>
      <c r="AX331" s="210"/>
      <c r="AY331" s="210"/>
      <c r="AZ331" s="210"/>
      <c r="BA331" s="210"/>
      <c r="BB331" s="210"/>
      <c r="BC331" s="210"/>
      <c r="BD331" s="210"/>
      <c r="BE331" s="210"/>
      <c r="BF331" s="210"/>
      <c r="BG331" s="210"/>
      <c r="BH331" s="210"/>
    </row>
    <row r="332" spans="1:60" outlineLevel="2" x14ac:dyDescent="0.2">
      <c r="A332" s="217"/>
      <c r="B332" s="218"/>
      <c r="C332" s="249" t="s">
        <v>877</v>
      </c>
      <c r="D332" s="226"/>
      <c r="E332" s="227">
        <v>69.91</v>
      </c>
      <c r="F332" s="221"/>
      <c r="G332" s="221"/>
      <c r="H332" s="221"/>
      <c r="I332" s="221"/>
      <c r="J332" s="221"/>
      <c r="K332" s="221"/>
      <c r="L332" s="221"/>
      <c r="M332" s="221"/>
      <c r="N332" s="220"/>
      <c r="O332" s="220"/>
      <c r="P332" s="220"/>
      <c r="Q332" s="220"/>
      <c r="R332" s="221"/>
      <c r="S332" s="221"/>
      <c r="T332" s="221"/>
      <c r="U332" s="221"/>
      <c r="V332" s="221"/>
      <c r="W332" s="221"/>
      <c r="X332" s="221"/>
      <c r="Y332" s="221"/>
      <c r="Z332" s="210"/>
      <c r="AA332" s="210"/>
      <c r="AB332" s="210"/>
      <c r="AC332" s="210"/>
      <c r="AD332" s="210"/>
      <c r="AE332" s="210"/>
      <c r="AF332" s="210"/>
      <c r="AG332" s="210" t="s">
        <v>222</v>
      </c>
      <c r="AH332" s="210">
        <v>0</v>
      </c>
      <c r="AI332" s="210"/>
      <c r="AJ332" s="210"/>
      <c r="AK332" s="210"/>
      <c r="AL332" s="210"/>
      <c r="AM332" s="210"/>
      <c r="AN332" s="210"/>
      <c r="AO332" s="210"/>
      <c r="AP332" s="210"/>
      <c r="AQ332" s="210"/>
      <c r="AR332" s="210"/>
      <c r="AS332" s="210"/>
      <c r="AT332" s="210"/>
      <c r="AU332" s="210"/>
      <c r="AV332" s="210"/>
      <c r="AW332" s="210"/>
      <c r="AX332" s="210"/>
      <c r="AY332" s="210"/>
      <c r="AZ332" s="210"/>
      <c r="BA332" s="210"/>
      <c r="BB332" s="210"/>
      <c r="BC332" s="210"/>
      <c r="BD332" s="210"/>
      <c r="BE332" s="210"/>
      <c r="BF332" s="210"/>
      <c r="BG332" s="210"/>
      <c r="BH332" s="210"/>
    </row>
    <row r="333" spans="1:60" outlineLevel="3" x14ac:dyDescent="0.2">
      <c r="A333" s="217"/>
      <c r="B333" s="218"/>
      <c r="C333" s="249" t="s">
        <v>878</v>
      </c>
      <c r="D333" s="226"/>
      <c r="E333" s="227">
        <v>0.09</v>
      </c>
      <c r="F333" s="221"/>
      <c r="G333" s="221"/>
      <c r="H333" s="221"/>
      <c r="I333" s="221"/>
      <c r="J333" s="221"/>
      <c r="K333" s="221"/>
      <c r="L333" s="221"/>
      <c r="M333" s="221"/>
      <c r="N333" s="220"/>
      <c r="O333" s="220"/>
      <c r="P333" s="220"/>
      <c r="Q333" s="220"/>
      <c r="R333" s="221"/>
      <c r="S333" s="221"/>
      <c r="T333" s="221"/>
      <c r="U333" s="221"/>
      <c r="V333" s="221"/>
      <c r="W333" s="221"/>
      <c r="X333" s="221"/>
      <c r="Y333" s="221"/>
      <c r="Z333" s="210"/>
      <c r="AA333" s="210"/>
      <c r="AB333" s="210"/>
      <c r="AC333" s="210"/>
      <c r="AD333" s="210"/>
      <c r="AE333" s="210"/>
      <c r="AF333" s="210"/>
      <c r="AG333" s="210" t="s">
        <v>222</v>
      </c>
      <c r="AH333" s="210">
        <v>0</v>
      </c>
      <c r="AI333" s="210"/>
      <c r="AJ333" s="210"/>
      <c r="AK333" s="210"/>
      <c r="AL333" s="210"/>
      <c r="AM333" s="210"/>
      <c r="AN333" s="210"/>
      <c r="AO333" s="210"/>
      <c r="AP333" s="210"/>
      <c r="AQ333" s="210"/>
      <c r="AR333" s="210"/>
      <c r="AS333" s="210"/>
      <c r="AT333" s="210"/>
      <c r="AU333" s="210"/>
      <c r="AV333" s="210"/>
      <c r="AW333" s="210"/>
      <c r="AX333" s="210"/>
      <c r="AY333" s="210"/>
      <c r="AZ333" s="210"/>
      <c r="BA333" s="210"/>
      <c r="BB333" s="210"/>
      <c r="BC333" s="210"/>
      <c r="BD333" s="210"/>
      <c r="BE333" s="210"/>
      <c r="BF333" s="210"/>
      <c r="BG333" s="210"/>
      <c r="BH333" s="210"/>
    </row>
    <row r="334" spans="1:60" outlineLevel="1" x14ac:dyDescent="0.2">
      <c r="A334" s="217">
        <v>119</v>
      </c>
      <c r="B334" s="218" t="s">
        <v>399</v>
      </c>
      <c r="C334" s="263" t="s">
        <v>400</v>
      </c>
      <c r="D334" s="219" t="s">
        <v>0</v>
      </c>
      <c r="E334" s="261"/>
      <c r="F334" s="222"/>
      <c r="G334" s="221">
        <f>ROUND(E334*F334,2)</f>
        <v>0</v>
      </c>
      <c r="H334" s="222"/>
      <c r="I334" s="221">
        <f>ROUND(E334*H334,2)</f>
        <v>0</v>
      </c>
      <c r="J334" s="222"/>
      <c r="K334" s="221">
        <f>ROUND(E334*J334,2)</f>
        <v>0</v>
      </c>
      <c r="L334" s="221">
        <v>21</v>
      </c>
      <c r="M334" s="221">
        <f>G334*(1+L334/100)</f>
        <v>0</v>
      </c>
      <c r="N334" s="220">
        <v>0</v>
      </c>
      <c r="O334" s="220">
        <f>ROUND(E334*N334,2)</f>
        <v>0</v>
      </c>
      <c r="P334" s="220">
        <v>0</v>
      </c>
      <c r="Q334" s="220">
        <f>ROUND(E334*P334,2)</f>
        <v>0</v>
      </c>
      <c r="R334" s="221"/>
      <c r="S334" s="221" t="s">
        <v>238</v>
      </c>
      <c r="T334" s="221" t="s">
        <v>216</v>
      </c>
      <c r="U334" s="221">
        <v>0</v>
      </c>
      <c r="V334" s="221">
        <f>ROUND(E334*U334,2)</f>
        <v>0</v>
      </c>
      <c r="W334" s="221"/>
      <c r="X334" s="221" t="s">
        <v>381</v>
      </c>
      <c r="Y334" s="221" t="s">
        <v>218</v>
      </c>
      <c r="Z334" s="210"/>
      <c r="AA334" s="210"/>
      <c r="AB334" s="210"/>
      <c r="AC334" s="210"/>
      <c r="AD334" s="210"/>
      <c r="AE334" s="210"/>
      <c r="AF334" s="210"/>
      <c r="AG334" s="210" t="s">
        <v>382</v>
      </c>
      <c r="AH334" s="210"/>
      <c r="AI334" s="210"/>
      <c r="AJ334" s="210"/>
      <c r="AK334" s="210"/>
      <c r="AL334" s="210"/>
      <c r="AM334" s="210"/>
      <c r="AN334" s="210"/>
      <c r="AO334" s="210"/>
      <c r="AP334" s="210"/>
      <c r="AQ334" s="210"/>
      <c r="AR334" s="210"/>
      <c r="AS334" s="210"/>
      <c r="AT334" s="210"/>
      <c r="AU334" s="210"/>
      <c r="AV334" s="210"/>
      <c r="AW334" s="210"/>
      <c r="AX334" s="210"/>
      <c r="AY334" s="210"/>
      <c r="AZ334" s="210"/>
      <c r="BA334" s="210"/>
      <c r="BB334" s="210"/>
      <c r="BC334" s="210"/>
      <c r="BD334" s="210"/>
      <c r="BE334" s="210"/>
      <c r="BF334" s="210"/>
      <c r="BG334" s="210"/>
      <c r="BH334" s="210"/>
    </row>
    <row r="335" spans="1:60" x14ac:dyDescent="0.2">
      <c r="A335" s="229" t="s">
        <v>210</v>
      </c>
      <c r="B335" s="230" t="s">
        <v>136</v>
      </c>
      <c r="C335" s="246" t="s">
        <v>137</v>
      </c>
      <c r="D335" s="231"/>
      <c r="E335" s="232"/>
      <c r="F335" s="233"/>
      <c r="G335" s="233">
        <f>SUMIF(AG336:AG349,"&lt;&gt;NOR",G336:G349)</f>
        <v>0</v>
      </c>
      <c r="H335" s="233"/>
      <c r="I335" s="233">
        <f>SUM(I336:I349)</f>
        <v>0</v>
      </c>
      <c r="J335" s="233"/>
      <c r="K335" s="233">
        <f>SUM(K336:K349)</f>
        <v>0</v>
      </c>
      <c r="L335" s="233"/>
      <c r="M335" s="233">
        <f>SUM(M336:M349)</f>
        <v>0</v>
      </c>
      <c r="N335" s="232"/>
      <c r="O335" s="232">
        <f>SUM(O336:O349)</f>
        <v>0.19</v>
      </c>
      <c r="P335" s="232"/>
      <c r="Q335" s="232">
        <f>SUM(Q336:Q349)</f>
        <v>0</v>
      </c>
      <c r="R335" s="233"/>
      <c r="S335" s="233"/>
      <c r="T335" s="234"/>
      <c r="U335" s="228"/>
      <c r="V335" s="228">
        <f>SUM(V336:V349)</f>
        <v>0</v>
      </c>
      <c r="W335" s="228"/>
      <c r="X335" s="228"/>
      <c r="Y335" s="228"/>
      <c r="AG335" t="s">
        <v>211</v>
      </c>
    </row>
    <row r="336" spans="1:60" outlineLevel="1" x14ac:dyDescent="0.2">
      <c r="A336" s="236">
        <v>120</v>
      </c>
      <c r="B336" s="237" t="s">
        <v>879</v>
      </c>
      <c r="C336" s="247" t="s">
        <v>880</v>
      </c>
      <c r="D336" s="238" t="s">
        <v>297</v>
      </c>
      <c r="E336" s="239">
        <v>7.1967999999999996</v>
      </c>
      <c r="F336" s="240"/>
      <c r="G336" s="241">
        <f>ROUND(E336*F336,2)</f>
        <v>0</v>
      </c>
      <c r="H336" s="240"/>
      <c r="I336" s="241">
        <f>ROUND(E336*H336,2)</f>
        <v>0</v>
      </c>
      <c r="J336" s="240"/>
      <c r="K336" s="241">
        <f>ROUND(E336*J336,2)</f>
        <v>0</v>
      </c>
      <c r="L336" s="241">
        <v>21</v>
      </c>
      <c r="M336" s="241">
        <f>G336*(1+L336/100)</f>
        <v>0</v>
      </c>
      <c r="N336" s="239">
        <v>0</v>
      </c>
      <c r="O336" s="239">
        <f>ROUND(E336*N336,2)</f>
        <v>0</v>
      </c>
      <c r="P336" s="239">
        <v>0</v>
      </c>
      <c r="Q336" s="239">
        <f>ROUND(E336*P336,2)</f>
        <v>0</v>
      </c>
      <c r="R336" s="241"/>
      <c r="S336" s="241" t="s">
        <v>238</v>
      </c>
      <c r="T336" s="242" t="s">
        <v>216</v>
      </c>
      <c r="U336" s="221">
        <v>0</v>
      </c>
      <c r="V336" s="221">
        <f>ROUND(E336*U336,2)</f>
        <v>0</v>
      </c>
      <c r="W336" s="221"/>
      <c r="X336" s="221" t="s">
        <v>217</v>
      </c>
      <c r="Y336" s="221" t="s">
        <v>218</v>
      </c>
      <c r="Z336" s="210"/>
      <c r="AA336" s="210"/>
      <c r="AB336" s="210"/>
      <c r="AC336" s="210"/>
      <c r="AD336" s="210"/>
      <c r="AE336" s="210"/>
      <c r="AF336" s="210"/>
      <c r="AG336" s="210" t="s">
        <v>385</v>
      </c>
      <c r="AH336" s="210"/>
      <c r="AI336" s="210"/>
      <c r="AJ336" s="210"/>
      <c r="AK336" s="210"/>
      <c r="AL336" s="210"/>
      <c r="AM336" s="210"/>
      <c r="AN336" s="210"/>
      <c r="AO336" s="210"/>
      <c r="AP336" s="210"/>
      <c r="AQ336" s="210"/>
      <c r="AR336" s="210"/>
      <c r="AS336" s="210"/>
      <c r="AT336" s="210"/>
      <c r="AU336" s="210"/>
      <c r="AV336" s="210"/>
      <c r="AW336" s="210"/>
      <c r="AX336" s="210"/>
      <c r="AY336" s="210"/>
      <c r="AZ336" s="210"/>
      <c r="BA336" s="210"/>
      <c r="BB336" s="210"/>
      <c r="BC336" s="210"/>
      <c r="BD336" s="210"/>
      <c r="BE336" s="210"/>
      <c r="BF336" s="210"/>
      <c r="BG336" s="210"/>
      <c r="BH336" s="210"/>
    </row>
    <row r="337" spans="1:60" outlineLevel="2" x14ac:dyDescent="0.2">
      <c r="A337" s="217"/>
      <c r="B337" s="218"/>
      <c r="C337" s="249" t="s">
        <v>881</v>
      </c>
      <c r="D337" s="226"/>
      <c r="E337" s="227">
        <v>7.2</v>
      </c>
      <c r="F337" s="221"/>
      <c r="G337" s="221"/>
      <c r="H337" s="221"/>
      <c r="I337" s="221"/>
      <c r="J337" s="221"/>
      <c r="K337" s="221"/>
      <c r="L337" s="221"/>
      <c r="M337" s="221"/>
      <c r="N337" s="220"/>
      <c r="O337" s="220"/>
      <c r="P337" s="220"/>
      <c r="Q337" s="220"/>
      <c r="R337" s="221"/>
      <c r="S337" s="221"/>
      <c r="T337" s="221"/>
      <c r="U337" s="221"/>
      <c r="V337" s="221"/>
      <c r="W337" s="221"/>
      <c r="X337" s="221"/>
      <c r="Y337" s="221"/>
      <c r="Z337" s="210"/>
      <c r="AA337" s="210"/>
      <c r="AB337" s="210"/>
      <c r="AC337" s="210"/>
      <c r="AD337" s="210"/>
      <c r="AE337" s="210"/>
      <c r="AF337" s="210"/>
      <c r="AG337" s="210" t="s">
        <v>222</v>
      </c>
      <c r="AH337" s="210">
        <v>0</v>
      </c>
      <c r="AI337" s="210"/>
      <c r="AJ337" s="210"/>
      <c r="AK337" s="210"/>
      <c r="AL337" s="210"/>
      <c r="AM337" s="210"/>
      <c r="AN337" s="210"/>
      <c r="AO337" s="210"/>
      <c r="AP337" s="210"/>
      <c r="AQ337" s="210"/>
      <c r="AR337" s="210"/>
      <c r="AS337" s="210"/>
      <c r="AT337" s="210"/>
      <c r="AU337" s="210"/>
      <c r="AV337" s="210"/>
      <c r="AW337" s="210"/>
      <c r="AX337" s="210"/>
      <c r="AY337" s="210"/>
      <c r="AZ337" s="210"/>
      <c r="BA337" s="210"/>
      <c r="BB337" s="210"/>
      <c r="BC337" s="210"/>
      <c r="BD337" s="210"/>
      <c r="BE337" s="210"/>
      <c r="BF337" s="210"/>
      <c r="BG337" s="210"/>
      <c r="BH337" s="210"/>
    </row>
    <row r="338" spans="1:60" outlineLevel="1" x14ac:dyDescent="0.2">
      <c r="A338" s="236">
        <v>121</v>
      </c>
      <c r="B338" s="237" t="s">
        <v>882</v>
      </c>
      <c r="C338" s="247" t="s">
        <v>883</v>
      </c>
      <c r="D338" s="238" t="s">
        <v>297</v>
      </c>
      <c r="E338" s="239">
        <v>0.5</v>
      </c>
      <c r="F338" s="240"/>
      <c r="G338" s="241">
        <f>ROUND(E338*F338,2)</f>
        <v>0</v>
      </c>
      <c r="H338" s="240"/>
      <c r="I338" s="241">
        <f>ROUND(E338*H338,2)</f>
        <v>0</v>
      </c>
      <c r="J338" s="240"/>
      <c r="K338" s="241">
        <f>ROUND(E338*J338,2)</f>
        <v>0</v>
      </c>
      <c r="L338" s="241">
        <v>21</v>
      </c>
      <c r="M338" s="241">
        <f>G338*(1+L338/100)</f>
        <v>0</v>
      </c>
      <c r="N338" s="239">
        <v>8.4999999999999995E-4</v>
      </c>
      <c r="O338" s="239">
        <f>ROUND(E338*N338,2)</f>
        <v>0</v>
      </c>
      <c r="P338" s="239">
        <v>0</v>
      </c>
      <c r="Q338" s="239">
        <f>ROUND(E338*P338,2)</f>
        <v>0</v>
      </c>
      <c r="R338" s="241"/>
      <c r="S338" s="241" t="s">
        <v>238</v>
      </c>
      <c r="T338" s="242" t="s">
        <v>216</v>
      </c>
      <c r="U338" s="221">
        <v>0</v>
      </c>
      <c r="V338" s="221">
        <f>ROUND(E338*U338,2)</f>
        <v>0</v>
      </c>
      <c r="W338" s="221"/>
      <c r="X338" s="221" t="s">
        <v>217</v>
      </c>
      <c r="Y338" s="221" t="s">
        <v>218</v>
      </c>
      <c r="Z338" s="210"/>
      <c r="AA338" s="210"/>
      <c r="AB338" s="210"/>
      <c r="AC338" s="210"/>
      <c r="AD338" s="210"/>
      <c r="AE338" s="210"/>
      <c r="AF338" s="210"/>
      <c r="AG338" s="210" t="s">
        <v>385</v>
      </c>
      <c r="AH338" s="210"/>
      <c r="AI338" s="210"/>
      <c r="AJ338" s="210"/>
      <c r="AK338" s="210"/>
      <c r="AL338" s="210"/>
      <c r="AM338" s="210"/>
      <c r="AN338" s="210"/>
      <c r="AO338" s="210"/>
      <c r="AP338" s="210"/>
      <c r="AQ338" s="210"/>
      <c r="AR338" s="210"/>
      <c r="AS338" s="210"/>
      <c r="AT338" s="210"/>
      <c r="AU338" s="210"/>
      <c r="AV338" s="210"/>
      <c r="AW338" s="210"/>
      <c r="AX338" s="210"/>
      <c r="AY338" s="210"/>
      <c r="AZ338" s="210"/>
      <c r="BA338" s="210"/>
      <c r="BB338" s="210"/>
      <c r="BC338" s="210"/>
      <c r="BD338" s="210"/>
      <c r="BE338" s="210"/>
      <c r="BF338" s="210"/>
      <c r="BG338" s="210"/>
      <c r="BH338" s="210"/>
    </row>
    <row r="339" spans="1:60" outlineLevel="2" x14ac:dyDescent="0.2">
      <c r="A339" s="217"/>
      <c r="B339" s="218"/>
      <c r="C339" s="249" t="s">
        <v>528</v>
      </c>
      <c r="D339" s="226"/>
      <c r="E339" s="227">
        <v>0.5</v>
      </c>
      <c r="F339" s="221"/>
      <c r="G339" s="221"/>
      <c r="H339" s="221"/>
      <c r="I339" s="221"/>
      <c r="J339" s="221"/>
      <c r="K339" s="221"/>
      <c r="L339" s="221"/>
      <c r="M339" s="221"/>
      <c r="N339" s="220"/>
      <c r="O339" s="220"/>
      <c r="P339" s="220"/>
      <c r="Q339" s="220"/>
      <c r="R339" s="221"/>
      <c r="S339" s="221"/>
      <c r="T339" s="221"/>
      <c r="U339" s="221"/>
      <c r="V339" s="221"/>
      <c r="W339" s="221"/>
      <c r="X339" s="221"/>
      <c r="Y339" s="221"/>
      <c r="Z339" s="210"/>
      <c r="AA339" s="210"/>
      <c r="AB339" s="210"/>
      <c r="AC339" s="210"/>
      <c r="AD339" s="210"/>
      <c r="AE339" s="210"/>
      <c r="AF339" s="210"/>
      <c r="AG339" s="210" t="s">
        <v>222</v>
      </c>
      <c r="AH339" s="210">
        <v>0</v>
      </c>
      <c r="AI339" s="210"/>
      <c r="AJ339" s="210"/>
      <c r="AK339" s="210"/>
      <c r="AL339" s="210"/>
      <c r="AM339" s="210"/>
      <c r="AN339" s="210"/>
      <c r="AO339" s="210"/>
      <c r="AP339" s="210"/>
      <c r="AQ339" s="210"/>
      <c r="AR339" s="210"/>
      <c r="AS339" s="210"/>
      <c r="AT339" s="210"/>
      <c r="AU339" s="210"/>
      <c r="AV339" s="210"/>
      <c r="AW339" s="210"/>
      <c r="AX339" s="210"/>
      <c r="AY339" s="210"/>
      <c r="AZ339" s="210"/>
      <c r="BA339" s="210"/>
      <c r="BB339" s="210"/>
      <c r="BC339" s="210"/>
      <c r="BD339" s="210"/>
      <c r="BE339" s="210"/>
      <c r="BF339" s="210"/>
      <c r="BG339" s="210"/>
      <c r="BH339" s="210"/>
    </row>
    <row r="340" spans="1:60" outlineLevel="1" x14ac:dyDescent="0.2">
      <c r="A340" s="236">
        <v>122</v>
      </c>
      <c r="B340" s="237" t="s">
        <v>884</v>
      </c>
      <c r="C340" s="247" t="s">
        <v>885</v>
      </c>
      <c r="D340" s="238" t="s">
        <v>325</v>
      </c>
      <c r="E340" s="239">
        <v>4</v>
      </c>
      <c r="F340" s="240"/>
      <c r="G340" s="241">
        <f>ROUND(E340*F340,2)</f>
        <v>0</v>
      </c>
      <c r="H340" s="240"/>
      <c r="I340" s="241">
        <f>ROUND(E340*H340,2)</f>
        <v>0</v>
      </c>
      <c r="J340" s="240"/>
      <c r="K340" s="241">
        <f>ROUND(E340*J340,2)</f>
        <v>0</v>
      </c>
      <c r="L340" s="241">
        <v>21</v>
      </c>
      <c r="M340" s="241">
        <f>G340*(1+L340/100)</f>
        <v>0</v>
      </c>
      <c r="N340" s="239">
        <v>3.0599999999999998E-3</v>
      </c>
      <c r="O340" s="239">
        <f>ROUND(E340*N340,2)</f>
        <v>0.01</v>
      </c>
      <c r="P340" s="239">
        <v>0</v>
      </c>
      <c r="Q340" s="239">
        <f>ROUND(E340*P340,2)</f>
        <v>0</v>
      </c>
      <c r="R340" s="241"/>
      <c r="S340" s="241" t="s">
        <v>238</v>
      </c>
      <c r="T340" s="242" t="s">
        <v>216</v>
      </c>
      <c r="U340" s="221">
        <v>0</v>
      </c>
      <c r="V340" s="221">
        <f>ROUND(E340*U340,2)</f>
        <v>0</v>
      </c>
      <c r="W340" s="221"/>
      <c r="X340" s="221" t="s">
        <v>217</v>
      </c>
      <c r="Y340" s="221" t="s">
        <v>218</v>
      </c>
      <c r="Z340" s="210"/>
      <c r="AA340" s="210"/>
      <c r="AB340" s="210"/>
      <c r="AC340" s="210"/>
      <c r="AD340" s="210"/>
      <c r="AE340" s="210"/>
      <c r="AF340" s="210"/>
      <c r="AG340" s="210" t="s">
        <v>385</v>
      </c>
      <c r="AH340" s="210"/>
      <c r="AI340" s="210"/>
      <c r="AJ340" s="210"/>
      <c r="AK340" s="210"/>
      <c r="AL340" s="210"/>
      <c r="AM340" s="210"/>
      <c r="AN340" s="210"/>
      <c r="AO340" s="210"/>
      <c r="AP340" s="210"/>
      <c r="AQ340" s="210"/>
      <c r="AR340" s="210"/>
      <c r="AS340" s="210"/>
      <c r="AT340" s="210"/>
      <c r="AU340" s="210"/>
      <c r="AV340" s="210"/>
      <c r="AW340" s="210"/>
      <c r="AX340" s="210"/>
      <c r="AY340" s="210"/>
      <c r="AZ340" s="210"/>
      <c r="BA340" s="210"/>
      <c r="BB340" s="210"/>
      <c r="BC340" s="210"/>
      <c r="BD340" s="210"/>
      <c r="BE340" s="210"/>
      <c r="BF340" s="210"/>
      <c r="BG340" s="210"/>
      <c r="BH340" s="210"/>
    </row>
    <row r="341" spans="1:60" outlineLevel="2" x14ac:dyDescent="0.2">
      <c r="A341" s="217"/>
      <c r="B341" s="218"/>
      <c r="C341" s="249" t="s">
        <v>103</v>
      </c>
      <c r="D341" s="226"/>
      <c r="E341" s="227">
        <v>4</v>
      </c>
      <c r="F341" s="221"/>
      <c r="G341" s="221"/>
      <c r="H341" s="221"/>
      <c r="I341" s="221"/>
      <c r="J341" s="221"/>
      <c r="K341" s="221"/>
      <c r="L341" s="221"/>
      <c r="M341" s="221"/>
      <c r="N341" s="220"/>
      <c r="O341" s="220"/>
      <c r="P341" s="220"/>
      <c r="Q341" s="220"/>
      <c r="R341" s="221"/>
      <c r="S341" s="221"/>
      <c r="T341" s="221"/>
      <c r="U341" s="221"/>
      <c r="V341" s="221"/>
      <c r="W341" s="221"/>
      <c r="X341" s="221"/>
      <c r="Y341" s="221"/>
      <c r="Z341" s="210"/>
      <c r="AA341" s="210"/>
      <c r="AB341" s="210"/>
      <c r="AC341" s="210"/>
      <c r="AD341" s="210"/>
      <c r="AE341" s="210"/>
      <c r="AF341" s="210"/>
      <c r="AG341" s="210" t="s">
        <v>222</v>
      </c>
      <c r="AH341" s="210">
        <v>0</v>
      </c>
      <c r="AI341" s="210"/>
      <c r="AJ341" s="210"/>
      <c r="AK341" s="210"/>
      <c r="AL341" s="210"/>
      <c r="AM341" s="210"/>
      <c r="AN341" s="210"/>
      <c r="AO341" s="210"/>
      <c r="AP341" s="210"/>
      <c r="AQ341" s="210"/>
      <c r="AR341" s="210"/>
      <c r="AS341" s="210"/>
      <c r="AT341" s="210"/>
      <c r="AU341" s="210"/>
      <c r="AV341" s="210"/>
      <c r="AW341" s="210"/>
      <c r="AX341" s="210"/>
      <c r="AY341" s="210"/>
      <c r="AZ341" s="210"/>
      <c r="BA341" s="210"/>
      <c r="BB341" s="210"/>
      <c r="BC341" s="210"/>
      <c r="BD341" s="210"/>
      <c r="BE341" s="210"/>
      <c r="BF341" s="210"/>
      <c r="BG341" s="210"/>
      <c r="BH341" s="210"/>
    </row>
    <row r="342" spans="1:60" outlineLevel="1" x14ac:dyDescent="0.2">
      <c r="A342" s="236">
        <v>123</v>
      </c>
      <c r="B342" s="237" t="s">
        <v>886</v>
      </c>
      <c r="C342" s="247" t="s">
        <v>887</v>
      </c>
      <c r="D342" s="238" t="s">
        <v>297</v>
      </c>
      <c r="E342" s="239">
        <v>0.92400000000000004</v>
      </c>
      <c r="F342" s="240"/>
      <c r="G342" s="241">
        <f>ROUND(E342*F342,2)</f>
        <v>0</v>
      </c>
      <c r="H342" s="240"/>
      <c r="I342" s="241">
        <f>ROUND(E342*H342,2)</f>
        <v>0</v>
      </c>
      <c r="J342" s="240"/>
      <c r="K342" s="241">
        <f>ROUND(E342*J342,2)</f>
        <v>0</v>
      </c>
      <c r="L342" s="241">
        <v>21</v>
      </c>
      <c r="M342" s="241">
        <f>G342*(1+L342/100)</f>
        <v>0</v>
      </c>
      <c r="N342" s="239">
        <v>5.4000000000000003E-3</v>
      </c>
      <c r="O342" s="239">
        <f>ROUND(E342*N342,2)</f>
        <v>0</v>
      </c>
      <c r="P342" s="239">
        <v>0</v>
      </c>
      <c r="Q342" s="239">
        <f>ROUND(E342*P342,2)</f>
        <v>0</v>
      </c>
      <c r="R342" s="241" t="s">
        <v>683</v>
      </c>
      <c r="S342" s="241" t="s">
        <v>238</v>
      </c>
      <c r="T342" s="242" t="s">
        <v>216</v>
      </c>
      <c r="U342" s="221">
        <v>0</v>
      </c>
      <c r="V342" s="221">
        <f>ROUND(E342*U342,2)</f>
        <v>0</v>
      </c>
      <c r="W342" s="221"/>
      <c r="X342" s="221" t="s">
        <v>684</v>
      </c>
      <c r="Y342" s="221" t="s">
        <v>218</v>
      </c>
      <c r="Z342" s="210"/>
      <c r="AA342" s="210"/>
      <c r="AB342" s="210"/>
      <c r="AC342" s="210"/>
      <c r="AD342" s="210"/>
      <c r="AE342" s="210"/>
      <c r="AF342" s="210"/>
      <c r="AG342" s="210" t="s">
        <v>847</v>
      </c>
      <c r="AH342" s="210"/>
      <c r="AI342" s="210"/>
      <c r="AJ342" s="210"/>
      <c r="AK342" s="210"/>
      <c r="AL342" s="210"/>
      <c r="AM342" s="210"/>
      <c r="AN342" s="210"/>
      <c r="AO342" s="210"/>
      <c r="AP342" s="210"/>
      <c r="AQ342" s="210"/>
      <c r="AR342" s="210"/>
      <c r="AS342" s="210"/>
      <c r="AT342" s="210"/>
      <c r="AU342" s="210"/>
      <c r="AV342" s="210"/>
      <c r="AW342" s="210"/>
      <c r="AX342" s="210"/>
      <c r="AY342" s="210"/>
      <c r="AZ342" s="210"/>
      <c r="BA342" s="210"/>
      <c r="BB342" s="210"/>
      <c r="BC342" s="210"/>
      <c r="BD342" s="210"/>
      <c r="BE342" s="210"/>
      <c r="BF342" s="210"/>
      <c r="BG342" s="210"/>
      <c r="BH342" s="210"/>
    </row>
    <row r="343" spans="1:60" outlineLevel="2" x14ac:dyDescent="0.2">
      <c r="A343" s="217"/>
      <c r="B343" s="218"/>
      <c r="C343" s="248" t="s">
        <v>888</v>
      </c>
      <c r="D343" s="243"/>
      <c r="E343" s="243"/>
      <c r="F343" s="243"/>
      <c r="G343" s="243"/>
      <c r="H343" s="221"/>
      <c r="I343" s="221"/>
      <c r="J343" s="221"/>
      <c r="K343" s="221"/>
      <c r="L343" s="221"/>
      <c r="M343" s="221"/>
      <c r="N343" s="220"/>
      <c r="O343" s="220"/>
      <c r="P343" s="220"/>
      <c r="Q343" s="220"/>
      <c r="R343" s="221"/>
      <c r="S343" s="221"/>
      <c r="T343" s="221"/>
      <c r="U343" s="221"/>
      <c r="V343" s="221"/>
      <c r="W343" s="221"/>
      <c r="X343" s="221"/>
      <c r="Y343" s="221"/>
      <c r="Z343" s="210"/>
      <c r="AA343" s="210"/>
      <c r="AB343" s="210"/>
      <c r="AC343" s="210"/>
      <c r="AD343" s="210"/>
      <c r="AE343" s="210"/>
      <c r="AF343" s="210"/>
      <c r="AG343" s="210" t="s">
        <v>221</v>
      </c>
      <c r="AH343" s="210"/>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row>
    <row r="344" spans="1:60" outlineLevel="2" x14ac:dyDescent="0.2">
      <c r="A344" s="217"/>
      <c r="B344" s="218"/>
      <c r="C344" s="249" t="s">
        <v>889</v>
      </c>
      <c r="D344" s="226"/>
      <c r="E344" s="227">
        <v>0.92</v>
      </c>
      <c r="F344" s="221"/>
      <c r="G344" s="221"/>
      <c r="H344" s="221"/>
      <c r="I344" s="221"/>
      <c r="J344" s="221"/>
      <c r="K344" s="221"/>
      <c r="L344" s="221"/>
      <c r="M344" s="221"/>
      <c r="N344" s="220"/>
      <c r="O344" s="220"/>
      <c r="P344" s="220"/>
      <c r="Q344" s="220"/>
      <c r="R344" s="221"/>
      <c r="S344" s="221"/>
      <c r="T344" s="221"/>
      <c r="U344" s="221"/>
      <c r="V344" s="221"/>
      <c r="W344" s="221"/>
      <c r="X344" s="221"/>
      <c r="Y344" s="221"/>
      <c r="Z344" s="210"/>
      <c r="AA344" s="210"/>
      <c r="AB344" s="210"/>
      <c r="AC344" s="210"/>
      <c r="AD344" s="210"/>
      <c r="AE344" s="210"/>
      <c r="AF344" s="210"/>
      <c r="AG344" s="210" t="s">
        <v>222</v>
      </c>
      <c r="AH344" s="210">
        <v>0</v>
      </c>
      <c r="AI344" s="210"/>
      <c r="AJ344" s="210"/>
      <c r="AK344" s="210"/>
      <c r="AL344" s="210"/>
      <c r="AM344" s="210"/>
      <c r="AN344" s="210"/>
      <c r="AO344" s="210"/>
      <c r="AP344" s="210"/>
      <c r="AQ344" s="210"/>
      <c r="AR344" s="210"/>
      <c r="AS344" s="210"/>
      <c r="AT344" s="210"/>
      <c r="AU344" s="210"/>
      <c r="AV344" s="210"/>
      <c r="AW344" s="210"/>
      <c r="AX344" s="210"/>
      <c r="AY344" s="210"/>
      <c r="AZ344" s="210"/>
      <c r="BA344" s="210"/>
      <c r="BB344" s="210"/>
      <c r="BC344" s="210"/>
      <c r="BD344" s="210"/>
      <c r="BE344" s="210"/>
      <c r="BF344" s="210"/>
      <c r="BG344" s="210"/>
      <c r="BH344" s="210"/>
    </row>
    <row r="345" spans="1:60" outlineLevel="1" x14ac:dyDescent="0.2">
      <c r="A345" s="236">
        <v>124</v>
      </c>
      <c r="B345" s="237" t="s">
        <v>890</v>
      </c>
      <c r="C345" s="247" t="s">
        <v>891</v>
      </c>
      <c r="D345" s="238" t="s">
        <v>297</v>
      </c>
      <c r="E345" s="239">
        <v>7.9165000000000001</v>
      </c>
      <c r="F345" s="240"/>
      <c r="G345" s="241">
        <f>ROUND(E345*F345,2)</f>
        <v>0</v>
      </c>
      <c r="H345" s="240"/>
      <c r="I345" s="241">
        <f>ROUND(E345*H345,2)</f>
        <v>0</v>
      </c>
      <c r="J345" s="240"/>
      <c r="K345" s="241">
        <f>ROUND(E345*J345,2)</f>
        <v>0</v>
      </c>
      <c r="L345" s="241">
        <v>21</v>
      </c>
      <c r="M345" s="241">
        <f>G345*(1+L345/100)</f>
        <v>0</v>
      </c>
      <c r="N345" s="239">
        <v>2.002E-2</v>
      </c>
      <c r="O345" s="239">
        <f>ROUND(E345*N345,2)</f>
        <v>0.16</v>
      </c>
      <c r="P345" s="239">
        <v>0</v>
      </c>
      <c r="Q345" s="239">
        <f>ROUND(E345*P345,2)</f>
        <v>0</v>
      </c>
      <c r="R345" s="241" t="s">
        <v>683</v>
      </c>
      <c r="S345" s="241" t="s">
        <v>238</v>
      </c>
      <c r="T345" s="242" t="s">
        <v>216</v>
      </c>
      <c r="U345" s="221">
        <v>0</v>
      </c>
      <c r="V345" s="221">
        <f>ROUND(E345*U345,2)</f>
        <v>0</v>
      </c>
      <c r="W345" s="221"/>
      <c r="X345" s="221" t="s">
        <v>684</v>
      </c>
      <c r="Y345" s="221" t="s">
        <v>218</v>
      </c>
      <c r="Z345" s="210"/>
      <c r="AA345" s="210"/>
      <c r="AB345" s="210"/>
      <c r="AC345" s="210"/>
      <c r="AD345" s="210"/>
      <c r="AE345" s="210"/>
      <c r="AF345" s="210"/>
      <c r="AG345" s="210" t="s">
        <v>847</v>
      </c>
      <c r="AH345" s="210"/>
      <c r="AI345" s="210"/>
      <c r="AJ345" s="210"/>
      <c r="AK345" s="210"/>
      <c r="AL345" s="210"/>
      <c r="AM345" s="210"/>
      <c r="AN345" s="210"/>
      <c r="AO345" s="210"/>
      <c r="AP345" s="210"/>
      <c r="AQ345" s="210"/>
      <c r="AR345" s="210"/>
      <c r="AS345" s="210"/>
      <c r="AT345" s="210"/>
      <c r="AU345" s="210"/>
      <c r="AV345" s="210"/>
      <c r="AW345" s="210"/>
      <c r="AX345" s="210"/>
      <c r="AY345" s="210"/>
      <c r="AZ345" s="210"/>
      <c r="BA345" s="210"/>
      <c r="BB345" s="210"/>
      <c r="BC345" s="210"/>
      <c r="BD345" s="210"/>
      <c r="BE345" s="210"/>
      <c r="BF345" s="210"/>
      <c r="BG345" s="210"/>
      <c r="BH345" s="210"/>
    </row>
    <row r="346" spans="1:60" outlineLevel="2" x14ac:dyDescent="0.2">
      <c r="A346" s="217"/>
      <c r="B346" s="218"/>
      <c r="C346" s="249" t="s">
        <v>892</v>
      </c>
      <c r="D346" s="226"/>
      <c r="E346" s="227">
        <v>7.92</v>
      </c>
      <c r="F346" s="221"/>
      <c r="G346" s="221"/>
      <c r="H346" s="221"/>
      <c r="I346" s="221"/>
      <c r="J346" s="221"/>
      <c r="K346" s="221"/>
      <c r="L346" s="221"/>
      <c r="M346" s="221"/>
      <c r="N346" s="220"/>
      <c r="O346" s="220"/>
      <c r="P346" s="220"/>
      <c r="Q346" s="220"/>
      <c r="R346" s="221"/>
      <c r="S346" s="221"/>
      <c r="T346" s="221"/>
      <c r="U346" s="221"/>
      <c r="V346" s="221"/>
      <c r="W346" s="221"/>
      <c r="X346" s="221"/>
      <c r="Y346" s="221"/>
      <c r="Z346" s="210"/>
      <c r="AA346" s="210"/>
      <c r="AB346" s="210"/>
      <c r="AC346" s="210"/>
      <c r="AD346" s="210"/>
      <c r="AE346" s="210"/>
      <c r="AF346" s="210"/>
      <c r="AG346" s="210" t="s">
        <v>222</v>
      </c>
      <c r="AH346" s="210">
        <v>0</v>
      </c>
      <c r="AI346" s="210"/>
      <c r="AJ346" s="210"/>
      <c r="AK346" s="210"/>
      <c r="AL346" s="210"/>
      <c r="AM346" s="210"/>
      <c r="AN346" s="210"/>
      <c r="AO346" s="210"/>
      <c r="AP346" s="210"/>
      <c r="AQ346" s="210"/>
      <c r="AR346" s="210"/>
      <c r="AS346" s="210"/>
      <c r="AT346" s="210"/>
      <c r="AU346" s="210"/>
      <c r="AV346" s="210"/>
      <c r="AW346" s="210"/>
      <c r="AX346" s="210"/>
      <c r="AY346" s="210"/>
      <c r="AZ346" s="210"/>
      <c r="BA346" s="210"/>
      <c r="BB346" s="210"/>
      <c r="BC346" s="210"/>
      <c r="BD346" s="210"/>
      <c r="BE346" s="210"/>
      <c r="BF346" s="210"/>
      <c r="BG346" s="210"/>
      <c r="BH346" s="210"/>
    </row>
    <row r="347" spans="1:60" outlineLevel="1" x14ac:dyDescent="0.2">
      <c r="A347" s="236">
        <v>125</v>
      </c>
      <c r="B347" s="237" t="s">
        <v>893</v>
      </c>
      <c r="C347" s="247" t="s">
        <v>894</v>
      </c>
      <c r="D347" s="238" t="s">
        <v>310</v>
      </c>
      <c r="E347" s="239">
        <v>0.99839999999999995</v>
      </c>
      <c r="F347" s="240"/>
      <c r="G347" s="241">
        <f>ROUND(E347*F347,2)</f>
        <v>0</v>
      </c>
      <c r="H347" s="240"/>
      <c r="I347" s="241">
        <f>ROUND(E347*H347,2)</f>
        <v>0</v>
      </c>
      <c r="J347" s="240"/>
      <c r="K347" s="241">
        <f>ROUND(E347*J347,2)</f>
        <v>0</v>
      </c>
      <c r="L347" s="241">
        <v>21</v>
      </c>
      <c r="M347" s="241">
        <f>G347*(1+L347/100)</f>
        <v>0</v>
      </c>
      <c r="N347" s="239">
        <v>2.5000000000000001E-2</v>
      </c>
      <c r="O347" s="239">
        <f>ROUND(E347*N347,2)</f>
        <v>0.02</v>
      </c>
      <c r="P347" s="239">
        <v>0</v>
      </c>
      <c r="Q347" s="239">
        <f>ROUND(E347*P347,2)</f>
        <v>0</v>
      </c>
      <c r="R347" s="241"/>
      <c r="S347" s="241" t="s">
        <v>215</v>
      </c>
      <c r="T347" s="242" t="s">
        <v>216</v>
      </c>
      <c r="U347" s="221">
        <v>0</v>
      </c>
      <c r="V347" s="221">
        <f>ROUND(E347*U347,2)</f>
        <v>0</v>
      </c>
      <c r="W347" s="221"/>
      <c r="X347" s="221" t="s">
        <v>684</v>
      </c>
      <c r="Y347" s="221" t="s">
        <v>218</v>
      </c>
      <c r="Z347" s="210"/>
      <c r="AA347" s="210"/>
      <c r="AB347" s="210"/>
      <c r="AC347" s="210"/>
      <c r="AD347" s="210"/>
      <c r="AE347" s="210"/>
      <c r="AF347" s="210"/>
      <c r="AG347" s="210" t="s">
        <v>847</v>
      </c>
      <c r="AH347" s="210"/>
      <c r="AI347" s="210"/>
      <c r="AJ347" s="210"/>
      <c r="AK347" s="210"/>
      <c r="AL347" s="210"/>
      <c r="AM347" s="210"/>
      <c r="AN347" s="210"/>
      <c r="AO347" s="210"/>
      <c r="AP347" s="210"/>
      <c r="AQ347" s="210"/>
      <c r="AR347" s="210"/>
      <c r="AS347" s="210"/>
      <c r="AT347" s="210"/>
      <c r="AU347" s="210"/>
      <c r="AV347" s="210"/>
      <c r="AW347" s="210"/>
      <c r="AX347" s="210"/>
      <c r="AY347" s="210"/>
      <c r="AZ347" s="210"/>
      <c r="BA347" s="210"/>
      <c r="BB347" s="210"/>
      <c r="BC347" s="210"/>
      <c r="BD347" s="210"/>
      <c r="BE347" s="210"/>
      <c r="BF347" s="210"/>
      <c r="BG347" s="210"/>
      <c r="BH347" s="210"/>
    </row>
    <row r="348" spans="1:60" outlineLevel="2" x14ac:dyDescent="0.2">
      <c r="A348" s="217"/>
      <c r="B348" s="218"/>
      <c r="C348" s="249" t="s">
        <v>895</v>
      </c>
      <c r="D348" s="226"/>
      <c r="E348" s="227">
        <v>1</v>
      </c>
      <c r="F348" s="221"/>
      <c r="G348" s="221"/>
      <c r="H348" s="221"/>
      <c r="I348" s="221"/>
      <c r="J348" s="221"/>
      <c r="K348" s="221"/>
      <c r="L348" s="221"/>
      <c r="M348" s="221"/>
      <c r="N348" s="220"/>
      <c r="O348" s="220"/>
      <c r="P348" s="220"/>
      <c r="Q348" s="220"/>
      <c r="R348" s="221"/>
      <c r="S348" s="221"/>
      <c r="T348" s="221"/>
      <c r="U348" s="221"/>
      <c r="V348" s="221"/>
      <c r="W348" s="221"/>
      <c r="X348" s="221"/>
      <c r="Y348" s="221"/>
      <c r="Z348" s="210"/>
      <c r="AA348" s="210"/>
      <c r="AB348" s="210"/>
      <c r="AC348" s="210"/>
      <c r="AD348" s="210"/>
      <c r="AE348" s="210"/>
      <c r="AF348" s="210"/>
      <c r="AG348" s="210" t="s">
        <v>222</v>
      </c>
      <c r="AH348" s="210">
        <v>0</v>
      </c>
      <c r="AI348" s="210"/>
      <c r="AJ348" s="210"/>
      <c r="AK348" s="210"/>
      <c r="AL348" s="210"/>
      <c r="AM348" s="210"/>
      <c r="AN348" s="210"/>
      <c r="AO348" s="210"/>
      <c r="AP348" s="210"/>
      <c r="AQ348" s="210"/>
      <c r="AR348" s="210"/>
      <c r="AS348" s="210"/>
      <c r="AT348" s="210"/>
      <c r="AU348" s="210"/>
      <c r="AV348" s="210"/>
      <c r="AW348" s="210"/>
      <c r="AX348" s="210"/>
      <c r="AY348" s="210"/>
      <c r="AZ348" s="210"/>
      <c r="BA348" s="210"/>
      <c r="BB348" s="210"/>
      <c r="BC348" s="210"/>
      <c r="BD348" s="210"/>
      <c r="BE348" s="210"/>
      <c r="BF348" s="210"/>
      <c r="BG348" s="210"/>
      <c r="BH348" s="210"/>
    </row>
    <row r="349" spans="1:60" outlineLevel="1" x14ac:dyDescent="0.2">
      <c r="A349" s="217">
        <v>126</v>
      </c>
      <c r="B349" s="218" t="s">
        <v>404</v>
      </c>
      <c r="C349" s="263" t="s">
        <v>405</v>
      </c>
      <c r="D349" s="219" t="s">
        <v>0</v>
      </c>
      <c r="E349" s="261"/>
      <c r="F349" s="222"/>
      <c r="G349" s="221">
        <f>ROUND(E349*F349,2)</f>
        <v>0</v>
      </c>
      <c r="H349" s="222"/>
      <c r="I349" s="221">
        <f>ROUND(E349*H349,2)</f>
        <v>0</v>
      </c>
      <c r="J349" s="222"/>
      <c r="K349" s="221">
        <f>ROUND(E349*J349,2)</f>
        <v>0</v>
      </c>
      <c r="L349" s="221">
        <v>21</v>
      </c>
      <c r="M349" s="221">
        <f>G349*(1+L349/100)</f>
        <v>0</v>
      </c>
      <c r="N349" s="220">
        <v>0</v>
      </c>
      <c r="O349" s="220">
        <f>ROUND(E349*N349,2)</f>
        <v>0</v>
      </c>
      <c r="P349" s="220">
        <v>0</v>
      </c>
      <c r="Q349" s="220">
        <f>ROUND(E349*P349,2)</f>
        <v>0</v>
      </c>
      <c r="R349" s="221"/>
      <c r="S349" s="221" t="s">
        <v>238</v>
      </c>
      <c r="T349" s="221" t="s">
        <v>216</v>
      </c>
      <c r="U349" s="221">
        <v>0</v>
      </c>
      <c r="V349" s="221">
        <f>ROUND(E349*U349,2)</f>
        <v>0</v>
      </c>
      <c r="W349" s="221"/>
      <c r="X349" s="221" t="s">
        <v>381</v>
      </c>
      <c r="Y349" s="221" t="s">
        <v>218</v>
      </c>
      <c r="Z349" s="210"/>
      <c r="AA349" s="210"/>
      <c r="AB349" s="210"/>
      <c r="AC349" s="210"/>
      <c r="AD349" s="210"/>
      <c r="AE349" s="210"/>
      <c r="AF349" s="210"/>
      <c r="AG349" s="210" t="s">
        <v>382</v>
      </c>
      <c r="AH349" s="210"/>
      <c r="AI349" s="210"/>
      <c r="AJ349" s="210"/>
      <c r="AK349" s="210"/>
      <c r="AL349" s="210"/>
      <c r="AM349" s="210"/>
      <c r="AN349" s="210"/>
      <c r="AO349" s="210"/>
      <c r="AP349" s="210"/>
      <c r="AQ349" s="210"/>
      <c r="AR349" s="210"/>
      <c r="AS349" s="210"/>
      <c r="AT349" s="210"/>
      <c r="AU349" s="210"/>
      <c r="AV349" s="210"/>
      <c r="AW349" s="210"/>
      <c r="AX349" s="210"/>
      <c r="AY349" s="210"/>
      <c r="AZ349" s="210"/>
      <c r="BA349" s="210"/>
      <c r="BB349" s="210"/>
      <c r="BC349" s="210"/>
      <c r="BD349" s="210"/>
      <c r="BE349" s="210"/>
      <c r="BF349" s="210"/>
      <c r="BG349" s="210"/>
      <c r="BH349" s="210"/>
    </row>
    <row r="350" spans="1:60" x14ac:dyDescent="0.2">
      <c r="A350" s="229" t="s">
        <v>210</v>
      </c>
      <c r="B350" s="230" t="s">
        <v>152</v>
      </c>
      <c r="C350" s="246" t="s">
        <v>153</v>
      </c>
      <c r="D350" s="231"/>
      <c r="E350" s="232"/>
      <c r="F350" s="233"/>
      <c r="G350" s="233">
        <f>SUMIF(AG351:AG360,"&lt;&gt;NOR",G351:G360)</f>
        <v>0</v>
      </c>
      <c r="H350" s="233"/>
      <c r="I350" s="233">
        <f>SUM(I351:I360)</f>
        <v>0</v>
      </c>
      <c r="J350" s="233"/>
      <c r="K350" s="233">
        <f>SUM(K351:K360)</f>
        <v>0</v>
      </c>
      <c r="L350" s="233"/>
      <c r="M350" s="233">
        <f>SUM(M351:M360)</f>
        <v>0</v>
      </c>
      <c r="N350" s="232"/>
      <c r="O350" s="232">
        <f>SUM(O351:O360)</f>
        <v>6.0000000000000005E-2</v>
      </c>
      <c r="P350" s="232"/>
      <c r="Q350" s="232">
        <f>SUM(Q351:Q360)</f>
        <v>0</v>
      </c>
      <c r="R350" s="233"/>
      <c r="S350" s="233"/>
      <c r="T350" s="234"/>
      <c r="U350" s="228"/>
      <c r="V350" s="228">
        <f>SUM(V351:V360)</f>
        <v>0</v>
      </c>
      <c r="W350" s="228"/>
      <c r="X350" s="228"/>
      <c r="Y350" s="228"/>
      <c r="AG350" t="s">
        <v>211</v>
      </c>
    </row>
    <row r="351" spans="1:60" outlineLevel="1" x14ac:dyDescent="0.2">
      <c r="A351" s="236">
        <v>127</v>
      </c>
      <c r="B351" s="237" t="s">
        <v>896</v>
      </c>
      <c r="C351" s="247" t="s">
        <v>897</v>
      </c>
      <c r="D351" s="238" t="s">
        <v>310</v>
      </c>
      <c r="E351" s="239">
        <v>9.11E-2</v>
      </c>
      <c r="F351" s="240"/>
      <c r="G351" s="241">
        <f>ROUND(E351*F351,2)</f>
        <v>0</v>
      </c>
      <c r="H351" s="240"/>
      <c r="I351" s="241">
        <f>ROUND(E351*H351,2)</f>
        <v>0</v>
      </c>
      <c r="J351" s="240"/>
      <c r="K351" s="241">
        <f>ROUND(E351*J351,2)</f>
        <v>0</v>
      </c>
      <c r="L351" s="241">
        <v>21</v>
      </c>
      <c r="M351" s="241">
        <f>G351*(1+L351/100)</f>
        <v>0</v>
      </c>
      <c r="N351" s="239">
        <v>2.3570000000000001E-2</v>
      </c>
      <c r="O351" s="239">
        <f>ROUND(E351*N351,2)</f>
        <v>0</v>
      </c>
      <c r="P351" s="239">
        <v>0</v>
      </c>
      <c r="Q351" s="239">
        <f>ROUND(E351*P351,2)</f>
        <v>0</v>
      </c>
      <c r="R351" s="241"/>
      <c r="S351" s="241" t="s">
        <v>238</v>
      </c>
      <c r="T351" s="242" t="s">
        <v>216</v>
      </c>
      <c r="U351" s="221">
        <v>0</v>
      </c>
      <c r="V351" s="221">
        <f>ROUND(E351*U351,2)</f>
        <v>0</v>
      </c>
      <c r="W351" s="221"/>
      <c r="X351" s="221" t="s">
        <v>217</v>
      </c>
      <c r="Y351" s="221" t="s">
        <v>218</v>
      </c>
      <c r="Z351" s="210"/>
      <c r="AA351" s="210"/>
      <c r="AB351" s="210"/>
      <c r="AC351" s="210"/>
      <c r="AD351" s="210"/>
      <c r="AE351" s="210"/>
      <c r="AF351" s="210"/>
      <c r="AG351" s="210" t="s">
        <v>385</v>
      </c>
      <c r="AH351" s="210"/>
      <c r="AI351" s="210"/>
      <c r="AJ351" s="210"/>
      <c r="AK351" s="210"/>
      <c r="AL351" s="210"/>
      <c r="AM351" s="210"/>
      <c r="AN351" s="210"/>
      <c r="AO351" s="210"/>
      <c r="AP351" s="210"/>
      <c r="AQ351" s="210"/>
      <c r="AR351" s="210"/>
      <c r="AS351" s="210"/>
      <c r="AT351" s="210"/>
      <c r="AU351" s="210"/>
      <c r="AV351" s="210"/>
      <c r="AW351" s="210"/>
      <c r="AX351" s="210"/>
      <c r="AY351" s="210"/>
      <c r="AZ351" s="210"/>
      <c r="BA351" s="210"/>
      <c r="BB351" s="210"/>
      <c r="BC351" s="210"/>
      <c r="BD351" s="210"/>
      <c r="BE351" s="210"/>
      <c r="BF351" s="210"/>
      <c r="BG351" s="210"/>
      <c r="BH351" s="210"/>
    </row>
    <row r="352" spans="1:60" outlineLevel="2" x14ac:dyDescent="0.2">
      <c r="A352" s="217"/>
      <c r="B352" s="218"/>
      <c r="C352" s="248" t="s">
        <v>898</v>
      </c>
      <c r="D352" s="243"/>
      <c r="E352" s="243"/>
      <c r="F352" s="243"/>
      <c r="G352" s="243"/>
      <c r="H352" s="221"/>
      <c r="I352" s="221"/>
      <c r="J352" s="221"/>
      <c r="K352" s="221"/>
      <c r="L352" s="221"/>
      <c r="M352" s="221"/>
      <c r="N352" s="220"/>
      <c r="O352" s="220"/>
      <c r="P352" s="220"/>
      <c r="Q352" s="220"/>
      <c r="R352" s="221"/>
      <c r="S352" s="221"/>
      <c r="T352" s="221"/>
      <c r="U352" s="221"/>
      <c r="V352" s="221"/>
      <c r="W352" s="221"/>
      <c r="X352" s="221"/>
      <c r="Y352" s="221"/>
      <c r="Z352" s="210"/>
      <c r="AA352" s="210"/>
      <c r="AB352" s="210"/>
      <c r="AC352" s="210"/>
      <c r="AD352" s="210"/>
      <c r="AE352" s="210"/>
      <c r="AF352" s="210"/>
      <c r="AG352" s="210" t="s">
        <v>221</v>
      </c>
      <c r="AH352" s="210"/>
      <c r="AI352" s="210"/>
      <c r="AJ352" s="210"/>
      <c r="AK352" s="210"/>
      <c r="AL352" s="210"/>
      <c r="AM352" s="210"/>
      <c r="AN352" s="210"/>
      <c r="AO352" s="210"/>
      <c r="AP352" s="210"/>
      <c r="AQ352" s="210"/>
      <c r="AR352" s="210"/>
      <c r="AS352" s="210"/>
      <c r="AT352" s="210"/>
      <c r="AU352" s="210"/>
      <c r="AV352" s="210"/>
      <c r="AW352" s="210"/>
      <c r="AX352" s="210"/>
      <c r="AY352" s="210"/>
      <c r="AZ352" s="210"/>
      <c r="BA352" s="210"/>
      <c r="BB352" s="210"/>
      <c r="BC352" s="210"/>
      <c r="BD352" s="210"/>
      <c r="BE352" s="210"/>
      <c r="BF352" s="210"/>
      <c r="BG352" s="210"/>
      <c r="BH352" s="210"/>
    </row>
    <row r="353" spans="1:60" outlineLevel="2" x14ac:dyDescent="0.2">
      <c r="A353" s="217"/>
      <c r="B353" s="218"/>
      <c r="C353" s="249" t="s">
        <v>899</v>
      </c>
      <c r="D353" s="226"/>
      <c r="E353" s="227">
        <v>7.0000000000000007E-2</v>
      </c>
      <c r="F353" s="221"/>
      <c r="G353" s="221"/>
      <c r="H353" s="221"/>
      <c r="I353" s="221"/>
      <c r="J353" s="221"/>
      <c r="K353" s="221"/>
      <c r="L353" s="221"/>
      <c r="M353" s="221"/>
      <c r="N353" s="220"/>
      <c r="O353" s="220"/>
      <c r="P353" s="220"/>
      <c r="Q353" s="220"/>
      <c r="R353" s="221"/>
      <c r="S353" s="221"/>
      <c r="T353" s="221"/>
      <c r="U353" s="221"/>
      <c r="V353" s="221"/>
      <c r="W353" s="221"/>
      <c r="X353" s="221"/>
      <c r="Y353" s="221"/>
      <c r="Z353" s="210"/>
      <c r="AA353" s="210"/>
      <c r="AB353" s="210"/>
      <c r="AC353" s="210"/>
      <c r="AD353" s="210"/>
      <c r="AE353" s="210"/>
      <c r="AF353" s="210"/>
      <c r="AG353" s="210" t="s">
        <v>222</v>
      </c>
      <c r="AH353" s="210">
        <v>0</v>
      </c>
      <c r="AI353" s="210"/>
      <c r="AJ353" s="210"/>
      <c r="AK353" s="210"/>
      <c r="AL353" s="210"/>
      <c r="AM353" s="210"/>
      <c r="AN353" s="210"/>
      <c r="AO353" s="210"/>
      <c r="AP353" s="210"/>
      <c r="AQ353" s="210"/>
      <c r="AR353" s="210"/>
      <c r="AS353" s="210"/>
      <c r="AT353" s="210"/>
      <c r="AU353" s="210"/>
      <c r="AV353" s="210"/>
      <c r="AW353" s="210"/>
      <c r="AX353" s="210"/>
      <c r="AY353" s="210"/>
      <c r="AZ353" s="210"/>
      <c r="BA353" s="210"/>
      <c r="BB353" s="210"/>
      <c r="BC353" s="210"/>
      <c r="BD353" s="210"/>
      <c r="BE353" s="210"/>
      <c r="BF353" s="210"/>
      <c r="BG353" s="210"/>
      <c r="BH353" s="210"/>
    </row>
    <row r="354" spans="1:60" outlineLevel="3" x14ac:dyDescent="0.2">
      <c r="A354" s="217"/>
      <c r="B354" s="218"/>
      <c r="C354" s="249" t="s">
        <v>900</v>
      </c>
      <c r="D354" s="226"/>
      <c r="E354" s="227">
        <v>0.02</v>
      </c>
      <c r="F354" s="221"/>
      <c r="G354" s="221"/>
      <c r="H354" s="221"/>
      <c r="I354" s="221"/>
      <c r="J354" s="221"/>
      <c r="K354" s="221"/>
      <c r="L354" s="221"/>
      <c r="M354" s="221"/>
      <c r="N354" s="220"/>
      <c r="O354" s="220"/>
      <c r="P354" s="220"/>
      <c r="Q354" s="220"/>
      <c r="R354" s="221"/>
      <c r="S354" s="221"/>
      <c r="T354" s="221"/>
      <c r="U354" s="221"/>
      <c r="V354" s="221"/>
      <c r="W354" s="221"/>
      <c r="X354" s="221"/>
      <c r="Y354" s="221"/>
      <c r="Z354" s="210"/>
      <c r="AA354" s="210"/>
      <c r="AB354" s="210"/>
      <c r="AC354" s="210"/>
      <c r="AD354" s="210"/>
      <c r="AE354" s="210"/>
      <c r="AF354" s="210"/>
      <c r="AG354" s="210" t="s">
        <v>222</v>
      </c>
      <c r="AH354" s="210">
        <v>0</v>
      </c>
      <c r="AI354" s="210"/>
      <c r="AJ354" s="210"/>
      <c r="AK354" s="210"/>
      <c r="AL354" s="210"/>
      <c r="AM354" s="210"/>
      <c r="AN354" s="210"/>
      <c r="AO354" s="210"/>
      <c r="AP354" s="210"/>
      <c r="AQ354" s="210"/>
      <c r="AR354" s="210"/>
      <c r="AS354" s="210"/>
      <c r="AT354" s="210"/>
      <c r="AU354" s="210"/>
      <c r="AV354" s="210"/>
      <c r="AW354" s="210"/>
      <c r="AX354" s="210"/>
      <c r="AY354" s="210"/>
      <c r="AZ354" s="210"/>
      <c r="BA354" s="210"/>
      <c r="BB354" s="210"/>
      <c r="BC354" s="210"/>
      <c r="BD354" s="210"/>
      <c r="BE354" s="210"/>
      <c r="BF354" s="210"/>
      <c r="BG354" s="210"/>
      <c r="BH354" s="210"/>
    </row>
    <row r="355" spans="1:60" ht="22.5" outlineLevel="1" x14ac:dyDescent="0.2">
      <c r="A355" s="236">
        <v>128</v>
      </c>
      <c r="B355" s="237" t="s">
        <v>901</v>
      </c>
      <c r="C355" s="247" t="s">
        <v>902</v>
      </c>
      <c r="D355" s="238" t="s">
        <v>297</v>
      </c>
      <c r="E355" s="239">
        <v>4.851</v>
      </c>
      <c r="F355" s="240"/>
      <c r="G355" s="241">
        <f>ROUND(E355*F355,2)</f>
        <v>0</v>
      </c>
      <c r="H355" s="240"/>
      <c r="I355" s="241">
        <f>ROUND(E355*H355,2)</f>
        <v>0</v>
      </c>
      <c r="J355" s="240"/>
      <c r="K355" s="241">
        <f>ROUND(E355*J355,2)</f>
        <v>0</v>
      </c>
      <c r="L355" s="241">
        <v>21</v>
      </c>
      <c r="M355" s="241">
        <f>G355*(1+L355/100)</f>
        <v>0</v>
      </c>
      <c r="N355" s="239">
        <v>9.8300000000000002E-3</v>
      </c>
      <c r="O355" s="239">
        <f>ROUND(E355*N355,2)</f>
        <v>0.05</v>
      </c>
      <c r="P355" s="239">
        <v>0</v>
      </c>
      <c r="Q355" s="239">
        <f>ROUND(E355*P355,2)</f>
        <v>0</v>
      </c>
      <c r="R355" s="241"/>
      <c r="S355" s="241" t="s">
        <v>238</v>
      </c>
      <c r="T355" s="242" t="s">
        <v>216</v>
      </c>
      <c r="U355" s="221">
        <v>0</v>
      </c>
      <c r="V355" s="221">
        <f>ROUND(E355*U355,2)</f>
        <v>0</v>
      </c>
      <c r="W355" s="221"/>
      <c r="X355" s="221" t="s">
        <v>217</v>
      </c>
      <c r="Y355" s="221" t="s">
        <v>218</v>
      </c>
      <c r="Z355" s="210"/>
      <c r="AA355" s="210"/>
      <c r="AB355" s="210"/>
      <c r="AC355" s="210"/>
      <c r="AD355" s="210"/>
      <c r="AE355" s="210"/>
      <c r="AF355" s="210"/>
      <c r="AG355" s="210" t="s">
        <v>385</v>
      </c>
      <c r="AH355" s="210"/>
      <c r="AI355" s="210"/>
      <c r="AJ355" s="210"/>
      <c r="AK355" s="210"/>
      <c r="AL355" s="210"/>
      <c r="AM355" s="210"/>
      <c r="AN355" s="210"/>
      <c r="AO355" s="210"/>
      <c r="AP355" s="210"/>
      <c r="AQ355" s="210"/>
      <c r="AR355" s="210"/>
      <c r="AS355" s="210"/>
      <c r="AT355" s="210"/>
      <c r="AU355" s="210"/>
      <c r="AV355" s="210"/>
      <c r="AW355" s="210"/>
      <c r="AX355" s="210"/>
      <c r="AY355" s="210"/>
      <c r="AZ355" s="210"/>
      <c r="BA355" s="210"/>
      <c r="BB355" s="210"/>
      <c r="BC355" s="210"/>
      <c r="BD355" s="210"/>
      <c r="BE355" s="210"/>
      <c r="BF355" s="210"/>
      <c r="BG355" s="210"/>
      <c r="BH355" s="210"/>
    </row>
    <row r="356" spans="1:60" outlineLevel="2" x14ac:dyDescent="0.2">
      <c r="A356" s="217"/>
      <c r="B356" s="218"/>
      <c r="C356" s="249" t="s">
        <v>903</v>
      </c>
      <c r="D356" s="226"/>
      <c r="E356" s="227">
        <v>4.8499999999999996</v>
      </c>
      <c r="F356" s="221"/>
      <c r="G356" s="221"/>
      <c r="H356" s="221"/>
      <c r="I356" s="221"/>
      <c r="J356" s="221"/>
      <c r="K356" s="221"/>
      <c r="L356" s="221"/>
      <c r="M356" s="221"/>
      <c r="N356" s="220"/>
      <c r="O356" s="220"/>
      <c r="P356" s="220"/>
      <c r="Q356" s="220"/>
      <c r="R356" s="221"/>
      <c r="S356" s="221"/>
      <c r="T356" s="221"/>
      <c r="U356" s="221"/>
      <c r="V356" s="221"/>
      <c r="W356" s="221"/>
      <c r="X356" s="221"/>
      <c r="Y356" s="221"/>
      <c r="Z356" s="210"/>
      <c r="AA356" s="210"/>
      <c r="AB356" s="210"/>
      <c r="AC356" s="210"/>
      <c r="AD356" s="210"/>
      <c r="AE356" s="210"/>
      <c r="AF356" s="210"/>
      <c r="AG356" s="210" t="s">
        <v>222</v>
      </c>
      <c r="AH356" s="210">
        <v>0</v>
      </c>
      <c r="AI356" s="210"/>
      <c r="AJ356" s="210"/>
      <c r="AK356" s="210"/>
      <c r="AL356" s="210"/>
      <c r="AM356" s="210"/>
      <c r="AN356" s="210"/>
      <c r="AO356" s="210"/>
      <c r="AP356" s="210"/>
      <c r="AQ356" s="210"/>
      <c r="AR356" s="210"/>
      <c r="AS356" s="210"/>
      <c r="AT356" s="210"/>
      <c r="AU356" s="210"/>
      <c r="AV356" s="210"/>
      <c r="AW356" s="210"/>
      <c r="AX356" s="210"/>
      <c r="AY356" s="210"/>
      <c r="AZ356" s="210"/>
      <c r="BA356" s="210"/>
      <c r="BB356" s="210"/>
      <c r="BC356" s="210"/>
      <c r="BD356" s="210"/>
      <c r="BE356" s="210"/>
      <c r="BF356" s="210"/>
      <c r="BG356" s="210"/>
      <c r="BH356" s="210"/>
    </row>
    <row r="357" spans="1:60" ht="22.5" outlineLevel="1" x14ac:dyDescent="0.2">
      <c r="A357" s="236">
        <v>129</v>
      </c>
      <c r="B357" s="237" t="s">
        <v>904</v>
      </c>
      <c r="C357" s="247" t="s">
        <v>905</v>
      </c>
      <c r="D357" s="238" t="s">
        <v>297</v>
      </c>
      <c r="E357" s="239">
        <v>0.94499999999999995</v>
      </c>
      <c r="F357" s="240"/>
      <c r="G357" s="241">
        <f>ROUND(E357*F357,2)</f>
        <v>0</v>
      </c>
      <c r="H357" s="240"/>
      <c r="I357" s="241">
        <f>ROUND(E357*H357,2)</f>
        <v>0</v>
      </c>
      <c r="J357" s="240"/>
      <c r="K357" s="241">
        <f>ROUND(E357*J357,2)</f>
        <v>0</v>
      </c>
      <c r="L357" s="241">
        <v>21</v>
      </c>
      <c r="M357" s="241">
        <f>G357*(1+L357/100)</f>
        <v>0</v>
      </c>
      <c r="N357" s="239">
        <v>1.3089999999999999E-2</v>
      </c>
      <c r="O357" s="239">
        <f>ROUND(E357*N357,2)</f>
        <v>0.01</v>
      </c>
      <c r="P357" s="239">
        <v>0</v>
      </c>
      <c r="Q357" s="239">
        <f>ROUND(E357*P357,2)</f>
        <v>0</v>
      </c>
      <c r="R357" s="241"/>
      <c r="S357" s="241" t="s">
        <v>215</v>
      </c>
      <c r="T357" s="242" t="s">
        <v>216</v>
      </c>
      <c r="U357" s="221">
        <v>0</v>
      </c>
      <c r="V357" s="221">
        <f>ROUND(E357*U357,2)</f>
        <v>0</v>
      </c>
      <c r="W357" s="221"/>
      <c r="X357" s="221" t="s">
        <v>217</v>
      </c>
      <c r="Y357" s="221" t="s">
        <v>218</v>
      </c>
      <c r="Z357" s="210"/>
      <c r="AA357" s="210"/>
      <c r="AB357" s="210"/>
      <c r="AC357" s="210"/>
      <c r="AD357" s="210"/>
      <c r="AE357" s="210"/>
      <c r="AF357" s="210"/>
      <c r="AG357" s="210" t="s">
        <v>219</v>
      </c>
      <c r="AH357" s="210"/>
      <c r="AI357" s="210"/>
      <c r="AJ357" s="210"/>
      <c r="AK357" s="210"/>
      <c r="AL357" s="210"/>
      <c r="AM357" s="210"/>
      <c r="AN357" s="210"/>
      <c r="AO357" s="210"/>
      <c r="AP357" s="210"/>
      <c r="AQ357" s="210"/>
      <c r="AR357" s="210"/>
      <c r="AS357" s="210"/>
      <c r="AT357" s="210"/>
      <c r="AU357" s="210"/>
      <c r="AV357" s="210"/>
      <c r="AW357" s="210"/>
      <c r="AX357" s="210"/>
      <c r="AY357" s="210"/>
      <c r="AZ357" s="210"/>
      <c r="BA357" s="210"/>
      <c r="BB357" s="210"/>
      <c r="BC357" s="210"/>
      <c r="BD357" s="210"/>
      <c r="BE357" s="210"/>
      <c r="BF357" s="210"/>
      <c r="BG357" s="210"/>
      <c r="BH357" s="210"/>
    </row>
    <row r="358" spans="1:60" outlineLevel="2" x14ac:dyDescent="0.2">
      <c r="A358" s="217"/>
      <c r="B358" s="218"/>
      <c r="C358" s="248" t="s">
        <v>906</v>
      </c>
      <c r="D358" s="243"/>
      <c r="E358" s="243"/>
      <c r="F358" s="243"/>
      <c r="G358" s="243"/>
      <c r="H358" s="221"/>
      <c r="I358" s="221"/>
      <c r="J358" s="221"/>
      <c r="K358" s="221"/>
      <c r="L358" s="221"/>
      <c r="M358" s="221"/>
      <c r="N358" s="220"/>
      <c r="O358" s="220"/>
      <c r="P358" s="220"/>
      <c r="Q358" s="220"/>
      <c r="R358" s="221"/>
      <c r="S358" s="221"/>
      <c r="T358" s="221"/>
      <c r="U358" s="221"/>
      <c r="V358" s="221"/>
      <c r="W358" s="221"/>
      <c r="X358" s="221"/>
      <c r="Y358" s="221"/>
      <c r="Z358" s="210"/>
      <c r="AA358" s="210"/>
      <c r="AB358" s="210"/>
      <c r="AC358" s="210"/>
      <c r="AD358" s="210"/>
      <c r="AE358" s="210"/>
      <c r="AF358" s="210"/>
      <c r="AG358" s="210" t="s">
        <v>221</v>
      </c>
      <c r="AH358" s="210"/>
      <c r="AI358" s="210"/>
      <c r="AJ358" s="210"/>
      <c r="AK358" s="210"/>
      <c r="AL358" s="210"/>
      <c r="AM358" s="210"/>
      <c r="AN358" s="210"/>
      <c r="AO358" s="210"/>
      <c r="AP358" s="210"/>
      <c r="AQ358" s="210"/>
      <c r="AR358" s="210"/>
      <c r="AS358" s="210"/>
      <c r="AT358" s="210"/>
      <c r="AU358" s="210"/>
      <c r="AV358" s="210"/>
      <c r="AW358" s="210"/>
      <c r="AX358" s="210"/>
      <c r="AY358" s="210"/>
      <c r="AZ358" s="210"/>
      <c r="BA358" s="210"/>
      <c r="BB358" s="210"/>
      <c r="BC358" s="210"/>
      <c r="BD358" s="210"/>
      <c r="BE358" s="210"/>
      <c r="BF358" s="210"/>
      <c r="BG358" s="210"/>
      <c r="BH358" s="210"/>
    </row>
    <row r="359" spans="1:60" outlineLevel="2" x14ac:dyDescent="0.2">
      <c r="A359" s="217"/>
      <c r="B359" s="218"/>
      <c r="C359" s="249" t="s">
        <v>907</v>
      </c>
      <c r="D359" s="226"/>
      <c r="E359" s="227">
        <v>0.95</v>
      </c>
      <c r="F359" s="221"/>
      <c r="G359" s="221"/>
      <c r="H359" s="221"/>
      <c r="I359" s="221"/>
      <c r="J359" s="221"/>
      <c r="K359" s="221"/>
      <c r="L359" s="221"/>
      <c r="M359" s="221"/>
      <c r="N359" s="220"/>
      <c r="O359" s="220"/>
      <c r="P359" s="220"/>
      <c r="Q359" s="220"/>
      <c r="R359" s="221"/>
      <c r="S359" s="221"/>
      <c r="T359" s="221"/>
      <c r="U359" s="221"/>
      <c r="V359" s="221"/>
      <c r="W359" s="221"/>
      <c r="X359" s="221"/>
      <c r="Y359" s="221"/>
      <c r="Z359" s="210"/>
      <c r="AA359" s="210"/>
      <c r="AB359" s="210"/>
      <c r="AC359" s="210"/>
      <c r="AD359" s="210"/>
      <c r="AE359" s="210"/>
      <c r="AF359" s="210"/>
      <c r="AG359" s="210" t="s">
        <v>222</v>
      </c>
      <c r="AH359" s="210">
        <v>0</v>
      </c>
      <c r="AI359" s="210"/>
      <c r="AJ359" s="210"/>
      <c r="AK359" s="210"/>
      <c r="AL359" s="210"/>
      <c r="AM359" s="210"/>
      <c r="AN359" s="210"/>
      <c r="AO359" s="210"/>
      <c r="AP359" s="210"/>
      <c r="AQ359" s="210"/>
      <c r="AR359" s="210"/>
      <c r="AS359" s="210"/>
      <c r="AT359" s="210"/>
      <c r="AU359" s="210"/>
      <c r="AV359" s="210"/>
      <c r="AW359" s="210"/>
      <c r="AX359" s="210"/>
      <c r="AY359" s="210"/>
      <c r="AZ359" s="210"/>
      <c r="BA359" s="210"/>
      <c r="BB359" s="210"/>
      <c r="BC359" s="210"/>
      <c r="BD359" s="210"/>
      <c r="BE359" s="210"/>
      <c r="BF359" s="210"/>
      <c r="BG359" s="210"/>
      <c r="BH359" s="210"/>
    </row>
    <row r="360" spans="1:60" outlineLevel="1" x14ac:dyDescent="0.2">
      <c r="A360" s="217">
        <v>130</v>
      </c>
      <c r="B360" s="218" t="s">
        <v>418</v>
      </c>
      <c r="C360" s="263" t="s">
        <v>419</v>
      </c>
      <c r="D360" s="219" t="s">
        <v>0</v>
      </c>
      <c r="E360" s="261"/>
      <c r="F360" s="222"/>
      <c r="G360" s="221">
        <f>ROUND(E360*F360,2)</f>
        <v>0</v>
      </c>
      <c r="H360" s="222"/>
      <c r="I360" s="221">
        <f>ROUND(E360*H360,2)</f>
        <v>0</v>
      </c>
      <c r="J360" s="222"/>
      <c r="K360" s="221">
        <f>ROUND(E360*J360,2)</f>
        <v>0</v>
      </c>
      <c r="L360" s="221">
        <v>21</v>
      </c>
      <c r="M360" s="221">
        <f>G360*(1+L360/100)</f>
        <v>0</v>
      </c>
      <c r="N360" s="220">
        <v>0</v>
      </c>
      <c r="O360" s="220">
        <f>ROUND(E360*N360,2)</f>
        <v>0</v>
      </c>
      <c r="P360" s="220">
        <v>0</v>
      </c>
      <c r="Q360" s="220">
        <f>ROUND(E360*P360,2)</f>
        <v>0</v>
      </c>
      <c r="R360" s="221"/>
      <c r="S360" s="221" t="s">
        <v>238</v>
      </c>
      <c r="T360" s="221" t="s">
        <v>216</v>
      </c>
      <c r="U360" s="221">
        <v>0</v>
      </c>
      <c r="V360" s="221">
        <f>ROUND(E360*U360,2)</f>
        <v>0</v>
      </c>
      <c r="W360" s="221"/>
      <c r="X360" s="221" t="s">
        <v>381</v>
      </c>
      <c r="Y360" s="221" t="s">
        <v>218</v>
      </c>
      <c r="Z360" s="210"/>
      <c r="AA360" s="210"/>
      <c r="AB360" s="210"/>
      <c r="AC360" s="210"/>
      <c r="AD360" s="210"/>
      <c r="AE360" s="210"/>
      <c r="AF360" s="210"/>
      <c r="AG360" s="210" t="s">
        <v>382</v>
      </c>
      <c r="AH360" s="210"/>
      <c r="AI360" s="210"/>
      <c r="AJ360" s="210"/>
      <c r="AK360" s="210"/>
      <c r="AL360" s="210"/>
      <c r="AM360" s="210"/>
      <c r="AN360" s="210"/>
      <c r="AO360" s="210"/>
      <c r="AP360" s="210"/>
      <c r="AQ360" s="210"/>
      <c r="AR360" s="210"/>
      <c r="AS360" s="210"/>
      <c r="AT360" s="210"/>
      <c r="AU360" s="210"/>
      <c r="AV360" s="210"/>
      <c r="AW360" s="210"/>
      <c r="AX360" s="210"/>
      <c r="AY360" s="210"/>
      <c r="AZ360" s="210"/>
      <c r="BA360" s="210"/>
      <c r="BB360" s="210"/>
      <c r="BC360" s="210"/>
      <c r="BD360" s="210"/>
      <c r="BE360" s="210"/>
      <c r="BF360" s="210"/>
      <c r="BG360" s="210"/>
      <c r="BH360" s="210"/>
    </row>
    <row r="361" spans="1:60" x14ac:dyDescent="0.2">
      <c r="A361" s="229" t="s">
        <v>210</v>
      </c>
      <c r="B361" s="230" t="s">
        <v>154</v>
      </c>
      <c r="C361" s="246" t="s">
        <v>155</v>
      </c>
      <c r="D361" s="231"/>
      <c r="E361" s="232"/>
      <c r="F361" s="233"/>
      <c r="G361" s="233">
        <f>SUMIF(AG362:AG372,"&lt;&gt;NOR",G362:G372)</f>
        <v>0</v>
      </c>
      <c r="H361" s="233"/>
      <c r="I361" s="233">
        <f>SUM(I362:I372)</f>
        <v>0</v>
      </c>
      <c r="J361" s="233"/>
      <c r="K361" s="233">
        <f>SUM(K362:K372)</f>
        <v>0</v>
      </c>
      <c r="L361" s="233"/>
      <c r="M361" s="233">
        <f>SUM(M362:M372)</f>
        <v>0</v>
      </c>
      <c r="N361" s="232"/>
      <c r="O361" s="232">
        <f>SUM(O362:O372)</f>
        <v>0.02</v>
      </c>
      <c r="P361" s="232"/>
      <c r="Q361" s="232">
        <f>SUM(Q362:Q372)</f>
        <v>0</v>
      </c>
      <c r="R361" s="233"/>
      <c r="S361" s="233"/>
      <c r="T361" s="234"/>
      <c r="U361" s="228"/>
      <c r="V361" s="228">
        <f>SUM(V362:V372)</f>
        <v>0</v>
      </c>
      <c r="W361" s="228"/>
      <c r="X361" s="228"/>
      <c r="Y361" s="228"/>
      <c r="AG361" t="s">
        <v>211</v>
      </c>
    </row>
    <row r="362" spans="1:60" outlineLevel="1" x14ac:dyDescent="0.2">
      <c r="A362" s="236">
        <v>131</v>
      </c>
      <c r="B362" s="237" t="s">
        <v>908</v>
      </c>
      <c r="C362" s="247" t="s">
        <v>909</v>
      </c>
      <c r="D362" s="238" t="s">
        <v>351</v>
      </c>
      <c r="E362" s="239">
        <v>2.1</v>
      </c>
      <c r="F362" s="240"/>
      <c r="G362" s="241">
        <f>ROUND(E362*F362,2)</f>
        <v>0</v>
      </c>
      <c r="H362" s="240"/>
      <c r="I362" s="241">
        <f>ROUND(E362*H362,2)</f>
        <v>0</v>
      </c>
      <c r="J362" s="240"/>
      <c r="K362" s="241">
        <f>ROUND(E362*J362,2)</f>
        <v>0</v>
      </c>
      <c r="L362" s="241">
        <v>21</v>
      </c>
      <c r="M362" s="241">
        <f>G362*(1+L362/100)</f>
        <v>0</v>
      </c>
      <c r="N362" s="239">
        <v>3.3300000000000001E-3</v>
      </c>
      <c r="O362" s="239">
        <f>ROUND(E362*N362,2)</f>
        <v>0.01</v>
      </c>
      <c r="P362" s="239">
        <v>0</v>
      </c>
      <c r="Q362" s="239">
        <f>ROUND(E362*P362,2)</f>
        <v>0</v>
      </c>
      <c r="R362" s="241"/>
      <c r="S362" s="241" t="s">
        <v>238</v>
      </c>
      <c r="T362" s="242" t="s">
        <v>216</v>
      </c>
      <c r="U362" s="221">
        <v>0</v>
      </c>
      <c r="V362" s="221">
        <f>ROUND(E362*U362,2)</f>
        <v>0</v>
      </c>
      <c r="W362" s="221"/>
      <c r="X362" s="221" t="s">
        <v>217</v>
      </c>
      <c r="Y362" s="221" t="s">
        <v>218</v>
      </c>
      <c r="Z362" s="210"/>
      <c r="AA362" s="210"/>
      <c r="AB362" s="210"/>
      <c r="AC362" s="210"/>
      <c r="AD362" s="210"/>
      <c r="AE362" s="210"/>
      <c r="AF362" s="210"/>
      <c r="AG362" s="210" t="s">
        <v>385</v>
      </c>
      <c r="AH362" s="210"/>
      <c r="AI362" s="210"/>
      <c r="AJ362" s="210"/>
      <c r="AK362" s="210"/>
      <c r="AL362" s="210"/>
      <c r="AM362" s="210"/>
      <c r="AN362" s="210"/>
      <c r="AO362" s="210"/>
      <c r="AP362" s="210"/>
      <c r="AQ362" s="210"/>
      <c r="AR362" s="210"/>
      <c r="AS362" s="210"/>
      <c r="AT362" s="210"/>
      <c r="AU362" s="210"/>
      <c r="AV362" s="210"/>
      <c r="AW362" s="210"/>
      <c r="AX362" s="210"/>
      <c r="AY362" s="210"/>
      <c r="AZ362" s="210"/>
      <c r="BA362" s="210"/>
      <c r="BB362" s="210"/>
      <c r="BC362" s="210"/>
      <c r="BD362" s="210"/>
      <c r="BE362" s="210"/>
      <c r="BF362" s="210"/>
      <c r="BG362" s="210"/>
      <c r="BH362" s="210"/>
    </row>
    <row r="363" spans="1:60" outlineLevel="2" x14ac:dyDescent="0.2">
      <c r="A363" s="217"/>
      <c r="B363" s="218"/>
      <c r="C363" s="248" t="s">
        <v>910</v>
      </c>
      <c r="D363" s="243"/>
      <c r="E363" s="243"/>
      <c r="F363" s="243"/>
      <c r="G363" s="243"/>
      <c r="H363" s="221"/>
      <c r="I363" s="221"/>
      <c r="J363" s="221"/>
      <c r="K363" s="221"/>
      <c r="L363" s="221"/>
      <c r="M363" s="221"/>
      <c r="N363" s="220"/>
      <c r="O363" s="220"/>
      <c r="P363" s="220"/>
      <c r="Q363" s="220"/>
      <c r="R363" s="221"/>
      <c r="S363" s="221"/>
      <c r="T363" s="221"/>
      <c r="U363" s="221"/>
      <c r="V363" s="221"/>
      <c r="W363" s="221"/>
      <c r="X363" s="221"/>
      <c r="Y363" s="221"/>
      <c r="Z363" s="210"/>
      <c r="AA363" s="210"/>
      <c r="AB363" s="210"/>
      <c r="AC363" s="210"/>
      <c r="AD363" s="210"/>
      <c r="AE363" s="210"/>
      <c r="AF363" s="210"/>
      <c r="AG363" s="210" t="s">
        <v>221</v>
      </c>
      <c r="AH363" s="210"/>
      <c r="AI363" s="210"/>
      <c r="AJ363" s="210"/>
      <c r="AK363" s="210"/>
      <c r="AL363" s="210"/>
      <c r="AM363" s="210"/>
      <c r="AN363" s="210"/>
      <c r="AO363" s="210"/>
      <c r="AP363" s="210"/>
      <c r="AQ363" s="210"/>
      <c r="AR363" s="210"/>
      <c r="AS363" s="210"/>
      <c r="AT363" s="210"/>
      <c r="AU363" s="210"/>
      <c r="AV363" s="210"/>
      <c r="AW363" s="210"/>
      <c r="AX363" s="210"/>
      <c r="AY363" s="210"/>
      <c r="AZ363" s="210"/>
      <c r="BA363" s="210"/>
      <c r="BB363" s="210"/>
      <c r="BC363" s="210"/>
      <c r="BD363" s="210"/>
      <c r="BE363" s="210"/>
      <c r="BF363" s="210"/>
      <c r="BG363" s="210"/>
      <c r="BH363" s="210"/>
    </row>
    <row r="364" spans="1:60" outlineLevel="3" x14ac:dyDescent="0.2">
      <c r="A364" s="217"/>
      <c r="B364" s="218"/>
      <c r="C364" s="250" t="s">
        <v>952</v>
      </c>
      <c r="D364" s="244"/>
      <c r="E364" s="244"/>
      <c r="F364" s="244"/>
      <c r="G364" s="244"/>
      <c r="H364" s="221"/>
      <c r="I364" s="221"/>
      <c r="J364" s="221"/>
      <c r="K364" s="221"/>
      <c r="L364" s="221"/>
      <c r="M364" s="221"/>
      <c r="N364" s="220"/>
      <c r="O364" s="220"/>
      <c r="P364" s="220"/>
      <c r="Q364" s="220"/>
      <c r="R364" s="221"/>
      <c r="S364" s="221"/>
      <c r="T364" s="221"/>
      <c r="U364" s="221"/>
      <c r="V364" s="221"/>
      <c r="W364" s="221"/>
      <c r="X364" s="221"/>
      <c r="Y364" s="221"/>
      <c r="Z364" s="210"/>
      <c r="AA364" s="210"/>
      <c r="AB364" s="210"/>
      <c r="AC364" s="210"/>
      <c r="AD364" s="210"/>
      <c r="AE364" s="210"/>
      <c r="AF364" s="210"/>
      <c r="AG364" s="210" t="s">
        <v>221</v>
      </c>
      <c r="AH364" s="210"/>
      <c r="AI364" s="210"/>
      <c r="AJ364" s="210"/>
      <c r="AK364" s="210"/>
      <c r="AL364" s="210"/>
      <c r="AM364" s="210"/>
      <c r="AN364" s="210"/>
      <c r="AO364" s="210"/>
      <c r="AP364" s="210"/>
      <c r="AQ364" s="210"/>
      <c r="AR364" s="210"/>
      <c r="AS364" s="210"/>
      <c r="AT364" s="210"/>
      <c r="AU364" s="210"/>
      <c r="AV364" s="210"/>
      <c r="AW364" s="210"/>
      <c r="AX364" s="210"/>
      <c r="AY364" s="210"/>
      <c r="AZ364" s="210"/>
      <c r="BA364" s="210"/>
      <c r="BB364" s="210"/>
      <c r="BC364" s="210"/>
      <c r="BD364" s="210"/>
      <c r="BE364" s="210"/>
      <c r="BF364" s="210"/>
      <c r="BG364" s="210"/>
      <c r="BH364" s="210"/>
    </row>
    <row r="365" spans="1:60" outlineLevel="3" x14ac:dyDescent="0.2">
      <c r="A365" s="217"/>
      <c r="B365" s="218"/>
      <c r="C365" s="250" t="s">
        <v>911</v>
      </c>
      <c r="D365" s="244"/>
      <c r="E365" s="244"/>
      <c r="F365" s="244"/>
      <c r="G365" s="244"/>
      <c r="H365" s="221"/>
      <c r="I365" s="221"/>
      <c r="J365" s="221"/>
      <c r="K365" s="221"/>
      <c r="L365" s="221"/>
      <c r="M365" s="221"/>
      <c r="N365" s="220"/>
      <c r="O365" s="220"/>
      <c r="P365" s="220"/>
      <c r="Q365" s="220"/>
      <c r="R365" s="221"/>
      <c r="S365" s="221"/>
      <c r="T365" s="221"/>
      <c r="U365" s="221"/>
      <c r="V365" s="221"/>
      <c r="W365" s="221"/>
      <c r="X365" s="221"/>
      <c r="Y365" s="221"/>
      <c r="Z365" s="210"/>
      <c r="AA365" s="210"/>
      <c r="AB365" s="210"/>
      <c r="AC365" s="210"/>
      <c r="AD365" s="210"/>
      <c r="AE365" s="210"/>
      <c r="AF365" s="210"/>
      <c r="AG365" s="210" t="s">
        <v>221</v>
      </c>
      <c r="AH365" s="210"/>
      <c r="AI365" s="210"/>
      <c r="AJ365" s="210"/>
      <c r="AK365" s="210"/>
      <c r="AL365" s="210"/>
      <c r="AM365" s="210"/>
      <c r="AN365" s="210"/>
      <c r="AO365" s="210"/>
      <c r="AP365" s="210"/>
      <c r="AQ365" s="210"/>
      <c r="AR365" s="210"/>
      <c r="AS365" s="210"/>
      <c r="AT365" s="210"/>
      <c r="AU365" s="210"/>
      <c r="AV365" s="210"/>
      <c r="AW365" s="210"/>
      <c r="AX365" s="210"/>
      <c r="AY365" s="210"/>
      <c r="AZ365" s="210"/>
      <c r="BA365" s="210"/>
      <c r="BB365" s="210"/>
      <c r="BC365" s="210"/>
      <c r="BD365" s="210"/>
      <c r="BE365" s="210"/>
      <c r="BF365" s="210"/>
      <c r="BG365" s="210"/>
      <c r="BH365" s="210"/>
    </row>
    <row r="366" spans="1:60" outlineLevel="2" x14ac:dyDescent="0.2">
      <c r="A366" s="217"/>
      <c r="B366" s="218"/>
      <c r="C366" s="249" t="s">
        <v>912</v>
      </c>
      <c r="D366" s="226"/>
      <c r="E366" s="227">
        <v>2.1</v>
      </c>
      <c r="F366" s="221"/>
      <c r="G366" s="221"/>
      <c r="H366" s="221"/>
      <c r="I366" s="221"/>
      <c r="J366" s="221"/>
      <c r="K366" s="221"/>
      <c r="L366" s="221"/>
      <c r="M366" s="221"/>
      <c r="N366" s="220"/>
      <c r="O366" s="220"/>
      <c r="P366" s="220"/>
      <c r="Q366" s="220"/>
      <c r="R366" s="221"/>
      <c r="S366" s="221"/>
      <c r="T366" s="221"/>
      <c r="U366" s="221"/>
      <c r="V366" s="221"/>
      <c r="W366" s="221"/>
      <c r="X366" s="221"/>
      <c r="Y366" s="221"/>
      <c r="Z366" s="210"/>
      <c r="AA366" s="210"/>
      <c r="AB366" s="210"/>
      <c r="AC366" s="210"/>
      <c r="AD366" s="210"/>
      <c r="AE366" s="210"/>
      <c r="AF366" s="210"/>
      <c r="AG366" s="210" t="s">
        <v>222</v>
      </c>
      <c r="AH366" s="210">
        <v>0</v>
      </c>
      <c r="AI366" s="210"/>
      <c r="AJ366" s="210"/>
      <c r="AK366" s="210"/>
      <c r="AL366" s="210"/>
      <c r="AM366" s="210"/>
      <c r="AN366" s="210"/>
      <c r="AO366" s="210"/>
      <c r="AP366" s="210"/>
      <c r="AQ366" s="210"/>
      <c r="AR366" s="210"/>
      <c r="AS366" s="210"/>
      <c r="AT366" s="210"/>
      <c r="AU366" s="210"/>
      <c r="AV366" s="210"/>
      <c r="AW366" s="210"/>
      <c r="AX366" s="210"/>
      <c r="AY366" s="210"/>
      <c r="AZ366" s="210"/>
      <c r="BA366" s="210"/>
      <c r="BB366" s="210"/>
      <c r="BC366" s="210"/>
      <c r="BD366" s="210"/>
      <c r="BE366" s="210"/>
      <c r="BF366" s="210"/>
      <c r="BG366" s="210"/>
      <c r="BH366" s="210"/>
    </row>
    <row r="367" spans="1:60" outlineLevel="1" x14ac:dyDescent="0.2">
      <c r="A367" s="236">
        <v>132</v>
      </c>
      <c r="B367" s="237" t="s">
        <v>913</v>
      </c>
      <c r="C367" s="247" t="s">
        <v>914</v>
      </c>
      <c r="D367" s="238" t="s">
        <v>351</v>
      </c>
      <c r="E367" s="239">
        <v>4.5</v>
      </c>
      <c r="F367" s="240"/>
      <c r="G367" s="241">
        <f>ROUND(E367*F367,2)</f>
        <v>0</v>
      </c>
      <c r="H367" s="240"/>
      <c r="I367" s="241">
        <f>ROUND(E367*H367,2)</f>
        <v>0</v>
      </c>
      <c r="J367" s="240"/>
      <c r="K367" s="241">
        <f>ROUND(E367*J367,2)</f>
        <v>0</v>
      </c>
      <c r="L367" s="241">
        <v>21</v>
      </c>
      <c r="M367" s="241">
        <f>G367*(1+L367/100)</f>
        <v>0</v>
      </c>
      <c r="N367" s="239">
        <v>2.6199999999999999E-3</v>
      </c>
      <c r="O367" s="239">
        <f>ROUND(E367*N367,2)</f>
        <v>0.01</v>
      </c>
      <c r="P367" s="239">
        <v>0</v>
      </c>
      <c r="Q367" s="239">
        <f>ROUND(E367*P367,2)</f>
        <v>0</v>
      </c>
      <c r="R367" s="241"/>
      <c r="S367" s="241" t="s">
        <v>238</v>
      </c>
      <c r="T367" s="242" t="s">
        <v>216</v>
      </c>
      <c r="U367" s="221">
        <v>0</v>
      </c>
      <c r="V367" s="221">
        <f>ROUND(E367*U367,2)</f>
        <v>0</v>
      </c>
      <c r="W367" s="221"/>
      <c r="X367" s="221" t="s">
        <v>217</v>
      </c>
      <c r="Y367" s="221" t="s">
        <v>218</v>
      </c>
      <c r="Z367" s="210"/>
      <c r="AA367" s="210"/>
      <c r="AB367" s="210"/>
      <c r="AC367" s="210"/>
      <c r="AD367" s="210"/>
      <c r="AE367" s="210"/>
      <c r="AF367" s="210"/>
      <c r="AG367" s="210" t="s">
        <v>385</v>
      </c>
      <c r="AH367" s="210"/>
      <c r="AI367" s="210"/>
      <c r="AJ367" s="210"/>
      <c r="AK367" s="210"/>
      <c r="AL367" s="210"/>
      <c r="AM367" s="210"/>
      <c r="AN367" s="210"/>
      <c r="AO367" s="210"/>
      <c r="AP367" s="210"/>
      <c r="AQ367" s="210"/>
      <c r="AR367" s="210"/>
      <c r="AS367" s="210"/>
      <c r="AT367" s="210"/>
      <c r="AU367" s="210"/>
      <c r="AV367" s="210"/>
      <c r="AW367" s="210"/>
      <c r="AX367" s="210"/>
      <c r="AY367" s="210"/>
      <c r="AZ367" s="210"/>
      <c r="BA367" s="210"/>
      <c r="BB367" s="210"/>
      <c r="BC367" s="210"/>
      <c r="BD367" s="210"/>
      <c r="BE367" s="210"/>
      <c r="BF367" s="210"/>
      <c r="BG367" s="210"/>
      <c r="BH367" s="210"/>
    </row>
    <row r="368" spans="1:60" outlineLevel="2" x14ac:dyDescent="0.2">
      <c r="A368" s="217"/>
      <c r="B368" s="218"/>
      <c r="C368" s="249" t="s">
        <v>915</v>
      </c>
      <c r="D368" s="226"/>
      <c r="E368" s="227">
        <v>4.5</v>
      </c>
      <c r="F368" s="221"/>
      <c r="G368" s="221"/>
      <c r="H368" s="221"/>
      <c r="I368" s="221"/>
      <c r="J368" s="221"/>
      <c r="K368" s="221"/>
      <c r="L368" s="221"/>
      <c r="M368" s="221"/>
      <c r="N368" s="220"/>
      <c r="O368" s="220"/>
      <c r="P368" s="220"/>
      <c r="Q368" s="220"/>
      <c r="R368" s="221"/>
      <c r="S368" s="221"/>
      <c r="T368" s="221"/>
      <c r="U368" s="221"/>
      <c r="V368" s="221"/>
      <c r="W368" s="221"/>
      <c r="X368" s="221"/>
      <c r="Y368" s="221"/>
      <c r="Z368" s="210"/>
      <c r="AA368" s="210"/>
      <c r="AB368" s="210"/>
      <c r="AC368" s="210"/>
      <c r="AD368" s="210"/>
      <c r="AE368" s="210"/>
      <c r="AF368" s="210"/>
      <c r="AG368" s="210" t="s">
        <v>222</v>
      </c>
      <c r="AH368" s="210">
        <v>0</v>
      </c>
      <c r="AI368" s="210"/>
      <c r="AJ368" s="210"/>
      <c r="AK368" s="210"/>
      <c r="AL368" s="210"/>
      <c r="AM368" s="210"/>
      <c r="AN368" s="210"/>
      <c r="AO368" s="210"/>
      <c r="AP368" s="210"/>
      <c r="AQ368" s="210"/>
      <c r="AR368" s="210"/>
      <c r="AS368" s="210"/>
      <c r="AT368" s="210"/>
      <c r="AU368" s="210"/>
      <c r="AV368" s="210"/>
      <c r="AW368" s="210"/>
      <c r="AX368" s="210"/>
      <c r="AY368" s="210"/>
      <c r="AZ368" s="210"/>
      <c r="BA368" s="210"/>
      <c r="BB368" s="210"/>
      <c r="BC368" s="210"/>
      <c r="BD368" s="210"/>
      <c r="BE368" s="210"/>
      <c r="BF368" s="210"/>
      <c r="BG368" s="210"/>
      <c r="BH368" s="210"/>
    </row>
    <row r="369" spans="1:60" outlineLevel="1" x14ac:dyDescent="0.2">
      <c r="A369" s="236">
        <v>133</v>
      </c>
      <c r="B369" s="237" t="s">
        <v>916</v>
      </c>
      <c r="C369" s="247" t="s">
        <v>917</v>
      </c>
      <c r="D369" s="238" t="s">
        <v>325</v>
      </c>
      <c r="E369" s="239">
        <v>1</v>
      </c>
      <c r="F369" s="240"/>
      <c r="G369" s="241">
        <f>ROUND(E369*F369,2)</f>
        <v>0</v>
      </c>
      <c r="H369" s="240"/>
      <c r="I369" s="241">
        <f>ROUND(E369*H369,2)</f>
        <v>0</v>
      </c>
      <c r="J369" s="240"/>
      <c r="K369" s="241">
        <f>ROUND(E369*J369,2)</f>
        <v>0</v>
      </c>
      <c r="L369" s="241">
        <v>21</v>
      </c>
      <c r="M369" s="241">
        <f>G369*(1+L369/100)</f>
        <v>0</v>
      </c>
      <c r="N369" s="239">
        <v>1E-3</v>
      </c>
      <c r="O369" s="239">
        <f>ROUND(E369*N369,2)</f>
        <v>0</v>
      </c>
      <c r="P369" s="239">
        <v>0</v>
      </c>
      <c r="Q369" s="239">
        <f>ROUND(E369*P369,2)</f>
        <v>0</v>
      </c>
      <c r="R369" s="241"/>
      <c r="S369" s="241" t="s">
        <v>215</v>
      </c>
      <c r="T369" s="242" t="s">
        <v>216</v>
      </c>
      <c r="U369" s="221">
        <v>0</v>
      </c>
      <c r="V369" s="221">
        <f>ROUND(E369*U369,2)</f>
        <v>0</v>
      </c>
      <c r="W369" s="221"/>
      <c r="X369" s="221" t="s">
        <v>217</v>
      </c>
      <c r="Y369" s="221" t="s">
        <v>218</v>
      </c>
      <c r="Z369" s="210"/>
      <c r="AA369" s="210"/>
      <c r="AB369" s="210"/>
      <c r="AC369" s="210"/>
      <c r="AD369" s="210"/>
      <c r="AE369" s="210"/>
      <c r="AF369" s="210"/>
      <c r="AG369" s="210" t="s">
        <v>385</v>
      </c>
      <c r="AH369" s="210"/>
      <c r="AI369" s="210"/>
      <c r="AJ369" s="210"/>
      <c r="AK369" s="210"/>
      <c r="AL369" s="210"/>
      <c r="AM369" s="210"/>
      <c r="AN369" s="210"/>
      <c r="AO369" s="210"/>
      <c r="AP369" s="210"/>
      <c r="AQ369" s="210"/>
      <c r="AR369" s="210"/>
      <c r="AS369" s="210"/>
      <c r="AT369" s="210"/>
      <c r="AU369" s="210"/>
      <c r="AV369" s="210"/>
      <c r="AW369" s="210"/>
      <c r="AX369" s="210"/>
      <c r="AY369" s="210"/>
      <c r="AZ369" s="210"/>
      <c r="BA369" s="210"/>
      <c r="BB369" s="210"/>
      <c r="BC369" s="210"/>
      <c r="BD369" s="210"/>
      <c r="BE369" s="210"/>
      <c r="BF369" s="210"/>
      <c r="BG369" s="210"/>
      <c r="BH369" s="210"/>
    </row>
    <row r="370" spans="1:60" outlineLevel="2" x14ac:dyDescent="0.2">
      <c r="A370" s="217"/>
      <c r="B370" s="218"/>
      <c r="C370" s="248" t="s">
        <v>918</v>
      </c>
      <c r="D370" s="243"/>
      <c r="E370" s="243"/>
      <c r="F370" s="243"/>
      <c r="G370" s="243"/>
      <c r="H370" s="221"/>
      <c r="I370" s="221"/>
      <c r="J370" s="221"/>
      <c r="K370" s="221"/>
      <c r="L370" s="221"/>
      <c r="M370" s="221"/>
      <c r="N370" s="220"/>
      <c r="O370" s="220"/>
      <c r="P370" s="220"/>
      <c r="Q370" s="220"/>
      <c r="R370" s="221"/>
      <c r="S370" s="221"/>
      <c r="T370" s="221"/>
      <c r="U370" s="221"/>
      <c r="V370" s="221"/>
      <c r="W370" s="221"/>
      <c r="X370" s="221"/>
      <c r="Y370" s="221"/>
      <c r="Z370" s="210"/>
      <c r="AA370" s="210"/>
      <c r="AB370" s="210"/>
      <c r="AC370" s="210"/>
      <c r="AD370" s="210"/>
      <c r="AE370" s="210"/>
      <c r="AF370" s="210"/>
      <c r="AG370" s="210" t="s">
        <v>221</v>
      </c>
      <c r="AH370" s="210"/>
      <c r="AI370" s="210"/>
      <c r="AJ370" s="210"/>
      <c r="AK370" s="210"/>
      <c r="AL370" s="210"/>
      <c r="AM370" s="210"/>
      <c r="AN370" s="210"/>
      <c r="AO370" s="210"/>
      <c r="AP370" s="210"/>
      <c r="AQ370" s="210"/>
      <c r="AR370" s="210"/>
      <c r="AS370" s="210"/>
      <c r="AT370" s="210"/>
      <c r="AU370" s="210"/>
      <c r="AV370" s="210"/>
      <c r="AW370" s="210"/>
      <c r="AX370" s="210"/>
      <c r="AY370" s="210"/>
      <c r="AZ370" s="210"/>
      <c r="BA370" s="210"/>
      <c r="BB370" s="210"/>
      <c r="BC370" s="210"/>
      <c r="BD370" s="210"/>
      <c r="BE370" s="210"/>
      <c r="BF370" s="210"/>
      <c r="BG370" s="210"/>
      <c r="BH370" s="210"/>
    </row>
    <row r="371" spans="1:60" outlineLevel="2" x14ac:dyDescent="0.2">
      <c r="A371" s="217"/>
      <c r="B371" s="218"/>
      <c r="C371" s="249" t="s">
        <v>97</v>
      </c>
      <c r="D371" s="226"/>
      <c r="E371" s="227">
        <v>1</v>
      </c>
      <c r="F371" s="221"/>
      <c r="G371" s="221"/>
      <c r="H371" s="221"/>
      <c r="I371" s="221"/>
      <c r="J371" s="221"/>
      <c r="K371" s="221"/>
      <c r="L371" s="221"/>
      <c r="M371" s="221"/>
      <c r="N371" s="220"/>
      <c r="O371" s="220"/>
      <c r="P371" s="220"/>
      <c r="Q371" s="220"/>
      <c r="R371" s="221"/>
      <c r="S371" s="221"/>
      <c r="T371" s="221"/>
      <c r="U371" s="221"/>
      <c r="V371" s="221"/>
      <c r="W371" s="221"/>
      <c r="X371" s="221"/>
      <c r="Y371" s="221"/>
      <c r="Z371" s="210"/>
      <c r="AA371" s="210"/>
      <c r="AB371" s="210"/>
      <c r="AC371" s="210"/>
      <c r="AD371" s="210"/>
      <c r="AE371" s="210"/>
      <c r="AF371" s="210"/>
      <c r="AG371" s="210" t="s">
        <v>222</v>
      </c>
      <c r="AH371" s="210">
        <v>0</v>
      </c>
      <c r="AI371" s="210"/>
      <c r="AJ371" s="210"/>
      <c r="AK371" s="210"/>
      <c r="AL371" s="210"/>
      <c r="AM371" s="210"/>
      <c r="AN371" s="210"/>
      <c r="AO371" s="210"/>
      <c r="AP371" s="210"/>
      <c r="AQ371" s="210"/>
      <c r="AR371" s="210"/>
      <c r="AS371" s="210"/>
      <c r="AT371" s="210"/>
      <c r="AU371" s="210"/>
      <c r="AV371" s="210"/>
      <c r="AW371" s="210"/>
      <c r="AX371" s="210"/>
      <c r="AY371" s="210"/>
      <c r="AZ371" s="210"/>
      <c r="BA371" s="210"/>
      <c r="BB371" s="210"/>
      <c r="BC371" s="210"/>
      <c r="BD371" s="210"/>
      <c r="BE371" s="210"/>
      <c r="BF371" s="210"/>
      <c r="BG371" s="210"/>
      <c r="BH371" s="210"/>
    </row>
    <row r="372" spans="1:60" outlineLevel="1" x14ac:dyDescent="0.2">
      <c r="A372" s="217">
        <v>134</v>
      </c>
      <c r="B372" s="218" t="s">
        <v>447</v>
      </c>
      <c r="C372" s="263" t="s">
        <v>448</v>
      </c>
      <c r="D372" s="219" t="s">
        <v>0</v>
      </c>
      <c r="E372" s="261"/>
      <c r="F372" s="222"/>
      <c r="G372" s="221">
        <f>ROUND(E372*F372,2)</f>
        <v>0</v>
      </c>
      <c r="H372" s="222"/>
      <c r="I372" s="221">
        <f>ROUND(E372*H372,2)</f>
        <v>0</v>
      </c>
      <c r="J372" s="222"/>
      <c r="K372" s="221">
        <f>ROUND(E372*J372,2)</f>
        <v>0</v>
      </c>
      <c r="L372" s="221">
        <v>21</v>
      </c>
      <c r="M372" s="221">
        <f>G372*(1+L372/100)</f>
        <v>0</v>
      </c>
      <c r="N372" s="220">
        <v>0</v>
      </c>
      <c r="O372" s="220">
        <f>ROUND(E372*N372,2)</f>
        <v>0</v>
      </c>
      <c r="P372" s="220">
        <v>0</v>
      </c>
      <c r="Q372" s="220">
        <f>ROUND(E372*P372,2)</f>
        <v>0</v>
      </c>
      <c r="R372" s="221"/>
      <c r="S372" s="221" t="s">
        <v>238</v>
      </c>
      <c r="T372" s="221" t="s">
        <v>216</v>
      </c>
      <c r="U372" s="221">
        <v>0</v>
      </c>
      <c r="V372" s="221">
        <f>ROUND(E372*U372,2)</f>
        <v>0</v>
      </c>
      <c r="W372" s="221"/>
      <c r="X372" s="221" t="s">
        <v>381</v>
      </c>
      <c r="Y372" s="221" t="s">
        <v>218</v>
      </c>
      <c r="Z372" s="210"/>
      <c r="AA372" s="210"/>
      <c r="AB372" s="210"/>
      <c r="AC372" s="210"/>
      <c r="AD372" s="210"/>
      <c r="AE372" s="210"/>
      <c r="AF372" s="210"/>
      <c r="AG372" s="210" t="s">
        <v>382</v>
      </c>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row>
    <row r="373" spans="1:60" x14ac:dyDescent="0.2">
      <c r="A373" s="229" t="s">
        <v>210</v>
      </c>
      <c r="B373" s="230" t="s">
        <v>158</v>
      </c>
      <c r="C373" s="246" t="s">
        <v>159</v>
      </c>
      <c r="D373" s="231"/>
      <c r="E373" s="232"/>
      <c r="F373" s="233"/>
      <c r="G373" s="233">
        <f>SUMIF(AG374:AG387,"&lt;&gt;NOR",G374:G387)</f>
        <v>0</v>
      </c>
      <c r="H373" s="233"/>
      <c r="I373" s="233">
        <f>SUM(I374:I387)</f>
        <v>0</v>
      </c>
      <c r="J373" s="233"/>
      <c r="K373" s="233">
        <f>SUM(K374:K387)</f>
        <v>0</v>
      </c>
      <c r="L373" s="233"/>
      <c r="M373" s="233">
        <f>SUM(M374:M387)</f>
        <v>0</v>
      </c>
      <c r="N373" s="232"/>
      <c r="O373" s="232">
        <f>SUM(O374:O387)</f>
        <v>0.19</v>
      </c>
      <c r="P373" s="232"/>
      <c r="Q373" s="232">
        <f>SUM(Q374:Q387)</f>
        <v>0</v>
      </c>
      <c r="R373" s="233"/>
      <c r="S373" s="233"/>
      <c r="T373" s="234"/>
      <c r="U373" s="228"/>
      <c r="V373" s="228">
        <f>SUM(V374:V387)</f>
        <v>0</v>
      </c>
      <c r="W373" s="228"/>
      <c r="X373" s="228"/>
      <c r="Y373" s="228"/>
      <c r="AG373" t="s">
        <v>211</v>
      </c>
    </row>
    <row r="374" spans="1:60" outlineLevel="1" x14ac:dyDescent="0.2">
      <c r="A374" s="236">
        <v>135</v>
      </c>
      <c r="B374" s="237" t="s">
        <v>919</v>
      </c>
      <c r="C374" s="247" t="s">
        <v>920</v>
      </c>
      <c r="D374" s="238" t="s">
        <v>325</v>
      </c>
      <c r="E374" s="239">
        <v>1</v>
      </c>
      <c r="F374" s="240"/>
      <c r="G374" s="241">
        <f>ROUND(E374*F374,2)</f>
        <v>0</v>
      </c>
      <c r="H374" s="240"/>
      <c r="I374" s="241">
        <f>ROUND(E374*H374,2)</f>
        <v>0</v>
      </c>
      <c r="J374" s="240"/>
      <c r="K374" s="241">
        <f>ROUND(E374*J374,2)</f>
        <v>0</v>
      </c>
      <c r="L374" s="241">
        <v>21</v>
      </c>
      <c r="M374" s="241">
        <f>G374*(1+L374/100)</f>
        <v>0</v>
      </c>
      <c r="N374" s="239">
        <v>5.0000000000000001E-3</v>
      </c>
      <c r="O374" s="239">
        <f>ROUND(E374*N374,2)</f>
        <v>0.01</v>
      </c>
      <c r="P374" s="239">
        <v>0</v>
      </c>
      <c r="Q374" s="239">
        <f>ROUND(E374*P374,2)</f>
        <v>0</v>
      </c>
      <c r="R374" s="241"/>
      <c r="S374" s="241" t="s">
        <v>215</v>
      </c>
      <c r="T374" s="242" t="s">
        <v>216</v>
      </c>
      <c r="U374" s="221">
        <v>0</v>
      </c>
      <c r="V374" s="221">
        <f>ROUND(E374*U374,2)</f>
        <v>0</v>
      </c>
      <c r="W374" s="221"/>
      <c r="X374" s="221" t="s">
        <v>217</v>
      </c>
      <c r="Y374" s="221" t="s">
        <v>218</v>
      </c>
      <c r="Z374" s="210"/>
      <c r="AA374" s="210"/>
      <c r="AB374" s="210"/>
      <c r="AC374" s="210"/>
      <c r="AD374" s="210"/>
      <c r="AE374" s="210"/>
      <c r="AF374" s="210"/>
      <c r="AG374" s="210" t="s">
        <v>385</v>
      </c>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row>
    <row r="375" spans="1:60" outlineLevel="2" x14ac:dyDescent="0.2">
      <c r="A375" s="217"/>
      <c r="B375" s="218"/>
      <c r="C375" s="248" t="s">
        <v>921</v>
      </c>
      <c r="D375" s="243"/>
      <c r="E375" s="243"/>
      <c r="F375" s="243"/>
      <c r="G375" s="243"/>
      <c r="H375" s="221"/>
      <c r="I375" s="221"/>
      <c r="J375" s="221"/>
      <c r="K375" s="221"/>
      <c r="L375" s="221"/>
      <c r="M375" s="221"/>
      <c r="N375" s="220"/>
      <c r="O375" s="220"/>
      <c r="P375" s="220"/>
      <c r="Q375" s="220"/>
      <c r="R375" s="221"/>
      <c r="S375" s="221"/>
      <c r="T375" s="221"/>
      <c r="U375" s="221"/>
      <c r="V375" s="221"/>
      <c r="W375" s="221"/>
      <c r="X375" s="221"/>
      <c r="Y375" s="221"/>
      <c r="Z375" s="210"/>
      <c r="AA375" s="210"/>
      <c r="AB375" s="210"/>
      <c r="AC375" s="210"/>
      <c r="AD375" s="210"/>
      <c r="AE375" s="210"/>
      <c r="AF375" s="210"/>
      <c r="AG375" s="210" t="s">
        <v>221</v>
      </c>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row>
    <row r="376" spans="1:60" outlineLevel="3" x14ac:dyDescent="0.2">
      <c r="A376" s="217"/>
      <c r="B376" s="218"/>
      <c r="C376" s="250" t="s">
        <v>922</v>
      </c>
      <c r="D376" s="244"/>
      <c r="E376" s="244"/>
      <c r="F376" s="244"/>
      <c r="G376" s="244"/>
      <c r="H376" s="221"/>
      <c r="I376" s="221"/>
      <c r="J376" s="221"/>
      <c r="K376" s="221"/>
      <c r="L376" s="221"/>
      <c r="M376" s="221"/>
      <c r="N376" s="220"/>
      <c r="O376" s="220"/>
      <c r="P376" s="220"/>
      <c r="Q376" s="220"/>
      <c r="R376" s="221"/>
      <c r="S376" s="221"/>
      <c r="T376" s="221"/>
      <c r="U376" s="221"/>
      <c r="V376" s="221"/>
      <c r="W376" s="221"/>
      <c r="X376" s="221"/>
      <c r="Y376" s="221"/>
      <c r="Z376" s="210"/>
      <c r="AA376" s="210"/>
      <c r="AB376" s="210"/>
      <c r="AC376" s="210"/>
      <c r="AD376" s="210"/>
      <c r="AE376" s="210"/>
      <c r="AF376" s="210"/>
      <c r="AG376" s="210" t="s">
        <v>221</v>
      </c>
      <c r="AH376" s="210"/>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row>
    <row r="377" spans="1:60" outlineLevel="2" x14ac:dyDescent="0.2">
      <c r="A377" s="217"/>
      <c r="B377" s="218"/>
      <c r="C377" s="249" t="s">
        <v>97</v>
      </c>
      <c r="D377" s="226"/>
      <c r="E377" s="227">
        <v>1</v>
      </c>
      <c r="F377" s="221"/>
      <c r="G377" s="221"/>
      <c r="H377" s="221"/>
      <c r="I377" s="221"/>
      <c r="J377" s="221"/>
      <c r="K377" s="221"/>
      <c r="L377" s="221"/>
      <c r="M377" s="221"/>
      <c r="N377" s="220"/>
      <c r="O377" s="220"/>
      <c r="P377" s="220"/>
      <c r="Q377" s="220"/>
      <c r="R377" s="221"/>
      <c r="S377" s="221"/>
      <c r="T377" s="221"/>
      <c r="U377" s="221"/>
      <c r="V377" s="221"/>
      <c r="W377" s="221"/>
      <c r="X377" s="221"/>
      <c r="Y377" s="221"/>
      <c r="Z377" s="210"/>
      <c r="AA377" s="210"/>
      <c r="AB377" s="210"/>
      <c r="AC377" s="210"/>
      <c r="AD377" s="210"/>
      <c r="AE377" s="210"/>
      <c r="AF377" s="210"/>
      <c r="AG377" s="210" t="s">
        <v>222</v>
      </c>
      <c r="AH377" s="210">
        <v>0</v>
      </c>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row>
    <row r="378" spans="1:60" outlineLevel="1" x14ac:dyDescent="0.2">
      <c r="A378" s="236">
        <v>136</v>
      </c>
      <c r="B378" s="237" t="s">
        <v>923</v>
      </c>
      <c r="C378" s="247" t="s">
        <v>924</v>
      </c>
      <c r="D378" s="238" t="s">
        <v>214</v>
      </c>
      <c r="E378" s="239">
        <v>1</v>
      </c>
      <c r="F378" s="240"/>
      <c r="G378" s="241">
        <f>ROUND(E378*F378,2)</f>
        <v>0</v>
      </c>
      <c r="H378" s="240"/>
      <c r="I378" s="241">
        <f>ROUND(E378*H378,2)</f>
        <v>0</v>
      </c>
      <c r="J378" s="240"/>
      <c r="K378" s="241">
        <f>ROUND(E378*J378,2)</f>
        <v>0</v>
      </c>
      <c r="L378" s="241">
        <v>21</v>
      </c>
      <c r="M378" s="241">
        <f>G378*(1+L378/100)</f>
        <v>0</v>
      </c>
      <c r="N378" s="239">
        <v>0.17499999999999999</v>
      </c>
      <c r="O378" s="239">
        <f>ROUND(E378*N378,2)</f>
        <v>0.18</v>
      </c>
      <c r="P378" s="239">
        <v>0</v>
      </c>
      <c r="Q378" s="239">
        <f>ROUND(E378*P378,2)</f>
        <v>0</v>
      </c>
      <c r="R378" s="241"/>
      <c r="S378" s="241" t="s">
        <v>215</v>
      </c>
      <c r="T378" s="242" t="s">
        <v>216</v>
      </c>
      <c r="U378" s="221">
        <v>0</v>
      </c>
      <c r="V378" s="221">
        <f>ROUND(E378*U378,2)</f>
        <v>0</v>
      </c>
      <c r="W378" s="221"/>
      <c r="X378" s="221" t="s">
        <v>217</v>
      </c>
      <c r="Y378" s="221" t="s">
        <v>218</v>
      </c>
      <c r="Z378" s="210"/>
      <c r="AA378" s="210"/>
      <c r="AB378" s="210"/>
      <c r="AC378" s="210"/>
      <c r="AD378" s="210"/>
      <c r="AE378" s="210"/>
      <c r="AF378" s="210"/>
      <c r="AG378" s="210" t="s">
        <v>385</v>
      </c>
      <c r="AH378" s="210"/>
      <c r="AI378" s="210"/>
      <c r="AJ378" s="210"/>
      <c r="AK378" s="210"/>
      <c r="AL378" s="210"/>
      <c r="AM378" s="210"/>
      <c r="AN378" s="210"/>
      <c r="AO378" s="210"/>
      <c r="AP378" s="210"/>
      <c r="AQ378" s="210"/>
      <c r="AR378" s="210"/>
      <c r="AS378" s="210"/>
      <c r="AT378" s="210"/>
      <c r="AU378" s="210"/>
      <c r="AV378" s="210"/>
      <c r="AW378" s="210"/>
      <c r="AX378" s="210"/>
      <c r="AY378" s="210"/>
      <c r="AZ378" s="210"/>
      <c r="BA378" s="210"/>
      <c r="BB378" s="210"/>
      <c r="BC378" s="210"/>
      <c r="BD378" s="210"/>
      <c r="BE378" s="210"/>
      <c r="BF378" s="210"/>
      <c r="BG378" s="210"/>
      <c r="BH378" s="210"/>
    </row>
    <row r="379" spans="1:60" ht="22.5" outlineLevel="2" x14ac:dyDescent="0.2">
      <c r="A379" s="217"/>
      <c r="B379" s="218"/>
      <c r="C379" s="248" t="s">
        <v>925</v>
      </c>
      <c r="D379" s="243"/>
      <c r="E379" s="243"/>
      <c r="F379" s="243"/>
      <c r="G379" s="243"/>
      <c r="H379" s="221"/>
      <c r="I379" s="221"/>
      <c r="J379" s="221"/>
      <c r="K379" s="221"/>
      <c r="L379" s="221"/>
      <c r="M379" s="221"/>
      <c r="N379" s="220"/>
      <c r="O379" s="220"/>
      <c r="P379" s="220"/>
      <c r="Q379" s="220"/>
      <c r="R379" s="221"/>
      <c r="S379" s="221"/>
      <c r="T379" s="221"/>
      <c r="U379" s="221"/>
      <c r="V379" s="221"/>
      <c r="W379" s="221"/>
      <c r="X379" s="221"/>
      <c r="Y379" s="221"/>
      <c r="Z379" s="210"/>
      <c r="AA379" s="210"/>
      <c r="AB379" s="210"/>
      <c r="AC379" s="210"/>
      <c r="AD379" s="210"/>
      <c r="AE379" s="210"/>
      <c r="AF379" s="210"/>
      <c r="AG379" s="210" t="s">
        <v>221</v>
      </c>
      <c r="AH379" s="210"/>
      <c r="AI379" s="210"/>
      <c r="AJ379" s="210"/>
      <c r="AK379" s="210"/>
      <c r="AL379" s="210"/>
      <c r="AM379" s="210"/>
      <c r="AN379" s="210"/>
      <c r="AO379" s="210"/>
      <c r="AP379" s="210"/>
      <c r="AQ379" s="210"/>
      <c r="AR379" s="210"/>
      <c r="AS379" s="210"/>
      <c r="AT379" s="210"/>
      <c r="AU379" s="210"/>
      <c r="AV379" s="210"/>
      <c r="AW379" s="210"/>
      <c r="AX379" s="210"/>
      <c r="AY379" s="210"/>
      <c r="AZ379" s="210"/>
      <c r="BA379" s="245" t="str">
        <f>C379</f>
        <v>Pro izolaci dna výtahové šachty bude použito souvrství dvou živičných pásů a následně bude osazen nerezový keson. Bude použit svařitelný nerezový plech tl. 4 mm - výška kesonu 1,35 m od dna výtahové šachty. Nerezový plech 1.430.1 / AISI</v>
      </c>
      <c r="BB379" s="210"/>
      <c r="BC379" s="210"/>
      <c r="BD379" s="210"/>
      <c r="BE379" s="210"/>
      <c r="BF379" s="210"/>
      <c r="BG379" s="210"/>
      <c r="BH379" s="210"/>
    </row>
    <row r="380" spans="1:60" outlineLevel="2" x14ac:dyDescent="0.2">
      <c r="A380" s="217"/>
      <c r="B380" s="218"/>
      <c r="C380" s="249" t="s">
        <v>97</v>
      </c>
      <c r="D380" s="226"/>
      <c r="E380" s="227">
        <v>1</v>
      </c>
      <c r="F380" s="221"/>
      <c r="G380" s="221"/>
      <c r="H380" s="221"/>
      <c r="I380" s="221"/>
      <c r="J380" s="221"/>
      <c r="K380" s="221"/>
      <c r="L380" s="221"/>
      <c r="M380" s="221"/>
      <c r="N380" s="220"/>
      <c r="O380" s="220"/>
      <c r="P380" s="220"/>
      <c r="Q380" s="220"/>
      <c r="R380" s="221"/>
      <c r="S380" s="221"/>
      <c r="T380" s="221"/>
      <c r="U380" s="221"/>
      <c r="V380" s="221"/>
      <c r="W380" s="221"/>
      <c r="X380" s="221"/>
      <c r="Y380" s="221"/>
      <c r="Z380" s="210"/>
      <c r="AA380" s="210"/>
      <c r="AB380" s="210"/>
      <c r="AC380" s="210"/>
      <c r="AD380" s="210"/>
      <c r="AE380" s="210"/>
      <c r="AF380" s="210"/>
      <c r="AG380" s="210" t="s">
        <v>222</v>
      </c>
      <c r="AH380" s="210">
        <v>0</v>
      </c>
      <c r="AI380" s="210"/>
      <c r="AJ380" s="210"/>
      <c r="AK380" s="210"/>
      <c r="AL380" s="210"/>
      <c r="AM380" s="210"/>
      <c r="AN380" s="210"/>
      <c r="AO380" s="210"/>
      <c r="AP380" s="210"/>
      <c r="AQ380" s="210"/>
      <c r="AR380" s="210"/>
      <c r="AS380" s="210"/>
      <c r="AT380" s="210"/>
      <c r="AU380" s="210"/>
      <c r="AV380" s="210"/>
      <c r="AW380" s="210"/>
      <c r="AX380" s="210"/>
      <c r="AY380" s="210"/>
      <c r="AZ380" s="210"/>
      <c r="BA380" s="210"/>
      <c r="BB380" s="210"/>
      <c r="BC380" s="210"/>
      <c r="BD380" s="210"/>
      <c r="BE380" s="210"/>
      <c r="BF380" s="210"/>
      <c r="BG380" s="210"/>
      <c r="BH380" s="210"/>
    </row>
    <row r="381" spans="1:60" ht="22.5" outlineLevel="1" x14ac:dyDescent="0.2">
      <c r="A381" s="236">
        <v>137</v>
      </c>
      <c r="B381" s="237" t="s">
        <v>926</v>
      </c>
      <c r="C381" s="247" t="s">
        <v>927</v>
      </c>
      <c r="D381" s="238" t="s">
        <v>351</v>
      </c>
      <c r="E381" s="239">
        <v>15</v>
      </c>
      <c r="F381" s="240"/>
      <c r="G381" s="241">
        <f>ROUND(E381*F381,2)</f>
        <v>0</v>
      </c>
      <c r="H381" s="240"/>
      <c r="I381" s="241">
        <f>ROUND(E381*H381,2)</f>
        <v>0</v>
      </c>
      <c r="J381" s="240"/>
      <c r="K381" s="241">
        <f>ROUND(E381*J381,2)</f>
        <v>0</v>
      </c>
      <c r="L381" s="241">
        <v>21</v>
      </c>
      <c r="M381" s="241">
        <f>G381*(1+L381/100)</f>
        <v>0</v>
      </c>
      <c r="N381" s="239">
        <v>2.0000000000000001E-4</v>
      </c>
      <c r="O381" s="239">
        <f>ROUND(E381*N381,2)</f>
        <v>0</v>
      </c>
      <c r="P381" s="239">
        <v>0</v>
      </c>
      <c r="Q381" s="239">
        <f>ROUND(E381*P381,2)</f>
        <v>0</v>
      </c>
      <c r="R381" s="241"/>
      <c r="S381" s="241" t="s">
        <v>215</v>
      </c>
      <c r="T381" s="242" t="s">
        <v>216</v>
      </c>
      <c r="U381" s="221">
        <v>0</v>
      </c>
      <c r="V381" s="221">
        <f>ROUND(E381*U381,2)</f>
        <v>0</v>
      </c>
      <c r="W381" s="221"/>
      <c r="X381" s="221" t="s">
        <v>217</v>
      </c>
      <c r="Y381" s="221" t="s">
        <v>218</v>
      </c>
      <c r="Z381" s="210"/>
      <c r="AA381" s="210"/>
      <c r="AB381" s="210"/>
      <c r="AC381" s="210"/>
      <c r="AD381" s="210"/>
      <c r="AE381" s="210"/>
      <c r="AF381" s="210"/>
      <c r="AG381" s="210" t="s">
        <v>219</v>
      </c>
      <c r="AH381" s="210"/>
      <c r="AI381" s="210"/>
      <c r="AJ381" s="210"/>
      <c r="AK381" s="210"/>
      <c r="AL381" s="210"/>
      <c r="AM381" s="210"/>
      <c r="AN381" s="210"/>
      <c r="AO381" s="210"/>
      <c r="AP381" s="210"/>
      <c r="AQ381" s="210"/>
      <c r="AR381" s="210"/>
      <c r="AS381" s="210"/>
      <c r="AT381" s="210"/>
      <c r="AU381" s="210"/>
      <c r="AV381" s="210"/>
      <c r="AW381" s="210"/>
      <c r="AX381" s="210"/>
      <c r="AY381" s="210"/>
      <c r="AZ381" s="210"/>
      <c r="BA381" s="210"/>
      <c r="BB381" s="210"/>
      <c r="BC381" s="210"/>
      <c r="BD381" s="210"/>
      <c r="BE381" s="210"/>
      <c r="BF381" s="210"/>
      <c r="BG381" s="210"/>
      <c r="BH381" s="210"/>
    </row>
    <row r="382" spans="1:60" outlineLevel="2" x14ac:dyDescent="0.2">
      <c r="A382" s="217"/>
      <c r="B382" s="218"/>
      <c r="C382" s="248" t="s">
        <v>928</v>
      </c>
      <c r="D382" s="243"/>
      <c r="E382" s="243"/>
      <c r="F382" s="243"/>
      <c r="G382" s="243"/>
      <c r="H382" s="221"/>
      <c r="I382" s="221"/>
      <c r="J382" s="221"/>
      <c r="K382" s="221"/>
      <c r="L382" s="221"/>
      <c r="M382" s="221"/>
      <c r="N382" s="220"/>
      <c r="O382" s="220"/>
      <c r="P382" s="220"/>
      <c r="Q382" s="220"/>
      <c r="R382" s="221"/>
      <c r="S382" s="221"/>
      <c r="T382" s="221"/>
      <c r="U382" s="221"/>
      <c r="V382" s="221"/>
      <c r="W382" s="221"/>
      <c r="X382" s="221"/>
      <c r="Y382" s="221"/>
      <c r="Z382" s="210"/>
      <c r="AA382" s="210"/>
      <c r="AB382" s="210"/>
      <c r="AC382" s="210"/>
      <c r="AD382" s="210"/>
      <c r="AE382" s="210"/>
      <c r="AF382" s="210"/>
      <c r="AG382" s="210" t="s">
        <v>221</v>
      </c>
      <c r="AH382" s="210"/>
      <c r="AI382" s="210"/>
      <c r="AJ382" s="210"/>
      <c r="AK382" s="210"/>
      <c r="AL382" s="210"/>
      <c r="AM382" s="210"/>
      <c r="AN382" s="210"/>
      <c r="AO382" s="210"/>
      <c r="AP382" s="210"/>
      <c r="AQ382" s="210"/>
      <c r="AR382" s="210"/>
      <c r="AS382" s="210"/>
      <c r="AT382" s="210"/>
      <c r="AU382" s="210"/>
      <c r="AV382" s="210"/>
      <c r="AW382" s="210"/>
      <c r="AX382" s="210"/>
      <c r="AY382" s="210"/>
      <c r="AZ382" s="210"/>
      <c r="BA382" s="210"/>
      <c r="BB382" s="210"/>
      <c r="BC382" s="210"/>
      <c r="BD382" s="210"/>
      <c r="BE382" s="210"/>
      <c r="BF382" s="210"/>
      <c r="BG382" s="210"/>
      <c r="BH382" s="210"/>
    </row>
    <row r="383" spans="1:60" outlineLevel="2" x14ac:dyDescent="0.2">
      <c r="A383" s="217"/>
      <c r="B383" s="218"/>
      <c r="C383" s="249" t="s">
        <v>929</v>
      </c>
      <c r="D383" s="226"/>
      <c r="E383" s="227">
        <v>15</v>
      </c>
      <c r="F383" s="221"/>
      <c r="G383" s="221"/>
      <c r="H383" s="221"/>
      <c r="I383" s="221"/>
      <c r="J383" s="221"/>
      <c r="K383" s="221"/>
      <c r="L383" s="221"/>
      <c r="M383" s="221"/>
      <c r="N383" s="220"/>
      <c r="O383" s="220"/>
      <c r="P383" s="220"/>
      <c r="Q383" s="220"/>
      <c r="R383" s="221"/>
      <c r="S383" s="221"/>
      <c r="T383" s="221"/>
      <c r="U383" s="221"/>
      <c r="V383" s="221"/>
      <c r="W383" s="221"/>
      <c r="X383" s="221"/>
      <c r="Y383" s="221"/>
      <c r="Z383" s="210"/>
      <c r="AA383" s="210"/>
      <c r="AB383" s="210"/>
      <c r="AC383" s="210"/>
      <c r="AD383" s="210"/>
      <c r="AE383" s="210"/>
      <c r="AF383" s="210"/>
      <c r="AG383" s="210" t="s">
        <v>222</v>
      </c>
      <c r="AH383" s="210">
        <v>0</v>
      </c>
      <c r="AI383" s="210"/>
      <c r="AJ383" s="210"/>
      <c r="AK383" s="210"/>
      <c r="AL383" s="210"/>
      <c r="AM383" s="210"/>
      <c r="AN383" s="210"/>
      <c r="AO383" s="210"/>
      <c r="AP383" s="210"/>
      <c r="AQ383" s="210"/>
      <c r="AR383" s="210"/>
      <c r="AS383" s="210"/>
      <c r="AT383" s="210"/>
      <c r="AU383" s="210"/>
      <c r="AV383" s="210"/>
      <c r="AW383" s="210"/>
      <c r="AX383" s="210"/>
      <c r="AY383" s="210"/>
      <c r="AZ383" s="210"/>
      <c r="BA383" s="210"/>
      <c r="BB383" s="210"/>
      <c r="BC383" s="210"/>
      <c r="BD383" s="210"/>
      <c r="BE383" s="210"/>
      <c r="BF383" s="210"/>
      <c r="BG383" s="210"/>
      <c r="BH383" s="210"/>
    </row>
    <row r="384" spans="1:60" outlineLevel="1" x14ac:dyDescent="0.2">
      <c r="A384" s="236">
        <v>138</v>
      </c>
      <c r="B384" s="237" t="s">
        <v>930</v>
      </c>
      <c r="C384" s="247" t="s">
        <v>931</v>
      </c>
      <c r="D384" s="238" t="s">
        <v>351</v>
      </c>
      <c r="E384" s="239">
        <v>3</v>
      </c>
      <c r="F384" s="240"/>
      <c r="G384" s="241">
        <f>ROUND(E384*F384,2)</f>
        <v>0</v>
      </c>
      <c r="H384" s="240"/>
      <c r="I384" s="241">
        <f>ROUND(E384*H384,2)</f>
        <v>0</v>
      </c>
      <c r="J384" s="240"/>
      <c r="K384" s="241">
        <f>ROUND(E384*J384,2)</f>
        <v>0</v>
      </c>
      <c r="L384" s="241">
        <v>21</v>
      </c>
      <c r="M384" s="241">
        <f>G384*(1+L384/100)</f>
        <v>0</v>
      </c>
      <c r="N384" s="239">
        <v>2.0000000000000001E-4</v>
      </c>
      <c r="O384" s="239">
        <f>ROUND(E384*N384,2)</f>
        <v>0</v>
      </c>
      <c r="P384" s="239">
        <v>0</v>
      </c>
      <c r="Q384" s="239">
        <f>ROUND(E384*P384,2)</f>
        <v>0</v>
      </c>
      <c r="R384" s="241"/>
      <c r="S384" s="241" t="s">
        <v>215</v>
      </c>
      <c r="T384" s="242" t="s">
        <v>216</v>
      </c>
      <c r="U384" s="221">
        <v>0</v>
      </c>
      <c r="V384" s="221">
        <f>ROUND(E384*U384,2)</f>
        <v>0</v>
      </c>
      <c r="W384" s="221"/>
      <c r="X384" s="221" t="s">
        <v>217</v>
      </c>
      <c r="Y384" s="221" t="s">
        <v>218</v>
      </c>
      <c r="Z384" s="210"/>
      <c r="AA384" s="210"/>
      <c r="AB384" s="210"/>
      <c r="AC384" s="210"/>
      <c r="AD384" s="210"/>
      <c r="AE384" s="210"/>
      <c r="AF384" s="210"/>
      <c r="AG384" s="210" t="s">
        <v>219</v>
      </c>
      <c r="AH384" s="210"/>
      <c r="AI384" s="210"/>
      <c r="AJ384" s="210"/>
      <c r="AK384" s="210"/>
      <c r="AL384" s="210"/>
      <c r="AM384" s="210"/>
      <c r="AN384" s="210"/>
      <c r="AO384" s="210"/>
      <c r="AP384" s="210"/>
      <c r="AQ384" s="210"/>
      <c r="AR384" s="210"/>
      <c r="AS384" s="210"/>
      <c r="AT384" s="210"/>
      <c r="AU384" s="210"/>
      <c r="AV384" s="210"/>
      <c r="AW384" s="210"/>
      <c r="AX384" s="210"/>
      <c r="AY384" s="210"/>
      <c r="AZ384" s="210"/>
      <c r="BA384" s="210"/>
      <c r="BB384" s="210"/>
      <c r="BC384" s="210"/>
      <c r="BD384" s="210"/>
      <c r="BE384" s="210"/>
      <c r="BF384" s="210"/>
      <c r="BG384" s="210"/>
      <c r="BH384" s="210"/>
    </row>
    <row r="385" spans="1:60" outlineLevel="2" x14ac:dyDescent="0.2">
      <c r="A385" s="217"/>
      <c r="B385" s="218"/>
      <c r="C385" s="248" t="s">
        <v>932</v>
      </c>
      <c r="D385" s="243"/>
      <c r="E385" s="243"/>
      <c r="F385" s="243"/>
      <c r="G385" s="243"/>
      <c r="H385" s="221"/>
      <c r="I385" s="221"/>
      <c r="J385" s="221"/>
      <c r="K385" s="221"/>
      <c r="L385" s="221"/>
      <c r="M385" s="221"/>
      <c r="N385" s="220"/>
      <c r="O385" s="220"/>
      <c r="P385" s="220"/>
      <c r="Q385" s="220"/>
      <c r="R385" s="221"/>
      <c r="S385" s="221"/>
      <c r="T385" s="221"/>
      <c r="U385" s="221"/>
      <c r="V385" s="221"/>
      <c r="W385" s="221"/>
      <c r="X385" s="221"/>
      <c r="Y385" s="221"/>
      <c r="Z385" s="210"/>
      <c r="AA385" s="210"/>
      <c r="AB385" s="210"/>
      <c r="AC385" s="210"/>
      <c r="AD385" s="210"/>
      <c r="AE385" s="210"/>
      <c r="AF385" s="210"/>
      <c r="AG385" s="210" t="s">
        <v>221</v>
      </c>
      <c r="AH385" s="210"/>
      <c r="AI385" s="210"/>
      <c r="AJ385" s="210"/>
      <c r="AK385" s="210"/>
      <c r="AL385" s="210"/>
      <c r="AM385" s="210"/>
      <c r="AN385" s="210"/>
      <c r="AO385" s="210"/>
      <c r="AP385" s="210"/>
      <c r="AQ385" s="210"/>
      <c r="AR385" s="210"/>
      <c r="AS385" s="210"/>
      <c r="AT385" s="210"/>
      <c r="AU385" s="210"/>
      <c r="AV385" s="210"/>
      <c r="AW385" s="210"/>
      <c r="AX385" s="210"/>
      <c r="AY385" s="210"/>
      <c r="AZ385" s="210"/>
      <c r="BA385" s="210"/>
      <c r="BB385" s="210"/>
      <c r="BC385" s="210"/>
      <c r="BD385" s="210"/>
      <c r="BE385" s="210"/>
      <c r="BF385" s="210"/>
      <c r="BG385" s="210"/>
      <c r="BH385" s="210"/>
    </row>
    <row r="386" spans="1:60" outlineLevel="2" x14ac:dyDescent="0.2">
      <c r="A386" s="217"/>
      <c r="B386" s="218"/>
      <c r="C386" s="249" t="s">
        <v>933</v>
      </c>
      <c r="D386" s="226"/>
      <c r="E386" s="227">
        <v>3</v>
      </c>
      <c r="F386" s="221"/>
      <c r="G386" s="221"/>
      <c r="H386" s="221"/>
      <c r="I386" s="221"/>
      <c r="J386" s="221"/>
      <c r="K386" s="221"/>
      <c r="L386" s="221"/>
      <c r="M386" s="221"/>
      <c r="N386" s="220"/>
      <c r="O386" s="220"/>
      <c r="P386" s="220"/>
      <c r="Q386" s="220"/>
      <c r="R386" s="221"/>
      <c r="S386" s="221"/>
      <c r="T386" s="221"/>
      <c r="U386" s="221"/>
      <c r="V386" s="221"/>
      <c r="W386" s="221"/>
      <c r="X386" s="221"/>
      <c r="Y386" s="221"/>
      <c r="Z386" s="210"/>
      <c r="AA386" s="210"/>
      <c r="AB386" s="210"/>
      <c r="AC386" s="210"/>
      <c r="AD386" s="210"/>
      <c r="AE386" s="210"/>
      <c r="AF386" s="210"/>
      <c r="AG386" s="210" t="s">
        <v>222</v>
      </c>
      <c r="AH386" s="210">
        <v>0</v>
      </c>
      <c r="AI386" s="210"/>
      <c r="AJ386" s="210"/>
      <c r="AK386" s="210"/>
      <c r="AL386" s="210"/>
      <c r="AM386" s="210"/>
      <c r="AN386" s="210"/>
      <c r="AO386" s="210"/>
      <c r="AP386" s="210"/>
      <c r="AQ386" s="210"/>
      <c r="AR386" s="210"/>
      <c r="AS386" s="210"/>
      <c r="AT386" s="210"/>
      <c r="AU386" s="210"/>
      <c r="AV386" s="210"/>
      <c r="AW386" s="210"/>
      <c r="AX386" s="210"/>
      <c r="AY386" s="210"/>
      <c r="AZ386" s="210"/>
      <c r="BA386" s="210"/>
      <c r="BB386" s="210"/>
      <c r="BC386" s="210"/>
      <c r="BD386" s="210"/>
      <c r="BE386" s="210"/>
      <c r="BF386" s="210"/>
      <c r="BG386" s="210"/>
      <c r="BH386" s="210"/>
    </row>
    <row r="387" spans="1:60" outlineLevel="1" x14ac:dyDescent="0.2">
      <c r="A387" s="217">
        <v>139</v>
      </c>
      <c r="B387" s="218" t="s">
        <v>934</v>
      </c>
      <c r="C387" s="263" t="s">
        <v>935</v>
      </c>
      <c r="D387" s="219" t="s">
        <v>0</v>
      </c>
      <c r="E387" s="261"/>
      <c r="F387" s="222"/>
      <c r="G387" s="221">
        <f>ROUND(E387*F387,2)</f>
        <v>0</v>
      </c>
      <c r="H387" s="222"/>
      <c r="I387" s="221">
        <f>ROUND(E387*H387,2)</f>
        <v>0</v>
      </c>
      <c r="J387" s="222"/>
      <c r="K387" s="221">
        <f>ROUND(E387*J387,2)</f>
        <v>0</v>
      </c>
      <c r="L387" s="221">
        <v>21</v>
      </c>
      <c r="M387" s="221">
        <f>G387*(1+L387/100)</f>
        <v>0</v>
      </c>
      <c r="N387" s="220">
        <v>0</v>
      </c>
      <c r="O387" s="220">
        <f>ROUND(E387*N387,2)</f>
        <v>0</v>
      </c>
      <c r="P387" s="220">
        <v>0</v>
      </c>
      <c r="Q387" s="220">
        <f>ROUND(E387*P387,2)</f>
        <v>0</v>
      </c>
      <c r="R387" s="221"/>
      <c r="S387" s="221" t="s">
        <v>238</v>
      </c>
      <c r="T387" s="221" t="s">
        <v>216</v>
      </c>
      <c r="U387" s="221">
        <v>0</v>
      </c>
      <c r="V387" s="221">
        <f>ROUND(E387*U387,2)</f>
        <v>0</v>
      </c>
      <c r="W387" s="221"/>
      <c r="X387" s="221" t="s">
        <v>381</v>
      </c>
      <c r="Y387" s="221" t="s">
        <v>218</v>
      </c>
      <c r="Z387" s="210"/>
      <c r="AA387" s="210"/>
      <c r="AB387" s="210"/>
      <c r="AC387" s="210"/>
      <c r="AD387" s="210"/>
      <c r="AE387" s="210"/>
      <c r="AF387" s="210"/>
      <c r="AG387" s="210" t="s">
        <v>382</v>
      </c>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row>
    <row r="388" spans="1:60" x14ac:dyDescent="0.2">
      <c r="A388" s="229" t="s">
        <v>210</v>
      </c>
      <c r="B388" s="230" t="s">
        <v>168</v>
      </c>
      <c r="C388" s="246" t="s">
        <v>169</v>
      </c>
      <c r="D388" s="231"/>
      <c r="E388" s="232"/>
      <c r="F388" s="233"/>
      <c r="G388" s="233">
        <f>SUMIF(AG389:AG397,"&lt;&gt;NOR",G389:G397)</f>
        <v>0</v>
      </c>
      <c r="H388" s="233"/>
      <c r="I388" s="233">
        <f>SUM(I389:I397)</f>
        <v>0</v>
      </c>
      <c r="J388" s="233"/>
      <c r="K388" s="233">
        <f>SUM(K389:K397)</f>
        <v>0</v>
      </c>
      <c r="L388" s="233"/>
      <c r="M388" s="233">
        <f>SUM(M389:M397)</f>
        <v>0</v>
      </c>
      <c r="N388" s="232"/>
      <c r="O388" s="232">
        <f>SUM(O389:O397)</f>
        <v>0</v>
      </c>
      <c r="P388" s="232"/>
      <c r="Q388" s="232">
        <f>SUM(Q389:Q397)</f>
        <v>0</v>
      </c>
      <c r="R388" s="233"/>
      <c r="S388" s="233"/>
      <c r="T388" s="234"/>
      <c r="U388" s="228"/>
      <c r="V388" s="228">
        <f>SUM(V389:V397)</f>
        <v>0</v>
      </c>
      <c r="W388" s="228"/>
      <c r="X388" s="228"/>
      <c r="Y388" s="228"/>
      <c r="AG388" t="s">
        <v>211</v>
      </c>
    </row>
    <row r="389" spans="1:60" outlineLevel="1" x14ac:dyDescent="0.2">
      <c r="A389" s="236">
        <v>140</v>
      </c>
      <c r="B389" s="237" t="s">
        <v>936</v>
      </c>
      <c r="C389" s="247" t="s">
        <v>937</v>
      </c>
      <c r="D389" s="238" t="s">
        <v>297</v>
      </c>
      <c r="E389" s="239">
        <v>11.603199999999999</v>
      </c>
      <c r="F389" s="240"/>
      <c r="G389" s="241">
        <f>ROUND(E389*F389,2)</f>
        <v>0</v>
      </c>
      <c r="H389" s="240"/>
      <c r="I389" s="241">
        <f>ROUND(E389*H389,2)</f>
        <v>0</v>
      </c>
      <c r="J389" s="240"/>
      <c r="K389" s="241">
        <f>ROUND(E389*J389,2)</f>
        <v>0</v>
      </c>
      <c r="L389" s="241">
        <v>21</v>
      </c>
      <c r="M389" s="241">
        <f>G389*(1+L389/100)</f>
        <v>0</v>
      </c>
      <c r="N389" s="239">
        <v>0</v>
      </c>
      <c r="O389" s="239">
        <f>ROUND(E389*N389,2)</f>
        <v>0</v>
      </c>
      <c r="P389" s="239">
        <v>0</v>
      </c>
      <c r="Q389" s="239">
        <f>ROUND(E389*P389,2)</f>
        <v>0</v>
      </c>
      <c r="R389" s="241"/>
      <c r="S389" s="241" t="s">
        <v>238</v>
      </c>
      <c r="T389" s="242" t="s">
        <v>216</v>
      </c>
      <c r="U389" s="221">
        <v>0</v>
      </c>
      <c r="V389" s="221">
        <f>ROUND(E389*U389,2)</f>
        <v>0</v>
      </c>
      <c r="W389" s="221"/>
      <c r="X389" s="221" t="s">
        <v>217</v>
      </c>
      <c r="Y389" s="221" t="s">
        <v>218</v>
      </c>
      <c r="Z389" s="210"/>
      <c r="AA389" s="210"/>
      <c r="AB389" s="210"/>
      <c r="AC389" s="210"/>
      <c r="AD389" s="210"/>
      <c r="AE389" s="210"/>
      <c r="AF389" s="210"/>
      <c r="AG389" s="210" t="s">
        <v>385</v>
      </c>
      <c r="AH389" s="210"/>
      <c r="AI389" s="210"/>
      <c r="AJ389" s="210"/>
      <c r="AK389" s="210"/>
      <c r="AL389" s="210"/>
      <c r="AM389" s="210"/>
      <c r="AN389" s="210"/>
      <c r="AO389" s="210"/>
      <c r="AP389" s="210"/>
      <c r="AQ389" s="210"/>
      <c r="AR389" s="210"/>
      <c r="AS389" s="210"/>
      <c r="AT389" s="210"/>
      <c r="AU389" s="210"/>
      <c r="AV389" s="210"/>
      <c r="AW389" s="210"/>
      <c r="AX389" s="210"/>
      <c r="AY389" s="210"/>
      <c r="AZ389" s="210"/>
      <c r="BA389" s="210"/>
      <c r="BB389" s="210"/>
      <c r="BC389" s="210"/>
      <c r="BD389" s="210"/>
      <c r="BE389" s="210"/>
      <c r="BF389" s="210"/>
      <c r="BG389" s="210"/>
      <c r="BH389" s="210"/>
    </row>
    <row r="390" spans="1:60" outlineLevel="2" x14ac:dyDescent="0.2">
      <c r="A390" s="217"/>
      <c r="B390" s="218"/>
      <c r="C390" s="248" t="s">
        <v>938</v>
      </c>
      <c r="D390" s="243"/>
      <c r="E390" s="243"/>
      <c r="F390" s="243"/>
      <c r="G390" s="243"/>
      <c r="H390" s="221"/>
      <c r="I390" s="221"/>
      <c r="J390" s="221"/>
      <c r="K390" s="221"/>
      <c r="L390" s="221"/>
      <c r="M390" s="221"/>
      <c r="N390" s="220"/>
      <c r="O390" s="220"/>
      <c r="P390" s="220"/>
      <c r="Q390" s="220"/>
      <c r="R390" s="221"/>
      <c r="S390" s="221"/>
      <c r="T390" s="221"/>
      <c r="U390" s="221"/>
      <c r="V390" s="221"/>
      <c r="W390" s="221"/>
      <c r="X390" s="221"/>
      <c r="Y390" s="221"/>
      <c r="Z390" s="210"/>
      <c r="AA390" s="210"/>
      <c r="AB390" s="210"/>
      <c r="AC390" s="210"/>
      <c r="AD390" s="210"/>
      <c r="AE390" s="210"/>
      <c r="AF390" s="210"/>
      <c r="AG390" s="210" t="s">
        <v>221</v>
      </c>
      <c r="AH390" s="210"/>
      <c r="AI390" s="210"/>
      <c r="AJ390" s="210"/>
      <c r="AK390" s="210"/>
      <c r="AL390" s="210"/>
      <c r="AM390" s="210"/>
      <c r="AN390" s="210"/>
      <c r="AO390" s="210"/>
      <c r="AP390" s="210"/>
      <c r="AQ390" s="210"/>
      <c r="AR390" s="210"/>
      <c r="AS390" s="210"/>
      <c r="AT390" s="210"/>
      <c r="AU390" s="210"/>
      <c r="AV390" s="210"/>
      <c r="AW390" s="210"/>
      <c r="AX390" s="210"/>
      <c r="AY390" s="210"/>
      <c r="AZ390" s="210"/>
      <c r="BA390" s="210"/>
      <c r="BB390" s="210"/>
      <c r="BC390" s="210"/>
      <c r="BD390" s="210"/>
      <c r="BE390" s="210"/>
      <c r="BF390" s="210"/>
      <c r="BG390" s="210"/>
      <c r="BH390" s="210"/>
    </row>
    <row r="391" spans="1:60" outlineLevel="2" x14ac:dyDescent="0.2">
      <c r="A391" s="217"/>
      <c r="B391" s="218"/>
      <c r="C391" s="249" t="s">
        <v>939</v>
      </c>
      <c r="D391" s="226"/>
      <c r="E391" s="227">
        <v>6.94</v>
      </c>
      <c r="F391" s="221"/>
      <c r="G391" s="221"/>
      <c r="H391" s="221"/>
      <c r="I391" s="221"/>
      <c r="J391" s="221"/>
      <c r="K391" s="221"/>
      <c r="L391" s="221"/>
      <c r="M391" s="221"/>
      <c r="N391" s="220"/>
      <c r="O391" s="220"/>
      <c r="P391" s="220"/>
      <c r="Q391" s="220"/>
      <c r="R391" s="221"/>
      <c r="S391" s="221"/>
      <c r="T391" s="221"/>
      <c r="U391" s="221"/>
      <c r="V391" s="221"/>
      <c r="W391" s="221"/>
      <c r="X391" s="221"/>
      <c r="Y391" s="221"/>
      <c r="Z391" s="210"/>
      <c r="AA391" s="210"/>
      <c r="AB391" s="210"/>
      <c r="AC391" s="210"/>
      <c r="AD391" s="210"/>
      <c r="AE391" s="210"/>
      <c r="AF391" s="210"/>
      <c r="AG391" s="210" t="s">
        <v>222</v>
      </c>
      <c r="AH391" s="210">
        <v>0</v>
      </c>
      <c r="AI391" s="210"/>
      <c r="AJ391" s="210"/>
      <c r="AK391" s="210"/>
      <c r="AL391" s="210"/>
      <c r="AM391" s="210"/>
      <c r="AN391" s="210"/>
      <c r="AO391" s="210"/>
      <c r="AP391" s="210"/>
      <c r="AQ391" s="210"/>
      <c r="AR391" s="210"/>
      <c r="AS391" s="210"/>
      <c r="AT391" s="210"/>
      <c r="AU391" s="210"/>
      <c r="AV391" s="210"/>
      <c r="AW391" s="210"/>
      <c r="AX391" s="210"/>
      <c r="AY391" s="210"/>
      <c r="AZ391" s="210"/>
      <c r="BA391" s="210"/>
      <c r="BB391" s="210"/>
      <c r="BC391" s="210"/>
      <c r="BD391" s="210"/>
      <c r="BE391" s="210"/>
      <c r="BF391" s="210"/>
      <c r="BG391" s="210"/>
      <c r="BH391" s="210"/>
    </row>
    <row r="392" spans="1:60" outlineLevel="3" x14ac:dyDescent="0.2">
      <c r="A392" s="217"/>
      <c r="B392" s="218"/>
      <c r="C392" s="249" t="s">
        <v>940</v>
      </c>
      <c r="D392" s="226"/>
      <c r="E392" s="227">
        <v>2.78</v>
      </c>
      <c r="F392" s="221"/>
      <c r="G392" s="221"/>
      <c r="H392" s="221"/>
      <c r="I392" s="221"/>
      <c r="J392" s="221"/>
      <c r="K392" s="221"/>
      <c r="L392" s="221"/>
      <c r="M392" s="221"/>
      <c r="N392" s="220"/>
      <c r="O392" s="220"/>
      <c r="P392" s="220"/>
      <c r="Q392" s="220"/>
      <c r="R392" s="221"/>
      <c r="S392" s="221"/>
      <c r="T392" s="221"/>
      <c r="U392" s="221"/>
      <c r="V392" s="221"/>
      <c r="W392" s="221"/>
      <c r="X392" s="221"/>
      <c r="Y392" s="221"/>
      <c r="Z392" s="210"/>
      <c r="AA392" s="210"/>
      <c r="AB392" s="210"/>
      <c r="AC392" s="210"/>
      <c r="AD392" s="210"/>
      <c r="AE392" s="210"/>
      <c r="AF392" s="210"/>
      <c r="AG392" s="210" t="s">
        <v>222</v>
      </c>
      <c r="AH392" s="210">
        <v>0</v>
      </c>
      <c r="AI392" s="210"/>
      <c r="AJ392" s="210"/>
      <c r="AK392" s="210"/>
      <c r="AL392" s="210"/>
      <c r="AM392" s="210"/>
      <c r="AN392" s="210"/>
      <c r="AO392" s="210"/>
      <c r="AP392" s="210"/>
      <c r="AQ392" s="210"/>
      <c r="AR392" s="210"/>
      <c r="AS392" s="210"/>
      <c r="AT392" s="210"/>
      <c r="AU392" s="210"/>
      <c r="AV392" s="210"/>
      <c r="AW392" s="210"/>
      <c r="AX392" s="210"/>
      <c r="AY392" s="210"/>
      <c r="AZ392" s="210"/>
      <c r="BA392" s="210"/>
      <c r="BB392" s="210"/>
      <c r="BC392" s="210"/>
      <c r="BD392" s="210"/>
      <c r="BE392" s="210"/>
      <c r="BF392" s="210"/>
      <c r="BG392" s="210"/>
      <c r="BH392" s="210"/>
    </row>
    <row r="393" spans="1:60" outlineLevel="3" x14ac:dyDescent="0.2">
      <c r="A393" s="217"/>
      <c r="B393" s="218"/>
      <c r="C393" s="249" t="s">
        <v>941</v>
      </c>
      <c r="D393" s="226"/>
      <c r="E393" s="227">
        <v>1.88</v>
      </c>
      <c r="F393" s="221"/>
      <c r="G393" s="221"/>
      <c r="H393" s="221"/>
      <c r="I393" s="221"/>
      <c r="J393" s="221"/>
      <c r="K393" s="221"/>
      <c r="L393" s="221"/>
      <c r="M393" s="221"/>
      <c r="N393" s="220"/>
      <c r="O393" s="220"/>
      <c r="P393" s="220"/>
      <c r="Q393" s="220"/>
      <c r="R393" s="221"/>
      <c r="S393" s="221"/>
      <c r="T393" s="221"/>
      <c r="U393" s="221"/>
      <c r="V393" s="221"/>
      <c r="W393" s="221"/>
      <c r="X393" s="221"/>
      <c r="Y393" s="221"/>
      <c r="Z393" s="210"/>
      <c r="AA393" s="210"/>
      <c r="AB393" s="210"/>
      <c r="AC393" s="210"/>
      <c r="AD393" s="210"/>
      <c r="AE393" s="210"/>
      <c r="AF393" s="210"/>
      <c r="AG393" s="210" t="s">
        <v>222</v>
      </c>
      <c r="AH393" s="210">
        <v>0</v>
      </c>
      <c r="AI393" s="210"/>
      <c r="AJ393" s="210"/>
      <c r="AK393" s="210"/>
      <c r="AL393" s="210"/>
      <c r="AM393" s="210"/>
      <c r="AN393" s="210"/>
      <c r="AO393" s="210"/>
      <c r="AP393" s="210"/>
      <c r="AQ393" s="210"/>
      <c r="AR393" s="210"/>
      <c r="AS393" s="210"/>
      <c r="AT393" s="210"/>
      <c r="AU393" s="210"/>
      <c r="AV393" s="210"/>
      <c r="AW393" s="210"/>
      <c r="AX393" s="210"/>
      <c r="AY393" s="210"/>
      <c r="AZ393" s="210"/>
      <c r="BA393" s="210"/>
      <c r="BB393" s="210"/>
      <c r="BC393" s="210"/>
      <c r="BD393" s="210"/>
      <c r="BE393" s="210"/>
      <c r="BF393" s="210"/>
      <c r="BG393" s="210"/>
      <c r="BH393" s="210"/>
    </row>
    <row r="394" spans="1:60" outlineLevel="1" x14ac:dyDescent="0.2">
      <c r="A394" s="236">
        <v>141</v>
      </c>
      <c r="B394" s="237" t="s">
        <v>942</v>
      </c>
      <c r="C394" s="247" t="s">
        <v>943</v>
      </c>
      <c r="D394" s="238" t="s">
        <v>297</v>
      </c>
      <c r="E394" s="239">
        <v>7.7877999999999998</v>
      </c>
      <c r="F394" s="240"/>
      <c r="G394" s="241">
        <f>ROUND(E394*F394,2)</f>
        <v>0</v>
      </c>
      <c r="H394" s="240"/>
      <c r="I394" s="241">
        <f>ROUND(E394*H394,2)</f>
        <v>0</v>
      </c>
      <c r="J394" s="240"/>
      <c r="K394" s="241">
        <f>ROUND(E394*J394,2)</f>
        <v>0</v>
      </c>
      <c r="L394" s="241">
        <v>21</v>
      </c>
      <c r="M394" s="241">
        <f>G394*(1+L394/100)</f>
        <v>0</v>
      </c>
      <c r="N394" s="239">
        <v>6.0999999999999997E-4</v>
      </c>
      <c r="O394" s="239">
        <f>ROUND(E394*N394,2)</f>
        <v>0</v>
      </c>
      <c r="P394" s="239">
        <v>0</v>
      </c>
      <c r="Q394" s="239">
        <f>ROUND(E394*P394,2)</f>
        <v>0</v>
      </c>
      <c r="R394" s="241"/>
      <c r="S394" s="241" t="s">
        <v>238</v>
      </c>
      <c r="T394" s="242" t="s">
        <v>216</v>
      </c>
      <c r="U394" s="221">
        <v>0</v>
      </c>
      <c r="V394" s="221">
        <f>ROUND(E394*U394,2)</f>
        <v>0</v>
      </c>
      <c r="W394" s="221"/>
      <c r="X394" s="221" t="s">
        <v>217</v>
      </c>
      <c r="Y394" s="221" t="s">
        <v>218</v>
      </c>
      <c r="Z394" s="210"/>
      <c r="AA394" s="210"/>
      <c r="AB394" s="210"/>
      <c r="AC394" s="210"/>
      <c r="AD394" s="210"/>
      <c r="AE394" s="210"/>
      <c r="AF394" s="210"/>
      <c r="AG394" s="210" t="s">
        <v>385</v>
      </c>
      <c r="AH394" s="210"/>
      <c r="AI394" s="210"/>
      <c r="AJ394" s="210"/>
      <c r="AK394" s="210"/>
      <c r="AL394" s="210"/>
      <c r="AM394" s="210"/>
      <c r="AN394" s="210"/>
      <c r="AO394" s="210"/>
      <c r="AP394" s="210"/>
      <c r="AQ394" s="210"/>
      <c r="AR394" s="210"/>
      <c r="AS394" s="210"/>
      <c r="AT394" s="210"/>
      <c r="AU394" s="210"/>
      <c r="AV394" s="210"/>
      <c r="AW394" s="210"/>
      <c r="AX394" s="210"/>
      <c r="AY394" s="210"/>
      <c r="AZ394" s="210"/>
      <c r="BA394" s="210"/>
      <c r="BB394" s="210"/>
      <c r="BC394" s="210"/>
      <c r="BD394" s="210"/>
      <c r="BE394" s="210"/>
      <c r="BF394" s="210"/>
      <c r="BG394" s="210"/>
      <c r="BH394" s="210"/>
    </row>
    <row r="395" spans="1:60" outlineLevel="2" x14ac:dyDescent="0.2">
      <c r="A395" s="217"/>
      <c r="B395" s="218"/>
      <c r="C395" s="248" t="s">
        <v>944</v>
      </c>
      <c r="D395" s="243"/>
      <c r="E395" s="243"/>
      <c r="F395" s="243"/>
      <c r="G395" s="243"/>
      <c r="H395" s="221"/>
      <c r="I395" s="221"/>
      <c r="J395" s="221"/>
      <c r="K395" s="221"/>
      <c r="L395" s="221"/>
      <c r="M395" s="221"/>
      <c r="N395" s="220"/>
      <c r="O395" s="220"/>
      <c r="P395" s="220"/>
      <c r="Q395" s="220"/>
      <c r="R395" s="221"/>
      <c r="S395" s="221"/>
      <c r="T395" s="221"/>
      <c r="U395" s="221"/>
      <c r="V395" s="221"/>
      <c r="W395" s="221"/>
      <c r="X395" s="221"/>
      <c r="Y395" s="221"/>
      <c r="Z395" s="210"/>
      <c r="AA395" s="210"/>
      <c r="AB395" s="210"/>
      <c r="AC395" s="210"/>
      <c r="AD395" s="210"/>
      <c r="AE395" s="210"/>
      <c r="AF395" s="210"/>
      <c r="AG395" s="210" t="s">
        <v>221</v>
      </c>
      <c r="AH395" s="210"/>
      <c r="AI395" s="210"/>
      <c r="AJ395" s="210"/>
      <c r="AK395" s="210"/>
      <c r="AL395" s="210"/>
      <c r="AM395" s="210"/>
      <c r="AN395" s="210"/>
      <c r="AO395" s="210"/>
      <c r="AP395" s="210"/>
      <c r="AQ395" s="210"/>
      <c r="AR395" s="210"/>
      <c r="AS395" s="210"/>
      <c r="AT395" s="210"/>
      <c r="AU395" s="210"/>
      <c r="AV395" s="210"/>
      <c r="AW395" s="210"/>
      <c r="AX395" s="210"/>
      <c r="AY395" s="210"/>
      <c r="AZ395" s="210"/>
      <c r="BA395" s="210"/>
      <c r="BB395" s="210"/>
      <c r="BC395" s="210"/>
      <c r="BD395" s="210"/>
      <c r="BE395" s="210"/>
      <c r="BF395" s="210"/>
      <c r="BG395" s="210"/>
      <c r="BH395" s="210"/>
    </row>
    <row r="396" spans="1:60" outlineLevel="2" x14ac:dyDescent="0.2">
      <c r="A396" s="217"/>
      <c r="B396" s="218"/>
      <c r="C396" s="249" t="s">
        <v>945</v>
      </c>
      <c r="D396" s="226"/>
      <c r="E396" s="227">
        <v>6.26</v>
      </c>
      <c r="F396" s="221"/>
      <c r="G396" s="221"/>
      <c r="H396" s="221"/>
      <c r="I396" s="221"/>
      <c r="J396" s="221"/>
      <c r="K396" s="221"/>
      <c r="L396" s="221"/>
      <c r="M396" s="221"/>
      <c r="N396" s="220"/>
      <c r="O396" s="220"/>
      <c r="P396" s="220"/>
      <c r="Q396" s="220"/>
      <c r="R396" s="221"/>
      <c r="S396" s="221"/>
      <c r="T396" s="221"/>
      <c r="U396" s="221"/>
      <c r="V396" s="221"/>
      <c r="W396" s="221"/>
      <c r="X396" s="221"/>
      <c r="Y396" s="221"/>
      <c r="Z396" s="210"/>
      <c r="AA396" s="210"/>
      <c r="AB396" s="210"/>
      <c r="AC396" s="210"/>
      <c r="AD396" s="210"/>
      <c r="AE396" s="210"/>
      <c r="AF396" s="210"/>
      <c r="AG396" s="210" t="s">
        <v>222</v>
      </c>
      <c r="AH396" s="210">
        <v>0</v>
      </c>
      <c r="AI396" s="210"/>
      <c r="AJ396" s="210"/>
      <c r="AK396" s="210"/>
      <c r="AL396" s="210"/>
      <c r="AM396" s="210"/>
      <c r="AN396" s="210"/>
      <c r="AO396" s="210"/>
      <c r="AP396" s="210"/>
      <c r="AQ396" s="210"/>
      <c r="AR396" s="210"/>
      <c r="AS396" s="210"/>
      <c r="AT396" s="210"/>
      <c r="AU396" s="210"/>
      <c r="AV396" s="210"/>
      <c r="AW396" s="210"/>
      <c r="AX396" s="210"/>
      <c r="AY396" s="210"/>
      <c r="AZ396" s="210"/>
      <c r="BA396" s="210"/>
      <c r="BB396" s="210"/>
      <c r="BC396" s="210"/>
      <c r="BD396" s="210"/>
      <c r="BE396" s="210"/>
      <c r="BF396" s="210"/>
      <c r="BG396" s="210"/>
      <c r="BH396" s="210"/>
    </row>
    <row r="397" spans="1:60" outlineLevel="3" x14ac:dyDescent="0.2">
      <c r="A397" s="217"/>
      <c r="B397" s="218"/>
      <c r="C397" s="249" t="s">
        <v>946</v>
      </c>
      <c r="D397" s="226"/>
      <c r="E397" s="227">
        <v>1.53</v>
      </c>
      <c r="F397" s="221"/>
      <c r="G397" s="221"/>
      <c r="H397" s="221"/>
      <c r="I397" s="221"/>
      <c r="J397" s="221"/>
      <c r="K397" s="221"/>
      <c r="L397" s="221"/>
      <c r="M397" s="221"/>
      <c r="N397" s="220"/>
      <c r="O397" s="220"/>
      <c r="P397" s="220"/>
      <c r="Q397" s="220"/>
      <c r="R397" s="221"/>
      <c r="S397" s="221"/>
      <c r="T397" s="221"/>
      <c r="U397" s="221"/>
      <c r="V397" s="221"/>
      <c r="W397" s="221"/>
      <c r="X397" s="221"/>
      <c r="Y397" s="221"/>
      <c r="Z397" s="210"/>
      <c r="AA397" s="210"/>
      <c r="AB397" s="210"/>
      <c r="AC397" s="210"/>
      <c r="AD397" s="210"/>
      <c r="AE397" s="210"/>
      <c r="AF397" s="210"/>
      <c r="AG397" s="210" t="s">
        <v>222</v>
      </c>
      <c r="AH397" s="210">
        <v>0</v>
      </c>
      <c r="AI397" s="210"/>
      <c r="AJ397" s="210"/>
      <c r="AK397" s="210"/>
      <c r="AL397" s="210"/>
      <c r="AM397" s="210"/>
      <c r="AN397" s="210"/>
      <c r="AO397" s="210"/>
      <c r="AP397" s="210"/>
      <c r="AQ397" s="210"/>
      <c r="AR397" s="210"/>
      <c r="AS397" s="210"/>
      <c r="AT397" s="210"/>
      <c r="AU397" s="210"/>
      <c r="AV397" s="210"/>
      <c r="AW397" s="210"/>
      <c r="AX397" s="210"/>
      <c r="AY397" s="210"/>
      <c r="AZ397" s="210"/>
      <c r="BA397" s="210"/>
      <c r="BB397" s="210"/>
      <c r="BC397" s="210"/>
      <c r="BD397" s="210"/>
      <c r="BE397" s="210"/>
      <c r="BF397" s="210"/>
      <c r="BG397" s="210"/>
      <c r="BH397" s="210"/>
    </row>
    <row r="398" spans="1:60" x14ac:dyDescent="0.2">
      <c r="A398" s="229" t="s">
        <v>210</v>
      </c>
      <c r="B398" s="230" t="s">
        <v>170</v>
      </c>
      <c r="C398" s="246" t="s">
        <v>171</v>
      </c>
      <c r="D398" s="231"/>
      <c r="E398" s="232"/>
      <c r="F398" s="233"/>
      <c r="G398" s="233">
        <f>SUMIF(AG399:AG405,"&lt;&gt;NOR",G399:G405)</f>
        <v>0</v>
      </c>
      <c r="H398" s="233"/>
      <c r="I398" s="233">
        <f>SUM(I399:I405)</f>
        <v>0</v>
      </c>
      <c r="J398" s="233"/>
      <c r="K398" s="233">
        <f>SUM(K399:K405)</f>
        <v>0</v>
      </c>
      <c r="L398" s="233"/>
      <c r="M398" s="233">
        <f>SUM(M399:M405)</f>
        <v>0</v>
      </c>
      <c r="N398" s="232"/>
      <c r="O398" s="232">
        <f>SUM(O399:O405)</f>
        <v>0.05</v>
      </c>
      <c r="P398" s="232"/>
      <c r="Q398" s="232">
        <f>SUM(Q399:Q405)</f>
        <v>0</v>
      </c>
      <c r="R398" s="233"/>
      <c r="S398" s="233"/>
      <c r="T398" s="234"/>
      <c r="U398" s="228"/>
      <c r="V398" s="228">
        <f>SUM(V399:V405)</f>
        <v>0</v>
      </c>
      <c r="W398" s="228"/>
      <c r="X398" s="228"/>
      <c r="Y398" s="228"/>
      <c r="AG398" t="s">
        <v>211</v>
      </c>
    </row>
    <row r="399" spans="1:60" outlineLevel="1" x14ac:dyDescent="0.2">
      <c r="A399" s="236">
        <v>142</v>
      </c>
      <c r="B399" s="237" t="s">
        <v>947</v>
      </c>
      <c r="C399" s="247" t="s">
        <v>948</v>
      </c>
      <c r="D399" s="238" t="s">
        <v>297</v>
      </c>
      <c r="E399" s="239">
        <v>134.0198</v>
      </c>
      <c r="F399" s="240"/>
      <c r="G399" s="241">
        <f>ROUND(E399*F399,2)</f>
        <v>0</v>
      </c>
      <c r="H399" s="240"/>
      <c r="I399" s="241">
        <f>ROUND(E399*H399,2)</f>
        <v>0</v>
      </c>
      <c r="J399" s="240"/>
      <c r="K399" s="241">
        <f>ROUND(E399*J399,2)</f>
        <v>0</v>
      </c>
      <c r="L399" s="241">
        <v>21</v>
      </c>
      <c r="M399" s="241">
        <f>G399*(1+L399/100)</f>
        <v>0</v>
      </c>
      <c r="N399" s="239">
        <v>5.0000000000000002E-5</v>
      </c>
      <c r="O399" s="239">
        <f>ROUND(E399*N399,2)</f>
        <v>0.01</v>
      </c>
      <c r="P399" s="239">
        <v>0</v>
      </c>
      <c r="Q399" s="239">
        <f>ROUND(E399*P399,2)</f>
        <v>0</v>
      </c>
      <c r="R399" s="241"/>
      <c r="S399" s="241" t="s">
        <v>238</v>
      </c>
      <c r="T399" s="242" t="s">
        <v>216</v>
      </c>
      <c r="U399" s="221">
        <v>0</v>
      </c>
      <c r="V399" s="221">
        <f>ROUND(E399*U399,2)</f>
        <v>0</v>
      </c>
      <c r="W399" s="221"/>
      <c r="X399" s="221" t="s">
        <v>217</v>
      </c>
      <c r="Y399" s="221" t="s">
        <v>218</v>
      </c>
      <c r="Z399" s="210"/>
      <c r="AA399" s="210"/>
      <c r="AB399" s="210"/>
      <c r="AC399" s="210"/>
      <c r="AD399" s="210"/>
      <c r="AE399" s="210"/>
      <c r="AF399" s="210"/>
      <c r="AG399" s="210" t="s">
        <v>385</v>
      </c>
      <c r="AH399" s="210"/>
      <c r="AI399" s="210"/>
      <c r="AJ399" s="210"/>
      <c r="AK399" s="210"/>
      <c r="AL399" s="210"/>
      <c r="AM399" s="210"/>
      <c r="AN399" s="210"/>
      <c r="AO399" s="210"/>
      <c r="AP399" s="210"/>
      <c r="AQ399" s="210"/>
      <c r="AR399" s="210"/>
      <c r="AS399" s="210"/>
      <c r="AT399" s="210"/>
      <c r="AU399" s="210"/>
      <c r="AV399" s="210"/>
      <c r="AW399" s="210"/>
      <c r="AX399" s="210"/>
      <c r="AY399" s="210"/>
      <c r="AZ399" s="210"/>
      <c r="BA399" s="210"/>
      <c r="BB399" s="210"/>
      <c r="BC399" s="210"/>
      <c r="BD399" s="210"/>
      <c r="BE399" s="210"/>
      <c r="BF399" s="210"/>
      <c r="BG399" s="210"/>
      <c r="BH399" s="210"/>
    </row>
    <row r="400" spans="1:60" outlineLevel="2" x14ac:dyDescent="0.2">
      <c r="A400" s="217"/>
      <c r="B400" s="218"/>
      <c r="C400" s="249" t="s">
        <v>722</v>
      </c>
      <c r="D400" s="226"/>
      <c r="E400" s="227">
        <v>127.76</v>
      </c>
      <c r="F400" s="221"/>
      <c r="G400" s="221"/>
      <c r="H400" s="221"/>
      <c r="I400" s="221"/>
      <c r="J400" s="221"/>
      <c r="K400" s="221"/>
      <c r="L400" s="221"/>
      <c r="M400" s="221"/>
      <c r="N400" s="220"/>
      <c r="O400" s="220"/>
      <c r="P400" s="220"/>
      <c r="Q400" s="220"/>
      <c r="R400" s="221"/>
      <c r="S400" s="221"/>
      <c r="T400" s="221"/>
      <c r="U400" s="221"/>
      <c r="V400" s="221"/>
      <c r="W400" s="221"/>
      <c r="X400" s="221"/>
      <c r="Y400" s="221"/>
      <c r="Z400" s="210"/>
      <c r="AA400" s="210"/>
      <c r="AB400" s="210"/>
      <c r="AC400" s="210"/>
      <c r="AD400" s="210"/>
      <c r="AE400" s="210"/>
      <c r="AF400" s="210"/>
      <c r="AG400" s="210" t="s">
        <v>222</v>
      </c>
      <c r="AH400" s="210">
        <v>0</v>
      </c>
      <c r="AI400" s="210"/>
      <c r="AJ400" s="210"/>
      <c r="AK400" s="210"/>
      <c r="AL400" s="210"/>
      <c r="AM400" s="210"/>
      <c r="AN400" s="210"/>
      <c r="AO400" s="210"/>
      <c r="AP400" s="210"/>
      <c r="AQ400" s="210"/>
      <c r="AR400" s="210"/>
      <c r="AS400" s="210"/>
      <c r="AT400" s="210"/>
      <c r="AU400" s="210"/>
      <c r="AV400" s="210"/>
      <c r="AW400" s="210"/>
      <c r="AX400" s="210"/>
      <c r="AY400" s="210"/>
      <c r="AZ400" s="210"/>
      <c r="BA400" s="210"/>
      <c r="BB400" s="210"/>
      <c r="BC400" s="210"/>
      <c r="BD400" s="210"/>
      <c r="BE400" s="210"/>
      <c r="BF400" s="210"/>
      <c r="BG400" s="210"/>
      <c r="BH400" s="210"/>
    </row>
    <row r="401" spans="1:60" outlineLevel="3" x14ac:dyDescent="0.2">
      <c r="A401" s="217"/>
      <c r="B401" s="218"/>
      <c r="C401" s="249" t="s">
        <v>710</v>
      </c>
      <c r="D401" s="226"/>
      <c r="E401" s="227">
        <v>6.26</v>
      </c>
      <c r="F401" s="221"/>
      <c r="G401" s="221"/>
      <c r="H401" s="221"/>
      <c r="I401" s="221"/>
      <c r="J401" s="221"/>
      <c r="K401" s="221"/>
      <c r="L401" s="221"/>
      <c r="M401" s="221"/>
      <c r="N401" s="220"/>
      <c r="O401" s="220"/>
      <c r="P401" s="220"/>
      <c r="Q401" s="220"/>
      <c r="R401" s="221"/>
      <c r="S401" s="221"/>
      <c r="T401" s="221"/>
      <c r="U401" s="221"/>
      <c r="V401" s="221"/>
      <c r="W401" s="221"/>
      <c r="X401" s="221"/>
      <c r="Y401" s="221"/>
      <c r="Z401" s="210"/>
      <c r="AA401" s="210"/>
      <c r="AB401" s="210"/>
      <c r="AC401" s="210"/>
      <c r="AD401" s="210"/>
      <c r="AE401" s="210"/>
      <c r="AF401" s="210"/>
      <c r="AG401" s="210" t="s">
        <v>222</v>
      </c>
      <c r="AH401" s="210">
        <v>0</v>
      </c>
      <c r="AI401" s="210"/>
      <c r="AJ401" s="210"/>
      <c r="AK401" s="210"/>
      <c r="AL401" s="210"/>
      <c r="AM401" s="210"/>
      <c r="AN401" s="210"/>
      <c r="AO401" s="210"/>
      <c r="AP401" s="210"/>
      <c r="AQ401" s="210"/>
      <c r="AR401" s="210"/>
      <c r="AS401" s="210"/>
      <c r="AT401" s="210"/>
      <c r="AU401" s="210"/>
      <c r="AV401" s="210"/>
      <c r="AW401" s="210"/>
      <c r="AX401" s="210"/>
      <c r="AY401" s="210"/>
      <c r="AZ401" s="210"/>
      <c r="BA401" s="210"/>
      <c r="BB401" s="210"/>
      <c r="BC401" s="210"/>
      <c r="BD401" s="210"/>
      <c r="BE401" s="210"/>
      <c r="BF401" s="210"/>
      <c r="BG401" s="210"/>
      <c r="BH401" s="210"/>
    </row>
    <row r="402" spans="1:60" outlineLevel="1" x14ac:dyDescent="0.2">
      <c r="A402" s="236">
        <v>143</v>
      </c>
      <c r="B402" s="237" t="s">
        <v>949</v>
      </c>
      <c r="C402" s="247" t="s">
        <v>950</v>
      </c>
      <c r="D402" s="238" t="s">
        <v>297</v>
      </c>
      <c r="E402" s="239">
        <v>134.0198</v>
      </c>
      <c r="F402" s="240"/>
      <c r="G402" s="241">
        <f>ROUND(E402*F402,2)</f>
        <v>0</v>
      </c>
      <c r="H402" s="240"/>
      <c r="I402" s="241">
        <f>ROUND(E402*H402,2)</f>
        <v>0</v>
      </c>
      <c r="J402" s="240"/>
      <c r="K402" s="241">
        <f>ROUND(E402*J402,2)</f>
        <v>0</v>
      </c>
      <c r="L402" s="241">
        <v>21</v>
      </c>
      <c r="M402" s="241">
        <f>G402*(1+L402/100)</f>
        <v>0</v>
      </c>
      <c r="N402" s="239">
        <v>3.2000000000000003E-4</v>
      </c>
      <c r="O402" s="239">
        <f>ROUND(E402*N402,2)</f>
        <v>0.04</v>
      </c>
      <c r="P402" s="239">
        <v>0</v>
      </c>
      <c r="Q402" s="239">
        <f>ROUND(E402*P402,2)</f>
        <v>0</v>
      </c>
      <c r="R402" s="241"/>
      <c r="S402" s="241" t="s">
        <v>238</v>
      </c>
      <c r="T402" s="242" t="s">
        <v>216</v>
      </c>
      <c r="U402" s="221">
        <v>0</v>
      </c>
      <c r="V402" s="221">
        <f>ROUND(E402*U402,2)</f>
        <v>0</v>
      </c>
      <c r="W402" s="221"/>
      <c r="X402" s="221" t="s">
        <v>217</v>
      </c>
      <c r="Y402" s="221" t="s">
        <v>218</v>
      </c>
      <c r="Z402" s="210"/>
      <c r="AA402" s="210"/>
      <c r="AB402" s="210"/>
      <c r="AC402" s="210"/>
      <c r="AD402" s="210"/>
      <c r="AE402" s="210"/>
      <c r="AF402" s="210"/>
      <c r="AG402" s="210" t="s">
        <v>385</v>
      </c>
      <c r="AH402" s="210"/>
      <c r="AI402" s="210"/>
      <c r="AJ402" s="210"/>
      <c r="AK402" s="210"/>
      <c r="AL402" s="210"/>
      <c r="AM402" s="210"/>
      <c r="AN402" s="210"/>
      <c r="AO402" s="210"/>
      <c r="AP402" s="210"/>
      <c r="AQ402" s="210"/>
      <c r="AR402" s="210"/>
      <c r="AS402" s="210"/>
      <c r="AT402" s="210"/>
      <c r="AU402" s="210"/>
      <c r="AV402" s="210"/>
      <c r="AW402" s="210"/>
      <c r="AX402" s="210"/>
      <c r="AY402" s="210"/>
      <c r="AZ402" s="210"/>
      <c r="BA402" s="210"/>
      <c r="BB402" s="210"/>
      <c r="BC402" s="210"/>
      <c r="BD402" s="210"/>
      <c r="BE402" s="210"/>
      <c r="BF402" s="210"/>
      <c r="BG402" s="210"/>
      <c r="BH402" s="210"/>
    </row>
    <row r="403" spans="1:60" outlineLevel="2" x14ac:dyDescent="0.2">
      <c r="A403" s="217"/>
      <c r="B403" s="218"/>
      <c r="C403" s="248" t="s">
        <v>951</v>
      </c>
      <c r="D403" s="243"/>
      <c r="E403" s="243"/>
      <c r="F403" s="243"/>
      <c r="G403" s="243"/>
      <c r="H403" s="221"/>
      <c r="I403" s="221"/>
      <c r="J403" s="221"/>
      <c r="K403" s="221"/>
      <c r="L403" s="221"/>
      <c r="M403" s="221"/>
      <c r="N403" s="220"/>
      <c r="O403" s="220"/>
      <c r="P403" s="220"/>
      <c r="Q403" s="220"/>
      <c r="R403" s="221"/>
      <c r="S403" s="221"/>
      <c r="T403" s="221"/>
      <c r="U403" s="221"/>
      <c r="V403" s="221"/>
      <c r="W403" s="221"/>
      <c r="X403" s="221"/>
      <c r="Y403" s="221"/>
      <c r="Z403" s="210"/>
      <c r="AA403" s="210"/>
      <c r="AB403" s="210"/>
      <c r="AC403" s="210"/>
      <c r="AD403" s="210"/>
      <c r="AE403" s="210"/>
      <c r="AF403" s="210"/>
      <c r="AG403" s="210" t="s">
        <v>221</v>
      </c>
      <c r="AH403" s="210"/>
      <c r="AI403" s="210"/>
      <c r="AJ403" s="210"/>
      <c r="AK403" s="210"/>
      <c r="AL403" s="210"/>
      <c r="AM403" s="210"/>
      <c r="AN403" s="210"/>
      <c r="AO403" s="210"/>
      <c r="AP403" s="210"/>
      <c r="AQ403" s="210"/>
      <c r="AR403" s="210"/>
      <c r="AS403" s="210"/>
      <c r="AT403" s="210"/>
      <c r="AU403" s="210"/>
      <c r="AV403" s="210"/>
      <c r="AW403" s="210"/>
      <c r="AX403" s="210"/>
      <c r="AY403" s="210"/>
      <c r="AZ403" s="210"/>
      <c r="BA403" s="210"/>
      <c r="BB403" s="210"/>
      <c r="BC403" s="210"/>
      <c r="BD403" s="210"/>
      <c r="BE403" s="210"/>
      <c r="BF403" s="210"/>
      <c r="BG403" s="210"/>
      <c r="BH403" s="210"/>
    </row>
    <row r="404" spans="1:60" outlineLevel="2" x14ac:dyDescent="0.2">
      <c r="A404" s="217"/>
      <c r="B404" s="218"/>
      <c r="C404" s="249" t="s">
        <v>722</v>
      </c>
      <c r="D404" s="226"/>
      <c r="E404" s="227">
        <v>127.76</v>
      </c>
      <c r="F404" s="221"/>
      <c r="G404" s="221"/>
      <c r="H404" s="221"/>
      <c r="I404" s="221"/>
      <c r="J404" s="221"/>
      <c r="K404" s="221"/>
      <c r="L404" s="221"/>
      <c r="M404" s="221"/>
      <c r="N404" s="220"/>
      <c r="O404" s="220"/>
      <c r="P404" s="220"/>
      <c r="Q404" s="220"/>
      <c r="R404" s="221"/>
      <c r="S404" s="221"/>
      <c r="T404" s="221"/>
      <c r="U404" s="221"/>
      <c r="V404" s="221"/>
      <c r="W404" s="221"/>
      <c r="X404" s="221"/>
      <c r="Y404" s="221"/>
      <c r="Z404" s="210"/>
      <c r="AA404" s="210"/>
      <c r="AB404" s="210"/>
      <c r="AC404" s="210"/>
      <c r="AD404" s="210"/>
      <c r="AE404" s="210"/>
      <c r="AF404" s="210"/>
      <c r="AG404" s="210" t="s">
        <v>222</v>
      </c>
      <c r="AH404" s="210">
        <v>0</v>
      </c>
      <c r="AI404" s="210"/>
      <c r="AJ404" s="210"/>
      <c r="AK404" s="210"/>
      <c r="AL404" s="210"/>
      <c r="AM404" s="210"/>
      <c r="AN404" s="210"/>
      <c r="AO404" s="210"/>
      <c r="AP404" s="210"/>
      <c r="AQ404" s="210"/>
      <c r="AR404" s="210"/>
      <c r="AS404" s="210"/>
      <c r="AT404" s="210"/>
      <c r="AU404" s="210"/>
      <c r="AV404" s="210"/>
      <c r="AW404" s="210"/>
      <c r="AX404" s="210"/>
      <c r="AY404" s="210"/>
      <c r="AZ404" s="210"/>
      <c r="BA404" s="210"/>
      <c r="BB404" s="210"/>
      <c r="BC404" s="210"/>
      <c r="BD404" s="210"/>
      <c r="BE404" s="210"/>
      <c r="BF404" s="210"/>
      <c r="BG404" s="210"/>
      <c r="BH404" s="210"/>
    </row>
    <row r="405" spans="1:60" outlineLevel="3" x14ac:dyDescent="0.2">
      <c r="A405" s="217"/>
      <c r="B405" s="218"/>
      <c r="C405" s="249" t="s">
        <v>710</v>
      </c>
      <c r="D405" s="226"/>
      <c r="E405" s="227">
        <v>6.26</v>
      </c>
      <c r="F405" s="221"/>
      <c r="G405" s="221"/>
      <c r="H405" s="221"/>
      <c r="I405" s="221"/>
      <c r="J405" s="221"/>
      <c r="K405" s="221"/>
      <c r="L405" s="221"/>
      <c r="M405" s="221"/>
      <c r="N405" s="220"/>
      <c r="O405" s="220"/>
      <c r="P405" s="220"/>
      <c r="Q405" s="220"/>
      <c r="R405" s="221"/>
      <c r="S405" s="221"/>
      <c r="T405" s="221"/>
      <c r="U405" s="221"/>
      <c r="V405" s="221"/>
      <c r="W405" s="221"/>
      <c r="X405" s="221"/>
      <c r="Y405" s="221"/>
      <c r="Z405" s="210"/>
      <c r="AA405" s="210"/>
      <c r="AB405" s="210"/>
      <c r="AC405" s="210"/>
      <c r="AD405" s="210"/>
      <c r="AE405" s="210"/>
      <c r="AF405" s="210"/>
      <c r="AG405" s="210" t="s">
        <v>222</v>
      </c>
      <c r="AH405" s="210">
        <v>0</v>
      </c>
      <c r="AI405" s="210"/>
      <c r="AJ405" s="210"/>
      <c r="AK405" s="210"/>
      <c r="AL405" s="210"/>
      <c r="AM405" s="210"/>
      <c r="AN405" s="210"/>
      <c r="AO405" s="210"/>
      <c r="AP405" s="210"/>
      <c r="AQ405" s="210"/>
      <c r="AR405" s="210"/>
      <c r="AS405" s="210"/>
      <c r="AT405" s="210"/>
      <c r="AU405" s="210"/>
      <c r="AV405" s="210"/>
      <c r="AW405" s="210"/>
      <c r="AX405" s="210"/>
      <c r="AY405" s="210"/>
      <c r="AZ405" s="210"/>
      <c r="BA405" s="210"/>
      <c r="BB405" s="210"/>
      <c r="BC405" s="210"/>
      <c r="BD405" s="210"/>
      <c r="BE405" s="210"/>
      <c r="BF405" s="210"/>
      <c r="BG405" s="210"/>
      <c r="BH405" s="210"/>
    </row>
    <row r="406" spans="1:60" x14ac:dyDescent="0.2">
      <c r="A406" s="3"/>
      <c r="B406" s="4"/>
      <c r="C406" s="251"/>
      <c r="D406" s="6"/>
      <c r="E406" s="3"/>
      <c r="F406" s="3"/>
      <c r="G406" s="3"/>
      <c r="H406" s="3"/>
      <c r="I406" s="3"/>
      <c r="J406" s="3"/>
      <c r="K406" s="3"/>
      <c r="L406" s="3"/>
      <c r="M406" s="3"/>
      <c r="N406" s="3"/>
      <c r="O406" s="3"/>
      <c r="P406" s="3"/>
      <c r="Q406" s="3"/>
      <c r="R406" s="3"/>
      <c r="S406" s="3"/>
      <c r="T406" s="3"/>
      <c r="U406" s="3"/>
      <c r="V406" s="3"/>
      <c r="W406" s="3"/>
      <c r="X406" s="3"/>
      <c r="Y406" s="3"/>
      <c r="AE406">
        <v>12</v>
      </c>
      <c r="AF406">
        <v>21</v>
      </c>
      <c r="AG406" t="s">
        <v>196</v>
      </c>
    </row>
    <row r="407" spans="1:60" x14ac:dyDescent="0.2">
      <c r="A407" s="213"/>
      <c r="B407" s="214" t="s">
        <v>29</v>
      </c>
      <c r="C407" s="252"/>
      <c r="D407" s="215"/>
      <c r="E407" s="216"/>
      <c r="F407" s="216"/>
      <c r="G407" s="235">
        <f>G8+G58+G90+G106+G151+G169+G182+G228+G232+G284+G287+G289+G312+G335+G350+G361+G373+G388+G398</f>
        <v>0</v>
      </c>
      <c r="H407" s="3"/>
      <c r="I407" s="3"/>
      <c r="J407" s="3"/>
      <c r="K407" s="3"/>
      <c r="L407" s="3"/>
      <c r="M407" s="3"/>
      <c r="N407" s="3"/>
      <c r="O407" s="3"/>
      <c r="P407" s="3"/>
      <c r="Q407" s="3"/>
      <c r="R407" s="3"/>
      <c r="S407" s="3"/>
      <c r="T407" s="3"/>
      <c r="U407" s="3"/>
      <c r="V407" s="3"/>
      <c r="W407" s="3"/>
      <c r="X407" s="3"/>
      <c r="Y407" s="3"/>
      <c r="AE407">
        <f>SUMIF(L7:L405,AE406,G7:G405)</f>
        <v>0</v>
      </c>
      <c r="AF407">
        <f>SUMIF(L7:L405,AF406,G7:G405)</f>
        <v>0</v>
      </c>
      <c r="AG407" t="s">
        <v>255</v>
      </c>
    </row>
    <row r="408" spans="1:60" x14ac:dyDescent="0.2">
      <c r="C408" s="253"/>
      <c r="D408" s="10"/>
      <c r="AG408" t="s">
        <v>257</v>
      </c>
    </row>
    <row r="409" spans="1:60" x14ac:dyDescent="0.2">
      <c r="D409" s="10"/>
    </row>
    <row r="410" spans="1:60" x14ac:dyDescent="0.2">
      <c r="D410" s="10"/>
    </row>
    <row r="411" spans="1:60" x14ac:dyDescent="0.2">
      <c r="D411" s="10"/>
    </row>
    <row r="412" spans="1:60" x14ac:dyDescent="0.2">
      <c r="D412" s="10"/>
    </row>
    <row r="413" spans="1:60" x14ac:dyDescent="0.2">
      <c r="D413" s="10"/>
    </row>
    <row r="414" spans="1:60" x14ac:dyDescent="0.2">
      <c r="D414" s="10"/>
    </row>
    <row r="415" spans="1:60" x14ac:dyDescent="0.2">
      <c r="D415" s="10"/>
    </row>
    <row r="416" spans="1:60"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ElmrBpcwIfMkVDBtNCygJxhjK3EgHvZsLIwAqqXk52HlK8n43EN3mzaGuuI4iL3pNbxnH+y8HV5krf5u65xQ==" saltValue="fK2PnkuBvzJljxMCx8NSCw==" spinCount="100000" sheet="1" formatRows="0"/>
  <mergeCells count="57">
    <mergeCell ref="C390:G390"/>
    <mergeCell ref="C395:G395"/>
    <mergeCell ref="C403:G403"/>
    <mergeCell ref="C370:G370"/>
    <mergeCell ref="C375:G375"/>
    <mergeCell ref="C376:G376"/>
    <mergeCell ref="C379:G379"/>
    <mergeCell ref="C382:G382"/>
    <mergeCell ref="C385:G385"/>
    <mergeCell ref="C343:G343"/>
    <mergeCell ref="C352:G352"/>
    <mergeCell ref="C358:G358"/>
    <mergeCell ref="C363:G363"/>
    <mergeCell ref="C364:G364"/>
    <mergeCell ref="C365:G365"/>
    <mergeCell ref="C254:G254"/>
    <mergeCell ref="C268:G268"/>
    <mergeCell ref="C275:G275"/>
    <mergeCell ref="C282:G282"/>
    <mergeCell ref="C316:G316"/>
    <mergeCell ref="C331:G331"/>
    <mergeCell ref="C193:G193"/>
    <mergeCell ref="C194:G194"/>
    <mergeCell ref="C204:G204"/>
    <mergeCell ref="C211:G211"/>
    <mergeCell ref="C240:G240"/>
    <mergeCell ref="C247:G247"/>
    <mergeCell ref="C143:G143"/>
    <mergeCell ref="C153:G153"/>
    <mergeCell ref="C173:G173"/>
    <mergeCell ref="C176:G176"/>
    <mergeCell ref="C179:G179"/>
    <mergeCell ref="C191:G191"/>
    <mergeCell ref="C103:G103"/>
    <mergeCell ref="C114:G114"/>
    <mergeCell ref="C119:G119"/>
    <mergeCell ref="C124:G124"/>
    <mergeCell ref="C130:G130"/>
    <mergeCell ref="C142:G142"/>
    <mergeCell ref="C63:G63"/>
    <mergeCell ref="C68:G68"/>
    <mergeCell ref="C70:G70"/>
    <mergeCell ref="C77:G77"/>
    <mergeCell ref="C80:G80"/>
    <mergeCell ref="C100:G100"/>
    <mergeCell ref="C28:G28"/>
    <mergeCell ref="C35:G35"/>
    <mergeCell ref="C38:G38"/>
    <mergeCell ref="C51:G51"/>
    <mergeCell ref="C54:G54"/>
    <mergeCell ref="C60:G60"/>
    <mergeCell ref="A1:G1"/>
    <mergeCell ref="C2:G2"/>
    <mergeCell ref="C3:G3"/>
    <mergeCell ref="C4:G4"/>
    <mergeCell ref="C14:G14"/>
    <mergeCell ref="C23:G2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38F39-8D9F-4AC1-AB45-426B8428290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183</v>
      </c>
      <c r="B1" s="195"/>
      <c r="C1" s="195"/>
      <c r="D1" s="195"/>
      <c r="E1" s="195"/>
      <c r="F1" s="195"/>
      <c r="G1" s="195"/>
      <c r="AG1" t="s">
        <v>184</v>
      </c>
    </row>
    <row r="2" spans="1:60" ht="24.95" customHeight="1" x14ac:dyDescent="0.2">
      <c r="A2" s="196" t="s">
        <v>7</v>
      </c>
      <c r="B2" s="49" t="s">
        <v>43</v>
      </c>
      <c r="C2" s="199" t="s">
        <v>44</v>
      </c>
      <c r="D2" s="197"/>
      <c r="E2" s="197"/>
      <c r="F2" s="197"/>
      <c r="G2" s="198"/>
      <c r="AG2" t="s">
        <v>185</v>
      </c>
    </row>
    <row r="3" spans="1:60" ht="24.95" customHeight="1" x14ac:dyDescent="0.2">
      <c r="A3" s="196" t="s">
        <v>8</v>
      </c>
      <c r="B3" s="49" t="s">
        <v>47</v>
      </c>
      <c r="C3" s="199" t="s">
        <v>48</v>
      </c>
      <c r="D3" s="197"/>
      <c r="E3" s="197"/>
      <c r="F3" s="197"/>
      <c r="G3" s="198"/>
      <c r="AC3" s="174" t="s">
        <v>185</v>
      </c>
      <c r="AG3" t="s">
        <v>186</v>
      </c>
    </row>
    <row r="4" spans="1:60" ht="24.95" customHeight="1" x14ac:dyDescent="0.2">
      <c r="A4" s="200" t="s">
        <v>9</v>
      </c>
      <c r="B4" s="201" t="s">
        <v>56</v>
      </c>
      <c r="C4" s="202" t="s">
        <v>57</v>
      </c>
      <c r="D4" s="203"/>
      <c r="E4" s="203"/>
      <c r="F4" s="203"/>
      <c r="G4" s="204"/>
      <c r="AG4" t="s">
        <v>187</v>
      </c>
    </row>
    <row r="5" spans="1:60" x14ac:dyDescent="0.2">
      <c r="D5" s="10"/>
    </row>
    <row r="6" spans="1:60" ht="38.25" x14ac:dyDescent="0.2">
      <c r="A6" s="206" t="s">
        <v>188</v>
      </c>
      <c r="B6" s="208" t="s">
        <v>189</v>
      </c>
      <c r="C6" s="208" t="s">
        <v>190</v>
      </c>
      <c r="D6" s="207" t="s">
        <v>191</v>
      </c>
      <c r="E6" s="206" t="s">
        <v>192</v>
      </c>
      <c r="F6" s="205" t="s">
        <v>193</v>
      </c>
      <c r="G6" s="206" t="s">
        <v>29</v>
      </c>
      <c r="H6" s="209" t="s">
        <v>30</v>
      </c>
      <c r="I6" s="209" t="s">
        <v>194</v>
      </c>
      <c r="J6" s="209" t="s">
        <v>31</v>
      </c>
      <c r="K6" s="209" t="s">
        <v>195</v>
      </c>
      <c r="L6" s="209" t="s">
        <v>196</v>
      </c>
      <c r="M6" s="209" t="s">
        <v>197</v>
      </c>
      <c r="N6" s="209" t="s">
        <v>198</v>
      </c>
      <c r="O6" s="209" t="s">
        <v>199</v>
      </c>
      <c r="P6" s="209" t="s">
        <v>200</v>
      </c>
      <c r="Q6" s="209" t="s">
        <v>201</v>
      </c>
      <c r="R6" s="209" t="s">
        <v>202</v>
      </c>
      <c r="S6" s="209" t="s">
        <v>203</v>
      </c>
      <c r="T6" s="209" t="s">
        <v>204</v>
      </c>
      <c r="U6" s="209" t="s">
        <v>205</v>
      </c>
      <c r="V6" s="209" t="s">
        <v>206</v>
      </c>
      <c r="W6" s="209" t="s">
        <v>207</v>
      </c>
      <c r="X6" s="209" t="s">
        <v>208</v>
      </c>
      <c r="Y6" s="209" t="s">
        <v>209</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9" t="s">
        <v>210</v>
      </c>
      <c r="B8" s="230" t="s">
        <v>97</v>
      </c>
      <c r="C8" s="246" t="s">
        <v>98</v>
      </c>
      <c r="D8" s="231"/>
      <c r="E8" s="232"/>
      <c r="F8" s="233"/>
      <c r="G8" s="233">
        <f>SUMIF(AG9:AG35,"&lt;&gt;NOR",G9:G35)</f>
        <v>0</v>
      </c>
      <c r="H8" s="233"/>
      <c r="I8" s="233">
        <f>SUM(I9:I35)</f>
        <v>0</v>
      </c>
      <c r="J8" s="233"/>
      <c r="K8" s="233">
        <f>SUM(K9:K35)</f>
        <v>0</v>
      </c>
      <c r="L8" s="233"/>
      <c r="M8" s="233">
        <f>SUM(M9:M35)</f>
        <v>0</v>
      </c>
      <c r="N8" s="232"/>
      <c r="O8" s="232">
        <f>SUM(O9:O35)</f>
        <v>0</v>
      </c>
      <c r="P8" s="232"/>
      <c r="Q8" s="232">
        <f>SUM(Q9:Q35)</f>
        <v>0</v>
      </c>
      <c r="R8" s="233"/>
      <c r="S8" s="233"/>
      <c r="T8" s="234"/>
      <c r="U8" s="228"/>
      <c r="V8" s="228">
        <f>SUM(V9:V35)</f>
        <v>0</v>
      </c>
      <c r="W8" s="228"/>
      <c r="X8" s="228"/>
      <c r="Y8" s="228"/>
      <c r="AG8" t="s">
        <v>211</v>
      </c>
    </row>
    <row r="9" spans="1:60" outlineLevel="1" x14ac:dyDescent="0.2">
      <c r="A9" s="236">
        <v>1</v>
      </c>
      <c r="B9" s="237" t="s">
        <v>953</v>
      </c>
      <c r="C9" s="247" t="s">
        <v>954</v>
      </c>
      <c r="D9" s="238" t="s">
        <v>310</v>
      </c>
      <c r="E9" s="239">
        <v>1.0609999999999999</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238</v>
      </c>
      <c r="T9" s="242" t="s">
        <v>216</v>
      </c>
      <c r="U9" s="221">
        <v>0</v>
      </c>
      <c r="V9" s="221">
        <f>ROUND(E9*U9,2)</f>
        <v>0</v>
      </c>
      <c r="W9" s="221"/>
      <c r="X9" s="221" t="s">
        <v>217</v>
      </c>
      <c r="Y9" s="221" t="s">
        <v>218</v>
      </c>
      <c r="Z9" s="210"/>
      <c r="AA9" s="210"/>
      <c r="AB9" s="210"/>
      <c r="AC9" s="210"/>
      <c r="AD9" s="210"/>
      <c r="AE9" s="210"/>
      <c r="AF9" s="210"/>
      <c r="AG9" s="210" t="s">
        <v>219</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9" t="s">
        <v>955</v>
      </c>
      <c r="D10" s="226"/>
      <c r="E10" s="227">
        <v>0.41</v>
      </c>
      <c r="F10" s="221"/>
      <c r="G10" s="221"/>
      <c r="H10" s="221"/>
      <c r="I10" s="221"/>
      <c r="J10" s="221"/>
      <c r="K10" s="221"/>
      <c r="L10" s="221"/>
      <c r="M10" s="221"/>
      <c r="N10" s="220"/>
      <c r="O10" s="220"/>
      <c r="P10" s="220"/>
      <c r="Q10" s="220"/>
      <c r="R10" s="221"/>
      <c r="S10" s="221"/>
      <c r="T10" s="221"/>
      <c r="U10" s="221"/>
      <c r="V10" s="221"/>
      <c r="W10" s="221"/>
      <c r="X10" s="221"/>
      <c r="Y10" s="221"/>
      <c r="Z10" s="210"/>
      <c r="AA10" s="210"/>
      <c r="AB10" s="210"/>
      <c r="AC10" s="210"/>
      <c r="AD10" s="210"/>
      <c r="AE10" s="210"/>
      <c r="AF10" s="210"/>
      <c r="AG10" s="210" t="s">
        <v>222</v>
      </c>
      <c r="AH10" s="210">
        <v>0</v>
      </c>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3" x14ac:dyDescent="0.2">
      <c r="A11" s="217"/>
      <c r="B11" s="218"/>
      <c r="C11" s="249" t="s">
        <v>956</v>
      </c>
      <c r="D11" s="226"/>
      <c r="E11" s="227">
        <v>0.66</v>
      </c>
      <c r="F11" s="221"/>
      <c r="G11" s="221"/>
      <c r="H11" s="221"/>
      <c r="I11" s="221"/>
      <c r="J11" s="221"/>
      <c r="K11" s="221"/>
      <c r="L11" s="221"/>
      <c r="M11" s="221"/>
      <c r="N11" s="220"/>
      <c r="O11" s="220"/>
      <c r="P11" s="220"/>
      <c r="Q11" s="220"/>
      <c r="R11" s="221"/>
      <c r="S11" s="221"/>
      <c r="T11" s="221"/>
      <c r="U11" s="221"/>
      <c r="V11" s="221"/>
      <c r="W11" s="221"/>
      <c r="X11" s="221"/>
      <c r="Y11" s="221"/>
      <c r="Z11" s="210"/>
      <c r="AA11" s="210"/>
      <c r="AB11" s="210"/>
      <c r="AC11" s="210"/>
      <c r="AD11" s="210"/>
      <c r="AE11" s="210"/>
      <c r="AF11" s="210"/>
      <c r="AG11" s="210" t="s">
        <v>222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36">
        <v>2</v>
      </c>
      <c r="B12" s="237" t="s">
        <v>957</v>
      </c>
      <c r="C12" s="247" t="s">
        <v>958</v>
      </c>
      <c r="D12" s="238" t="s">
        <v>310</v>
      </c>
      <c r="E12" s="239">
        <v>1.0609999999999999</v>
      </c>
      <c r="F12" s="240"/>
      <c r="G12" s="241">
        <f>ROUND(E12*F12,2)</f>
        <v>0</v>
      </c>
      <c r="H12" s="240"/>
      <c r="I12" s="241">
        <f>ROUND(E12*H12,2)</f>
        <v>0</v>
      </c>
      <c r="J12" s="240"/>
      <c r="K12" s="241">
        <f>ROUND(E12*J12,2)</f>
        <v>0</v>
      </c>
      <c r="L12" s="241">
        <v>21</v>
      </c>
      <c r="M12" s="241">
        <f>G12*(1+L12/100)</f>
        <v>0</v>
      </c>
      <c r="N12" s="239">
        <v>0</v>
      </c>
      <c r="O12" s="239">
        <f>ROUND(E12*N12,2)</f>
        <v>0</v>
      </c>
      <c r="P12" s="239">
        <v>0</v>
      </c>
      <c r="Q12" s="239">
        <f>ROUND(E12*P12,2)</f>
        <v>0</v>
      </c>
      <c r="R12" s="241"/>
      <c r="S12" s="241" t="s">
        <v>238</v>
      </c>
      <c r="T12" s="242" t="s">
        <v>216</v>
      </c>
      <c r="U12" s="221">
        <v>0</v>
      </c>
      <c r="V12" s="221">
        <f>ROUND(E12*U12,2)</f>
        <v>0</v>
      </c>
      <c r="W12" s="221"/>
      <c r="X12" s="221" t="s">
        <v>217</v>
      </c>
      <c r="Y12" s="221" t="s">
        <v>218</v>
      </c>
      <c r="Z12" s="210"/>
      <c r="AA12" s="210"/>
      <c r="AB12" s="210"/>
      <c r="AC12" s="210"/>
      <c r="AD12" s="210"/>
      <c r="AE12" s="210"/>
      <c r="AF12" s="210"/>
      <c r="AG12" s="210" t="s">
        <v>234</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8" t="s">
        <v>959</v>
      </c>
      <c r="D13" s="243"/>
      <c r="E13" s="243"/>
      <c r="F13" s="243"/>
      <c r="G13" s="243"/>
      <c r="H13" s="221"/>
      <c r="I13" s="221"/>
      <c r="J13" s="221"/>
      <c r="K13" s="221"/>
      <c r="L13" s="221"/>
      <c r="M13" s="221"/>
      <c r="N13" s="220"/>
      <c r="O13" s="220"/>
      <c r="P13" s="220"/>
      <c r="Q13" s="220"/>
      <c r="R13" s="221"/>
      <c r="S13" s="221"/>
      <c r="T13" s="221"/>
      <c r="U13" s="221"/>
      <c r="V13" s="221"/>
      <c r="W13" s="221"/>
      <c r="X13" s="221"/>
      <c r="Y13" s="221"/>
      <c r="Z13" s="210"/>
      <c r="AA13" s="210"/>
      <c r="AB13" s="210"/>
      <c r="AC13" s="210"/>
      <c r="AD13" s="210"/>
      <c r="AE13" s="210"/>
      <c r="AF13" s="210"/>
      <c r="AG13" s="210" t="s">
        <v>221</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2" x14ac:dyDescent="0.2">
      <c r="A14" s="217"/>
      <c r="B14" s="218"/>
      <c r="C14" s="249" t="s">
        <v>955</v>
      </c>
      <c r="D14" s="226"/>
      <c r="E14" s="227">
        <v>0.41</v>
      </c>
      <c r="F14" s="221"/>
      <c r="G14" s="221"/>
      <c r="H14" s="221"/>
      <c r="I14" s="221"/>
      <c r="J14" s="221"/>
      <c r="K14" s="221"/>
      <c r="L14" s="221"/>
      <c r="M14" s="221"/>
      <c r="N14" s="220"/>
      <c r="O14" s="220"/>
      <c r="P14" s="220"/>
      <c r="Q14" s="220"/>
      <c r="R14" s="221"/>
      <c r="S14" s="221"/>
      <c r="T14" s="221"/>
      <c r="U14" s="221"/>
      <c r="V14" s="221"/>
      <c r="W14" s="221"/>
      <c r="X14" s="221"/>
      <c r="Y14" s="221"/>
      <c r="Z14" s="210"/>
      <c r="AA14" s="210"/>
      <c r="AB14" s="210"/>
      <c r="AC14" s="210"/>
      <c r="AD14" s="210"/>
      <c r="AE14" s="210"/>
      <c r="AF14" s="210"/>
      <c r="AG14" s="210" t="s">
        <v>222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3" x14ac:dyDescent="0.2">
      <c r="A15" s="217"/>
      <c r="B15" s="218"/>
      <c r="C15" s="249" t="s">
        <v>956</v>
      </c>
      <c r="D15" s="226"/>
      <c r="E15" s="227">
        <v>0.66</v>
      </c>
      <c r="F15" s="221"/>
      <c r="G15" s="221"/>
      <c r="H15" s="221"/>
      <c r="I15" s="221"/>
      <c r="J15" s="221"/>
      <c r="K15" s="221"/>
      <c r="L15" s="221"/>
      <c r="M15" s="221"/>
      <c r="N15" s="220"/>
      <c r="O15" s="220"/>
      <c r="P15" s="220"/>
      <c r="Q15" s="220"/>
      <c r="R15" s="221"/>
      <c r="S15" s="221"/>
      <c r="T15" s="221"/>
      <c r="U15" s="221"/>
      <c r="V15" s="221"/>
      <c r="W15" s="221"/>
      <c r="X15" s="221"/>
      <c r="Y15" s="221"/>
      <c r="Z15" s="210"/>
      <c r="AA15" s="210"/>
      <c r="AB15" s="210"/>
      <c r="AC15" s="210"/>
      <c r="AD15" s="210"/>
      <c r="AE15" s="210"/>
      <c r="AF15" s="210"/>
      <c r="AG15" s="210" t="s">
        <v>222</v>
      </c>
      <c r="AH15" s="210">
        <v>0</v>
      </c>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36">
        <v>3</v>
      </c>
      <c r="B16" s="237" t="s">
        <v>547</v>
      </c>
      <c r="C16" s="247" t="s">
        <v>548</v>
      </c>
      <c r="D16" s="238" t="s">
        <v>310</v>
      </c>
      <c r="E16" s="239">
        <v>1.0609999999999999</v>
      </c>
      <c r="F16" s="240"/>
      <c r="G16" s="241">
        <f>ROUND(E16*F16,2)</f>
        <v>0</v>
      </c>
      <c r="H16" s="240"/>
      <c r="I16" s="241">
        <f>ROUND(E16*H16,2)</f>
        <v>0</v>
      </c>
      <c r="J16" s="240"/>
      <c r="K16" s="241">
        <f>ROUND(E16*J16,2)</f>
        <v>0</v>
      </c>
      <c r="L16" s="241">
        <v>21</v>
      </c>
      <c r="M16" s="241">
        <f>G16*(1+L16/100)</f>
        <v>0</v>
      </c>
      <c r="N16" s="239">
        <v>0</v>
      </c>
      <c r="O16" s="239">
        <f>ROUND(E16*N16,2)</f>
        <v>0</v>
      </c>
      <c r="P16" s="239">
        <v>0</v>
      </c>
      <c r="Q16" s="239">
        <f>ROUND(E16*P16,2)</f>
        <v>0</v>
      </c>
      <c r="R16" s="241"/>
      <c r="S16" s="241" t="s">
        <v>238</v>
      </c>
      <c r="T16" s="242" t="s">
        <v>216</v>
      </c>
      <c r="U16" s="221">
        <v>0</v>
      </c>
      <c r="V16" s="221">
        <f>ROUND(E16*U16,2)</f>
        <v>0</v>
      </c>
      <c r="W16" s="221"/>
      <c r="X16" s="221" t="s">
        <v>217</v>
      </c>
      <c r="Y16" s="221" t="s">
        <v>218</v>
      </c>
      <c r="Z16" s="210"/>
      <c r="AA16" s="210"/>
      <c r="AB16" s="210"/>
      <c r="AC16" s="210"/>
      <c r="AD16" s="210"/>
      <c r="AE16" s="210"/>
      <c r="AF16" s="210"/>
      <c r="AG16" s="210" t="s">
        <v>234</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49" t="s">
        <v>955</v>
      </c>
      <c r="D17" s="226"/>
      <c r="E17" s="227">
        <v>0.41</v>
      </c>
      <c r="F17" s="221"/>
      <c r="G17" s="221"/>
      <c r="H17" s="221"/>
      <c r="I17" s="221"/>
      <c r="J17" s="221"/>
      <c r="K17" s="221"/>
      <c r="L17" s="221"/>
      <c r="M17" s="221"/>
      <c r="N17" s="220"/>
      <c r="O17" s="220"/>
      <c r="P17" s="220"/>
      <c r="Q17" s="220"/>
      <c r="R17" s="221"/>
      <c r="S17" s="221"/>
      <c r="T17" s="221"/>
      <c r="U17" s="221"/>
      <c r="V17" s="221"/>
      <c r="W17" s="221"/>
      <c r="X17" s="221"/>
      <c r="Y17" s="221"/>
      <c r="Z17" s="210"/>
      <c r="AA17" s="210"/>
      <c r="AB17" s="210"/>
      <c r="AC17" s="210"/>
      <c r="AD17" s="210"/>
      <c r="AE17" s="210"/>
      <c r="AF17" s="210"/>
      <c r="AG17" s="210" t="s">
        <v>222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3" x14ac:dyDescent="0.2">
      <c r="A18" s="217"/>
      <c r="B18" s="218"/>
      <c r="C18" s="249" t="s">
        <v>956</v>
      </c>
      <c r="D18" s="226"/>
      <c r="E18" s="227">
        <v>0.66</v>
      </c>
      <c r="F18" s="221"/>
      <c r="G18" s="221"/>
      <c r="H18" s="221"/>
      <c r="I18" s="221"/>
      <c r="J18" s="221"/>
      <c r="K18" s="221"/>
      <c r="L18" s="221"/>
      <c r="M18" s="221"/>
      <c r="N18" s="220"/>
      <c r="O18" s="220"/>
      <c r="P18" s="220"/>
      <c r="Q18" s="220"/>
      <c r="R18" s="221"/>
      <c r="S18" s="221"/>
      <c r="T18" s="221"/>
      <c r="U18" s="221"/>
      <c r="V18" s="221"/>
      <c r="W18" s="221"/>
      <c r="X18" s="221"/>
      <c r="Y18" s="221"/>
      <c r="Z18" s="210"/>
      <c r="AA18" s="210"/>
      <c r="AB18" s="210"/>
      <c r="AC18" s="210"/>
      <c r="AD18" s="210"/>
      <c r="AE18" s="210"/>
      <c r="AF18" s="210"/>
      <c r="AG18" s="210" t="s">
        <v>222</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36">
        <v>4</v>
      </c>
      <c r="B19" s="237" t="s">
        <v>554</v>
      </c>
      <c r="C19" s="247" t="s">
        <v>555</v>
      </c>
      <c r="D19" s="238" t="s">
        <v>310</v>
      </c>
      <c r="E19" s="239">
        <v>1.0609999999999999</v>
      </c>
      <c r="F19" s="240"/>
      <c r="G19" s="241">
        <f>ROUND(E19*F19,2)</f>
        <v>0</v>
      </c>
      <c r="H19" s="240"/>
      <c r="I19" s="241">
        <f>ROUND(E19*H19,2)</f>
        <v>0</v>
      </c>
      <c r="J19" s="240"/>
      <c r="K19" s="241">
        <f>ROUND(E19*J19,2)</f>
        <v>0</v>
      </c>
      <c r="L19" s="241">
        <v>21</v>
      </c>
      <c r="M19" s="241">
        <f>G19*(1+L19/100)</f>
        <v>0</v>
      </c>
      <c r="N19" s="239">
        <v>0</v>
      </c>
      <c r="O19" s="239">
        <f>ROUND(E19*N19,2)</f>
        <v>0</v>
      </c>
      <c r="P19" s="239">
        <v>0</v>
      </c>
      <c r="Q19" s="239">
        <f>ROUND(E19*P19,2)</f>
        <v>0</v>
      </c>
      <c r="R19" s="241"/>
      <c r="S19" s="241" t="s">
        <v>238</v>
      </c>
      <c r="T19" s="242" t="s">
        <v>216</v>
      </c>
      <c r="U19" s="221">
        <v>0</v>
      </c>
      <c r="V19" s="221">
        <f>ROUND(E19*U19,2)</f>
        <v>0</v>
      </c>
      <c r="W19" s="221"/>
      <c r="X19" s="221" t="s">
        <v>217</v>
      </c>
      <c r="Y19" s="221" t="s">
        <v>218</v>
      </c>
      <c r="Z19" s="210"/>
      <c r="AA19" s="210"/>
      <c r="AB19" s="210"/>
      <c r="AC19" s="210"/>
      <c r="AD19" s="210"/>
      <c r="AE19" s="210"/>
      <c r="AF19" s="210"/>
      <c r="AG19" s="210" t="s">
        <v>234</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2" x14ac:dyDescent="0.2">
      <c r="A20" s="217"/>
      <c r="B20" s="218"/>
      <c r="C20" s="249" t="s">
        <v>955</v>
      </c>
      <c r="D20" s="226"/>
      <c r="E20" s="227">
        <v>0.41</v>
      </c>
      <c r="F20" s="221"/>
      <c r="G20" s="221"/>
      <c r="H20" s="221"/>
      <c r="I20" s="221"/>
      <c r="J20" s="221"/>
      <c r="K20" s="221"/>
      <c r="L20" s="221"/>
      <c r="M20" s="221"/>
      <c r="N20" s="220"/>
      <c r="O20" s="220"/>
      <c r="P20" s="220"/>
      <c r="Q20" s="220"/>
      <c r="R20" s="221"/>
      <c r="S20" s="221"/>
      <c r="T20" s="221"/>
      <c r="U20" s="221"/>
      <c r="V20" s="221"/>
      <c r="W20" s="221"/>
      <c r="X20" s="221"/>
      <c r="Y20" s="221"/>
      <c r="Z20" s="210"/>
      <c r="AA20" s="210"/>
      <c r="AB20" s="210"/>
      <c r="AC20" s="210"/>
      <c r="AD20" s="210"/>
      <c r="AE20" s="210"/>
      <c r="AF20" s="210"/>
      <c r="AG20" s="210" t="s">
        <v>222</v>
      </c>
      <c r="AH20" s="210">
        <v>0</v>
      </c>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3" x14ac:dyDescent="0.2">
      <c r="A21" s="217"/>
      <c r="B21" s="218"/>
      <c r="C21" s="249" t="s">
        <v>956</v>
      </c>
      <c r="D21" s="226"/>
      <c r="E21" s="227">
        <v>0.66</v>
      </c>
      <c r="F21" s="221"/>
      <c r="G21" s="221"/>
      <c r="H21" s="221"/>
      <c r="I21" s="221"/>
      <c r="J21" s="221"/>
      <c r="K21" s="221"/>
      <c r="L21" s="221"/>
      <c r="M21" s="221"/>
      <c r="N21" s="220"/>
      <c r="O21" s="220"/>
      <c r="P21" s="220"/>
      <c r="Q21" s="220"/>
      <c r="R21" s="221"/>
      <c r="S21" s="221"/>
      <c r="T21" s="221"/>
      <c r="U21" s="221"/>
      <c r="V21" s="221"/>
      <c r="W21" s="221"/>
      <c r="X21" s="221"/>
      <c r="Y21" s="221"/>
      <c r="Z21" s="210"/>
      <c r="AA21" s="210"/>
      <c r="AB21" s="210"/>
      <c r="AC21" s="210"/>
      <c r="AD21" s="210"/>
      <c r="AE21" s="210"/>
      <c r="AF21" s="210"/>
      <c r="AG21" s="210" t="s">
        <v>222</v>
      </c>
      <c r="AH21" s="210">
        <v>0</v>
      </c>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36">
        <v>5</v>
      </c>
      <c r="B22" s="237" t="s">
        <v>559</v>
      </c>
      <c r="C22" s="247" t="s">
        <v>560</v>
      </c>
      <c r="D22" s="238" t="s">
        <v>310</v>
      </c>
      <c r="E22" s="239">
        <v>1.0609999999999999</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238</v>
      </c>
      <c r="T22" s="242" t="s">
        <v>216</v>
      </c>
      <c r="U22" s="221">
        <v>0</v>
      </c>
      <c r="V22" s="221">
        <f>ROUND(E22*U22,2)</f>
        <v>0</v>
      </c>
      <c r="W22" s="221"/>
      <c r="X22" s="221" t="s">
        <v>217</v>
      </c>
      <c r="Y22" s="221" t="s">
        <v>218</v>
      </c>
      <c r="Z22" s="210"/>
      <c r="AA22" s="210"/>
      <c r="AB22" s="210"/>
      <c r="AC22" s="210"/>
      <c r="AD22" s="210"/>
      <c r="AE22" s="210"/>
      <c r="AF22" s="210"/>
      <c r="AG22" s="210" t="s">
        <v>234</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2" x14ac:dyDescent="0.2">
      <c r="A23" s="217"/>
      <c r="B23" s="218"/>
      <c r="C23" s="249" t="s">
        <v>955</v>
      </c>
      <c r="D23" s="226"/>
      <c r="E23" s="227">
        <v>0.41</v>
      </c>
      <c r="F23" s="221"/>
      <c r="G23" s="221"/>
      <c r="H23" s="221"/>
      <c r="I23" s="221"/>
      <c r="J23" s="221"/>
      <c r="K23" s="221"/>
      <c r="L23" s="221"/>
      <c r="M23" s="221"/>
      <c r="N23" s="220"/>
      <c r="O23" s="220"/>
      <c r="P23" s="220"/>
      <c r="Q23" s="220"/>
      <c r="R23" s="221"/>
      <c r="S23" s="221"/>
      <c r="T23" s="221"/>
      <c r="U23" s="221"/>
      <c r="V23" s="221"/>
      <c r="W23" s="221"/>
      <c r="X23" s="221"/>
      <c r="Y23" s="221"/>
      <c r="Z23" s="210"/>
      <c r="AA23" s="210"/>
      <c r="AB23" s="210"/>
      <c r="AC23" s="210"/>
      <c r="AD23" s="210"/>
      <c r="AE23" s="210"/>
      <c r="AF23" s="210"/>
      <c r="AG23" s="210" t="s">
        <v>222</v>
      </c>
      <c r="AH23" s="210">
        <v>0</v>
      </c>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3" x14ac:dyDescent="0.2">
      <c r="A24" s="217"/>
      <c r="B24" s="218"/>
      <c r="C24" s="249" t="s">
        <v>956</v>
      </c>
      <c r="D24" s="226"/>
      <c r="E24" s="227">
        <v>0.66</v>
      </c>
      <c r="F24" s="221"/>
      <c r="G24" s="221"/>
      <c r="H24" s="221"/>
      <c r="I24" s="221"/>
      <c r="J24" s="221"/>
      <c r="K24" s="221"/>
      <c r="L24" s="221"/>
      <c r="M24" s="221"/>
      <c r="N24" s="220"/>
      <c r="O24" s="220"/>
      <c r="P24" s="220"/>
      <c r="Q24" s="220"/>
      <c r="R24" s="221"/>
      <c r="S24" s="221"/>
      <c r="T24" s="221"/>
      <c r="U24" s="221"/>
      <c r="V24" s="221"/>
      <c r="W24" s="221"/>
      <c r="X24" s="221"/>
      <c r="Y24" s="221"/>
      <c r="Z24" s="210"/>
      <c r="AA24" s="210"/>
      <c r="AB24" s="210"/>
      <c r="AC24" s="210"/>
      <c r="AD24" s="210"/>
      <c r="AE24" s="210"/>
      <c r="AF24" s="210"/>
      <c r="AG24" s="210" t="s">
        <v>222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36">
        <v>6</v>
      </c>
      <c r="B25" s="237" t="s">
        <v>960</v>
      </c>
      <c r="C25" s="247" t="s">
        <v>961</v>
      </c>
      <c r="D25" s="238" t="s">
        <v>310</v>
      </c>
      <c r="E25" s="239">
        <v>10.61</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238</v>
      </c>
      <c r="T25" s="242" t="s">
        <v>216</v>
      </c>
      <c r="U25" s="221">
        <v>0</v>
      </c>
      <c r="V25" s="221">
        <f>ROUND(E25*U25,2)</f>
        <v>0</v>
      </c>
      <c r="W25" s="221"/>
      <c r="X25" s="221" t="s">
        <v>217</v>
      </c>
      <c r="Y25" s="221" t="s">
        <v>218</v>
      </c>
      <c r="Z25" s="210"/>
      <c r="AA25" s="210"/>
      <c r="AB25" s="210"/>
      <c r="AC25" s="210"/>
      <c r="AD25" s="210"/>
      <c r="AE25" s="210"/>
      <c r="AF25" s="210"/>
      <c r="AG25" s="210" t="s">
        <v>234</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8" t="s">
        <v>471</v>
      </c>
      <c r="D26" s="243"/>
      <c r="E26" s="243"/>
      <c r="F26" s="243"/>
      <c r="G26" s="243"/>
      <c r="H26" s="221"/>
      <c r="I26" s="221"/>
      <c r="J26" s="221"/>
      <c r="K26" s="221"/>
      <c r="L26" s="221"/>
      <c r="M26" s="221"/>
      <c r="N26" s="220"/>
      <c r="O26" s="220"/>
      <c r="P26" s="220"/>
      <c r="Q26" s="220"/>
      <c r="R26" s="221"/>
      <c r="S26" s="221"/>
      <c r="T26" s="221"/>
      <c r="U26" s="221"/>
      <c r="V26" s="221"/>
      <c r="W26" s="221"/>
      <c r="X26" s="221"/>
      <c r="Y26" s="221"/>
      <c r="Z26" s="210"/>
      <c r="AA26" s="210"/>
      <c r="AB26" s="210"/>
      <c r="AC26" s="210"/>
      <c r="AD26" s="210"/>
      <c r="AE26" s="210"/>
      <c r="AF26" s="210"/>
      <c r="AG26" s="210" t="s">
        <v>221</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2" x14ac:dyDescent="0.2">
      <c r="A27" s="217"/>
      <c r="B27" s="218"/>
      <c r="C27" s="249" t="s">
        <v>962</v>
      </c>
      <c r="D27" s="226"/>
      <c r="E27" s="227">
        <v>4.05</v>
      </c>
      <c r="F27" s="221"/>
      <c r="G27" s="221"/>
      <c r="H27" s="221"/>
      <c r="I27" s="221"/>
      <c r="J27" s="221"/>
      <c r="K27" s="221"/>
      <c r="L27" s="221"/>
      <c r="M27" s="221"/>
      <c r="N27" s="220"/>
      <c r="O27" s="220"/>
      <c r="P27" s="220"/>
      <c r="Q27" s="220"/>
      <c r="R27" s="221"/>
      <c r="S27" s="221"/>
      <c r="T27" s="221"/>
      <c r="U27" s="221"/>
      <c r="V27" s="221"/>
      <c r="W27" s="221"/>
      <c r="X27" s="221"/>
      <c r="Y27" s="221"/>
      <c r="Z27" s="210"/>
      <c r="AA27" s="210"/>
      <c r="AB27" s="210"/>
      <c r="AC27" s="210"/>
      <c r="AD27" s="210"/>
      <c r="AE27" s="210"/>
      <c r="AF27" s="210"/>
      <c r="AG27" s="210" t="s">
        <v>222</v>
      </c>
      <c r="AH27" s="210">
        <v>0</v>
      </c>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3" x14ac:dyDescent="0.2">
      <c r="A28" s="217"/>
      <c r="B28" s="218"/>
      <c r="C28" s="249" t="s">
        <v>963</v>
      </c>
      <c r="D28" s="226"/>
      <c r="E28" s="227">
        <v>6.56</v>
      </c>
      <c r="F28" s="221"/>
      <c r="G28" s="221"/>
      <c r="H28" s="221"/>
      <c r="I28" s="221"/>
      <c r="J28" s="221"/>
      <c r="K28" s="221"/>
      <c r="L28" s="221"/>
      <c r="M28" s="221"/>
      <c r="N28" s="220"/>
      <c r="O28" s="220"/>
      <c r="P28" s="220"/>
      <c r="Q28" s="220"/>
      <c r="R28" s="221"/>
      <c r="S28" s="221"/>
      <c r="T28" s="221"/>
      <c r="U28" s="221"/>
      <c r="V28" s="221"/>
      <c r="W28" s="221"/>
      <c r="X28" s="221"/>
      <c r="Y28" s="221"/>
      <c r="Z28" s="210"/>
      <c r="AA28" s="210"/>
      <c r="AB28" s="210"/>
      <c r="AC28" s="210"/>
      <c r="AD28" s="210"/>
      <c r="AE28" s="210"/>
      <c r="AF28" s="210"/>
      <c r="AG28" s="210" t="s">
        <v>222</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36">
        <v>7</v>
      </c>
      <c r="B29" s="237" t="s">
        <v>964</v>
      </c>
      <c r="C29" s="247" t="s">
        <v>965</v>
      </c>
      <c r="D29" s="238" t="s">
        <v>310</v>
      </c>
      <c r="E29" s="239">
        <v>1.0609999999999999</v>
      </c>
      <c r="F29" s="240"/>
      <c r="G29" s="241">
        <f>ROUND(E29*F29,2)</f>
        <v>0</v>
      </c>
      <c r="H29" s="240"/>
      <c r="I29" s="241">
        <f>ROUND(E29*H29,2)</f>
        <v>0</v>
      </c>
      <c r="J29" s="240"/>
      <c r="K29" s="241">
        <f>ROUND(E29*J29,2)</f>
        <v>0</v>
      </c>
      <c r="L29" s="241">
        <v>21</v>
      </c>
      <c r="M29" s="241">
        <f>G29*(1+L29/100)</f>
        <v>0</v>
      </c>
      <c r="N29" s="239">
        <v>0</v>
      </c>
      <c r="O29" s="239">
        <f>ROUND(E29*N29,2)</f>
        <v>0</v>
      </c>
      <c r="P29" s="239">
        <v>0</v>
      </c>
      <c r="Q29" s="239">
        <f>ROUND(E29*P29,2)</f>
        <v>0</v>
      </c>
      <c r="R29" s="241"/>
      <c r="S29" s="241" t="s">
        <v>238</v>
      </c>
      <c r="T29" s="242" t="s">
        <v>216</v>
      </c>
      <c r="U29" s="221">
        <v>0</v>
      </c>
      <c r="V29" s="221">
        <f>ROUND(E29*U29,2)</f>
        <v>0</v>
      </c>
      <c r="W29" s="221"/>
      <c r="X29" s="221" t="s">
        <v>217</v>
      </c>
      <c r="Y29" s="221" t="s">
        <v>218</v>
      </c>
      <c r="Z29" s="210"/>
      <c r="AA29" s="210"/>
      <c r="AB29" s="210"/>
      <c r="AC29" s="210"/>
      <c r="AD29" s="210"/>
      <c r="AE29" s="210"/>
      <c r="AF29" s="210"/>
      <c r="AG29" s="210" t="s">
        <v>234</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2" x14ac:dyDescent="0.2">
      <c r="A30" s="217"/>
      <c r="B30" s="218"/>
      <c r="C30" s="249" t="s">
        <v>955</v>
      </c>
      <c r="D30" s="226"/>
      <c r="E30" s="227">
        <v>0.41</v>
      </c>
      <c r="F30" s="221"/>
      <c r="G30" s="221"/>
      <c r="H30" s="221"/>
      <c r="I30" s="221"/>
      <c r="J30" s="221"/>
      <c r="K30" s="221"/>
      <c r="L30" s="221"/>
      <c r="M30" s="221"/>
      <c r="N30" s="220"/>
      <c r="O30" s="220"/>
      <c r="P30" s="220"/>
      <c r="Q30" s="220"/>
      <c r="R30" s="221"/>
      <c r="S30" s="221"/>
      <c r="T30" s="221"/>
      <c r="U30" s="221"/>
      <c r="V30" s="221"/>
      <c r="W30" s="221"/>
      <c r="X30" s="221"/>
      <c r="Y30" s="221"/>
      <c r="Z30" s="210"/>
      <c r="AA30" s="210"/>
      <c r="AB30" s="210"/>
      <c r="AC30" s="210"/>
      <c r="AD30" s="210"/>
      <c r="AE30" s="210"/>
      <c r="AF30" s="210"/>
      <c r="AG30" s="210" t="s">
        <v>222</v>
      </c>
      <c r="AH30" s="210">
        <v>0</v>
      </c>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3" x14ac:dyDescent="0.2">
      <c r="A31" s="217"/>
      <c r="B31" s="218"/>
      <c r="C31" s="249" t="s">
        <v>956</v>
      </c>
      <c r="D31" s="226"/>
      <c r="E31" s="227">
        <v>0.66</v>
      </c>
      <c r="F31" s="221"/>
      <c r="G31" s="221"/>
      <c r="H31" s="221"/>
      <c r="I31" s="221"/>
      <c r="J31" s="221"/>
      <c r="K31" s="221"/>
      <c r="L31" s="221"/>
      <c r="M31" s="221"/>
      <c r="N31" s="220"/>
      <c r="O31" s="220"/>
      <c r="P31" s="220"/>
      <c r="Q31" s="220"/>
      <c r="R31" s="221"/>
      <c r="S31" s="221"/>
      <c r="T31" s="221"/>
      <c r="U31" s="221"/>
      <c r="V31" s="221"/>
      <c r="W31" s="221"/>
      <c r="X31" s="221"/>
      <c r="Y31" s="221"/>
      <c r="Z31" s="210"/>
      <c r="AA31" s="210"/>
      <c r="AB31" s="210"/>
      <c r="AC31" s="210"/>
      <c r="AD31" s="210"/>
      <c r="AE31" s="210"/>
      <c r="AF31" s="210"/>
      <c r="AG31" s="210" t="s">
        <v>222</v>
      </c>
      <c r="AH31" s="210">
        <v>0</v>
      </c>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36">
        <v>8</v>
      </c>
      <c r="B32" s="237" t="s">
        <v>571</v>
      </c>
      <c r="C32" s="247" t="s">
        <v>572</v>
      </c>
      <c r="D32" s="238" t="s">
        <v>310</v>
      </c>
      <c r="E32" s="239">
        <v>1.0609999999999999</v>
      </c>
      <c r="F32" s="240"/>
      <c r="G32" s="241">
        <f>ROUND(E32*F32,2)</f>
        <v>0</v>
      </c>
      <c r="H32" s="240"/>
      <c r="I32" s="241">
        <f>ROUND(E32*H32,2)</f>
        <v>0</v>
      </c>
      <c r="J32" s="240"/>
      <c r="K32" s="241">
        <f>ROUND(E32*J32,2)</f>
        <v>0</v>
      </c>
      <c r="L32" s="241">
        <v>21</v>
      </c>
      <c r="M32" s="241">
        <f>G32*(1+L32/100)</f>
        <v>0</v>
      </c>
      <c r="N32" s="239">
        <v>0</v>
      </c>
      <c r="O32" s="239">
        <f>ROUND(E32*N32,2)</f>
        <v>0</v>
      </c>
      <c r="P32" s="239">
        <v>0</v>
      </c>
      <c r="Q32" s="239">
        <f>ROUND(E32*P32,2)</f>
        <v>0</v>
      </c>
      <c r="R32" s="241"/>
      <c r="S32" s="241" t="s">
        <v>238</v>
      </c>
      <c r="T32" s="242" t="s">
        <v>216</v>
      </c>
      <c r="U32" s="221">
        <v>0</v>
      </c>
      <c r="V32" s="221">
        <f>ROUND(E32*U32,2)</f>
        <v>0</v>
      </c>
      <c r="W32" s="221"/>
      <c r="X32" s="221" t="s">
        <v>217</v>
      </c>
      <c r="Y32" s="221" t="s">
        <v>218</v>
      </c>
      <c r="Z32" s="210"/>
      <c r="AA32" s="210"/>
      <c r="AB32" s="210"/>
      <c r="AC32" s="210"/>
      <c r="AD32" s="210"/>
      <c r="AE32" s="210"/>
      <c r="AF32" s="210"/>
      <c r="AG32" s="210" t="s">
        <v>234</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2" x14ac:dyDescent="0.2">
      <c r="A33" s="217"/>
      <c r="B33" s="218"/>
      <c r="C33" s="248" t="s">
        <v>966</v>
      </c>
      <c r="D33" s="243"/>
      <c r="E33" s="243"/>
      <c r="F33" s="243"/>
      <c r="G33" s="243"/>
      <c r="H33" s="221"/>
      <c r="I33" s="221"/>
      <c r="J33" s="221"/>
      <c r="K33" s="221"/>
      <c r="L33" s="221"/>
      <c r="M33" s="221"/>
      <c r="N33" s="220"/>
      <c r="O33" s="220"/>
      <c r="P33" s="220"/>
      <c r="Q33" s="220"/>
      <c r="R33" s="221"/>
      <c r="S33" s="221"/>
      <c r="T33" s="221"/>
      <c r="U33" s="221"/>
      <c r="V33" s="221"/>
      <c r="W33" s="221"/>
      <c r="X33" s="221"/>
      <c r="Y33" s="221"/>
      <c r="Z33" s="210"/>
      <c r="AA33" s="210"/>
      <c r="AB33" s="210"/>
      <c r="AC33" s="210"/>
      <c r="AD33" s="210"/>
      <c r="AE33" s="210"/>
      <c r="AF33" s="210"/>
      <c r="AG33" s="210" t="s">
        <v>221</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2" x14ac:dyDescent="0.2">
      <c r="A34" s="217"/>
      <c r="B34" s="218"/>
      <c r="C34" s="249" t="s">
        <v>955</v>
      </c>
      <c r="D34" s="226"/>
      <c r="E34" s="227">
        <v>0.41</v>
      </c>
      <c r="F34" s="221"/>
      <c r="G34" s="221"/>
      <c r="H34" s="221"/>
      <c r="I34" s="221"/>
      <c r="J34" s="221"/>
      <c r="K34" s="221"/>
      <c r="L34" s="221"/>
      <c r="M34" s="221"/>
      <c r="N34" s="220"/>
      <c r="O34" s="220"/>
      <c r="P34" s="220"/>
      <c r="Q34" s="220"/>
      <c r="R34" s="221"/>
      <c r="S34" s="221"/>
      <c r="T34" s="221"/>
      <c r="U34" s="221"/>
      <c r="V34" s="221"/>
      <c r="W34" s="221"/>
      <c r="X34" s="221"/>
      <c r="Y34" s="221"/>
      <c r="Z34" s="210"/>
      <c r="AA34" s="210"/>
      <c r="AB34" s="210"/>
      <c r="AC34" s="210"/>
      <c r="AD34" s="210"/>
      <c r="AE34" s="210"/>
      <c r="AF34" s="210"/>
      <c r="AG34" s="210" t="s">
        <v>222</v>
      </c>
      <c r="AH34" s="210">
        <v>0</v>
      </c>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3" x14ac:dyDescent="0.2">
      <c r="A35" s="217"/>
      <c r="B35" s="218"/>
      <c r="C35" s="249" t="s">
        <v>956</v>
      </c>
      <c r="D35" s="226"/>
      <c r="E35" s="227">
        <v>0.66</v>
      </c>
      <c r="F35" s="221"/>
      <c r="G35" s="221"/>
      <c r="H35" s="221"/>
      <c r="I35" s="221"/>
      <c r="J35" s="221"/>
      <c r="K35" s="221"/>
      <c r="L35" s="221"/>
      <c r="M35" s="221"/>
      <c r="N35" s="220"/>
      <c r="O35" s="220"/>
      <c r="P35" s="220"/>
      <c r="Q35" s="220"/>
      <c r="R35" s="221"/>
      <c r="S35" s="221"/>
      <c r="T35" s="221"/>
      <c r="U35" s="221"/>
      <c r="V35" s="221"/>
      <c r="W35" s="221"/>
      <c r="X35" s="221"/>
      <c r="Y35" s="221"/>
      <c r="Z35" s="210"/>
      <c r="AA35" s="210"/>
      <c r="AB35" s="210"/>
      <c r="AC35" s="210"/>
      <c r="AD35" s="210"/>
      <c r="AE35" s="210"/>
      <c r="AF35" s="210"/>
      <c r="AG35" s="210" t="s">
        <v>222</v>
      </c>
      <c r="AH35" s="210">
        <v>0</v>
      </c>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x14ac:dyDescent="0.2">
      <c r="A36" s="229" t="s">
        <v>210</v>
      </c>
      <c r="B36" s="230" t="s">
        <v>99</v>
      </c>
      <c r="C36" s="246" t="s">
        <v>100</v>
      </c>
      <c r="D36" s="231"/>
      <c r="E36" s="232"/>
      <c r="F36" s="233"/>
      <c r="G36" s="233">
        <f>SUMIF(AG37:AG39,"&lt;&gt;NOR",G37:G39)</f>
        <v>0</v>
      </c>
      <c r="H36" s="233"/>
      <c r="I36" s="233">
        <f>SUM(I37:I39)</f>
        <v>0</v>
      </c>
      <c r="J36" s="233"/>
      <c r="K36" s="233">
        <f>SUM(K37:K39)</f>
        <v>0</v>
      </c>
      <c r="L36" s="233"/>
      <c r="M36" s="233">
        <f>SUM(M37:M39)</f>
        <v>0</v>
      </c>
      <c r="N36" s="232"/>
      <c r="O36" s="232">
        <f>SUM(O37:O39)</f>
        <v>1.03</v>
      </c>
      <c r="P36" s="232"/>
      <c r="Q36" s="232">
        <f>SUM(Q37:Q39)</f>
        <v>0</v>
      </c>
      <c r="R36" s="233"/>
      <c r="S36" s="233"/>
      <c r="T36" s="234"/>
      <c r="U36" s="228"/>
      <c r="V36" s="228">
        <f>SUM(V37:V39)</f>
        <v>0</v>
      </c>
      <c r="W36" s="228"/>
      <c r="X36" s="228"/>
      <c r="Y36" s="228"/>
      <c r="AG36" t="s">
        <v>211</v>
      </c>
    </row>
    <row r="37" spans="1:60" outlineLevel="1" x14ac:dyDescent="0.2">
      <c r="A37" s="236">
        <v>9</v>
      </c>
      <c r="B37" s="237" t="s">
        <v>967</v>
      </c>
      <c r="C37" s="247" t="s">
        <v>968</v>
      </c>
      <c r="D37" s="238" t="s">
        <v>310</v>
      </c>
      <c r="E37" s="239">
        <v>0.53049999999999997</v>
      </c>
      <c r="F37" s="240"/>
      <c r="G37" s="241">
        <f>ROUND(E37*F37,2)</f>
        <v>0</v>
      </c>
      <c r="H37" s="240"/>
      <c r="I37" s="241">
        <f>ROUND(E37*H37,2)</f>
        <v>0</v>
      </c>
      <c r="J37" s="240"/>
      <c r="K37" s="241">
        <f>ROUND(E37*J37,2)</f>
        <v>0</v>
      </c>
      <c r="L37" s="241">
        <v>21</v>
      </c>
      <c r="M37" s="241">
        <f>G37*(1+L37/100)</f>
        <v>0</v>
      </c>
      <c r="N37" s="239">
        <v>1.9397</v>
      </c>
      <c r="O37" s="239">
        <f>ROUND(E37*N37,2)</f>
        <v>1.03</v>
      </c>
      <c r="P37" s="239">
        <v>0</v>
      </c>
      <c r="Q37" s="239">
        <f>ROUND(E37*P37,2)</f>
        <v>0</v>
      </c>
      <c r="R37" s="241"/>
      <c r="S37" s="241" t="s">
        <v>238</v>
      </c>
      <c r="T37" s="242" t="s">
        <v>216</v>
      </c>
      <c r="U37" s="221">
        <v>0</v>
      </c>
      <c r="V37" s="221">
        <f>ROUND(E37*U37,2)</f>
        <v>0</v>
      </c>
      <c r="W37" s="221"/>
      <c r="X37" s="221" t="s">
        <v>217</v>
      </c>
      <c r="Y37" s="221" t="s">
        <v>218</v>
      </c>
      <c r="Z37" s="210"/>
      <c r="AA37" s="210"/>
      <c r="AB37" s="210"/>
      <c r="AC37" s="210"/>
      <c r="AD37" s="210"/>
      <c r="AE37" s="210"/>
      <c r="AF37" s="210"/>
      <c r="AG37" s="210" t="s">
        <v>234</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2" x14ac:dyDescent="0.2">
      <c r="A38" s="217"/>
      <c r="B38" s="218"/>
      <c r="C38" s="249" t="s">
        <v>969</v>
      </c>
      <c r="D38" s="226"/>
      <c r="E38" s="227">
        <v>0.2</v>
      </c>
      <c r="F38" s="221"/>
      <c r="G38" s="221"/>
      <c r="H38" s="221"/>
      <c r="I38" s="221"/>
      <c r="J38" s="221"/>
      <c r="K38" s="221"/>
      <c r="L38" s="221"/>
      <c r="M38" s="221"/>
      <c r="N38" s="220"/>
      <c r="O38" s="220"/>
      <c r="P38" s="220"/>
      <c r="Q38" s="220"/>
      <c r="R38" s="221"/>
      <c r="S38" s="221"/>
      <c r="T38" s="221"/>
      <c r="U38" s="221"/>
      <c r="V38" s="221"/>
      <c r="W38" s="221"/>
      <c r="X38" s="221"/>
      <c r="Y38" s="221"/>
      <c r="Z38" s="210"/>
      <c r="AA38" s="210"/>
      <c r="AB38" s="210"/>
      <c r="AC38" s="210"/>
      <c r="AD38" s="210"/>
      <c r="AE38" s="210"/>
      <c r="AF38" s="210"/>
      <c r="AG38" s="210" t="s">
        <v>222</v>
      </c>
      <c r="AH38" s="210">
        <v>0</v>
      </c>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3" x14ac:dyDescent="0.2">
      <c r="A39" s="217"/>
      <c r="B39" s="218"/>
      <c r="C39" s="249" t="s">
        <v>970</v>
      </c>
      <c r="D39" s="226"/>
      <c r="E39" s="227">
        <v>0.33</v>
      </c>
      <c r="F39" s="221"/>
      <c r="G39" s="221"/>
      <c r="H39" s="221"/>
      <c r="I39" s="221"/>
      <c r="J39" s="221"/>
      <c r="K39" s="221"/>
      <c r="L39" s="221"/>
      <c r="M39" s="221"/>
      <c r="N39" s="220"/>
      <c r="O39" s="220"/>
      <c r="P39" s="220"/>
      <c r="Q39" s="220"/>
      <c r="R39" s="221"/>
      <c r="S39" s="221"/>
      <c r="T39" s="221"/>
      <c r="U39" s="221"/>
      <c r="V39" s="221"/>
      <c r="W39" s="221"/>
      <c r="X39" s="221"/>
      <c r="Y39" s="221"/>
      <c r="Z39" s="210"/>
      <c r="AA39" s="210"/>
      <c r="AB39" s="210"/>
      <c r="AC39" s="210"/>
      <c r="AD39" s="210"/>
      <c r="AE39" s="210"/>
      <c r="AF39" s="210"/>
      <c r="AG39" s="210" t="s">
        <v>222</v>
      </c>
      <c r="AH39" s="210">
        <v>0</v>
      </c>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x14ac:dyDescent="0.2">
      <c r="A40" s="229" t="s">
        <v>210</v>
      </c>
      <c r="B40" s="230" t="s">
        <v>101</v>
      </c>
      <c r="C40" s="246" t="s">
        <v>102</v>
      </c>
      <c r="D40" s="231"/>
      <c r="E40" s="232"/>
      <c r="F40" s="233"/>
      <c r="G40" s="233">
        <f>SUMIF(AG41:AG76,"&lt;&gt;NOR",G41:G76)</f>
        <v>0</v>
      </c>
      <c r="H40" s="233"/>
      <c r="I40" s="233">
        <f>SUM(I41:I76)</f>
        <v>0</v>
      </c>
      <c r="J40" s="233"/>
      <c r="K40" s="233">
        <f>SUM(K41:K76)</f>
        <v>0</v>
      </c>
      <c r="L40" s="233"/>
      <c r="M40" s="233">
        <f>SUM(M41:M76)</f>
        <v>0</v>
      </c>
      <c r="N40" s="232"/>
      <c r="O40" s="232">
        <f>SUM(O41:O76)</f>
        <v>22.539999999999996</v>
      </c>
      <c r="P40" s="232"/>
      <c r="Q40" s="232">
        <f>SUM(Q41:Q76)</f>
        <v>0</v>
      </c>
      <c r="R40" s="233"/>
      <c r="S40" s="233"/>
      <c r="T40" s="234"/>
      <c r="U40" s="228"/>
      <c r="V40" s="228">
        <f>SUM(V41:V76)</f>
        <v>0</v>
      </c>
      <c r="W40" s="228"/>
      <c r="X40" s="228"/>
      <c r="Y40" s="228"/>
      <c r="AG40" t="s">
        <v>211</v>
      </c>
    </row>
    <row r="41" spans="1:60" outlineLevel="1" x14ac:dyDescent="0.2">
      <c r="A41" s="236">
        <v>10</v>
      </c>
      <c r="B41" s="237" t="s">
        <v>971</v>
      </c>
      <c r="C41" s="247" t="s">
        <v>972</v>
      </c>
      <c r="D41" s="238" t="s">
        <v>325</v>
      </c>
      <c r="E41" s="239">
        <v>10</v>
      </c>
      <c r="F41" s="240"/>
      <c r="G41" s="241">
        <f>ROUND(E41*F41,2)</f>
        <v>0</v>
      </c>
      <c r="H41" s="240"/>
      <c r="I41" s="241">
        <f>ROUND(E41*H41,2)</f>
        <v>0</v>
      </c>
      <c r="J41" s="240"/>
      <c r="K41" s="241">
        <f>ROUND(E41*J41,2)</f>
        <v>0</v>
      </c>
      <c r="L41" s="241">
        <v>21</v>
      </c>
      <c r="M41" s="241">
        <f>G41*(1+L41/100)</f>
        <v>0</v>
      </c>
      <c r="N41" s="239">
        <v>1.389E-2</v>
      </c>
      <c r="O41" s="239">
        <f>ROUND(E41*N41,2)</f>
        <v>0.14000000000000001</v>
      </c>
      <c r="P41" s="239">
        <v>0</v>
      </c>
      <c r="Q41" s="239">
        <f>ROUND(E41*P41,2)</f>
        <v>0</v>
      </c>
      <c r="R41" s="241"/>
      <c r="S41" s="241" t="s">
        <v>238</v>
      </c>
      <c r="T41" s="242" t="s">
        <v>216</v>
      </c>
      <c r="U41" s="221">
        <v>0</v>
      </c>
      <c r="V41" s="221">
        <f>ROUND(E41*U41,2)</f>
        <v>0</v>
      </c>
      <c r="W41" s="221"/>
      <c r="X41" s="221" t="s">
        <v>217</v>
      </c>
      <c r="Y41" s="221" t="s">
        <v>218</v>
      </c>
      <c r="Z41" s="210"/>
      <c r="AA41" s="210"/>
      <c r="AB41" s="210"/>
      <c r="AC41" s="210"/>
      <c r="AD41" s="210"/>
      <c r="AE41" s="210"/>
      <c r="AF41" s="210"/>
      <c r="AG41" s="210" t="s">
        <v>234</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2" x14ac:dyDescent="0.2">
      <c r="A42" s="217"/>
      <c r="B42" s="218"/>
      <c r="C42" s="248" t="s">
        <v>973</v>
      </c>
      <c r="D42" s="243"/>
      <c r="E42" s="243"/>
      <c r="F42" s="243"/>
      <c r="G42" s="243"/>
      <c r="H42" s="221"/>
      <c r="I42" s="221"/>
      <c r="J42" s="221"/>
      <c r="K42" s="221"/>
      <c r="L42" s="221"/>
      <c r="M42" s="221"/>
      <c r="N42" s="220"/>
      <c r="O42" s="220"/>
      <c r="P42" s="220"/>
      <c r="Q42" s="220"/>
      <c r="R42" s="221"/>
      <c r="S42" s="221"/>
      <c r="T42" s="221"/>
      <c r="U42" s="221"/>
      <c r="V42" s="221"/>
      <c r="W42" s="221"/>
      <c r="X42" s="221"/>
      <c r="Y42" s="221"/>
      <c r="Z42" s="210"/>
      <c r="AA42" s="210"/>
      <c r="AB42" s="210"/>
      <c r="AC42" s="210"/>
      <c r="AD42" s="210"/>
      <c r="AE42" s="210"/>
      <c r="AF42" s="210"/>
      <c r="AG42" s="210" t="s">
        <v>221</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2" x14ac:dyDescent="0.2">
      <c r="A43" s="217"/>
      <c r="B43" s="218"/>
      <c r="C43" s="249" t="s">
        <v>68</v>
      </c>
      <c r="D43" s="226"/>
      <c r="E43" s="227">
        <v>10</v>
      </c>
      <c r="F43" s="221"/>
      <c r="G43" s="221"/>
      <c r="H43" s="221"/>
      <c r="I43" s="221"/>
      <c r="J43" s="221"/>
      <c r="K43" s="221"/>
      <c r="L43" s="221"/>
      <c r="M43" s="221"/>
      <c r="N43" s="220"/>
      <c r="O43" s="220"/>
      <c r="P43" s="220"/>
      <c r="Q43" s="220"/>
      <c r="R43" s="221"/>
      <c r="S43" s="221"/>
      <c r="T43" s="221"/>
      <c r="U43" s="221"/>
      <c r="V43" s="221"/>
      <c r="W43" s="221"/>
      <c r="X43" s="221"/>
      <c r="Y43" s="221"/>
      <c r="Z43" s="210"/>
      <c r="AA43" s="210"/>
      <c r="AB43" s="210"/>
      <c r="AC43" s="210"/>
      <c r="AD43" s="210"/>
      <c r="AE43" s="210"/>
      <c r="AF43" s="210"/>
      <c r="AG43" s="210" t="s">
        <v>222</v>
      </c>
      <c r="AH43" s="210">
        <v>0</v>
      </c>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36">
        <v>11</v>
      </c>
      <c r="B44" s="237" t="s">
        <v>974</v>
      </c>
      <c r="C44" s="247" t="s">
        <v>975</v>
      </c>
      <c r="D44" s="238" t="s">
        <v>325</v>
      </c>
      <c r="E44" s="239">
        <v>6</v>
      </c>
      <c r="F44" s="240"/>
      <c r="G44" s="241">
        <f>ROUND(E44*F44,2)</f>
        <v>0</v>
      </c>
      <c r="H44" s="240"/>
      <c r="I44" s="241">
        <f>ROUND(E44*H44,2)</f>
        <v>0</v>
      </c>
      <c r="J44" s="240"/>
      <c r="K44" s="241">
        <f>ROUND(E44*J44,2)</f>
        <v>0</v>
      </c>
      <c r="L44" s="241">
        <v>21</v>
      </c>
      <c r="M44" s="241">
        <f>G44*(1+L44/100)</f>
        <v>0</v>
      </c>
      <c r="N44" s="239">
        <v>5.1499999999999997E-2</v>
      </c>
      <c r="O44" s="239">
        <f>ROUND(E44*N44,2)</f>
        <v>0.31</v>
      </c>
      <c r="P44" s="239">
        <v>0</v>
      </c>
      <c r="Q44" s="239">
        <f>ROUND(E44*P44,2)</f>
        <v>0</v>
      </c>
      <c r="R44" s="241"/>
      <c r="S44" s="241" t="s">
        <v>238</v>
      </c>
      <c r="T44" s="242" t="s">
        <v>216</v>
      </c>
      <c r="U44" s="221">
        <v>0</v>
      </c>
      <c r="V44" s="221">
        <f>ROUND(E44*U44,2)</f>
        <v>0</v>
      </c>
      <c r="W44" s="221"/>
      <c r="X44" s="221" t="s">
        <v>217</v>
      </c>
      <c r="Y44" s="221" t="s">
        <v>218</v>
      </c>
      <c r="Z44" s="210"/>
      <c r="AA44" s="210"/>
      <c r="AB44" s="210"/>
      <c r="AC44" s="210"/>
      <c r="AD44" s="210"/>
      <c r="AE44" s="210"/>
      <c r="AF44" s="210"/>
      <c r="AG44" s="210" t="s">
        <v>234</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2" x14ac:dyDescent="0.2">
      <c r="A45" s="217"/>
      <c r="B45" s="218"/>
      <c r="C45" s="248" t="s">
        <v>973</v>
      </c>
      <c r="D45" s="243"/>
      <c r="E45" s="243"/>
      <c r="F45" s="243"/>
      <c r="G45" s="243"/>
      <c r="H45" s="221"/>
      <c r="I45" s="221"/>
      <c r="J45" s="221"/>
      <c r="K45" s="221"/>
      <c r="L45" s="221"/>
      <c r="M45" s="221"/>
      <c r="N45" s="220"/>
      <c r="O45" s="220"/>
      <c r="P45" s="220"/>
      <c r="Q45" s="220"/>
      <c r="R45" s="221"/>
      <c r="S45" s="221"/>
      <c r="T45" s="221"/>
      <c r="U45" s="221"/>
      <c r="V45" s="221"/>
      <c r="W45" s="221"/>
      <c r="X45" s="221"/>
      <c r="Y45" s="221"/>
      <c r="Z45" s="210"/>
      <c r="AA45" s="210"/>
      <c r="AB45" s="210"/>
      <c r="AC45" s="210"/>
      <c r="AD45" s="210"/>
      <c r="AE45" s="210"/>
      <c r="AF45" s="210"/>
      <c r="AG45" s="210" t="s">
        <v>221</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2" x14ac:dyDescent="0.2">
      <c r="A46" s="217"/>
      <c r="B46" s="218"/>
      <c r="C46" s="249" t="s">
        <v>630</v>
      </c>
      <c r="D46" s="226"/>
      <c r="E46" s="227">
        <v>6</v>
      </c>
      <c r="F46" s="221"/>
      <c r="G46" s="221"/>
      <c r="H46" s="221"/>
      <c r="I46" s="221"/>
      <c r="J46" s="221"/>
      <c r="K46" s="221"/>
      <c r="L46" s="221"/>
      <c r="M46" s="221"/>
      <c r="N46" s="220"/>
      <c r="O46" s="220"/>
      <c r="P46" s="220"/>
      <c r="Q46" s="220"/>
      <c r="R46" s="221"/>
      <c r="S46" s="221"/>
      <c r="T46" s="221"/>
      <c r="U46" s="221"/>
      <c r="V46" s="221"/>
      <c r="W46" s="221"/>
      <c r="X46" s="221"/>
      <c r="Y46" s="221"/>
      <c r="Z46" s="210"/>
      <c r="AA46" s="210"/>
      <c r="AB46" s="210"/>
      <c r="AC46" s="210"/>
      <c r="AD46" s="210"/>
      <c r="AE46" s="210"/>
      <c r="AF46" s="210"/>
      <c r="AG46" s="210" t="s">
        <v>222</v>
      </c>
      <c r="AH46" s="210">
        <v>0</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36">
        <v>12</v>
      </c>
      <c r="B47" s="237" t="s">
        <v>976</v>
      </c>
      <c r="C47" s="247" t="s">
        <v>977</v>
      </c>
      <c r="D47" s="238" t="s">
        <v>297</v>
      </c>
      <c r="E47" s="239">
        <v>8.91</v>
      </c>
      <c r="F47" s="240"/>
      <c r="G47" s="241">
        <f>ROUND(E47*F47,2)</f>
        <v>0</v>
      </c>
      <c r="H47" s="240"/>
      <c r="I47" s="241">
        <f>ROUND(E47*H47,2)</f>
        <v>0</v>
      </c>
      <c r="J47" s="240"/>
      <c r="K47" s="241">
        <f>ROUND(E47*J47,2)</f>
        <v>0</v>
      </c>
      <c r="L47" s="241">
        <v>21</v>
      </c>
      <c r="M47" s="241">
        <f>G47*(1+L47/100)</f>
        <v>0</v>
      </c>
      <c r="N47" s="239">
        <v>0.59209999999999996</v>
      </c>
      <c r="O47" s="239">
        <f>ROUND(E47*N47,2)</f>
        <v>5.28</v>
      </c>
      <c r="P47" s="239">
        <v>0</v>
      </c>
      <c r="Q47" s="239">
        <f>ROUND(E47*P47,2)</f>
        <v>0</v>
      </c>
      <c r="R47" s="241"/>
      <c r="S47" s="241" t="s">
        <v>238</v>
      </c>
      <c r="T47" s="242" t="s">
        <v>216</v>
      </c>
      <c r="U47" s="221">
        <v>0</v>
      </c>
      <c r="V47" s="221">
        <f>ROUND(E47*U47,2)</f>
        <v>0</v>
      </c>
      <c r="W47" s="221"/>
      <c r="X47" s="221" t="s">
        <v>217</v>
      </c>
      <c r="Y47" s="221" t="s">
        <v>218</v>
      </c>
      <c r="Z47" s="210"/>
      <c r="AA47" s="210"/>
      <c r="AB47" s="210"/>
      <c r="AC47" s="210"/>
      <c r="AD47" s="210"/>
      <c r="AE47" s="210"/>
      <c r="AF47" s="210"/>
      <c r="AG47" s="210" t="s">
        <v>234</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2" x14ac:dyDescent="0.2">
      <c r="A48" s="217"/>
      <c r="B48" s="218"/>
      <c r="C48" s="249" t="s">
        <v>978</v>
      </c>
      <c r="D48" s="226"/>
      <c r="E48" s="227">
        <v>8.91</v>
      </c>
      <c r="F48" s="221"/>
      <c r="G48" s="221"/>
      <c r="H48" s="221"/>
      <c r="I48" s="221"/>
      <c r="J48" s="221"/>
      <c r="K48" s="221"/>
      <c r="L48" s="221"/>
      <c r="M48" s="221"/>
      <c r="N48" s="220"/>
      <c r="O48" s="220"/>
      <c r="P48" s="220"/>
      <c r="Q48" s="220"/>
      <c r="R48" s="221"/>
      <c r="S48" s="221"/>
      <c r="T48" s="221"/>
      <c r="U48" s="221"/>
      <c r="V48" s="221"/>
      <c r="W48" s="221"/>
      <c r="X48" s="221"/>
      <c r="Y48" s="221"/>
      <c r="Z48" s="210"/>
      <c r="AA48" s="210"/>
      <c r="AB48" s="210"/>
      <c r="AC48" s="210"/>
      <c r="AD48" s="210"/>
      <c r="AE48" s="210"/>
      <c r="AF48" s="210"/>
      <c r="AG48" s="210" t="s">
        <v>222</v>
      </c>
      <c r="AH48" s="210">
        <v>0</v>
      </c>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36">
        <v>13</v>
      </c>
      <c r="B49" s="237" t="s">
        <v>979</v>
      </c>
      <c r="C49" s="247" t="s">
        <v>980</v>
      </c>
      <c r="D49" s="238" t="s">
        <v>297</v>
      </c>
      <c r="E49" s="239">
        <v>9.02</v>
      </c>
      <c r="F49" s="240"/>
      <c r="G49" s="241">
        <f>ROUND(E49*F49,2)</f>
        <v>0</v>
      </c>
      <c r="H49" s="240"/>
      <c r="I49" s="241">
        <f>ROUND(E49*H49,2)</f>
        <v>0</v>
      </c>
      <c r="J49" s="240"/>
      <c r="K49" s="241">
        <f>ROUND(E49*J49,2)</f>
        <v>0</v>
      </c>
      <c r="L49" s="241">
        <v>21</v>
      </c>
      <c r="M49" s="241">
        <f>G49*(1+L49/100)</f>
        <v>0</v>
      </c>
      <c r="N49" s="239">
        <v>0.89956999999999998</v>
      </c>
      <c r="O49" s="239">
        <f>ROUND(E49*N49,2)</f>
        <v>8.11</v>
      </c>
      <c r="P49" s="239">
        <v>0</v>
      </c>
      <c r="Q49" s="239">
        <f>ROUND(E49*P49,2)</f>
        <v>0</v>
      </c>
      <c r="R49" s="241"/>
      <c r="S49" s="241" t="s">
        <v>238</v>
      </c>
      <c r="T49" s="242" t="s">
        <v>216</v>
      </c>
      <c r="U49" s="221">
        <v>0</v>
      </c>
      <c r="V49" s="221">
        <f>ROUND(E49*U49,2)</f>
        <v>0</v>
      </c>
      <c r="W49" s="221"/>
      <c r="X49" s="221" t="s">
        <v>217</v>
      </c>
      <c r="Y49" s="221" t="s">
        <v>218</v>
      </c>
      <c r="Z49" s="210"/>
      <c r="AA49" s="210"/>
      <c r="AB49" s="210"/>
      <c r="AC49" s="210"/>
      <c r="AD49" s="210"/>
      <c r="AE49" s="210"/>
      <c r="AF49" s="210"/>
      <c r="AG49" s="210" t="s">
        <v>234</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2" x14ac:dyDescent="0.2">
      <c r="A50" s="217"/>
      <c r="B50" s="218"/>
      <c r="C50" s="249" t="s">
        <v>981</v>
      </c>
      <c r="D50" s="226"/>
      <c r="E50" s="227">
        <v>9.02</v>
      </c>
      <c r="F50" s="221"/>
      <c r="G50" s="221"/>
      <c r="H50" s="221"/>
      <c r="I50" s="221"/>
      <c r="J50" s="221"/>
      <c r="K50" s="221"/>
      <c r="L50" s="221"/>
      <c r="M50" s="221"/>
      <c r="N50" s="220"/>
      <c r="O50" s="220"/>
      <c r="P50" s="220"/>
      <c r="Q50" s="220"/>
      <c r="R50" s="221"/>
      <c r="S50" s="221"/>
      <c r="T50" s="221"/>
      <c r="U50" s="221"/>
      <c r="V50" s="221"/>
      <c r="W50" s="221"/>
      <c r="X50" s="221"/>
      <c r="Y50" s="221"/>
      <c r="Z50" s="210"/>
      <c r="AA50" s="210"/>
      <c r="AB50" s="210"/>
      <c r="AC50" s="210"/>
      <c r="AD50" s="210"/>
      <c r="AE50" s="210"/>
      <c r="AF50" s="210"/>
      <c r="AG50" s="210" t="s">
        <v>222</v>
      </c>
      <c r="AH50" s="210">
        <v>0</v>
      </c>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36">
        <v>14</v>
      </c>
      <c r="B51" s="237" t="s">
        <v>982</v>
      </c>
      <c r="C51" s="247" t="s">
        <v>983</v>
      </c>
      <c r="D51" s="238" t="s">
        <v>310</v>
      </c>
      <c r="E51" s="239">
        <v>1.5</v>
      </c>
      <c r="F51" s="240"/>
      <c r="G51" s="241">
        <f>ROUND(E51*F51,2)</f>
        <v>0</v>
      </c>
      <c r="H51" s="240"/>
      <c r="I51" s="241">
        <f>ROUND(E51*H51,2)</f>
        <v>0</v>
      </c>
      <c r="J51" s="240"/>
      <c r="K51" s="241">
        <f>ROUND(E51*J51,2)</f>
        <v>0</v>
      </c>
      <c r="L51" s="241">
        <v>21</v>
      </c>
      <c r="M51" s="241">
        <f>G51*(1+L51/100)</f>
        <v>0</v>
      </c>
      <c r="N51" s="239">
        <v>2.0727000000000002</v>
      </c>
      <c r="O51" s="239">
        <f>ROUND(E51*N51,2)</f>
        <v>3.11</v>
      </c>
      <c r="P51" s="239">
        <v>0</v>
      </c>
      <c r="Q51" s="239">
        <f>ROUND(E51*P51,2)</f>
        <v>0</v>
      </c>
      <c r="R51" s="241"/>
      <c r="S51" s="241" t="s">
        <v>238</v>
      </c>
      <c r="T51" s="242" t="s">
        <v>216</v>
      </c>
      <c r="U51" s="221">
        <v>0</v>
      </c>
      <c r="V51" s="221">
        <f>ROUND(E51*U51,2)</f>
        <v>0</v>
      </c>
      <c r="W51" s="221"/>
      <c r="X51" s="221" t="s">
        <v>217</v>
      </c>
      <c r="Y51" s="221" t="s">
        <v>218</v>
      </c>
      <c r="Z51" s="210"/>
      <c r="AA51" s="210"/>
      <c r="AB51" s="210"/>
      <c r="AC51" s="210"/>
      <c r="AD51" s="210"/>
      <c r="AE51" s="210"/>
      <c r="AF51" s="210"/>
      <c r="AG51" s="210" t="s">
        <v>234</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2" x14ac:dyDescent="0.2">
      <c r="A52" s="217"/>
      <c r="B52" s="218"/>
      <c r="C52" s="248" t="s">
        <v>984</v>
      </c>
      <c r="D52" s="243"/>
      <c r="E52" s="243"/>
      <c r="F52" s="243"/>
      <c r="G52" s="243"/>
      <c r="H52" s="221"/>
      <c r="I52" s="221"/>
      <c r="J52" s="221"/>
      <c r="K52" s="221"/>
      <c r="L52" s="221"/>
      <c r="M52" s="221"/>
      <c r="N52" s="220"/>
      <c r="O52" s="220"/>
      <c r="P52" s="220"/>
      <c r="Q52" s="220"/>
      <c r="R52" s="221"/>
      <c r="S52" s="221"/>
      <c r="T52" s="221"/>
      <c r="U52" s="221"/>
      <c r="V52" s="221"/>
      <c r="W52" s="221"/>
      <c r="X52" s="221"/>
      <c r="Y52" s="221"/>
      <c r="Z52" s="210"/>
      <c r="AA52" s="210"/>
      <c r="AB52" s="210"/>
      <c r="AC52" s="210"/>
      <c r="AD52" s="210"/>
      <c r="AE52" s="210"/>
      <c r="AF52" s="210"/>
      <c r="AG52" s="210" t="s">
        <v>221</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2" x14ac:dyDescent="0.2">
      <c r="A53" s="217"/>
      <c r="B53" s="218"/>
      <c r="C53" s="249" t="s">
        <v>525</v>
      </c>
      <c r="D53" s="226"/>
      <c r="E53" s="227">
        <v>1.5</v>
      </c>
      <c r="F53" s="221"/>
      <c r="G53" s="221"/>
      <c r="H53" s="221"/>
      <c r="I53" s="221"/>
      <c r="J53" s="221"/>
      <c r="K53" s="221"/>
      <c r="L53" s="221"/>
      <c r="M53" s="221"/>
      <c r="N53" s="220"/>
      <c r="O53" s="220"/>
      <c r="P53" s="220"/>
      <c r="Q53" s="220"/>
      <c r="R53" s="221"/>
      <c r="S53" s="221"/>
      <c r="T53" s="221"/>
      <c r="U53" s="221"/>
      <c r="V53" s="221"/>
      <c r="W53" s="221"/>
      <c r="X53" s="221"/>
      <c r="Y53" s="221"/>
      <c r="Z53" s="210"/>
      <c r="AA53" s="210"/>
      <c r="AB53" s="210"/>
      <c r="AC53" s="210"/>
      <c r="AD53" s="210"/>
      <c r="AE53" s="210"/>
      <c r="AF53" s="210"/>
      <c r="AG53" s="210" t="s">
        <v>222</v>
      </c>
      <c r="AH53" s="210">
        <v>0</v>
      </c>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1" x14ac:dyDescent="0.2">
      <c r="A54" s="236">
        <v>15</v>
      </c>
      <c r="B54" s="237" t="s">
        <v>985</v>
      </c>
      <c r="C54" s="247" t="s">
        <v>986</v>
      </c>
      <c r="D54" s="238" t="s">
        <v>310</v>
      </c>
      <c r="E54" s="239">
        <v>0.20399999999999999</v>
      </c>
      <c r="F54" s="240"/>
      <c r="G54" s="241">
        <f>ROUND(E54*F54,2)</f>
        <v>0</v>
      </c>
      <c r="H54" s="240"/>
      <c r="I54" s="241">
        <f>ROUND(E54*H54,2)</f>
        <v>0</v>
      </c>
      <c r="J54" s="240"/>
      <c r="K54" s="241">
        <f>ROUND(E54*J54,2)</f>
        <v>0</v>
      </c>
      <c r="L54" s="241">
        <v>21</v>
      </c>
      <c r="M54" s="241">
        <f>G54*(1+L54/100)</f>
        <v>0</v>
      </c>
      <c r="N54" s="239">
        <v>1.7764200000000001</v>
      </c>
      <c r="O54" s="239">
        <f>ROUND(E54*N54,2)</f>
        <v>0.36</v>
      </c>
      <c r="P54" s="239">
        <v>0</v>
      </c>
      <c r="Q54" s="239">
        <f>ROUND(E54*P54,2)</f>
        <v>0</v>
      </c>
      <c r="R54" s="241"/>
      <c r="S54" s="241" t="s">
        <v>238</v>
      </c>
      <c r="T54" s="242" t="s">
        <v>216</v>
      </c>
      <c r="U54" s="221">
        <v>0</v>
      </c>
      <c r="V54" s="221">
        <f>ROUND(E54*U54,2)</f>
        <v>0</v>
      </c>
      <c r="W54" s="221"/>
      <c r="X54" s="221" t="s">
        <v>217</v>
      </c>
      <c r="Y54" s="221" t="s">
        <v>218</v>
      </c>
      <c r="Z54" s="210"/>
      <c r="AA54" s="210"/>
      <c r="AB54" s="210"/>
      <c r="AC54" s="210"/>
      <c r="AD54" s="210"/>
      <c r="AE54" s="210"/>
      <c r="AF54" s="210"/>
      <c r="AG54" s="210" t="s">
        <v>234</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2" x14ac:dyDescent="0.2">
      <c r="A55" s="217"/>
      <c r="B55" s="218"/>
      <c r="C55" s="248" t="s">
        <v>987</v>
      </c>
      <c r="D55" s="243"/>
      <c r="E55" s="243"/>
      <c r="F55" s="243"/>
      <c r="G55" s="243"/>
      <c r="H55" s="221"/>
      <c r="I55" s="221"/>
      <c r="J55" s="221"/>
      <c r="K55" s="221"/>
      <c r="L55" s="221"/>
      <c r="M55" s="221"/>
      <c r="N55" s="220"/>
      <c r="O55" s="220"/>
      <c r="P55" s="220"/>
      <c r="Q55" s="220"/>
      <c r="R55" s="221"/>
      <c r="S55" s="221"/>
      <c r="T55" s="221"/>
      <c r="U55" s="221"/>
      <c r="V55" s="221"/>
      <c r="W55" s="221"/>
      <c r="X55" s="221"/>
      <c r="Y55" s="221"/>
      <c r="Z55" s="210"/>
      <c r="AA55" s="210"/>
      <c r="AB55" s="210"/>
      <c r="AC55" s="210"/>
      <c r="AD55" s="210"/>
      <c r="AE55" s="210"/>
      <c r="AF55" s="210"/>
      <c r="AG55" s="210" t="s">
        <v>221</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2" x14ac:dyDescent="0.2">
      <c r="A56" s="217"/>
      <c r="B56" s="218"/>
      <c r="C56" s="249" t="s">
        <v>988</v>
      </c>
      <c r="D56" s="226"/>
      <c r="E56" s="227">
        <v>0.2</v>
      </c>
      <c r="F56" s="221"/>
      <c r="G56" s="221"/>
      <c r="H56" s="221"/>
      <c r="I56" s="221"/>
      <c r="J56" s="221"/>
      <c r="K56" s="221"/>
      <c r="L56" s="221"/>
      <c r="M56" s="221"/>
      <c r="N56" s="220"/>
      <c r="O56" s="220"/>
      <c r="P56" s="220"/>
      <c r="Q56" s="220"/>
      <c r="R56" s="221"/>
      <c r="S56" s="221"/>
      <c r="T56" s="221"/>
      <c r="U56" s="221"/>
      <c r="V56" s="221"/>
      <c r="W56" s="221"/>
      <c r="X56" s="221"/>
      <c r="Y56" s="221"/>
      <c r="Z56" s="210"/>
      <c r="AA56" s="210"/>
      <c r="AB56" s="210"/>
      <c r="AC56" s="210"/>
      <c r="AD56" s="210"/>
      <c r="AE56" s="210"/>
      <c r="AF56" s="210"/>
      <c r="AG56" s="210" t="s">
        <v>222</v>
      </c>
      <c r="AH56" s="210">
        <v>0</v>
      </c>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1" x14ac:dyDescent="0.2">
      <c r="A57" s="236">
        <v>16</v>
      </c>
      <c r="B57" s="237" t="s">
        <v>989</v>
      </c>
      <c r="C57" s="247" t="s">
        <v>990</v>
      </c>
      <c r="D57" s="238" t="s">
        <v>380</v>
      </c>
      <c r="E57" s="239">
        <v>1.55E-2</v>
      </c>
      <c r="F57" s="240"/>
      <c r="G57" s="241">
        <f>ROUND(E57*F57,2)</f>
        <v>0</v>
      </c>
      <c r="H57" s="240"/>
      <c r="I57" s="241">
        <f>ROUND(E57*H57,2)</f>
        <v>0</v>
      </c>
      <c r="J57" s="240"/>
      <c r="K57" s="241">
        <f>ROUND(E57*J57,2)</f>
        <v>0</v>
      </c>
      <c r="L57" s="241">
        <v>21</v>
      </c>
      <c r="M57" s="241">
        <f>G57*(1+L57/100)</f>
        <v>0</v>
      </c>
      <c r="N57" s="239">
        <v>1.09954</v>
      </c>
      <c r="O57" s="239">
        <f>ROUND(E57*N57,2)</f>
        <v>0.02</v>
      </c>
      <c r="P57" s="239">
        <v>0</v>
      </c>
      <c r="Q57" s="239">
        <f>ROUND(E57*P57,2)</f>
        <v>0</v>
      </c>
      <c r="R57" s="241"/>
      <c r="S57" s="241" t="s">
        <v>238</v>
      </c>
      <c r="T57" s="242" t="s">
        <v>216</v>
      </c>
      <c r="U57" s="221">
        <v>0</v>
      </c>
      <c r="V57" s="221">
        <f>ROUND(E57*U57,2)</f>
        <v>0</v>
      </c>
      <c r="W57" s="221"/>
      <c r="X57" s="221" t="s">
        <v>217</v>
      </c>
      <c r="Y57" s="221" t="s">
        <v>218</v>
      </c>
      <c r="Z57" s="210"/>
      <c r="AA57" s="210"/>
      <c r="AB57" s="210"/>
      <c r="AC57" s="210"/>
      <c r="AD57" s="210"/>
      <c r="AE57" s="210"/>
      <c r="AF57" s="210"/>
      <c r="AG57" s="210" t="s">
        <v>234</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2" x14ac:dyDescent="0.2">
      <c r="A58" s="217"/>
      <c r="B58" s="218"/>
      <c r="C58" s="249" t="s">
        <v>991</v>
      </c>
      <c r="D58" s="226"/>
      <c r="E58" s="227">
        <v>0.02</v>
      </c>
      <c r="F58" s="221"/>
      <c r="G58" s="221"/>
      <c r="H58" s="221"/>
      <c r="I58" s="221"/>
      <c r="J58" s="221"/>
      <c r="K58" s="221"/>
      <c r="L58" s="221"/>
      <c r="M58" s="221"/>
      <c r="N58" s="220"/>
      <c r="O58" s="220"/>
      <c r="P58" s="220"/>
      <c r="Q58" s="220"/>
      <c r="R58" s="221"/>
      <c r="S58" s="221"/>
      <c r="T58" s="221"/>
      <c r="U58" s="221"/>
      <c r="V58" s="221"/>
      <c r="W58" s="221"/>
      <c r="X58" s="221"/>
      <c r="Y58" s="221"/>
      <c r="Z58" s="210"/>
      <c r="AA58" s="210"/>
      <c r="AB58" s="210"/>
      <c r="AC58" s="210"/>
      <c r="AD58" s="210"/>
      <c r="AE58" s="210"/>
      <c r="AF58" s="210"/>
      <c r="AG58" s="210" t="s">
        <v>222</v>
      </c>
      <c r="AH58" s="210">
        <v>0</v>
      </c>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1" x14ac:dyDescent="0.2">
      <c r="A59" s="236">
        <v>17</v>
      </c>
      <c r="B59" s="237" t="s">
        <v>992</v>
      </c>
      <c r="C59" s="247" t="s">
        <v>993</v>
      </c>
      <c r="D59" s="238" t="s">
        <v>380</v>
      </c>
      <c r="E59" s="239">
        <v>0.1217</v>
      </c>
      <c r="F59" s="240"/>
      <c r="G59" s="241">
        <f>ROUND(E59*F59,2)</f>
        <v>0</v>
      </c>
      <c r="H59" s="240"/>
      <c r="I59" s="241">
        <f>ROUND(E59*H59,2)</f>
        <v>0</v>
      </c>
      <c r="J59" s="240"/>
      <c r="K59" s="241">
        <f>ROUND(E59*J59,2)</f>
        <v>0</v>
      </c>
      <c r="L59" s="241">
        <v>21</v>
      </c>
      <c r="M59" s="241">
        <f>G59*(1+L59/100)</f>
        <v>0</v>
      </c>
      <c r="N59" s="239">
        <v>1.0970899999999999</v>
      </c>
      <c r="O59" s="239">
        <f>ROUND(E59*N59,2)</f>
        <v>0.13</v>
      </c>
      <c r="P59" s="239">
        <v>0</v>
      </c>
      <c r="Q59" s="239">
        <f>ROUND(E59*P59,2)</f>
        <v>0</v>
      </c>
      <c r="R59" s="241"/>
      <c r="S59" s="241" t="s">
        <v>238</v>
      </c>
      <c r="T59" s="242" t="s">
        <v>216</v>
      </c>
      <c r="U59" s="221">
        <v>0</v>
      </c>
      <c r="V59" s="221">
        <f>ROUND(E59*U59,2)</f>
        <v>0</v>
      </c>
      <c r="W59" s="221"/>
      <c r="X59" s="221" t="s">
        <v>217</v>
      </c>
      <c r="Y59" s="221" t="s">
        <v>218</v>
      </c>
      <c r="Z59" s="210"/>
      <c r="AA59" s="210"/>
      <c r="AB59" s="210"/>
      <c r="AC59" s="210"/>
      <c r="AD59" s="210"/>
      <c r="AE59" s="210"/>
      <c r="AF59" s="210"/>
      <c r="AG59" s="210" t="s">
        <v>234</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outlineLevel="2" x14ac:dyDescent="0.2">
      <c r="A60" s="217"/>
      <c r="B60" s="218"/>
      <c r="C60" s="249" t="s">
        <v>994</v>
      </c>
      <c r="D60" s="226"/>
      <c r="E60" s="227">
        <v>0.12</v>
      </c>
      <c r="F60" s="221"/>
      <c r="G60" s="221"/>
      <c r="H60" s="221"/>
      <c r="I60" s="221"/>
      <c r="J60" s="221"/>
      <c r="K60" s="221"/>
      <c r="L60" s="221"/>
      <c r="M60" s="221"/>
      <c r="N60" s="220"/>
      <c r="O60" s="220"/>
      <c r="P60" s="220"/>
      <c r="Q60" s="220"/>
      <c r="R60" s="221"/>
      <c r="S60" s="221"/>
      <c r="T60" s="221"/>
      <c r="U60" s="221"/>
      <c r="V60" s="221"/>
      <c r="W60" s="221"/>
      <c r="X60" s="221"/>
      <c r="Y60" s="221"/>
      <c r="Z60" s="210"/>
      <c r="AA60" s="210"/>
      <c r="AB60" s="210"/>
      <c r="AC60" s="210"/>
      <c r="AD60" s="210"/>
      <c r="AE60" s="210"/>
      <c r="AF60" s="210"/>
      <c r="AG60" s="210" t="s">
        <v>222</v>
      </c>
      <c r="AH60" s="210">
        <v>0</v>
      </c>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1" x14ac:dyDescent="0.2">
      <c r="A61" s="236">
        <v>18</v>
      </c>
      <c r="B61" s="237" t="s">
        <v>995</v>
      </c>
      <c r="C61" s="247" t="s">
        <v>996</v>
      </c>
      <c r="D61" s="238" t="s">
        <v>297</v>
      </c>
      <c r="E61" s="239">
        <v>5.5025000000000004</v>
      </c>
      <c r="F61" s="240"/>
      <c r="G61" s="241">
        <f>ROUND(E61*F61,2)</f>
        <v>0</v>
      </c>
      <c r="H61" s="240"/>
      <c r="I61" s="241">
        <f>ROUND(E61*H61,2)</f>
        <v>0</v>
      </c>
      <c r="J61" s="240"/>
      <c r="K61" s="241">
        <f>ROUND(E61*J61,2)</f>
        <v>0</v>
      </c>
      <c r="L61" s="241">
        <v>21</v>
      </c>
      <c r="M61" s="241">
        <f>G61*(1+L61/100)</f>
        <v>0</v>
      </c>
      <c r="N61" s="239">
        <v>9.1350000000000001E-2</v>
      </c>
      <c r="O61" s="239">
        <f>ROUND(E61*N61,2)</f>
        <v>0.5</v>
      </c>
      <c r="P61" s="239">
        <v>0</v>
      </c>
      <c r="Q61" s="239">
        <f>ROUND(E61*P61,2)</f>
        <v>0</v>
      </c>
      <c r="R61" s="241"/>
      <c r="S61" s="241" t="s">
        <v>238</v>
      </c>
      <c r="T61" s="242" t="s">
        <v>216</v>
      </c>
      <c r="U61" s="221">
        <v>0</v>
      </c>
      <c r="V61" s="221">
        <f>ROUND(E61*U61,2)</f>
        <v>0</v>
      </c>
      <c r="W61" s="221"/>
      <c r="X61" s="221" t="s">
        <v>217</v>
      </c>
      <c r="Y61" s="221" t="s">
        <v>218</v>
      </c>
      <c r="Z61" s="210"/>
      <c r="AA61" s="210"/>
      <c r="AB61" s="210"/>
      <c r="AC61" s="210"/>
      <c r="AD61" s="210"/>
      <c r="AE61" s="210"/>
      <c r="AF61" s="210"/>
      <c r="AG61" s="210" t="s">
        <v>234</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2" x14ac:dyDescent="0.2">
      <c r="A62" s="217"/>
      <c r="B62" s="218"/>
      <c r="C62" s="249" t="s">
        <v>997</v>
      </c>
      <c r="D62" s="226"/>
      <c r="E62" s="227">
        <v>5.5</v>
      </c>
      <c r="F62" s="221"/>
      <c r="G62" s="221"/>
      <c r="H62" s="221"/>
      <c r="I62" s="221"/>
      <c r="J62" s="221"/>
      <c r="K62" s="221"/>
      <c r="L62" s="221"/>
      <c r="M62" s="221"/>
      <c r="N62" s="220"/>
      <c r="O62" s="220"/>
      <c r="P62" s="220"/>
      <c r="Q62" s="220"/>
      <c r="R62" s="221"/>
      <c r="S62" s="221"/>
      <c r="T62" s="221"/>
      <c r="U62" s="221"/>
      <c r="V62" s="221"/>
      <c r="W62" s="221"/>
      <c r="X62" s="221"/>
      <c r="Y62" s="221"/>
      <c r="Z62" s="210"/>
      <c r="AA62" s="210"/>
      <c r="AB62" s="210"/>
      <c r="AC62" s="210"/>
      <c r="AD62" s="210"/>
      <c r="AE62" s="210"/>
      <c r="AF62" s="210"/>
      <c r="AG62" s="210" t="s">
        <v>222</v>
      </c>
      <c r="AH62" s="210">
        <v>0</v>
      </c>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36">
        <v>19</v>
      </c>
      <c r="B63" s="237" t="s">
        <v>998</v>
      </c>
      <c r="C63" s="247" t="s">
        <v>999</v>
      </c>
      <c r="D63" s="238" t="s">
        <v>297</v>
      </c>
      <c r="E63" s="239">
        <v>25.83</v>
      </c>
      <c r="F63" s="240"/>
      <c r="G63" s="241">
        <f>ROUND(E63*F63,2)</f>
        <v>0</v>
      </c>
      <c r="H63" s="240"/>
      <c r="I63" s="241">
        <f>ROUND(E63*H63,2)</f>
        <v>0</v>
      </c>
      <c r="J63" s="240"/>
      <c r="K63" s="241">
        <f>ROUND(E63*J63,2)</f>
        <v>0</v>
      </c>
      <c r="L63" s="241">
        <v>21</v>
      </c>
      <c r="M63" s="241">
        <f>G63*(1+L63/100)</f>
        <v>0</v>
      </c>
      <c r="N63" s="239">
        <v>0.13719999999999999</v>
      </c>
      <c r="O63" s="239">
        <f>ROUND(E63*N63,2)</f>
        <v>3.54</v>
      </c>
      <c r="P63" s="239">
        <v>0</v>
      </c>
      <c r="Q63" s="239">
        <f>ROUND(E63*P63,2)</f>
        <v>0</v>
      </c>
      <c r="R63" s="241"/>
      <c r="S63" s="241" t="s">
        <v>238</v>
      </c>
      <c r="T63" s="242" t="s">
        <v>216</v>
      </c>
      <c r="U63" s="221">
        <v>0</v>
      </c>
      <c r="V63" s="221">
        <f>ROUND(E63*U63,2)</f>
        <v>0</v>
      </c>
      <c r="W63" s="221"/>
      <c r="X63" s="221" t="s">
        <v>217</v>
      </c>
      <c r="Y63" s="221" t="s">
        <v>218</v>
      </c>
      <c r="Z63" s="210"/>
      <c r="AA63" s="210"/>
      <c r="AB63" s="210"/>
      <c r="AC63" s="210"/>
      <c r="AD63" s="210"/>
      <c r="AE63" s="210"/>
      <c r="AF63" s="210"/>
      <c r="AG63" s="210" t="s">
        <v>234</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2" x14ac:dyDescent="0.2">
      <c r="A64" s="217"/>
      <c r="B64" s="218"/>
      <c r="C64" s="249" t="s">
        <v>1000</v>
      </c>
      <c r="D64" s="226"/>
      <c r="E64" s="227">
        <v>19.32</v>
      </c>
      <c r="F64" s="221"/>
      <c r="G64" s="221"/>
      <c r="H64" s="221"/>
      <c r="I64" s="221"/>
      <c r="J64" s="221"/>
      <c r="K64" s="221"/>
      <c r="L64" s="221"/>
      <c r="M64" s="221"/>
      <c r="N64" s="220"/>
      <c r="O64" s="220"/>
      <c r="P64" s="220"/>
      <c r="Q64" s="220"/>
      <c r="R64" s="221"/>
      <c r="S64" s="221"/>
      <c r="T64" s="221"/>
      <c r="U64" s="221"/>
      <c r="V64" s="221"/>
      <c r="W64" s="221"/>
      <c r="X64" s="221"/>
      <c r="Y64" s="221"/>
      <c r="Z64" s="210"/>
      <c r="AA64" s="210"/>
      <c r="AB64" s="210"/>
      <c r="AC64" s="210"/>
      <c r="AD64" s="210"/>
      <c r="AE64" s="210"/>
      <c r="AF64" s="210"/>
      <c r="AG64" s="210" t="s">
        <v>222</v>
      </c>
      <c r="AH64" s="210">
        <v>0</v>
      </c>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3" x14ac:dyDescent="0.2">
      <c r="A65" s="217"/>
      <c r="B65" s="218"/>
      <c r="C65" s="249" t="s">
        <v>1001</v>
      </c>
      <c r="D65" s="226"/>
      <c r="E65" s="227">
        <v>6.51</v>
      </c>
      <c r="F65" s="221"/>
      <c r="G65" s="221"/>
      <c r="H65" s="221"/>
      <c r="I65" s="221"/>
      <c r="J65" s="221"/>
      <c r="K65" s="221"/>
      <c r="L65" s="221"/>
      <c r="M65" s="221"/>
      <c r="N65" s="220"/>
      <c r="O65" s="220"/>
      <c r="P65" s="220"/>
      <c r="Q65" s="220"/>
      <c r="R65" s="221"/>
      <c r="S65" s="221"/>
      <c r="T65" s="221"/>
      <c r="U65" s="221"/>
      <c r="V65" s="221"/>
      <c r="W65" s="221"/>
      <c r="X65" s="221"/>
      <c r="Y65" s="221"/>
      <c r="Z65" s="210"/>
      <c r="AA65" s="210"/>
      <c r="AB65" s="210"/>
      <c r="AC65" s="210"/>
      <c r="AD65" s="210"/>
      <c r="AE65" s="210"/>
      <c r="AF65" s="210"/>
      <c r="AG65" s="210" t="s">
        <v>222</v>
      </c>
      <c r="AH65" s="210">
        <v>0</v>
      </c>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36">
        <v>20</v>
      </c>
      <c r="B66" s="237" t="s">
        <v>1002</v>
      </c>
      <c r="C66" s="247" t="s">
        <v>1003</v>
      </c>
      <c r="D66" s="238" t="s">
        <v>297</v>
      </c>
      <c r="E66" s="239">
        <v>0.96</v>
      </c>
      <c r="F66" s="240"/>
      <c r="G66" s="241">
        <f>ROUND(E66*F66,2)</f>
        <v>0</v>
      </c>
      <c r="H66" s="240"/>
      <c r="I66" s="241">
        <f>ROUND(E66*H66,2)</f>
        <v>0</v>
      </c>
      <c r="J66" s="240"/>
      <c r="K66" s="241">
        <f>ROUND(E66*J66,2)</f>
        <v>0</v>
      </c>
      <c r="L66" s="241">
        <v>21</v>
      </c>
      <c r="M66" s="241">
        <f>G66*(1+L66/100)</f>
        <v>0</v>
      </c>
      <c r="N66" s="239">
        <v>0.19084000000000001</v>
      </c>
      <c r="O66" s="239">
        <f>ROUND(E66*N66,2)</f>
        <v>0.18</v>
      </c>
      <c r="P66" s="239">
        <v>0</v>
      </c>
      <c r="Q66" s="239">
        <f>ROUND(E66*P66,2)</f>
        <v>0</v>
      </c>
      <c r="R66" s="241"/>
      <c r="S66" s="241" t="s">
        <v>238</v>
      </c>
      <c r="T66" s="242" t="s">
        <v>216</v>
      </c>
      <c r="U66" s="221">
        <v>0</v>
      </c>
      <c r="V66" s="221">
        <f>ROUND(E66*U66,2)</f>
        <v>0</v>
      </c>
      <c r="W66" s="221"/>
      <c r="X66" s="221" t="s">
        <v>217</v>
      </c>
      <c r="Y66" s="221" t="s">
        <v>218</v>
      </c>
      <c r="Z66" s="210"/>
      <c r="AA66" s="210"/>
      <c r="AB66" s="210"/>
      <c r="AC66" s="210"/>
      <c r="AD66" s="210"/>
      <c r="AE66" s="210"/>
      <c r="AF66" s="210"/>
      <c r="AG66" s="210" t="s">
        <v>234</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2" x14ac:dyDescent="0.2">
      <c r="A67" s="217"/>
      <c r="B67" s="218"/>
      <c r="C67" s="248" t="s">
        <v>1004</v>
      </c>
      <c r="D67" s="243"/>
      <c r="E67" s="243"/>
      <c r="F67" s="243"/>
      <c r="G67" s="243"/>
      <c r="H67" s="221"/>
      <c r="I67" s="221"/>
      <c r="J67" s="221"/>
      <c r="K67" s="221"/>
      <c r="L67" s="221"/>
      <c r="M67" s="221"/>
      <c r="N67" s="220"/>
      <c r="O67" s="220"/>
      <c r="P67" s="220"/>
      <c r="Q67" s="220"/>
      <c r="R67" s="221"/>
      <c r="S67" s="221"/>
      <c r="T67" s="221"/>
      <c r="U67" s="221"/>
      <c r="V67" s="221"/>
      <c r="W67" s="221"/>
      <c r="X67" s="221"/>
      <c r="Y67" s="221"/>
      <c r="Z67" s="210"/>
      <c r="AA67" s="210"/>
      <c r="AB67" s="210"/>
      <c r="AC67" s="210"/>
      <c r="AD67" s="210"/>
      <c r="AE67" s="210"/>
      <c r="AF67" s="210"/>
      <c r="AG67" s="210" t="s">
        <v>221</v>
      </c>
      <c r="AH67" s="210"/>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2" x14ac:dyDescent="0.2">
      <c r="A68" s="217"/>
      <c r="B68" s="218"/>
      <c r="C68" s="249" t="s">
        <v>1005</v>
      </c>
      <c r="D68" s="226"/>
      <c r="E68" s="227">
        <v>0.68</v>
      </c>
      <c r="F68" s="221"/>
      <c r="G68" s="221"/>
      <c r="H68" s="221"/>
      <c r="I68" s="221"/>
      <c r="J68" s="221"/>
      <c r="K68" s="221"/>
      <c r="L68" s="221"/>
      <c r="M68" s="221"/>
      <c r="N68" s="220"/>
      <c r="O68" s="220"/>
      <c r="P68" s="220"/>
      <c r="Q68" s="220"/>
      <c r="R68" s="221"/>
      <c r="S68" s="221"/>
      <c r="T68" s="221"/>
      <c r="U68" s="221"/>
      <c r="V68" s="221"/>
      <c r="W68" s="221"/>
      <c r="X68" s="221"/>
      <c r="Y68" s="221"/>
      <c r="Z68" s="210"/>
      <c r="AA68" s="210"/>
      <c r="AB68" s="210"/>
      <c r="AC68" s="210"/>
      <c r="AD68" s="210"/>
      <c r="AE68" s="210"/>
      <c r="AF68" s="210"/>
      <c r="AG68" s="210" t="s">
        <v>222</v>
      </c>
      <c r="AH68" s="210">
        <v>0</v>
      </c>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3" x14ac:dyDescent="0.2">
      <c r="A69" s="217"/>
      <c r="B69" s="218"/>
      <c r="C69" s="249" t="s">
        <v>1006</v>
      </c>
      <c r="D69" s="226"/>
      <c r="E69" s="227">
        <v>0.28000000000000003</v>
      </c>
      <c r="F69" s="221"/>
      <c r="G69" s="221"/>
      <c r="H69" s="221"/>
      <c r="I69" s="221"/>
      <c r="J69" s="221"/>
      <c r="K69" s="221"/>
      <c r="L69" s="221"/>
      <c r="M69" s="221"/>
      <c r="N69" s="220"/>
      <c r="O69" s="220"/>
      <c r="P69" s="220"/>
      <c r="Q69" s="220"/>
      <c r="R69" s="221"/>
      <c r="S69" s="221"/>
      <c r="T69" s="221"/>
      <c r="U69" s="221"/>
      <c r="V69" s="221"/>
      <c r="W69" s="221"/>
      <c r="X69" s="221"/>
      <c r="Y69" s="221"/>
      <c r="Z69" s="210"/>
      <c r="AA69" s="210"/>
      <c r="AB69" s="210"/>
      <c r="AC69" s="210"/>
      <c r="AD69" s="210"/>
      <c r="AE69" s="210"/>
      <c r="AF69" s="210"/>
      <c r="AG69" s="210" t="s">
        <v>222</v>
      </c>
      <c r="AH69" s="210">
        <v>0</v>
      </c>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1" x14ac:dyDescent="0.2">
      <c r="A70" s="236">
        <v>21</v>
      </c>
      <c r="B70" s="237" t="s">
        <v>1007</v>
      </c>
      <c r="C70" s="247" t="s">
        <v>1008</v>
      </c>
      <c r="D70" s="238" t="s">
        <v>297</v>
      </c>
      <c r="E70" s="239">
        <v>2.76</v>
      </c>
      <c r="F70" s="240"/>
      <c r="G70" s="241">
        <f>ROUND(E70*F70,2)</f>
        <v>0</v>
      </c>
      <c r="H70" s="240"/>
      <c r="I70" s="241">
        <f>ROUND(E70*H70,2)</f>
        <v>0</v>
      </c>
      <c r="J70" s="240"/>
      <c r="K70" s="241">
        <f>ROUND(E70*J70,2)</f>
        <v>0</v>
      </c>
      <c r="L70" s="241">
        <v>21</v>
      </c>
      <c r="M70" s="241">
        <f>G70*(1+L70/100)</f>
        <v>0</v>
      </c>
      <c r="N70" s="239">
        <v>0.29559999999999997</v>
      </c>
      <c r="O70" s="239">
        <f>ROUND(E70*N70,2)</f>
        <v>0.82</v>
      </c>
      <c r="P70" s="239">
        <v>0</v>
      </c>
      <c r="Q70" s="239">
        <f>ROUND(E70*P70,2)</f>
        <v>0</v>
      </c>
      <c r="R70" s="241"/>
      <c r="S70" s="241" t="s">
        <v>238</v>
      </c>
      <c r="T70" s="242" t="s">
        <v>216</v>
      </c>
      <c r="U70" s="221">
        <v>0</v>
      </c>
      <c r="V70" s="221">
        <f>ROUND(E70*U70,2)</f>
        <v>0</v>
      </c>
      <c r="W70" s="221"/>
      <c r="X70" s="221" t="s">
        <v>217</v>
      </c>
      <c r="Y70" s="221" t="s">
        <v>218</v>
      </c>
      <c r="Z70" s="210"/>
      <c r="AA70" s="210"/>
      <c r="AB70" s="210"/>
      <c r="AC70" s="210"/>
      <c r="AD70" s="210"/>
      <c r="AE70" s="210"/>
      <c r="AF70" s="210"/>
      <c r="AG70" s="210" t="s">
        <v>234</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2" x14ac:dyDescent="0.2">
      <c r="A71" s="217"/>
      <c r="B71" s="218"/>
      <c r="C71" s="248" t="s">
        <v>1009</v>
      </c>
      <c r="D71" s="243"/>
      <c r="E71" s="243"/>
      <c r="F71" s="243"/>
      <c r="G71" s="243"/>
      <c r="H71" s="221"/>
      <c r="I71" s="221"/>
      <c r="J71" s="221"/>
      <c r="K71" s="221"/>
      <c r="L71" s="221"/>
      <c r="M71" s="221"/>
      <c r="N71" s="220"/>
      <c r="O71" s="220"/>
      <c r="P71" s="220"/>
      <c r="Q71" s="220"/>
      <c r="R71" s="221"/>
      <c r="S71" s="221"/>
      <c r="T71" s="221"/>
      <c r="U71" s="221"/>
      <c r="V71" s="221"/>
      <c r="W71" s="221"/>
      <c r="X71" s="221"/>
      <c r="Y71" s="221"/>
      <c r="Z71" s="210"/>
      <c r="AA71" s="210"/>
      <c r="AB71" s="210"/>
      <c r="AC71" s="210"/>
      <c r="AD71" s="210"/>
      <c r="AE71" s="210"/>
      <c r="AF71" s="210"/>
      <c r="AG71" s="210" t="s">
        <v>221</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2" x14ac:dyDescent="0.2">
      <c r="A72" s="217"/>
      <c r="B72" s="218"/>
      <c r="C72" s="249" t="s">
        <v>1010</v>
      </c>
      <c r="D72" s="226"/>
      <c r="E72" s="227">
        <v>1.61</v>
      </c>
      <c r="F72" s="221"/>
      <c r="G72" s="221"/>
      <c r="H72" s="221"/>
      <c r="I72" s="221"/>
      <c r="J72" s="221"/>
      <c r="K72" s="221"/>
      <c r="L72" s="221"/>
      <c r="M72" s="221"/>
      <c r="N72" s="220"/>
      <c r="O72" s="220"/>
      <c r="P72" s="220"/>
      <c r="Q72" s="220"/>
      <c r="R72" s="221"/>
      <c r="S72" s="221"/>
      <c r="T72" s="221"/>
      <c r="U72" s="221"/>
      <c r="V72" s="221"/>
      <c r="W72" s="221"/>
      <c r="X72" s="221"/>
      <c r="Y72" s="221"/>
      <c r="Z72" s="210"/>
      <c r="AA72" s="210"/>
      <c r="AB72" s="210"/>
      <c r="AC72" s="210"/>
      <c r="AD72" s="210"/>
      <c r="AE72" s="210"/>
      <c r="AF72" s="210"/>
      <c r="AG72" s="210" t="s">
        <v>222</v>
      </c>
      <c r="AH72" s="210">
        <v>0</v>
      </c>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3" x14ac:dyDescent="0.2">
      <c r="A73" s="217"/>
      <c r="B73" s="218"/>
      <c r="C73" s="249" t="s">
        <v>1011</v>
      </c>
      <c r="D73" s="226"/>
      <c r="E73" s="227">
        <v>1.1499999999999999</v>
      </c>
      <c r="F73" s="221"/>
      <c r="G73" s="221"/>
      <c r="H73" s="221"/>
      <c r="I73" s="221"/>
      <c r="J73" s="221"/>
      <c r="K73" s="221"/>
      <c r="L73" s="221"/>
      <c r="M73" s="221"/>
      <c r="N73" s="220"/>
      <c r="O73" s="220"/>
      <c r="P73" s="220"/>
      <c r="Q73" s="220"/>
      <c r="R73" s="221"/>
      <c r="S73" s="221"/>
      <c r="T73" s="221"/>
      <c r="U73" s="221"/>
      <c r="V73" s="221"/>
      <c r="W73" s="221"/>
      <c r="X73" s="221"/>
      <c r="Y73" s="221"/>
      <c r="Z73" s="210"/>
      <c r="AA73" s="210"/>
      <c r="AB73" s="210"/>
      <c r="AC73" s="210"/>
      <c r="AD73" s="210"/>
      <c r="AE73" s="210"/>
      <c r="AF73" s="210"/>
      <c r="AG73" s="210" t="s">
        <v>222</v>
      </c>
      <c r="AH73" s="210">
        <v>0</v>
      </c>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36">
        <v>22</v>
      </c>
      <c r="B74" s="237" t="s">
        <v>1012</v>
      </c>
      <c r="C74" s="247" t="s">
        <v>1013</v>
      </c>
      <c r="D74" s="238" t="s">
        <v>325</v>
      </c>
      <c r="E74" s="239">
        <v>4</v>
      </c>
      <c r="F74" s="240"/>
      <c r="G74" s="241">
        <f>ROUND(E74*F74,2)</f>
        <v>0</v>
      </c>
      <c r="H74" s="240"/>
      <c r="I74" s="241">
        <f>ROUND(E74*H74,2)</f>
        <v>0</v>
      </c>
      <c r="J74" s="240"/>
      <c r="K74" s="241">
        <f>ROUND(E74*J74,2)</f>
        <v>0</v>
      </c>
      <c r="L74" s="241">
        <v>21</v>
      </c>
      <c r="M74" s="241">
        <f>G74*(1+L74/100)</f>
        <v>0</v>
      </c>
      <c r="N74" s="239">
        <v>9.7699999999999992E-3</v>
      </c>
      <c r="O74" s="239">
        <f>ROUND(E74*N74,2)</f>
        <v>0.04</v>
      </c>
      <c r="P74" s="239">
        <v>0</v>
      </c>
      <c r="Q74" s="239">
        <f>ROUND(E74*P74,2)</f>
        <v>0</v>
      </c>
      <c r="R74" s="241"/>
      <c r="S74" s="241" t="s">
        <v>215</v>
      </c>
      <c r="T74" s="242" t="s">
        <v>216</v>
      </c>
      <c r="U74" s="221">
        <v>0</v>
      </c>
      <c r="V74" s="221">
        <f>ROUND(E74*U74,2)</f>
        <v>0</v>
      </c>
      <c r="W74" s="221"/>
      <c r="X74" s="221" t="s">
        <v>217</v>
      </c>
      <c r="Y74" s="221" t="s">
        <v>218</v>
      </c>
      <c r="Z74" s="210"/>
      <c r="AA74" s="210"/>
      <c r="AB74" s="210"/>
      <c r="AC74" s="210"/>
      <c r="AD74" s="210"/>
      <c r="AE74" s="210"/>
      <c r="AF74" s="210"/>
      <c r="AG74" s="210" t="s">
        <v>219</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2" x14ac:dyDescent="0.2">
      <c r="A75" s="217"/>
      <c r="B75" s="218"/>
      <c r="C75" s="248" t="s">
        <v>1014</v>
      </c>
      <c r="D75" s="243"/>
      <c r="E75" s="243"/>
      <c r="F75" s="243"/>
      <c r="G75" s="243"/>
      <c r="H75" s="221"/>
      <c r="I75" s="221"/>
      <c r="J75" s="221"/>
      <c r="K75" s="221"/>
      <c r="L75" s="221"/>
      <c r="M75" s="221"/>
      <c r="N75" s="220"/>
      <c r="O75" s="220"/>
      <c r="P75" s="220"/>
      <c r="Q75" s="220"/>
      <c r="R75" s="221"/>
      <c r="S75" s="221"/>
      <c r="T75" s="221"/>
      <c r="U75" s="221"/>
      <c r="V75" s="221"/>
      <c r="W75" s="221"/>
      <c r="X75" s="221"/>
      <c r="Y75" s="221"/>
      <c r="Z75" s="210"/>
      <c r="AA75" s="210"/>
      <c r="AB75" s="210"/>
      <c r="AC75" s="210"/>
      <c r="AD75" s="210"/>
      <c r="AE75" s="210"/>
      <c r="AF75" s="210"/>
      <c r="AG75" s="210" t="s">
        <v>221</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2" x14ac:dyDescent="0.2">
      <c r="A76" s="217"/>
      <c r="B76" s="218"/>
      <c r="C76" s="249" t="s">
        <v>103</v>
      </c>
      <c r="D76" s="226"/>
      <c r="E76" s="227">
        <v>4</v>
      </c>
      <c r="F76" s="221"/>
      <c r="G76" s="221"/>
      <c r="H76" s="221"/>
      <c r="I76" s="221"/>
      <c r="J76" s="221"/>
      <c r="K76" s="221"/>
      <c r="L76" s="221"/>
      <c r="M76" s="221"/>
      <c r="N76" s="220"/>
      <c r="O76" s="220"/>
      <c r="P76" s="220"/>
      <c r="Q76" s="220"/>
      <c r="R76" s="221"/>
      <c r="S76" s="221"/>
      <c r="T76" s="221"/>
      <c r="U76" s="221"/>
      <c r="V76" s="221"/>
      <c r="W76" s="221"/>
      <c r="X76" s="221"/>
      <c r="Y76" s="221"/>
      <c r="Z76" s="210"/>
      <c r="AA76" s="210"/>
      <c r="AB76" s="210"/>
      <c r="AC76" s="210"/>
      <c r="AD76" s="210"/>
      <c r="AE76" s="210"/>
      <c r="AF76" s="210"/>
      <c r="AG76" s="210" t="s">
        <v>222</v>
      </c>
      <c r="AH76" s="210">
        <v>0</v>
      </c>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x14ac:dyDescent="0.2">
      <c r="A77" s="229" t="s">
        <v>210</v>
      </c>
      <c r="B77" s="230" t="s">
        <v>103</v>
      </c>
      <c r="C77" s="246" t="s">
        <v>104</v>
      </c>
      <c r="D77" s="231"/>
      <c r="E77" s="232"/>
      <c r="F77" s="233"/>
      <c r="G77" s="233">
        <f>SUMIF(AG78:AG109,"&lt;&gt;NOR",G78:G109)</f>
        <v>0</v>
      </c>
      <c r="H77" s="233"/>
      <c r="I77" s="233">
        <f>SUM(I78:I109)</f>
        <v>0</v>
      </c>
      <c r="J77" s="233"/>
      <c r="K77" s="233">
        <f>SUM(K78:K109)</f>
        <v>0</v>
      </c>
      <c r="L77" s="233"/>
      <c r="M77" s="233">
        <f>SUM(M78:M109)</f>
        <v>0</v>
      </c>
      <c r="N77" s="232"/>
      <c r="O77" s="232">
        <f>SUM(O78:O109)</f>
        <v>6.9399999999999995</v>
      </c>
      <c r="P77" s="232"/>
      <c r="Q77" s="232">
        <f>SUM(Q78:Q109)</f>
        <v>0</v>
      </c>
      <c r="R77" s="233"/>
      <c r="S77" s="233"/>
      <c r="T77" s="234"/>
      <c r="U77" s="228"/>
      <c r="V77" s="228">
        <f>SUM(V78:V109)</f>
        <v>0</v>
      </c>
      <c r="W77" s="228"/>
      <c r="X77" s="228"/>
      <c r="Y77" s="228"/>
      <c r="AG77" t="s">
        <v>211</v>
      </c>
    </row>
    <row r="78" spans="1:60" outlineLevel="1" x14ac:dyDescent="0.2">
      <c r="A78" s="236">
        <v>23</v>
      </c>
      <c r="B78" s="237" t="s">
        <v>1015</v>
      </c>
      <c r="C78" s="247" t="s">
        <v>1016</v>
      </c>
      <c r="D78" s="238" t="s">
        <v>325</v>
      </c>
      <c r="E78" s="239">
        <v>21</v>
      </c>
      <c r="F78" s="240"/>
      <c r="G78" s="241">
        <f>ROUND(E78*F78,2)</f>
        <v>0</v>
      </c>
      <c r="H78" s="240"/>
      <c r="I78" s="241">
        <f>ROUND(E78*H78,2)</f>
        <v>0</v>
      </c>
      <c r="J78" s="240"/>
      <c r="K78" s="241">
        <f>ROUND(E78*J78,2)</f>
        <v>0</v>
      </c>
      <c r="L78" s="241">
        <v>21</v>
      </c>
      <c r="M78" s="241">
        <f>G78*(1+L78/100)</f>
        <v>0</v>
      </c>
      <c r="N78" s="239">
        <v>9.6659999999999996E-2</v>
      </c>
      <c r="O78" s="239">
        <f>ROUND(E78*N78,2)</f>
        <v>2.0299999999999998</v>
      </c>
      <c r="P78" s="239">
        <v>0</v>
      </c>
      <c r="Q78" s="239">
        <f>ROUND(E78*P78,2)</f>
        <v>0</v>
      </c>
      <c r="R78" s="241"/>
      <c r="S78" s="241" t="s">
        <v>238</v>
      </c>
      <c r="T78" s="242" t="s">
        <v>216</v>
      </c>
      <c r="U78" s="221">
        <v>0</v>
      </c>
      <c r="V78" s="221">
        <f>ROUND(E78*U78,2)</f>
        <v>0</v>
      </c>
      <c r="W78" s="221"/>
      <c r="X78" s="221" t="s">
        <v>217</v>
      </c>
      <c r="Y78" s="221" t="s">
        <v>218</v>
      </c>
      <c r="Z78" s="210"/>
      <c r="AA78" s="210"/>
      <c r="AB78" s="210"/>
      <c r="AC78" s="210"/>
      <c r="AD78" s="210"/>
      <c r="AE78" s="210"/>
      <c r="AF78" s="210"/>
      <c r="AG78" s="210" t="s">
        <v>234</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2" x14ac:dyDescent="0.2">
      <c r="A79" s="217"/>
      <c r="B79" s="218"/>
      <c r="C79" s="249" t="s">
        <v>1017</v>
      </c>
      <c r="D79" s="226"/>
      <c r="E79" s="227">
        <v>21</v>
      </c>
      <c r="F79" s="221"/>
      <c r="G79" s="221"/>
      <c r="H79" s="221"/>
      <c r="I79" s="221"/>
      <c r="J79" s="221"/>
      <c r="K79" s="221"/>
      <c r="L79" s="221"/>
      <c r="M79" s="221"/>
      <c r="N79" s="220"/>
      <c r="O79" s="220"/>
      <c r="P79" s="220"/>
      <c r="Q79" s="220"/>
      <c r="R79" s="221"/>
      <c r="S79" s="221"/>
      <c r="T79" s="221"/>
      <c r="U79" s="221"/>
      <c r="V79" s="221"/>
      <c r="W79" s="221"/>
      <c r="X79" s="221"/>
      <c r="Y79" s="221"/>
      <c r="Z79" s="210"/>
      <c r="AA79" s="210"/>
      <c r="AB79" s="210"/>
      <c r="AC79" s="210"/>
      <c r="AD79" s="210"/>
      <c r="AE79" s="210"/>
      <c r="AF79" s="210"/>
      <c r="AG79" s="210" t="s">
        <v>222</v>
      </c>
      <c r="AH79" s="210">
        <v>0</v>
      </c>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1" x14ac:dyDescent="0.2">
      <c r="A80" s="236">
        <v>24</v>
      </c>
      <c r="B80" s="237" t="s">
        <v>1018</v>
      </c>
      <c r="C80" s="247" t="s">
        <v>1019</v>
      </c>
      <c r="D80" s="238" t="s">
        <v>310</v>
      </c>
      <c r="E80" s="239">
        <v>1.71</v>
      </c>
      <c r="F80" s="240"/>
      <c r="G80" s="241">
        <f>ROUND(E80*F80,2)</f>
        <v>0</v>
      </c>
      <c r="H80" s="240"/>
      <c r="I80" s="241">
        <f>ROUND(E80*H80,2)</f>
        <v>0</v>
      </c>
      <c r="J80" s="240"/>
      <c r="K80" s="241">
        <f>ROUND(E80*J80,2)</f>
        <v>0</v>
      </c>
      <c r="L80" s="241">
        <v>21</v>
      </c>
      <c r="M80" s="241">
        <f>G80*(1+L80/100)</f>
        <v>0</v>
      </c>
      <c r="N80" s="239">
        <v>2.5251399999999999</v>
      </c>
      <c r="O80" s="239">
        <f>ROUND(E80*N80,2)</f>
        <v>4.32</v>
      </c>
      <c r="P80" s="239">
        <v>0</v>
      </c>
      <c r="Q80" s="239">
        <f>ROUND(E80*P80,2)</f>
        <v>0</v>
      </c>
      <c r="R80" s="241"/>
      <c r="S80" s="241" t="s">
        <v>238</v>
      </c>
      <c r="T80" s="242" t="s">
        <v>216</v>
      </c>
      <c r="U80" s="221">
        <v>0</v>
      </c>
      <c r="V80" s="221">
        <f>ROUND(E80*U80,2)</f>
        <v>0</v>
      </c>
      <c r="W80" s="221"/>
      <c r="X80" s="221" t="s">
        <v>217</v>
      </c>
      <c r="Y80" s="221" t="s">
        <v>218</v>
      </c>
      <c r="Z80" s="210"/>
      <c r="AA80" s="210"/>
      <c r="AB80" s="210"/>
      <c r="AC80" s="210"/>
      <c r="AD80" s="210"/>
      <c r="AE80" s="210"/>
      <c r="AF80" s="210"/>
      <c r="AG80" s="210" t="s">
        <v>234</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2" x14ac:dyDescent="0.2">
      <c r="A81" s="217"/>
      <c r="B81" s="218"/>
      <c r="C81" s="249" t="s">
        <v>1020</v>
      </c>
      <c r="D81" s="226"/>
      <c r="E81" s="227">
        <v>1.71</v>
      </c>
      <c r="F81" s="221"/>
      <c r="G81" s="221"/>
      <c r="H81" s="221"/>
      <c r="I81" s="221"/>
      <c r="J81" s="221"/>
      <c r="K81" s="221"/>
      <c r="L81" s="221"/>
      <c r="M81" s="221"/>
      <c r="N81" s="220"/>
      <c r="O81" s="220"/>
      <c r="P81" s="220"/>
      <c r="Q81" s="220"/>
      <c r="R81" s="221"/>
      <c r="S81" s="221"/>
      <c r="T81" s="221"/>
      <c r="U81" s="221"/>
      <c r="V81" s="221"/>
      <c r="W81" s="221"/>
      <c r="X81" s="221"/>
      <c r="Y81" s="221"/>
      <c r="Z81" s="210"/>
      <c r="AA81" s="210"/>
      <c r="AB81" s="210"/>
      <c r="AC81" s="210"/>
      <c r="AD81" s="210"/>
      <c r="AE81" s="210"/>
      <c r="AF81" s="210"/>
      <c r="AG81" s="210" t="s">
        <v>222</v>
      </c>
      <c r="AH81" s="210">
        <v>0</v>
      </c>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1" x14ac:dyDescent="0.2">
      <c r="A82" s="236">
        <v>25</v>
      </c>
      <c r="B82" s="237" t="s">
        <v>639</v>
      </c>
      <c r="C82" s="247" t="s">
        <v>640</v>
      </c>
      <c r="D82" s="238" t="s">
        <v>297</v>
      </c>
      <c r="E82" s="239">
        <v>1.6</v>
      </c>
      <c r="F82" s="240"/>
      <c r="G82" s="241">
        <f>ROUND(E82*F82,2)</f>
        <v>0</v>
      </c>
      <c r="H82" s="240"/>
      <c r="I82" s="241">
        <f>ROUND(E82*H82,2)</f>
        <v>0</v>
      </c>
      <c r="J82" s="240"/>
      <c r="K82" s="241">
        <f>ROUND(E82*J82,2)</f>
        <v>0</v>
      </c>
      <c r="L82" s="241">
        <v>21</v>
      </c>
      <c r="M82" s="241">
        <f>G82*(1+L82/100)</f>
        <v>0</v>
      </c>
      <c r="N82" s="239">
        <v>3.637E-2</v>
      </c>
      <c r="O82" s="239">
        <f>ROUND(E82*N82,2)</f>
        <v>0.06</v>
      </c>
      <c r="P82" s="239">
        <v>0</v>
      </c>
      <c r="Q82" s="239">
        <f>ROUND(E82*P82,2)</f>
        <v>0</v>
      </c>
      <c r="R82" s="241"/>
      <c r="S82" s="241" t="s">
        <v>238</v>
      </c>
      <c r="T82" s="242" t="s">
        <v>216</v>
      </c>
      <c r="U82" s="221">
        <v>0</v>
      </c>
      <c r="V82" s="221">
        <f>ROUND(E82*U82,2)</f>
        <v>0</v>
      </c>
      <c r="W82" s="221"/>
      <c r="X82" s="221" t="s">
        <v>217</v>
      </c>
      <c r="Y82" s="221" t="s">
        <v>218</v>
      </c>
      <c r="Z82" s="210"/>
      <c r="AA82" s="210"/>
      <c r="AB82" s="210"/>
      <c r="AC82" s="210"/>
      <c r="AD82" s="210"/>
      <c r="AE82" s="210"/>
      <c r="AF82" s="210"/>
      <c r="AG82" s="210" t="s">
        <v>234</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2" x14ac:dyDescent="0.2">
      <c r="A83" s="217"/>
      <c r="B83" s="218"/>
      <c r="C83" s="248" t="s">
        <v>1021</v>
      </c>
      <c r="D83" s="243"/>
      <c r="E83" s="243"/>
      <c r="F83" s="243"/>
      <c r="G83" s="243"/>
      <c r="H83" s="221"/>
      <c r="I83" s="221"/>
      <c r="J83" s="221"/>
      <c r="K83" s="221"/>
      <c r="L83" s="221"/>
      <c r="M83" s="221"/>
      <c r="N83" s="220"/>
      <c r="O83" s="220"/>
      <c r="P83" s="220"/>
      <c r="Q83" s="220"/>
      <c r="R83" s="221"/>
      <c r="S83" s="221"/>
      <c r="T83" s="221"/>
      <c r="U83" s="221"/>
      <c r="V83" s="221"/>
      <c r="W83" s="221"/>
      <c r="X83" s="221"/>
      <c r="Y83" s="221"/>
      <c r="Z83" s="210"/>
      <c r="AA83" s="210"/>
      <c r="AB83" s="210"/>
      <c r="AC83" s="210"/>
      <c r="AD83" s="210"/>
      <c r="AE83" s="210"/>
      <c r="AF83" s="210"/>
      <c r="AG83" s="210" t="s">
        <v>221</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2" x14ac:dyDescent="0.2">
      <c r="A84" s="217"/>
      <c r="B84" s="218"/>
      <c r="C84" s="249" t="s">
        <v>1022</v>
      </c>
      <c r="D84" s="226"/>
      <c r="E84" s="227">
        <v>1.6</v>
      </c>
      <c r="F84" s="221"/>
      <c r="G84" s="221"/>
      <c r="H84" s="221"/>
      <c r="I84" s="221"/>
      <c r="J84" s="221"/>
      <c r="K84" s="221"/>
      <c r="L84" s="221"/>
      <c r="M84" s="221"/>
      <c r="N84" s="220"/>
      <c r="O84" s="220"/>
      <c r="P84" s="220"/>
      <c r="Q84" s="220"/>
      <c r="R84" s="221"/>
      <c r="S84" s="221"/>
      <c r="T84" s="221"/>
      <c r="U84" s="221"/>
      <c r="V84" s="221"/>
      <c r="W84" s="221"/>
      <c r="X84" s="221"/>
      <c r="Y84" s="221"/>
      <c r="Z84" s="210"/>
      <c r="AA84" s="210"/>
      <c r="AB84" s="210"/>
      <c r="AC84" s="210"/>
      <c r="AD84" s="210"/>
      <c r="AE84" s="210"/>
      <c r="AF84" s="210"/>
      <c r="AG84" s="210" t="s">
        <v>222</v>
      </c>
      <c r="AH84" s="210">
        <v>0</v>
      </c>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1" x14ac:dyDescent="0.2">
      <c r="A85" s="236">
        <v>26</v>
      </c>
      <c r="B85" s="237" t="s">
        <v>643</v>
      </c>
      <c r="C85" s="247" t="s">
        <v>644</v>
      </c>
      <c r="D85" s="238" t="s">
        <v>297</v>
      </c>
      <c r="E85" s="239">
        <v>1.6</v>
      </c>
      <c r="F85" s="240"/>
      <c r="G85" s="241">
        <f>ROUND(E85*F85,2)</f>
        <v>0</v>
      </c>
      <c r="H85" s="240"/>
      <c r="I85" s="241">
        <f>ROUND(E85*H85,2)</f>
        <v>0</v>
      </c>
      <c r="J85" s="240"/>
      <c r="K85" s="241">
        <f>ROUND(E85*J85,2)</f>
        <v>0</v>
      </c>
      <c r="L85" s="241">
        <v>21</v>
      </c>
      <c r="M85" s="241">
        <f>G85*(1+L85/100)</f>
        <v>0</v>
      </c>
      <c r="N85" s="239">
        <v>0</v>
      </c>
      <c r="O85" s="239">
        <f>ROUND(E85*N85,2)</f>
        <v>0</v>
      </c>
      <c r="P85" s="239">
        <v>0</v>
      </c>
      <c r="Q85" s="239">
        <f>ROUND(E85*P85,2)</f>
        <v>0</v>
      </c>
      <c r="R85" s="241"/>
      <c r="S85" s="241" t="s">
        <v>238</v>
      </c>
      <c r="T85" s="242" t="s">
        <v>216</v>
      </c>
      <c r="U85" s="221">
        <v>0</v>
      </c>
      <c r="V85" s="221">
        <f>ROUND(E85*U85,2)</f>
        <v>0</v>
      </c>
      <c r="W85" s="221"/>
      <c r="X85" s="221" t="s">
        <v>217</v>
      </c>
      <c r="Y85" s="221" t="s">
        <v>218</v>
      </c>
      <c r="Z85" s="210"/>
      <c r="AA85" s="210"/>
      <c r="AB85" s="210"/>
      <c r="AC85" s="210"/>
      <c r="AD85" s="210"/>
      <c r="AE85" s="210"/>
      <c r="AF85" s="210"/>
      <c r="AG85" s="210" t="s">
        <v>234</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2" x14ac:dyDescent="0.2">
      <c r="A86" s="217"/>
      <c r="B86" s="218"/>
      <c r="C86" s="249" t="s">
        <v>1022</v>
      </c>
      <c r="D86" s="226"/>
      <c r="E86" s="227">
        <v>1.6</v>
      </c>
      <c r="F86" s="221"/>
      <c r="G86" s="221"/>
      <c r="H86" s="221"/>
      <c r="I86" s="221"/>
      <c r="J86" s="221"/>
      <c r="K86" s="221"/>
      <c r="L86" s="221"/>
      <c r="M86" s="221"/>
      <c r="N86" s="220"/>
      <c r="O86" s="220"/>
      <c r="P86" s="220"/>
      <c r="Q86" s="220"/>
      <c r="R86" s="221"/>
      <c r="S86" s="221"/>
      <c r="T86" s="221"/>
      <c r="U86" s="221"/>
      <c r="V86" s="221"/>
      <c r="W86" s="221"/>
      <c r="X86" s="221"/>
      <c r="Y86" s="221"/>
      <c r="Z86" s="210"/>
      <c r="AA86" s="210"/>
      <c r="AB86" s="210"/>
      <c r="AC86" s="210"/>
      <c r="AD86" s="210"/>
      <c r="AE86" s="210"/>
      <c r="AF86" s="210"/>
      <c r="AG86" s="210" t="s">
        <v>222</v>
      </c>
      <c r="AH86" s="210">
        <v>0</v>
      </c>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1" x14ac:dyDescent="0.2">
      <c r="A87" s="236">
        <v>27</v>
      </c>
      <c r="B87" s="237" t="s">
        <v>645</v>
      </c>
      <c r="C87" s="247" t="s">
        <v>646</v>
      </c>
      <c r="D87" s="238" t="s">
        <v>297</v>
      </c>
      <c r="E87" s="239">
        <v>6</v>
      </c>
      <c r="F87" s="240"/>
      <c r="G87" s="241">
        <f>ROUND(E87*F87,2)</f>
        <v>0</v>
      </c>
      <c r="H87" s="240"/>
      <c r="I87" s="241">
        <f>ROUND(E87*H87,2)</f>
        <v>0</v>
      </c>
      <c r="J87" s="240"/>
      <c r="K87" s="241">
        <f>ROUND(E87*J87,2)</f>
        <v>0</v>
      </c>
      <c r="L87" s="241">
        <v>21</v>
      </c>
      <c r="M87" s="241">
        <f>G87*(1+L87/100)</f>
        <v>0</v>
      </c>
      <c r="N87" s="239">
        <v>5.5199999999999997E-3</v>
      </c>
      <c r="O87" s="239">
        <f>ROUND(E87*N87,2)</f>
        <v>0.03</v>
      </c>
      <c r="P87" s="239">
        <v>0</v>
      </c>
      <c r="Q87" s="239">
        <f>ROUND(E87*P87,2)</f>
        <v>0</v>
      </c>
      <c r="R87" s="241"/>
      <c r="S87" s="241" t="s">
        <v>238</v>
      </c>
      <c r="T87" s="242" t="s">
        <v>216</v>
      </c>
      <c r="U87" s="221">
        <v>0</v>
      </c>
      <c r="V87" s="221">
        <f>ROUND(E87*U87,2)</f>
        <v>0</v>
      </c>
      <c r="W87" s="221"/>
      <c r="X87" s="221" t="s">
        <v>217</v>
      </c>
      <c r="Y87" s="221" t="s">
        <v>218</v>
      </c>
      <c r="Z87" s="210"/>
      <c r="AA87" s="210"/>
      <c r="AB87" s="210"/>
      <c r="AC87" s="210"/>
      <c r="AD87" s="210"/>
      <c r="AE87" s="210"/>
      <c r="AF87" s="210"/>
      <c r="AG87" s="210" t="s">
        <v>234</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2" x14ac:dyDescent="0.2">
      <c r="A88" s="217"/>
      <c r="B88" s="218"/>
      <c r="C88" s="249" t="s">
        <v>1023</v>
      </c>
      <c r="D88" s="226"/>
      <c r="E88" s="227">
        <v>6</v>
      </c>
      <c r="F88" s="221"/>
      <c r="G88" s="221"/>
      <c r="H88" s="221"/>
      <c r="I88" s="221"/>
      <c r="J88" s="221"/>
      <c r="K88" s="221"/>
      <c r="L88" s="221"/>
      <c r="M88" s="221"/>
      <c r="N88" s="220"/>
      <c r="O88" s="220"/>
      <c r="P88" s="220"/>
      <c r="Q88" s="220"/>
      <c r="R88" s="221"/>
      <c r="S88" s="221"/>
      <c r="T88" s="221"/>
      <c r="U88" s="221"/>
      <c r="V88" s="221"/>
      <c r="W88" s="221"/>
      <c r="X88" s="221"/>
      <c r="Y88" s="221"/>
      <c r="Z88" s="210"/>
      <c r="AA88" s="210"/>
      <c r="AB88" s="210"/>
      <c r="AC88" s="210"/>
      <c r="AD88" s="210"/>
      <c r="AE88" s="210"/>
      <c r="AF88" s="210"/>
      <c r="AG88" s="210" t="s">
        <v>222</v>
      </c>
      <c r="AH88" s="210">
        <v>0</v>
      </c>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outlineLevel="1" x14ac:dyDescent="0.2">
      <c r="A89" s="236">
        <v>28</v>
      </c>
      <c r="B89" s="237" t="s">
        <v>649</v>
      </c>
      <c r="C89" s="247" t="s">
        <v>650</v>
      </c>
      <c r="D89" s="238" t="s">
        <v>297</v>
      </c>
      <c r="E89" s="239">
        <v>6</v>
      </c>
      <c r="F89" s="240"/>
      <c r="G89" s="241">
        <f>ROUND(E89*F89,2)</f>
        <v>0</v>
      </c>
      <c r="H89" s="240"/>
      <c r="I89" s="241">
        <f>ROUND(E89*H89,2)</f>
        <v>0</v>
      </c>
      <c r="J89" s="240"/>
      <c r="K89" s="241">
        <f>ROUND(E89*J89,2)</f>
        <v>0</v>
      </c>
      <c r="L89" s="241">
        <v>21</v>
      </c>
      <c r="M89" s="241">
        <f>G89*(1+L89/100)</f>
        <v>0</v>
      </c>
      <c r="N89" s="239">
        <v>0</v>
      </c>
      <c r="O89" s="239">
        <f>ROUND(E89*N89,2)</f>
        <v>0</v>
      </c>
      <c r="P89" s="239">
        <v>0</v>
      </c>
      <c r="Q89" s="239">
        <f>ROUND(E89*P89,2)</f>
        <v>0</v>
      </c>
      <c r="R89" s="241"/>
      <c r="S89" s="241" t="s">
        <v>238</v>
      </c>
      <c r="T89" s="242" t="s">
        <v>216</v>
      </c>
      <c r="U89" s="221">
        <v>0</v>
      </c>
      <c r="V89" s="221">
        <f>ROUND(E89*U89,2)</f>
        <v>0</v>
      </c>
      <c r="W89" s="221"/>
      <c r="X89" s="221" t="s">
        <v>217</v>
      </c>
      <c r="Y89" s="221" t="s">
        <v>218</v>
      </c>
      <c r="Z89" s="210"/>
      <c r="AA89" s="210"/>
      <c r="AB89" s="210"/>
      <c r="AC89" s="210"/>
      <c r="AD89" s="210"/>
      <c r="AE89" s="210"/>
      <c r="AF89" s="210"/>
      <c r="AG89" s="210" t="s">
        <v>234</v>
      </c>
      <c r="AH89" s="210"/>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2" x14ac:dyDescent="0.2">
      <c r="A90" s="217"/>
      <c r="B90" s="218"/>
      <c r="C90" s="249" t="s">
        <v>1024</v>
      </c>
      <c r="D90" s="226"/>
      <c r="E90" s="227">
        <v>6</v>
      </c>
      <c r="F90" s="221"/>
      <c r="G90" s="221"/>
      <c r="H90" s="221"/>
      <c r="I90" s="221"/>
      <c r="J90" s="221"/>
      <c r="K90" s="221"/>
      <c r="L90" s="221"/>
      <c r="M90" s="221"/>
      <c r="N90" s="220"/>
      <c r="O90" s="220"/>
      <c r="P90" s="220"/>
      <c r="Q90" s="220"/>
      <c r="R90" s="221"/>
      <c r="S90" s="221"/>
      <c r="T90" s="221"/>
      <c r="U90" s="221"/>
      <c r="V90" s="221"/>
      <c r="W90" s="221"/>
      <c r="X90" s="221"/>
      <c r="Y90" s="221"/>
      <c r="Z90" s="210"/>
      <c r="AA90" s="210"/>
      <c r="AB90" s="210"/>
      <c r="AC90" s="210"/>
      <c r="AD90" s="210"/>
      <c r="AE90" s="210"/>
      <c r="AF90" s="210"/>
      <c r="AG90" s="210" t="s">
        <v>222</v>
      </c>
      <c r="AH90" s="210">
        <v>0</v>
      </c>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1" x14ac:dyDescent="0.2">
      <c r="A91" s="236">
        <v>29</v>
      </c>
      <c r="B91" s="237" t="s">
        <v>651</v>
      </c>
      <c r="C91" s="247" t="s">
        <v>652</v>
      </c>
      <c r="D91" s="238" t="s">
        <v>380</v>
      </c>
      <c r="E91" s="239">
        <v>9.0300000000000005E-2</v>
      </c>
      <c r="F91" s="240"/>
      <c r="G91" s="241">
        <f>ROUND(E91*F91,2)</f>
        <v>0</v>
      </c>
      <c r="H91" s="240"/>
      <c r="I91" s="241">
        <f>ROUND(E91*H91,2)</f>
        <v>0</v>
      </c>
      <c r="J91" s="240"/>
      <c r="K91" s="241">
        <f>ROUND(E91*J91,2)</f>
        <v>0</v>
      </c>
      <c r="L91" s="241">
        <v>21</v>
      </c>
      <c r="M91" s="241">
        <f>G91*(1+L91/100)</f>
        <v>0</v>
      </c>
      <c r="N91" s="239">
        <v>1.04548</v>
      </c>
      <c r="O91" s="239">
        <f>ROUND(E91*N91,2)</f>
        <v>0.09</v>
      </c>
      <c r="P91" s="239">
        <v>0</v>
      </c>
      <c r="Q91" s="239">
        <f>ROUND(E91*P91,2)</f>
        <v>0</v>
      </c>
      <c r="R91" s="241"/>
      <c r="S91" s="241" t="s">
        <v>238</v>
      </c>
      <c r="T91" s="242" t="s">
        <v>216</v>
      </c>
      <c r="U91" s="221">
        <v>0</v>
      </c>
      <c r="V91" s="221">
        <f>ROUND(E91*U91,2)</f>
        <v>0</v>
      </c>
      <c r="W91" s="221"/>
      <c r="X91" s="221" t="s">
        <v>217</v>
      </c>
      <c r="Y91" s="221" t="s">
        <v>218</v>
      </c>
      <c r="Z91" s="210"/>
      <c r="AA91" s="210"/>
      <c r="AB91" s="210"/>
      <c r="AC91" s="210"/>
      <c r="AD91" s="210"/>
      <c r="AE91" s="210"/>
      <c r="AF91" s="210"/>
      <c r="AG91" s="210" t="s">
        <v>234</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2" x14ac:dyDescent="0.2">
      <c r="A92" s="217"/>
      <c r="B92" s="218"/>
      <c r="C92" s="248" t="s">
        <v>653</v>
      </c>
      <c r="D92" s="243"/>
      <c r="E92" s="243"/>
      <c r="F92" s="243"/>
      <c r="G92" s="243"/>
      <c r="H92" s="221"/>
      <c r="I92" s="221"/>
      <c r="J92" s="221"/>
      <c r="K92" s="221"/>
      <c r="L92" s="221"/>
      <c r="M92" s="221"/>
      <c r="N92" s="220"/>
      <c r="O92" s="220"/>
      <c r="P92" s="220"/>
      <c r="Q92" s="220"/>
      <c r="R92" s="221"/>
      <c r="S92" s="221"/>
      <c r="T92" s="221"/>
      <c r="U92" s="221"/>
      <c r="V92" s="221"/>
      <c r="W92" s="221"/>
      <c r="X92" s="221"/>
      <c r="Y92" s="221"/>
      <c r="Z92" s="210"/>
      <c r="AA92" s="210"/>
      <c r="AB92" s="210"/>
      <c r="AC92" s="210"/>
      <c r="AD92" s="210"/>
      <c r="AE92" s="210"/>
      <c r="AF92" s="210"/>
      <c r="AG92" s="210" t="s">
        <v>221</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2" x14ac:dyDescent="0.2">
      <c r="A93" s="217"/>
      <c r="B93" s="218"/>
      <c r="C93" s="249" t="s">
        <v>1025</v>
      </c>
      <c r="D93" s="226"/>
      <c r="E93" s="227">
        <v>0.09</v>
      </c>
      <c r="F93" s="221"/>
      <c r="G93" s="221"/>
      <c r="H93" s="221"/>
      <c r="I93" s="221"/>
      <c r="J93" s="221"/>
      <c r="K93" s="221"/>
      <c r="L93" s="221"/>
      <c r="M93" s="221"/>
      <c r="N93" s="220"/>
      <c r="O93" s="220"/>
      <c r="P93" s="220"/>
      <c r="Q93" s="220"/>
      <c r="R93" s="221"/>
      <c r="S93" s="221"/>
      <c r="T93" s="221"/>
      <c r="U93" s="221"/>
      <c r="V93" s="221"/>
      <c r="W93" s="221"/>
      <c r="X93" s="221"/>
      <c r="Y93" s="221"/>
      <c r="Z93" s="210"/>
      <c r="AA93" s="210"/>
      <c r="AB93" s="210"/>
      <c r="AC93" s="210"/>
      <c r="AD93" s="210"/>
      <c r="AE93" s="210"/>
      <c r="AF93" s="210"/>
      <c r="AG93" s="210" t="s">
        <v>222</v>
      </c>
      <c r="AH93" s="210">
        <v>0</v>
      </c>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outlineLevel="1" x14ac:dyDescent="0.2">
      <c r="A94" s="236">
        <v>30</v>
      </c>
      <c r="B94" s="237" t="s">
        <v>1026</v>
      </c>
      <c r="C94" s="247" t="s">
        <v>1027</v>
      </c>
      <c r="D94" s="238" t="s">
        <v>380</v>
      </c>
      <c r="E94" s="239">
        <v>4.6600000000000003E-2</v>
      </c>
      <c r="F94" s="240"/>
      <c r="G94" s="241">
        <f>ROUND(E94*F94,2)</f>
        <v>0</v>
      </c>
      <c r="H94" s="240"/>
      <c r="I94" s="241">
        <f>ROUND(E94*H94,2)</f>
        <v>0</v>
      </c>
      <c r="J94" s="240"/>
      <c r="K94" s="241">
        <f>ROUND(E94*J94,2)</f>
        <v>0</v>
      </c>
      <c r="L94" s="241">
        <v>21</v>
      </c>
      <c r="M94" s="241">
        <f>G94*(1+L94/100)</f>
        <v>0</v>
      </c>
      <c r="N94" s="239">
        <v>1.09901</v>
      </c>
      <c r="O94" s="239">
        <f>ROUND(E94*N94,2)</f>
        <v>0.05</v>
      </c>
      <c r="P94" s="239">
        <v>0</v>
      </c>
      <c r="Q94" s="239">
        <f>ROUND(E94*P94,2)</f>
        <v>0</v>
      </c>
      <c r="R94" s="241"/>
      <c r="S94" s="241" t="s">
        <v>238</v>
      </c>
      <c r="T94" s="242" t="s">
        <v>216</v>
      </c>
      <c r="U94" s="221">
        <v>0</v>
      </c>
      <c r="V94" s="221">
        <f>ROUND(E94*U94,2)</f>
        <v>0</v>
      </c>
      <c r="W94" s="221"/>
      <c r="X94" s="221" t="s">
        <v>217</v>
      </c>
      <c r="Y94" s="221" t="s">
        <v>218</v>
      </c>
      <c r="Z94" s="210"/>
      <c r="AA94" s="210"/>
      <c r="AB94" s="210"/>
      <c r="AC94" s="210"/>
      <c r="AD94" s="210"/>
      <c r="AE94" s="210"/>
      <c r="AF94" s="210"/>
      <c r="AG94" s="210" t="s">
        <v>234</v>
      </c>
      <c r="AH94" s="210"/>
      <c r="AI94" s="210"/>
      <c r="AJ94" s="210"/>
      <c r="AK94" s="210"/>
      <c r="AL94" s="210"/>
      <c r="AM94" s="210"/>
      <c r="AN94" s="210"/>
      <c r="AO94" s="210"/>
      <c r="AP94" s="210"/>
      <c r="AQ94" s="210"/>
      <c r="AR94" s="210"/>
      <c r="AS94" s="210"/>
      <c r="AT94" s="210"/>
      <c r="AU94" s="210"/>
      <c r="AV94" s="210"/>
      <c r="AW94" s="210"/>
      <c r="AX94" s="210"/>
      <c r="AY94" s="210"/>
      <c r="AZ94" s="210"/>
      <c r="BA94" s="210"/>
      <c r="BB94" s="210"/>
      <c r="BC94" s="210"/>
      <c r="BD94" s="210"/>
      <c r="BE94" s="210"/>
      <c r="BF94" s="210"/>
      <c r="BG94" s="210"/>
      <c r="BH94" s="210"/>
    </row>
    <row r="95" spans="1:60" outlineLevel="2" x14ac:dyDescent="0.2">
      <c r="A95" s="217"/>
      <c r="B95" s="218"/>
      <c r="C95" s="249" t="s">
        <v>1028</v>
      </c>
      <c r="D95" s="226"/>
      <c r="E95" s="227">
        <v>0.05</v>
      </c>
      <c r="F95" s="221"/>
      <c r="G95" s="221"/>
      <c r="H95" s="221"/>
      <c r="I95" s="221"/>
      <c r="J95" s="221"/>
      <c r="K95" s="221"/>
      <c r="L95" s="221"/>
      <c r="M95" s="221"/>
      <c r="N95" s="220"/>
      <c r="O95" s="220"/>
      <c r="P95" s="220"/>
      <c r="Q95" s="220"/>
      <c r="R95" s="221"/>
      <c r="S95" s="221"/>
      <c r="T95" s="221"/>
      <c r="U95" s="221"/>
      <c r="V95" s="221"/>
      <c r="W95" s="221"/>
      <c r="X95" s="221"/>
      <c r="Y95" s="221"/>
      <c r="Z95" s="210"/>
      <c r="AA95" s="210"/>
      <c r="AB95" s="210"/>
      <c r="AC95" s="210"/>
      <c r="AD95" s="210"/>
      <c r="AE95" s="210"/>
      <c r="AF95" s="210"/>
      <c r="AG95" s="210" t="s">
        <v>222</v>
      </c>
      <c r="AH95" s="210">
        <v>0</v>
      </c>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1" x14ac:dyDescent="0.2">
      <c r="A96" s="236">
        <v>31</v>
      </c>
      <c r="B96" s="237" t="s">
        <v>1029</v>
      </c>
      <c r="C96" s="247" t="s">
        <v>1030</v>
      </c>
      <c r="D96" s="238" t="s">
        <v>380</v>
      </c>
      <c r="E96" s="239">
        <v>9.6500000000000002E-2</v>
      </c>
      <c r="F96" s="240"/>
      <c r="G96" s="241">
        <f>ROUND(E96*F96,2)</f>
        <v>0</v>
      </c>
      <c r="H96" s="240"/>
      <c r="I96" s="241">
        <f>ROUND(E96*H96,2)</f>
        <v>0</v>
      </c>
      <c r="J96" s="240"/>
      <c r="K96" s="241">
        <f>ROUND(E96*J96,2)</f>
        <v>0</v>
      </c>
      <c r="L96" s="241">
        <v>21</v>
      </c>
      <c r="M96" s="241">
        <f>G96*(1+L96/100)</f>
        <v>0</v>
      </c>
      <c r="N96" s="239">
        <v>1.09901</v>
      </c>
      <c r="O96" s="239">
        <f>ROUND(E96*N96,2)</f>
        <v>0.11</v>
      </c>
      <c r="P96" s="239">
        <v>0</v>
      </c>
      <c r="Q96" s="239">
        <f>ROUND(E96*P96,2)</f>
        <v>0</v>
      </c>
      <c r="R96" s="241"/>
      <c r="S96" s="241" t="s">
        <v>238</v>
      </c>
      <c r="T96" s="242" t="s">
        <v>216</v>
      </c>
      <c r="U96" s="221">
        <v>0</v>
      </c>
      <c r="V96" s="221">
        <f>ROUND(E96*U96,2)</f>
        <v>0</v>
      </c>
      <c r="W96" s="221"/>
      <c r="X96" s="221" t="s">
        <v>217</v>
      </c>
      <c r="Y96" s="221" t="s">
        <v>218</v>
      </c>
      <c r="Z96" s="210"/>
      <c r="AA96" s="210"/>
      <c r="AB96" s="210"/>
      <c r="AC96" s="210"/>
      <c r="AD96" s="210"/>
      <c r="AE96" s="210"/>
      <c r="AF96" s="210"/>
      <c r="AG96" s="210" t="s">
        <v>234</v>
      </c>
      <c r="AH96" s="210"/>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outlineLevel="2" x14ac:dyDescent="0.2">
      <c r="A97" s="217"/>
      <c r="B97" s="218"/>
      <c r="C97" s="249" t="s">
        <v>1031</v>
      </c>
      <c r="D97" s="226"/>
      <c r="E97" s="227">
        <v>0.1</v>
      </c>
      <c r="F97" s="221"/>
      <c r="G97" s="221"/>
      <c r="H97" s="221"/>
      <c r="I97" s="221"/>
      <c r="J97" s="221"/>
      <c r="K97" s="221"/>
      <c r="L97" s="221"/>
      <c r="M97" s="221"/>
      <c r="N97" s="220"/>
      <c r="O97" s="220"/>
      <c r="P97" s="220"/>
      <c r="Q97" s="220"/>
      <c r="R97" s="221"/>
      <c r="S97" s="221"/>
      <c r="T97" s="221"/>
      <c r="U97" s="221"/>
      <c r="V97" s="221"/>
      <c r="W97" s="221"/>
      <c r="X97" s="221"/>
      <c r="Y97" s="221"/>
      <c r="Z97" s="210"/>
      <c r="AA97" s="210"/>
      <c r="AB97" s="210"/>
      <c r="AC97" s="210"/>
      <c r="AD97" s="210"/>
      <c r="AE97" s="210"/>
      <c r="AF97" s="210"/>
      <c r="AG97" s="210" t="s">
        <v>222</v>
      </c>
      <c r="AH97" s="210">
        <v>0</v>
      </c>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outlineLevel="1" x14ac:dyDescent="0.2">
      <c r="A98" s="236">
        <v>32</v>
      </c>
      <c r="B98" s="237" t="s">
        <v>1032</v>
      </c>
      <c r="C98" s="247" t="s">
        <v>1033</v>
      </c>
      <c r="D98" s="238" t="s">
        <v>297</v>
      </c>
      <c r="E98" s="239">
        <v>7.2</v>
      </c>
      <c r="F98" s="240"/>
      <c r="G98" s="241">
        <f>ROUND(E98*F98,2)</f>
        <v>0</v>
      </c>
      <c r="H98" s="240"/>
      <c r="I98" s="241">
        <f>ROUND(E98*H98,2)</f>
        <v>0</v>
      </c>
      <c r="J98" s="240"/>
      <c r="K98" s="241">
        <f>ROUND(E98*J98,2)</f>
        <v>0</v>
      </c>
      <c r="L98" s="241">
        <v>21</v>
      </c>
      <c r="M98" s="241">
        <f>G98*(1+L98/100)</f>
        <v>0</v>
      </c>
      <c r="N98" s="239">
        <v>2.743E-2</v>
      </c>
      <c r="O98" s="239">
        <f>ROUND(E98*N98,2)</f>
        <v>0.2</v>
      </c>
      <c r="P98" s="239">
        <v>0</v>
      </c>
      <c r="Q98" s="239">
        <f>ROUND(E98*P98,2)</f>
        <v>0</v>
      </c>
      <c r="R98" s="241"/>
      <c r="S98" s="241" t="s">
        <v>238</v>
      </c>
      <c r="T98" s="242" t="s">
        <v>216</v>
      </c>
      <c r="U98" s="221">
        <v>0</v>
      </c>
      <c r="V98" s="221">
        <f>ROUND(E98*U98,2)</f>
        <v>0</v>
      </c>
      <c r="W98" s="221"/>
      <c r="X98" s="221" t="s">
        <v>217</v>
      </c>
      <c r="Y98" s="221" t="s">
        <v>218</v>
      </c>
      <c r="Z98" s="210"/>
      <c r="AA98" s="210"/>
      <c r="AB98" s="210"/>
      <c r="AC98" s="210"/>
      <c r="AD98" s="210"/>
      <c r="AE98" s="210"/>
      <c r="AF98" s="210"/>
      <c r="AG98" s="210" t="s">
        <v>219</v>
      </c>
      <c r="AH98" s="210"/>
      <c r="AI98" s="210"/>
      <c r="AJ98" s="210"/>
      <c r="AK98" s="210"/>
      <c r="AL98" s="210"/>
      <c r="AM98" s="210"/>
      <c r="AN98" s="210"/>
      <c r="AO98" s="210"/>
      <c r="AP98" s="210"/>
      <c r="AQ98" s="210"/>
      <c r="AR98" s="210"/>
      <c r="AS98" s="210"/>
      <c r="AT98" s="210"/>
      <c r="AU98" s="210"/>
      <c r="AV98" s="210"/>
      <c r="AW98" s="210"/>
      <c r="AX98" s="210"/>
      <c r="AY98" s="210"/>
      <c r="AZ98" s="210"/>
      <c r="BA98" s="210"/>
      <c r="BB98" s="210"/>
      <c r="BC98" s="210"/>
      <c r="BD98" s="210"/>
      <c r="BE98" s="210"/>
      <c r="BF98" s="210"/>
      <c r="BG98" s="210"/>
      <c r="BH98" s="210"/>
    </row>
    <row r="99" spans="1:60" ht="22.5" outlineLevel="2" x14ac:dyDescent="0.2">
      <c r="A99" s="217"/>
      <c r="B99" s="218"/>
      <c r="C99" s="248" t="s">
        <v>1034</v>
      </c>
      <c r="D99" s="243"/>
      <c r="E99" s="243"/>
      <c r="F99" s="243"/>
      <c r="G99" s="243"/>
      <c r="H99" s="221"/>
      <c r="I99" s="221"/>
      <c r="J99" s="221"/>
      <c r="K99" s="221"/>
      <c r="L99" s="221"/>
      <c r="M99" s="221"/>
      <c r="N99" s="220"/>
      <c r="O99" s="220"/>
      <c r="P99" s="220"/>
      <c r="Q99" s="220"/>
      <c r="R99" s="221"/>
      <c r="S99" s="221"/>
      <c r="T99" s="221"/>
      <c r="U99" s="221"/>
      <c r="V99" s="221"/>
      <c r="W99" s="221"/>
      <c r="X99" s="221"/>
      <c r="Y99" s="221"/>
      <c r="Z99" s="210"/>
      <c r="AA99" s="210"/>
      <c r="AB99" s="210"/>
      <c r="AC99" s="210"/>
      <c r="AD99" s="210"/>
      <c r="AE99" s="210"/>
      <c r="AF99" s="210"/>
      <c r="AG99" s="210" t="s">
        <v>221</v>
      </c>
      <c r="AH99" s="210"/>
      <c r="AI99" s="210"/>
      <c r="AJ99" s="210"/>
      <c r="AK99" s="210"/>
      <c r="AL99" s="210"/>
      <c r="AM99" s="210"/>
      <c r="AN99" s="210"/>
      <c r="AO99" s="210"/>
      <c r="AP99" s="210"/>
      <c r="AQ99" s="210"/>
      <c r="AR99" s="210"/>
      <c r="AS99" s="210"/>
      <c r="AT99" s="210"/>
      <c r="AU99" s="210"/>
      <c r="AV99" s="210"/>
      <c r="AW99" s="210"/>
      <c r="AX99" s="210"/>
      <c r="AY99" s="210"/>
      <c r="AZ99" s="210"/>
      <c r="BA99" s="245" t="str">
        <f>C99</f>
        <v>Podhledy - samostatný požární předěl Rigips, systém PK22 odpovídá D112, kovová konstrukce CD, 2x opláštěná, s minerální izolací tl. 40 mm, desky protipožární RF (DF) tl. 12,5 mm. Požární odolnost shora EI 60 a zdola EI 45.</v>
      </c>
      <c r="BB99" s="210"/>
      <c r="BC99" s="210"/>
      <c r="BD99" s="210"/>
      <c r="BE99" s="210"/>
      <c r="BF99" s="210"/>
      <c r="BG99" s="210"/>
      <c r="BH99" s="210"/>
    </row>
    <row r="100" spans="1:60" outlineLevel="3" x14ac:dyDescent="0.2">
      <c r="A100" s="217"/>
      <c r="B100" s="218"/>
      <c r="C100" s="250" t="s">
        <v>1035</v>
      </c>
      <c r="D100" s="244"/>
      <c r="E100" s="244"/>
      <c r="F100" s="244"/>
      <c r="G100" s="244"/>
      <c r="H100" s="221"/>
      <c r="I100" s="221"/>
      <c r="J100" s="221"/>
      <c r="K100" s="221"/>
      <c r="L100" s="221"/>
      <c r="M100" s="221"/>
      <c r="N100" s="220"/>
      <c r="O100" s="220"/>
      <c r="P100" s="220"/>
      <c r="Q100" s="220"/>
      <c r="R100" s="221"/>
      <c r="S100" s="221"/>
      <c r="T100" s="221"/>
      <c r="U100" s="221"/>
      <c r="V100" s="221"/>
      <c r="W100" s="221"/>
      <c r="X100" s="221"/>
      <c r="Y100" s="221"/>
      <c r="Z100" s="210"/>
      <c r="AA100" s="210"/>
      <c r="AB100" s="210"/>
      <c r="AC100" s="210"/>
      <c r="AD100" s="210"/>
      <c r="AE100" s="210"/>
      <c r="AF100" s="210"/>
      <c r="AG100" s="210" t="s">
        <v>221</v>
      </c>
      <c r="AH100" s="210"/>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2" x14ac:dyDescent="0.2">
      <c r="A101" s="217"/>
      <c r="B101" s="218"/>
      <c r="C101" s="249" t="s">
        <v>1036</v>
      </c>
      <c r="D101" s="226"/>
      <c r="E101" s="227">
        <v>7.2</v>
      </c>
      <c r="F101" s="221"/>
      <c r="G101" s="221"/>
      <c r="H101" s="221"/>
      <c r="I101" s="221"/>
      <c r="J101" s="221"/>
      <c r="K101" s="221"/>
      <c r="L101" s="221"/>
      <c r="M101" s="221"/>
      <c r="N101" s="220"/>
      <c r="O101" s="220"/>
      <c r="P101" s="220"/>
      <c r="Q101" s="220"/>
      <c r="R101" s="221"/>
      <c r="S101" s="221"/>
      <c r="T101" s="221"/>
      <c r="U101" s="221"/>
      <c r="V101" s="221"/>
      <c r="W101" s="221"/>
      <c r="X101" s="221"/>
      <c r="Y101" s="221"/>
      <c r="Z101" s="210"/>
      <c r="AA101" s="210"/>
      <c r="AB101" s="210"/>
      <c r="AC101" s="210"/>
      <c r="AD101" s="210"/>
      <c r="AE101" s="210"/>
      <c r="AF101" s="210"/>
      <c r="AG101" s="210" t="s">
        <v>222</v>
      </c>
      <c r="AH101" s="210">
        <v>0</v>
      </c>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1" x14ac:dyDescent="0.2">
      <c r="A102" s="236">
        <v>33</v>
      </c>
      <c r="B102" s="237" t="s">
        <v>1037</v>
      </c>
      <c r="C102" s="247" t="s">
        <v>1038</v>
      </c>
      <c r="D102" s="238" t="s">
        <v>774</v>
      </c>
      <c r="E102" s="239">
        <v>50</v>
      </c>
      <c r="F102" s="240"/>
      <c r="G102" s="241">
        <f>ROUND(E102*F102,2)</f>
        <v>0</v>
      </c>
      <c r="H102" s="240"/>
      <c r="I102" s="241">
        <f>ROUND(E102*H102,2)</f>
        <v>0</v>
      </c>
      <c r="J102" s="240"/>
      <c r="K102" s="241">
        <f>ROUND(E102*J102,2)</f>
        <v>0</v>
      </c>
      <c r="L102" s="241">
        <v>21</v>
      </c>
      <c r="M102" s="241">
        <f>G102*(1+L102/100)</f>
        <v>0</v>
      </c>
      <c r="N102" s="239">
        <v>5.0000000000000001E-4</v>
      </c>
      <c r="O102" s="239">
        <f>ROUND(E102*N102,2)</f>
        <v>0.03</v>
      </c>
      <c r="P102" s="239">
        <v>0</v>
      </c>
      <c r="Q102" s="239">
        <f>ROUND(E102*P102,2)</f>
        <v>0</v>
      </c>
      <c r="R102" s="241"/>
      <c r="S102" s="241" t="s">
        <v>215</v>
      </c>
      <c r="T102" s="242" t="s">
        <v>216</v>
      </c>
      <c r="U102" s="221">
        <v>0</v>
      </c>
      <c r="V102" s="221">
        <f>ROUND(E102*U102,2)</f>
        <v>0</v>
      </c>
      <c r="W102" s="221"/>
      <c r="X102" s="221" t="s">
        <v>217</v>
      </c>
      <c r="Y102" s="221" t="s">
        <v>218</v>
      </c>
      <c r="Z102" s="210"/>
      <c r="AA102" s="210"/>
      <c r="AB102" s="210"/>
      <c r="AC102" s="210"/>
      <c r="AD102" s="210"/>
      <c r="AE102" s="210"/>
      <c r="AF102" s="210"/>
      <c r="AG102" s="210" t="s">
        <v>234</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2" x14ac:dyDescent="0.2">
      <c r="A103" s="217"/>
      <c r="B103" s="218"/>
      <c r="C103" s="248" t="s">
        <v>1039</v>
      </c>
      <c r="D103" s="243"/>
      <c r="E103" s="243"/>
      <c r="F103" s="243"/>
      <c r="G103" s="243"/>
      <c r="H103" s="221"/>
      <c r="I103" s="221"/>
      <c r="J103" s="221"/>
      <c r="K103" s="221"/>
      <c r="L103" s="221"/>
      <c r="M103" s="221"/>
      <c r="N103" s="220"/>
      <c r="O103" s="220"/>
      <c r="P103" s="220"/>
      <c r="Q103" s="220"/>
      <c r="R103" s="221"/>
      <c r="S103" s="221"/>
      <c r="T103" s="221"/>
      <c r="U103" s="221"/>
      <c r="V103" s="221"/>
      <c r="W103" s="221"/>
      <c r="X103" s="221"/>
      <c r="Y103" s="221"/>
      <c r="Z103" s="210"/>
      <c r="AA103" s="210"/>
      <c r="AB103" s="210"/>
      <c r="AC103" s="210"/>
      <c r="AD103" s="210"/>
      <c r="AE103" s="210"/>
      <c r="AF103" s="210"/>
      <c r="AG103" s="210" t="s">
        <v>221</v>
      </c>
      <c r="AH103" s="210"/>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2" x14ac:dyDescent="0.2">
      <c r="A104" s="217"/>
      <c r="B104" s="218"/>
      <c r="C104" s="249" t="s">
        <v>1040</v>
      </c>
      <c r="D104" s="226"/>
      <c r="E104" s="227">
        <v>10</v>
      </c>
      <c r="F104" s="221"/>
      <c r="G104" s="221"/>
      <c r="H104" s="221"/>
      <c r="I104" s="221"/>
      <c r="J104" s="221"/>
      <c r="K104" s="221"/>
      <c r="L104" s="221"/>
      <c r="M104" s="221"/>
      <c r="N104" s="220"/>
      <c r="O104" s="220"/>
      <c r="P104" s="220"/>
      <c r="Q104" s="220"/>
      <c r="R104" s="221"/>
      <c r="S104" s="221"/>
      <c r="T104" s="221"/>
      <c r="U104" s="221"/>
      <c r="V104" s="221"/>
      <c r="W104" s="221"/>
      <c r="X104" s="221"/>
      <c r="Y104" s="221"/>
      <c r="Z104" s="210"/>
      <c r="AA104" s="210"/>
      <c r="AB104" s="210"/>
      <c r="AC104" s="210"/>
      <c r="AD104" s="210"/>
      <c r="AE104" s="210"/>
      <c r="AF104" s="210"/>
      <c r="AG104" s="210" t="s">
        <v>222</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3" x14ac:dyDescent="0.2">
      <c r="A105" s="217"/>
      <c r="B105" s="218"/>
      <c r="C105" s="249" t="s">
        <v>1041</v>
      </c>
      <c r="D105" s="226"/>
      <c r="E105" s="227">
        <v>20</v>
      </c>
      <c r="F105" s="221"/>
      <c r="G105" s="221"/>
      <c r="H105" s="221"/>
      <c r="I105" s="221"/>
      <c r="J105" s="221"/>
      <c r="K105" s="221"/>
      <c r="L105" s="221"/>
      <c r="M105" s="221"/>
      <c r="N105" s="220"/>
      <c r="O105" s="220"/>
      <c r="P105" s="220"/>
      <c r="Q105" s="220"/>
      <c r="R105" s="221"/>
      <c r="S105" s="221"/>
      <c r="T105" s="221"/>
      <c r="U105" s="221"/>
      <c r="V105" s="221"/>
      <c r="W105" s="221"/>
      <c r="X105" s="221"/>
      <c r="Y105" s="221"/>
      <c r="Z105" s="210"/>
      <c r="AA105" s="210"/>
      <c r="AB105" s="210"/>
      <c r="AC105" s="210"/>
      <c r="AD105" s="210"/>
      <c r="AE105" s="210"/>
      <c r="AF105" s="210"/>
      <c r="AG105" s="210" t="s">
        <v>222</v>
      </c>
      <c r="AH105" s="210">
        <v>0</v>
      </c>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outlineLevel="3" x14ac:dyDescent="0.2">
      <c r="A106" s="217"/>
      <c r="B106" s="218"/>
      <c r="C106" s="249" t="s">
        <v>1042</v>
      </c>
      <c r="D106" s="226"/>
      <c r="E106" s="227">
        <v>20</v>
      </c>
      <c r="F106" s="221"/>
      <c r="G106" s="221"/>
      <c r="H106" s="221"/>
      <c r="I106" s="221"/>
      <c r="J106" s="221"/>
      <c r="K106" s="221"/>
      <c r="L106" s="221"/>
      <c r="M106" s="221"/>
      <c r="N106" s="220"/>
      <c r="O106" s="220"/>
      <c r="P106" s="220"/>
      <c r="Q106" s="220"/>
      <c r="R106" s="221"/>
      <c r="S106" s="221"/>
      <c r="T106" s="221"/>
      <c r="U106" s="221"/>
      <c r="V106" s="221"/>
      <c r="W106" s="221"/>
      <c r="X106" s="221"/>
      <c r="Y106" s="221"/>
      <c r="Z106" s="210"/>
      <c r="AA106" s="210"/>
      <c r="AB106" s="210"/>
      <c r="AC106" s="210"/>
      <c r="AD106" s="210"/>
      <c r="AE106" s="210"/>
      <c r="AF106" s="210"/>
      <c r="AG106" s="210" t="s">
        <v>222</v>
      </c>
      <c r="AH106" s="210">
        <v>0</v>
      </c>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outlineLevel="1" x14ac:dyDescent="0.2">
      <c r="A107" s="236">
        <v>34</v>
      </c>
      <c r="B107" s="237" t="s">
        <v>1043</v>
      </c>
      <c r="C107" s="247" t="s">
        <v>1044</v>
      </c>
      <c r="D107" s="238" t="s">
        <v>297</v>
      </c>
      <c r="E107" s="239">
        <v>3.6</v>
      </c>
      <c r="F107" s="240"/>
      <c r="G107" s="241">
        <f>ROUND(E107*F107,2)</f>
        <v>0</v>
      </c>
      <c r="H107" s="240"/>
      <c r="I107" s="241">
        <f>ROUND(E107*H107,2)</f>
        <v>0</v>
      </c>
      <c r="J107" s="240"/>
      <c r="K107" s="241">
        <f>ROUND(E107*J107,2)</f>
        <v>0</v>
      </c>
      <c r="L107" s="241">
        <v>21</v>
      </c>
      <c r="M107" s="241">
        <f>G107*(1+L107/100)</f>
        <v>0</v>
      </c>
      <c r="N107" s="239">
        <v>6.4999999999999997E-3</v>
      </c>
      <c r="O107" s="239">
        <f>ROUND(E107*N107,2)</f>
        <v>0.02</v>
      </c>
      <c r="P107" s="239">
        <v>0</v>
      </c>
      <c r="Q107" s="239">
        <f>ROUND(E107*P107,2)</f>
        <v>0</v>
      </c>
      <c r="R107" s="241" t="s">
        <v>683</v>
      </c>
      <c r="S107" s="241" t="s">
        <v>238</v>
      </c>
      <c r="T107" s="242" t="s">
        <v>216</v>
      </c>
      <c r="U107" s="221">
        <v>0</v>
      </c>
      <c r="V107" s="221">
        <f>ROUND(E107*U107,2)</f>
        <v>0</v>
      </c>
      <c r="W107" s="221"/>
      <c r="X107" s="221" t="s">
        <v>684</v>
      </c>
      <c r="Y107" s="221" t="s">
        <v>218</v>
      </c>
      <c r="Z107" s="210"/>
      <c r="AA107" s="210"/>
      <c r="AB107" s="210"/>
      <c r="AC107" s="210"/>
      <c r="AD107" s="210"/>
      <c r="AE107" s="210"/>
      <c r="AF107" s="210"/>
      <c r="AG107" s="210" t="s">
        <v>685</v>
      </c>
      <c r="AH107" s="210"/>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2" x14ac:dyDescent="0.2">
      <c r="A108" s="217"/>
      <c r="B108" s="218"/>
      <c r="C108" s="248" t="s">
        <v>1045</v>
      </c>
      <c r="D108" s="243"/>
      <c r="E108" s="243"/>
      <c r="F108" s="243"/>
      <c r="G108" s="243"/>
      <c r="H108" s="221"/>
      <c r="I108" s="221"/>
      <c r="J108" s="221"/>
      <c r="K108" s="221"/>
      <c r="L108" s="221"/>
      <c r="M108" s="221"/>
      <c r="N108" s="220"/>
      <c r="O108" s="220"/>
      <c r="P108" s="220"/>
      <c r="Q108" s="220"/>
      <c r="R108" s="221"/>
      <c r="S108" s="221"/>
      <c r="T108" s="221"/>
      <c r="U108" s="221"/>
      <c r="V108" s="221"/>
      <c r="W108" s="221"/>
      <c r="X108" s="221"/>
      <c r="Y108" s="221"/>
      <c r="Z108" s="210"/>
      <c r="AA108" s="210"/>
      <c r="AB108" s="210"/>
      <c r="AC108" s="210"/>
      <c r="AD108" s="210"/>
      <c r="AE108" s="210"/>
      <c r="AF108" s="210"/>
      <c r="AG108" s="210" t="s">
        <v>221</v>
      </c>
      <c r="AH108" s="210"/>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2" x14ac:dyDescent="0.2">
      <c r="A109" s="217"/>
      <c r="B109" s="218"/>
      <c r="C109" s="249" t="s">
        <v>1046</v>
      </c>
      <c r="D109" s="226"/>
      <c r="E109" s="227">
        <v>3.6</v>
      </c>
      <c r="F109" s="221"/>
      <c r="G109" s="221"/>
      <c r="H109" s="221"/>
      <c r="I109" s="221"/>
      <c r="J109" s="221"/>
      <c r="K109" s="221"/>
      <c r="L109" s="221"/>
      <c r="M109" s="221"/>
      <c r="N109" s="220"/>
      <c r="O109" s="220"/>
      <c r="P109" s="220"/>
      <c r="Q109" s="220"/>
      <c r="R109" s="221"/>
      <c r="S109" s="221"/>
      <c r="T109" s="221"/>
      <c r="U109" s="221"/>
      <c r="V109" s="221"/>
      <c r="W109" s="221"/>
      <c r="X109" s="221"/>
      <c r="Y109" s="221"/>
      <c r="Z109" s="210"/>
      <c r="AA109" s="210"/>
      <c r="AB109" s="210"/>
      <c r="AC109" s="210"/>
      <c r="AD109" s="210"/>
      <c r="AE109" s="210"/>
      <c r="AF109" s="210"/>
      <c r="AG109" s="210" t="s">
        <v>222</v>
      </c>
      <c r="AH109" s="210">
        <v>0</v>
      </c>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x14ac:dyDescent="0.2">
      <c r="A110" s="229" t="s">
        <v>210</v>
      </c>
      <c r="B110" s="230" t="s">
        <v>107</v>
      </c>
      <c r="C110" s="246" t="s">
        <v>109</v>
      </c>
      <c r="D110" s="231"/>
      <c r="E110" s="232"/>
      <c r="F110" s="233"/>
      <c r="G110" s="233">
        <f>SUMIF(AG111:AG150,"&lt;&gt;NOR",G111:G150)</f>
        <v>0</v>
      </c>
      <c r="H110" s="233"/>
      <c r="I110" s="233">
        <f>SUM(I111:I150)</f>
        <v>0</v>
      </c>
      <c r="J110" s="233"/>
      <c r="K110" s="233">
        <f>SUM(K111:K150)</f>
        <v>0</v>
      </c>
      <c r="L110" s="233"/>
      <c r="M110" s="233">
        <f>SUM(M111:M150)</f>
        <v>0</v>
      </c>
      <c r="N110" s="232"/>
      <c r="O110" s="232">
        <f>SUM(O111:O150)</f>
        <v>6.41</v>
      </c>
      <c r="P110" s="232"/>
      <c r="Q110" s="232">
        <f>SUM(Q111:Q150)</f>
        <v>0.01</v>
      </c>
      <c r="R110" s="233"/>
      <c r="S110" s="233"/>
      <c r="T110" s="234"/>
      <c r="U110" s="228"/>
      <c r="V110" s="228">
        <f>SUM(V111:V150)</f>
        <v>0</v>
      </c>
      <c r="W110" s="228"/>
      <c r="X110" s="228"/>
      <c r="Y110" s="228"/>
      <c r="AG110" t="s">
        <v>211</v>
      </c>
    </row>
    <row r="111" spans="1:60" outlineLevel="1" x14ac:dyDescent="0.2">
      <c r="A111" s="236">
        <v>35</v>
      </c>
      <c r="B111" s="237" t="s">
        <v>1047</v>
      </c>
      <c r="C111" s="247" t="s">
        <v>1048</v>
      </c>
      <c r="D111" s="238" t="s">
        <v>297</v>
      </c>
      <c r="E111" s="239">
        <v>64.825000000000003</v>
      </c>
      <c r="F111" s="240"/>
      <c r="G111" s="241">
        <f>ROUND(E111*F111,2)</f>
        <v>0</v>
      </c>
      <c r="H111" s="240"/>
      <c r="I111" s="241">
        <f>ROUND(E111*H111,2)</f>
        <v>0</v>
      </c>
      <c r="J111" s="240"/>
      <c r="K111" s="241">
        <f>ROUND(E111*J111,2)</f>
        <v>0</v>
      </c>
      <c r="L111" s="241">
        <v>21</v>
      </c>
      <c r="M111" s="241">
        <f>G111*(1+L111/100)</f>
        <v>0</v>
      </c>
      <c r="N111" s="239">
        <v>6.8999999999999999E-3</v>
      </c>
      <c r="O111" s="239">
        <f>ROUND(E111*N111,2)</f>
        <v>0.45</v>
      </c>
      <c r="P111" s="239">
        <v>0</v>
      </c>
      <c r="Q111" s="239">
        <f>ROUND(E111*P111,2)</f>
        <v>0</v>
      </c>
      <c r="R111" s="241"/>
      <c r="S111" s="241" t="s">
        <v>238</v>
      </c>
      <c r="T111" s="242" t="s">
        <v>216</v>
      </c>
      <c r="U111" s="221">
        <v>0</v>
      </c>
      <c r="V111" s="221">
        <f>ROUND(E111*U111,2)</f>
        <v>0</v>
      </c>
      <c r="W111" s="221"/>
      <c r="X111" s="221" t="s">
        <v>217</v>
      </c>
      <c r="Y111" s="221" t="s">
        <v>218</v>
      </c>
      <c r="Z111" s="210"/>
      <c r="AA111" s="210"/>
      <c r="AB111" s="210"/>
      <c r="AC111" s="210"/>
      <c r="AD111" s="210"/>
      <c r="AE111" s="210"/>
      <c r="AF111" s="210"/>
      <c r="AG111" s="210" t="s">
        <v>328</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2" x14ac:dyDescent="0.2">
      <c r="A112" s="217"/>
      <c r="B112" s="218"/>
      <c r="C112" s="249" t="s">
        <v>1049</v>
      </c>
      <c r="D112" s="226"/>
      <c r="E112" s="227">
        <v>44.14</v>
      </c>
      <c r="F112" s="221"/>
      <c r="G112" s="221"/>
      <c r="H112" s="221"/>
      <c r="I112" s="221"/>
      <c r="J112" s="221"/>
      <c r="K112" s="221"/>
      <c r="L112" s="221"/>
      <c r="M112" s="221"/>
      <c r="N112" s="220"/>
      <c r="O112" s="220"/>
      <c r="P112" s="220"/>
      <c r="Q112" s="220"/>
      <c r="R112" s="221"/>
      <c r="S112" s="221"/>
      <c r="T112" s="221"/>
      <c r="U112" s="221"/>
      <c r="V112" s="221"/>
      <c r="W112" s="221"/>
      <c r="X112" s="221"/>
      <c r="Y112" s="221"/>
      <c r="Z112" s="210"/>
      <c r="AA112" s="210"/>
      <c r="AB112" s="210"/>
      <c r="AC112" s="210"/>
      <c r="AD112" s="210"/>
      <c r="AE112" s="210"/>
      <c r="AF112" s="210"/>
      <c r="AG112" s="210" t="s">
        <v>222</v>
      </c>
      <c r="AH112" s="210">
        <v>0</v>
      </c>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3" x14ac:dyDescent="0.2">
      <c r="A113" s="217"/>
      <c r="B113" s="218"/>
      <c r="C113" s="249" t="s">
        <v>1050</v>
      </c>
      <c r="D113" s="226"/>
      <c r="E113" s="227">
        <v>6.51</v>
      </c>
      <c r="F113" s="221"/>
      <c r="G113" s="221"/>
      <c r="H113" s="221"/>
      <c r="I113" s="221"/>
      <c r="J113" s="221"/>
      <c r="K113" s="221"/>
      <c r="L113" s="221"/>
      <c r="M113" s="221"/>
      <c r="N113" s="220"/>
      <c r="O113" s="220"/>
      <c r="P113" s="220"/>
      <c r="Q113" s="220"/>
      <c r="R113" s="221"/>
      <c r="S113" s="221"/>
      <c r="T113" s="221"/>
      <c r="U113" s="221"/>
      <c r="V113" s="221"/>
      <c r="W113" s="221"/>
      <c r="X113" s="221"/>
      <c r="Y113" s="221"/>
      <c r="Z113" s="210"/>
      <c r="AA113" s="210"/>
      <c r="AB113" s="210"/>
      <c r="AC113" s="210"/>
      <c r="AD113" s="210"/>
      <c r="AE113" s="210"/>
      <c r="AF113" s="210"/>
      <c r="AG113" s="210" t="s">
        <v>222</v>
      </c>
      <c r="AH113" s="210">
        <v>0</v>
      </c>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3" x14ac:dyDescent="0.2">
      <c r="A114" s="217"/>
      <c r="B114" s="218"/>
      <c r="C114" s="249" t="s">
        <v>1051</v>
      </c>
      <c r="D114" s="226"/>
      <c r="E114" s="227">
        <v>14.18</v>
      </c>
      <c r="F114" s="221"/>
      <c r="G114" s="221"/>
      <c r="H114" s="221"/>
      <c r="I114" s="221"/>
      <c r="J114" s="221"/>
      <c r="K114" s="221"/>
      <c r="L114" s="221"/>
      <c r="M114" s="221"/>
      <c r="N114" s="220"/>
      <c r="O114" s="220"/>
      <c r="P114" s="220"/>
      <c r="Q114" s="220"/>
      <c r="R114" s="221"/>
      <c r="S114" s="221"/>
      <c r="T114" s="221"/>
      <c r="U114" s="221"/>
      <c r="V114" s="221"/>
      <c r="W114" s="221"/>
      <c r="X114" s="221"/>
      <c r="Y114" s="221"/>
      <c r="Z114" s="210"/>
      <c r="AA114" s="210"/>
      <c r="AB114" s="210"/>
      <c r="AC114" s="210"/>
      <c r="AD114" s="210"/>
      <c r="AE114" s="210"/>
      <c r="AF114" s="210"/>
      <c r="AG114" s="210" t="s">
        <v>222</v>
      </c>
      <c r="AH114" s="210">
        <v>0</v>
      </c>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1" x14ac:dyDescent="0.2">
      <c r="A115" s="236">
        <v>36</v>
      </c>
      <c r="B115" s="237" t="s">
        <v>1052</v>
      </c>
      <c r="C115" s="247" t="s">
        <v>1053</v>
      </c>
      <c r="D115" s="238" t="s">
        <v>297</v>
      </c>
      <c r="E115" s="239">
        <v>6.8</v>
      </c>
      <c r="F115" s="240"/>
      <c r="G115" s="241">
        <f>ROUND(E115*F115,2)</f>
        <v>0</v>
      </c>
      <c r="H115" s="240"/>
      <c r="I115" s="241">
        <f>ROUND(E115*H115,2)</f>
        <v>0</v>
      </c>
      <c r="J115" s="240"/>
      <c r="K115" s="241">
        <f>ROUND(E115*J115,2)</f>
        <v>0</v>
      </c>
      <c r="L115" s="241">
        <v>21</v>
      </c>
      <c r="M115" s="241">
        <f>G115*(1+L115/100)</f>
        <v>0</v>
      </c>
      <c r="N115" s="239">
        <v>8.6319999999999994E-2</v>
      </c>
      <c r="O115" s="239">
        <f>ROUND(E115*N115,2)</f>
        <v>0.59</v>
      </c>
      <c r="P115" s="239">
        <v>0</v>
      </c>
      <c r="Q115" s="239">
        <f>ROUND(E115*P115,2)</f>
        <v>0</v>
      </c>
      <c r="R115" s="241"/>
      <c r="S115" s="241" t="s">
        <v>238</v>
      </c>
      <c r="T115" s="242" t="s">
        <v>216</v>
      </c>
      <c r="U115" s="221">
        <v>0</v>
      </c>
      <c r="V115" s="221">
        <f>ROUND(E115*U115,2)</f>
        <v>0</v>
      </c>
      <c r="W115" s="221"/>
      <c r="X115" s="221" t="s">
        <v>217</v>
      </c>
      <c r="Y115" s="221" t="s">
        <v>218</v>
      </c>
      <c r="Z115" s="210"/>
      <c r="AA115" s="210"/>
      <c r="AB115" s="210"/>
      <c r="AC115" s="210"/>
      <c r="AD115" s="210"/>
      <c r="AE115" s="210"/>
      <c r="AF115" s="210"/>
      <c r="AG115" s="210" t="s">
        <v>234</v>
      </c>
      <c r="AH115" s="210"/>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outlineLevel="2" x14ac:dyDescent="0.2">
      <c r="A116" s="217"/>
      <c r="B116" s="218"/>
      <c r="C116" s="248" t="s">
        <v>1054</v>
      </c>
      <c r="D116" s="243"/>
      <c r="E116" s="243"/>
      <c r="F116" s="243"/>
      <c r="G116" s="243"/>
      <c r="H116" s="221"/>
      <c r="I116" s="221"/>
      <c r="J116" s="221"/>
      <c r="K116" s="221"/>
      <c r="L116" s="221"/>
      <c r="M116" s="221"/>
      <c r="N116" s="220"/>
      <c r="O116" s="220"/>
      <c r="P116" s="220"/>
      <c r="Q116" s="220"/>
      <c r="R116" s="221"/>
      <c r="S116" s="221"/>
      <c r="T116" s="221"/>
      <c r="U116" s="221"/>
      <c r="V116" s="221"/>
      <c r="W116" s="221"/>
      <c r="X116" s="221"/>
      <c r="Y116" s="221"/>
      <c r="Z116" s="210"/>
      <c r="AA116" s="210"/>
      <c r="AB116" s="210"/>
      <c r="AC116" s="210"/>
      <c r="AD116" s="210"/>
      <c r="AE116" s="210"/>
      <c r="AF116" s="210"/>
      <c r="AG116" s="210" t="s">
        <v>221</v>
      </c>
      <c r="AH116" s="210"/>
      <c r="AI116" s="210"/>
      <c r="AJ116" s="210"/>
      <c r="AK116" s="210"/>
      <c r="AL116" s="210"/>
      <c r="AM116" s="210"/>
      <c r="AN116" s="210"/>
      <c r="AO116" s="210"/>
      <c r="AP116" s="210"/>
      <c r="AQ116" s="210"/>
      <c r="AR116" s="210"/>
      <c r="AS116" s="210"/>
      <c r="AT116" s="210"/>
      <c r="AU116" s="210"/>
      <c r="AV116" s="210"/>
      <c r="AW116" s="210"/>
      <c r="AX116" s="210"/>
      <c r="AY116" s="210"/>
      <c r="AZ116" s="210"/>
      <c r="BA116" s="210"/>
      <c r="BB116" s="210"/>
      <c r="BC116" s="210"/>
      <c r="BD116" s="210"/>
      <c r="BE116" s="210"/>
      <c r="BF116" s="210"/>
      <c r="BG116" s="210"/>
      <c r="BH116" s="210"/>
    </row>
    <row r="117" spans="1:60" outlineLevel="2" x14ac:dyDescent="0.2">
      <c r="A117" s="217"/>
      <c r="B117" s="218"/>
      <c r="C117" s="249" t="s">
        <v>1055</v>
      </c>
      <c r="D117" s="226"/>
      <c r="E117" s="227">
        <v>1.8</v>
      </c>
      <c r="F117" s="221"/>
      <c r="G117" s="221"/>
      <c r="H117" s="221"/>
      <c r="I117" s="221"/>
      <c r="J117" s="221"/>
      <c r="K117" s="221"/>
      <c r="L117" s="221"/>
      <c r="M117" s="221"/>
      <c r="N117" s="220"/>
      <c r="O117" s="220"/>
      <c r="P117" s="220"/>
      <c r="Q117" s="220"/>
      <c r="R117" s="221"/>
      <c r="S117" s="221"/>
      <c r="T117" s="221"/>
      <c r="U117" s="221"/>
      <c r="V117" s="221"/>
      <c r="W117" s="221"/>
      <c r="X117" s="221"/>
      <c r="Y117" s="221"/>
      <c r="Z117" s="210"/>
      <c r="AA117" s="210"/>
      <c r="AB117" s="210"/>
      <c r="AC117" s="210"/>
      <c r="AD117" s="210"/>
      <c r="AE117" s="210"/>
      <c r="AF117" s="210"/>
      <c r="AG117" s="210" t="s">
        <v>222</v>
      </c>
      <c r="AH117" s="210">
        <v>0</v>
      </c>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3" x14ac:dyDescent="0.2">
      <c r="A118" s="217"/>
      <c r="B118" s="218"/>
      <c r="C118" s="249" t="s">
        <v>1056</v>
      </c>
      <c r="D118" s="226"/>
      <c r="E118" s="227">
        <v>5</v>
      </c>
      <c r="F118" s="221"/>
      <c r="G118" s="221"/>
      <c r="H118" s="221"/>
      <c r="I118" s="221"/>
      <c r="J118" s="221"/>
      <c r="K118" s="221"/>
      <c r="L118" s="221"/>
      <c r="M118" s="221"/>
      <c r="N118" s="220"/>
      <c r="O118" s="220"/>
      <c r="P118" s="220"/>
      <c r="Q118" s="220"/>
      <c r="R118" s="221"/>
      <c r="S118" s="221"/>
      <c r="T118" s="221"/>
      <c r="U118" s="221"/>
      <c r="V118" s="221"/>
      <c r="W118" s="221"/>
      <c r="X118" s="221"/>
      <c r="Y118" s="221"/>
      <c r="Z118" s="210"/>
      <c r="AA118" s="210"/>
      <c r="AB118" s="210"/>
      <c r="AC118" s="210"/>
      <c r="AD118" s="210"/>
      <c r="AE118" s="210"/>
      <c r="AF118" s="210"/>
      <c r="AG118" s="210" t="s">
        <v>222</v>
      </c>
      <c r="AH118" s="210">
        <v>0</v>
      </c>
      <c r="AI118" s="210"/>
      <c r="AJ118" s="210"/>
      <c r="AK118" s="210"/>
      <c r="AL118" s="210"/>
      <c r="AM118" s="210"/>
      <c r="AN118" s="210"/>
      <c r="AO118" s="210"/>
      <c r="AP118" s="210"/>
      <c r="AQ118" s="210"/>
      <c r="AR118" s="210"/>
      <c r="AS118" s="210"/>
      <c r="AT118" s="210"/>
      <c r="AU118" s="210"/>
      <c r="AV118" s="210"/>
      <c r="AW118" s="210"/>
      <c r="AX118" s="210"/>
      <c r="AY118" s="210"/>
      <c r="AZ118" s="210"/>
      <c r="BA118" s="210"/>
      <c r="BB118" s="210"/>
      <c r="BC118" s="210"/>
      <c r="BD118" s="210"/>
      <c r="BE118" s="210"/>
      <c r="BF118" s="210"/>
      <c r="BG118" s="210"/>
      <c r="BH118" s="210"/>
    </row>
    <row r="119" spans="1:60" outlineLevel="1" x14ac:dyDescent="0.2">
      <c r="A119" s="236">
        <v>37</v>
      </c>
      <c r="B119" s="237" t="s">
        <v>1057</v>
      </c>
      <c r="C119" s="247" t="s">
        <v>1058</v>
      </c>
      <c r="D119" s="238" t="s">
        <v>297</v>
      </c>
      <c r="E119" s="239">
        <v>8.1999999999999993</v>
      </c>
      <c r="F119" s="240"/>
      <c r="G119" s="241">
        <f>ROUND(E119*F119,2)</f>
        <v>0</v>
      </c>
      <c r="H119" s="240"/>
      <c r="I119" s="241">
        <f>ROUND(E119*H119,2)</f>
        <v>0</v>
      </c>
      <c r="J119" s="240"/>
      <c r="K119" s="241">
        <f>ROUND(E119*J119,2)</f>
        <v>0</v>
      </c>
      <c r="L119" s="241">
        <v>21</v>
      </c>
      <c r="M119" s="241">
        <f>G119*(1+L119/100)</f>
        <v>0</v>
      </c>
      <c r="N119" s="239">
        <v>3.9210000000000002E-2</v>
      </c>
      <c r="O119" s="239">
        <f>ROUND(E119*N119,2)</f>
        <v>0.32</v>
      </c>
      <c r="P119" s="239">
        <v>0</v>
      </c>
      <c r="Q119" s="239">
        <f>ROUND(E119*P119,2)</f>
        <v>0</v>
      </c>
      <c r="R119" s="241"/>
      <c r="S119" s="241" t="s">
        <v>238</v>
      </c>
      <c r="T119" s="242" t="s">
        <v>216</v>
      </c>
      <c r="U119" s="221">
        <v>0</v>
      </c>
      <c r="V119" s="221">
        <f>ROUND(E119*U119,2)</f>
        <v>0</v>
      </c>
      <c r="W119" s="221"/>
      <c r="X119" s="221" t="s">
        <v>217</v>
      </c>
      <c r="Y119" s="221" t="s">
        <v>218</v>
      </c>
      <c r="Z119" s="210"/>
      <c r="AA119" s="210"/>
      <c r="AB119" s="210"/>
      <c r="AC119" s="210"/>
      <c r="AD119" s="210"/>
      <c r="AE119" s="210"/>
      <c r="AF119" s="210"/>
      <c r="AG119" s="210" t="s">
        <v>219</v>
      </c>
      <c r="AH119" s="210"/>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outlineLevel="2" x14ac:dyDescent="0.2">
      <c r="A120" s="217"/>
      <c r="B120" s="218"/>
      <c r="C120" s="248" t="s">
        <v>1059</v>
      </c>
      <c r="D120" s="243"/>
      <c r="E120" s="243"/>
      <c r="F120" s="243"/>
      <c r="G120" s="243"/>
      <c r="H120" s="221"/>
      <c r="I120" s="221"/>
      <c r="J120" s="221"/>
      <c r="K120" s="221"/>
      <c r="L120" s="221"/>
      <c r="M120" s="221"/>
      <c r="N120" s="220"/>
      <c r="O120" s="220"/>
      <c r="P120" s="220"/>
      <c r="Q120" s="220"/>
      <c r="R120" s="221"/>
      <c r="S120" s="221"/>
      <c r="T120" s="221"/>
      <c r="U120" s="221"/>
      <c r="V120" s="221"/>
      <c r="W120" s="221"/>
      <c r="X120" s="221"/>
      <c r="Y120" s="221"/>
      <c r="Z120" s="210"/>
      <c r="AA120" s="210"/>
      <c r="AB120" s="210"/>
      <c r="AC120" s="210"/>
      <c r="AD120" s="210"/>
      <c r="AE120" s="210"/>
      <c r="AF120" s="210"/>
      <c r="AG120" s="210" t="s">
        <v>221</v>
      </c>
      <c r="AH120" s="210"/>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2" x14ac:dyDescent="0.2">
      <c r="A121" s="217"/>
      <c r="B121" s="218"/>
      <c r="C121" s="249" t="s">
        <v>1060</v>
      </c>
      <c r="D121" s="226"/>
      <c r="E121" s="227">
        <v>8.1999999999999993</v>
      </c>
      <c r="F121" s="221"/>
      <c r="G121" s="221"/>
      <c r="H121" s="221"/>
      <c r="I121" s="221"/>
      <c r="J121" s="221"/>
      <c r="K121" s="221"/>
      <c r="L121" s="221"/>
      <c r="M121" s="221"/>
      <c r="N121" s="220"/>
      <c r="O121" s="220"/>
      <c r="P121" s="220"/>
      <c r="Q121" s="220"/>
      <c r="R121" s="221"/>
      <c r="S121" s="221"/>
      <c r="T121" s="221"/>
      <c r="U121" s="221"/>
      <c r="V121" s="221"/>
      <c r="W121" s="221"/>
      <c r="X121" s="221"/>
      <c r="Y121" s="221"/>
      <c r="Z121" s="210"/>
      <c r="AA121" s="210"/>
      <c r="AB121" s="210"/>
      <c r="AC121" s="210"/>
      <c r="AD121" s="210"/>
      <c r="AE121" s="210"/>
      <c r="AF121" s="210"/>
      <c r="AG121" s="210" t="s">
        <v>222</v>
      </c>
      <c r="AH121" s="210">
        <v>0</v>
      </c>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1" x14ac:dyDescent="0.2">
      <c r="A122" s="236">
        <v>38</v>
      </c>
      <c r="B122" s="237" t="s">
        <v>715</v>
      </c>
      <c r="C122" s="247" t="s">
        <v>716</v>
      </c>
      <c r="D122" s="238" t="s">
        <v>297</v>
      </c>
      <c r="E122" s="239">
        <v>64.825000000000003</v>
      </c>
      <c r="F122" s="240"/>
      <c r="G122" s="241">
        <f>ROUND(E122*F122,2)</f>
        <v>0</v>
      </c>
      <c r="H122" s="240"/>
      <c r="I122" s="241">
        <f>ROUND(E122*H122,2)</f>
        <v>0</v>
      </c>
      <c r="J122" s="240"/>
      <c r="K122" s="241">
        <f>ROUND(E122*J122,2)</f>
        <v>0</v>
      </c>
      <c r="L122" s="241">
        <v>21</v>
      </c>
      <c r="M122" s="241">
        <f>G122*(1+L122/100)</f>
        <v>0</v>
      </c>
      <c r="N122" s="239">
        <v>4.7660000000000001E-2</v>
      </c>
      <c r="O122" s="239">
        <f>ROUND(E122*N122,2)</f>
        <v>3.09</v>
      </c>
      <c r="P122" s="239">
        <v>0</v>
      </c>
      <c r="Q122" s="239">
        <f>ROUND(E122*P122,2)</f>
        <v>0</v>
      </c>
      <c r="R122" s="241"/>
      <c r="S122" s="241" t="s">
        <v>238</v>
      </c>
      <c r="T122" s="242" t="s">
        <v>216</v>
      </c>
      <c r="U122" s="221">
        <v>0</v>
      </c>
      <c r="V122" s="221">
        <f>ROUND(E122*U122,2)</f>
        <v>0</v>
      </c>
      <c r="W122" s="221"/>
      <c r="X122" s="221" t="s">
        <v>217</v>
      </c>
      <c r="Y122" s="221" t="s">
        <v>218</v>
      </c>
      <c r="Z122" s="210"/>
      <c r="AA122" s="210"/>
      <c r="AB122" s="210"/>
      <c r="AC122" s="210"/>
      <c r="AD122" s="210"/>
      <c r="AE122" s="210"/>
      <c r="AF122" s="210"/>
      <c r="AG122" s="210" t="s">
        <v>234</v>
      </c>
      <c r="AH122" s="210"/>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outlineLevel="2" x14ac:dyDescent="0.2">
      <c r="A123" s="217"/>
      <c r="B123" s="218"/>
      <c r="C123" s="248" t="s">
        <v>717</v>
      </c>
      <c r="D123" s="243"/>
      <c r="E123" s="243"/>
      <c r="F123" s="243"/>
      <c r="G123" s="243"/>
      <c r="H123" s="221"/>
      <c r="I123" s="221"/>
      <c r="J123" s="221"/>
      <c r="K123" s="221"/>
      <c r="L123" s="221"/>
      <c r="M123" s="221"/>
      <c r="N123" s="220"/>
      <c r="O123" s="220"/>
      <c r="P123" s="220"/>
      <c r="Q123" s="220"/>
      <c r="R123" s="221"/>
      <c r="S123" s="221"/>
      <c r="T123" s="221"/>
      <c r="U123" s="221"/>
      <c r="V123" s="221"/>
      <c r="W123" s="221"/>
      <c r="X123" s="221"/>
      <c r="Y123" s="221"/>
      <c r="Z123" s="210"/>
      <c r="AA123" s="210"/>
      <c r="AB123" s="210"/>
      <c r="AC123" s="210"/>
      <c r="AD123" s="210"/>
      <c r="AE123" s="210"/>
      <c r="AF123" s="210"/>
      <c r="AG123" s="210" t="s">
        <v>221</v>
      </c>
      <c r="AH123" s="210"/>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2" x14ac:dyDescent="0.2">
      <c r="A124" s="217"/>
      <c r="B124" s="218"/>
      <c r="C124" s="249" t="s">
        <v>1049</v>
      </c>
      <c r="D124" s="226"/>
      <c r="E124" s="227">
        <v>44.14</v>
      </c>
      <c r="F124" s="221"/>
      <c r="G124" s="221"/>
      <c r="H124" s="221"/>
      <c r="I124" s="221"/>
      <c r="J124" s="221"/>
      <c r="K124" s="221"/>
      <c r="L124" s="221"/>
      <c r="M124" s="221"/>
      <c r="N124" s="220"/>
      <c r="O124" s="220"/>
      <c r="P124" s="220"/>
      <c r="Q124" s="220"/>
      <c r="R124" s="221"/>
      <c r="S124" s="221"/>
      <c r="T124" s="221"/>
      <c r="U124" s="221"/>
      <c r="V124" s="221"/>
      <c r="W124" s="221"/>
      <c r="X124" s="221"/>
      <c r="Y124" s="221"/>
      <c r="Z124" s="210"/>
      <c r="AA124" s="210"/>
      <c r="AB124" s="210"/>
      <c r="AC124" s="210"/>
      <c r="AD124" s="210"/>
      <c r="AE124" s="210"/>
      <c r="AF124" s="210"/>
      <c r="AG124" s="210" t="s">
        <v>222</v>
      </c>
      <c r="AH124" s="210">
        <v>0</v>
      </c>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3" x14ac:dyDescent="0.2">
      <c r="A125" s="217"/>
      <c r="B125" s="218"/>
      <c r="C125" s="249" t="s">
        <v>1050</v>
      </c>
      <c r="D125" s="226"/>
      <c r="E125" s="227">
        <v>6.51</v>
      </c>
      <c r="F125" s="221"/>
      <c r="G125" s="221"/>
      <c r="H125" s="221"/>
      <c r="I125" s="221"/>
      <c r="J125" s="221"/>
      <c r="K125" s="221"/>
      <c r="L125" s="221"/>
      <c r="M125" s="221"/>
      <c r="N125" s="220"/>
      <c r="O125" s="220"/>
      <c r="P125" s="220"/>
      <c r="Q125" s="220"/>
      <c r="R125" s="221"/>
      <c r="S125" s="221"/>
      <c r="T125" s="221"/>
      <c r="U125" s="221"/>
      <c r="V125" s="221"/>
      <c r="W125" s="221"/>
      <c r="X125" s="221"/>
      <c r="Y125" s="221"/>
      <c r="Z125" s="210"/>
      <c r="AA125" s="210"/>
      <c r="AB125" s="210"/>
      <c r="AC125" s="210"/>
      <c r="AD125" s="210"/>
      <c r="AE125" s="210"/>
      <c r="AF125" s="210"/>
      <c r="AG125" s="210" t="s">
        <v>222</v>
      </c>
      <c r="AH125" s="210">
        <v>0</v>
      </c>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3" x14ac:dyDescent="0.2">
      <c r="A126" s="217"/>
      <c r="B126" s="218"/>
      <c r="C126" s="249" t="s">
        <v>1051</v>
      </c>
      <c r="D126" s="226"/>
      <c r="E126" s="227">
        <v>14.18</v>
      </c>
      <c r="F126" s="221"/>
      <c r="G126" s="221"/>
      <c r="H126" s="221"/>
      <c r="I126" s="221"/>
      <c r="J126" s="221"/>
      <c r="K126" s="221"/>
      <c r="L126" s="221"/>
      <c r="M126" s="221"/>
      <c r="N126" s="220"/>
      <c r="O126" s="220"/>
      <c r="P126" s="220"/>
      <c r="Q126" s="220"/>
      <c r="R126" s="221"/>
      <c r="S126" s="221"/>
      <c r="T126" s="221"/>
      <c r="U126" s="221"/>
      <c r="V126" s="221"/>
      <c r="W126" s="221"/>
      <c r="X126" s="221"/>
      <c r="Y126" s="221"/>
      <c r="Z126" s="210"/>
      <c r="AA126" s="210"/>
      <c r="AB126" s="210"/>
      <c r="AC126" s="210"/>
      <c r="AD126" s="210"/>
      <c r="AE126" s="210"/>
      <c r="AF126" s="210"/>
      <c r="AG126" s="210" t="s">
        <v>222</v>
      </c>
      <c r="AH126" s="210">
        <v>0</v>
      </c>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1" x14ac:dyDescent="0.2">
      <c r="A127" s="236">
        <v>39</v>
      </c>
      <c r="B127" s="237" t="s">
        <v>1061</v>
      </c>
      <c r="C127" s="247" t="s">
        <v>1062</v>
      </c>
      <c r="D127" s="238" t="s">
        <v>297</v>
      </c>
      <c r="E127" s="239">
        <v>99.765000000000001</v>
      </c>
      <c r="F127" s="240"/>
      <c r="G127" s="241">
        <f>ROUND(E127*F127,2)</f>
        <v>0</v>
      </c>
      <c r="H127" s="240"/>
      <c r="I127" s="241">
        <f>ROUND(E127*H127,2)</f>
        <v>0</v>
      </c>
      <c r="J127" s="240"/>
      <c r="K127" s="241">
        <f>ROUND(E127*J127,2)</f>
        <v>0</v>
      </c>
      <c r="L127" s="241">
        <v>21</v>
      </c>
      <c r="M127" s="241">
        <f>G127*(1+L127/100)</f>
        <v>0</v>
      </c>
      <c r="N127" s="239">
        <v>1.5740000000000001E-2</v>
      </c>
      <c r="O127" s="239">
        <f>ROUND(E127*N127,2)</f>
        <v>1.57</v>
      </c>
      <c r="P127" s="239">
        <v>0</v>
      </c>
      <c r="Q127" s="239">
        <f>ROUND(E127*P127,2)</f>
        <v>0</v>
      </c>
      <c r="R127" s="241"/>
      <c r="S127" s="241" t="s">
        <v>238</v>
      </c>
      <c r="T127" s="242" t="s">
        <v>216</v>
      </c>
      <c r="U127" s="221">
        <v>0</v>
      </c>
      <c r="V127" s="221">
        <f>ROUND(E127*U127,2)</f>
        <v>0</v>
      </c>
      <c r="W127" s="221"/>
      <c r="X127" s="221" t="s">
        <v>217</v>
      </c>
      <c r="Y127" s="221" t="s">
        <v>218</v>
      </c>
      <c r="Z127" s="210"/>
      <c r="AA127" s="210"/>
      <c r="AB127" s="210"/>
      <c r="AC127" s="210"/>
      <c r="AD127" s="210"/>
      <c r="AE127" s="210"/>
      <c r="AF127" s="210"/>
      <c r="AG127" s="210" t="s">
        <v>234</v>
      </c>
      <c r="AH127" s="210"/>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2" x14ac:dyDescent="0.2">
      <c r="A128" s="217"/>
      <c r="B128" s="218"/>
      <c r="C128" s="249" t="s">
        <v>1063</v>
      </c>
      <c r="D128" s="226"/>
      <c r="E128" s="227">
        <v>17.63</v>
      </c>
      <c r="F128" s="221"/>
      <c r="G128" s="221"/>
      <c r="H128" s="221"/>
      <c r="I128" s="221"/>
      <c r="J128" s="221"/>
      <c r="K128" s="221"/>
      <c r="L128" s="221"/>
      <c r="M128" s="221"/>
      <c r="N128" s="220"/>
      <c r="O128" s="220"/>
      <c r="P128" s="220"/>
      <c r="Q128" s="220"/>
      <c r="R128" s="221"/>
      <c r="S128" s="221"/>
      <c r="T128" s="221"/>
      <c r="U128" s="221"/>
      <c r="V128" s="221"/>
      <c r="W128" s="221"/>
      <c r="X128" s="221"/>
      <c r="Y128" s="221"/>
      <c r="Z128" s="210"/>
      <c r="AA128" s="210"/>
      <c r="AB128" s="210"/>
      <c r="AC128" s="210"/>
      <c r="AD128" s="210"/>
      <c r="AE128" s="210"/>
      <c r="AF128" s="210"/>
      <c r="AG128" s="210" t="s">
        <v>222</v>
      </c>
      <c r="AH128" s="210">
        <v>0</v>
      </c>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outlineLevel="3" x14ac:dyDescent="0.2">
      <c r="A129" s="217"/>
      <c r="B129" s="218"/>
      <c r="C129" s="249" t="s">
        <v>1064</v>
      </c>
      <c r="D129" s="226"/>
      <c r="E129" s="227">
        <v>77.22</v>
      </c>
      <c r="F129" s="221"/>
      <c r="G129" s="221"/>
      <c r="H129" s="221"/>
      <c r="I129" s="221"/>
      <c r="J129" s="221"/>
      <c r="K129" s="221"/>
      <c r="L129" s="221"/>
      <c r="M129" s="221"/>
      <c r="N129" s="220"/>
      <c r="O129" s="220"/>
      <c r="P129" s="220"/>
      <c r="Q129" s="220"/>
      <c r="R129" s="221"/>
      <c r="S129" s="221"/>
      <c r="T129" s="221"/>
      <c r="U129" s="221"/>
      <c r="V129" s="221"/>
      <c r="W129" s="221"/>
      <c r="X129" s="221"/>
      <c r="Y129" s="221"/>
      <c r="Z129" s="210"/>
      <c r="AA129" s="210"/>
      <c r="AB129" s="210"/>
      <c r="AC129" s="210"/>
      <c r="AD129" s="210"/>
      <c r="AE129" s="210"/>
      <c r="AF129" s="210"/>
      <c r="AG129" s="210" t="s">
        <v>222</v>
      </c>
      <c r="AH129" s="210">
        <v>0</v>
      </c>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outlineLevel="3" x14ac:dyDescent="0.2">
      <c r="A130" s="217"/>
      <c r="B130" s="218"/>
      <c r="C130" s="249" t="s">
        <v>1065</v>
      </c>
      <c r="D130" s="226"/>
      <c r="E130" s="227">
        <v>4.92</v>
      </c>
      <c r="F130" s="221"/>
      <c r="G130" s="221"/>
      <c r="H130" s="221"/>
      <c r="I130" s="221"/>
      <c r="J130" s="221"/>
      <c r="K130" s="221"/>
      <c r="L130" s="221"/>
      <c r="M130" s="221"/>
      <c r="N130" s="220"/>
      <c r="O130" s="220"/>
      <c r="P130" s="220"/>
      <c r="Q130" s="220"/>
      <c r="R130" s="221"/>
      <c r="S130" s="221"/>
      <c r="T130" s="221"/>
      <c r="U130" s="221"/>
      <c r="V130" s="221"/>
      <c r="W130" s="221"/>
      <c r="X130" s="221"/>
      <c r="Y130" s="221"/>
      <c r="Z130" s="210"/>
      <c r="AA130" s="210"/>
      <c r="AB130" s="210"/>
      <c r="AC130" s="210"/>
      <c r="AD130" s="210"/>
      <c r="AE130" s="210"/>
      <c r="AF130" s="210"/>
      <c r="AG130" s="210" t="s">
        <v>222</v>
      </c>
      <c r="AH130" s="210">
        <v>0</v>
      </c>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row>
    <row r="131" spans="1:60" ht="22.5" outlineLevel="1" x14ac:dyDescent="0.2">
      <c r="A131" s="236">
        <v>40</v>
      </c>
      <c r="B131" s="237" t="s">
        <v>1066</v>
      </c>
      <c r="C131" s="247" t="s">
        <v>1067</v>
      </c>
      <c r="D131" s="238" t="s">
        <v>297</v>
      </c>
      <c r="E131" s="239">
        <v>64.825000000000003</v>
      </c>
      <c r="F131" s="240"/>
      <c r="G131" s="241">
        <f>ROUND(E131*F131,2)</f>
        <v>0</v>
      </c>
      <c r="H131" s="240"/>
      <c r="I131" s="241">
        <f>ROUND(E131*H131,2)</f>
        <v>0</v>
      </c>
      <c r="J131" s="240"/>
      <c r="K131" s="241">
        <f>ROUND(E131*J131,2)</f>
        <v>0</v>
      </c>
      <c r="L131" s="241">
        <v>21</v>
      </c>
      <c r="M131" s="241">
        <f>G131*(1+L131/100)</f>
        <v>0</v>
      </c>
      <c r="N131" s="239">
        <v>3.6700000000000001E-3</v>
      </c>
      <c r="O131" s="239">
        <f>ROUND(E131*N131,2)</f>
        <v>0.24</v>
      </c>
      <c r="P131" s="239">
        <v>0</v>
      </c>
      <c r="Q131" s="239">
        <f>ROUND(E131*P131,2)</f>
        <v>0</v>
      </c>
      <c r="R131" s="241"/>
      <c r="S131" s="241" t="s">
        <v>238</v>
      </c>
      <c r="T131" s="242" t="s">
        <v>216</v>
      </c>
      <c r="U131" s="221">
        <v>0</v>
      </c>
      <c r="V131" s="221">
        <f>ROUND(E131*U131,2)</f>
        <v>0</v>
      </c>
      <c r="W131" s="221"/>
      <c r="X131" s="221" t="s">
        <v>217</v>
      </c>
      <c r="Y131" s="221" t="s">
        <v>218</v>
      </c>
      <c r="Z131" s="210"/>
      <c r="AA131" s="210"/>
      <c r="AB131" s="210"/>
      <c r="AC131" s="210"/>
      <c r="AD131" s="210"/>
      <c r="AE131" s="210"/>
      <c r="AF131" s="210"/>
      <c r="AG131" s="210" t="s">
        <v>234</v>
      </c>
      <c r="AH131" s="210"/>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outlineLevel="2" x14ac:dyDescent="0.2">
      <c r="A132" s="217"/>
      <c r="B132" s="218"/>
      <c r="C132" s="249" t="s">
        <v>1049</v>
      </c>
      <c r="D132" s="226"/>
      <c r="E132" s="227">
        <v>44.14</v>
      </c>
      <c r="F132" s="221"/>
      <c r="G132" s="221"/>
      <c r="H132" s="221"/>
      <c r="I132" s="221"/>
      <c r="J132" s="221"/>
      <c r="K132" s="221"/>
      <c r="L132" s="221"/>
      <c r="M132" s="221"/>
      <c r="N132" s="220"/>
      <c r="O132" s="220"/>
      <c r="P132" s="220"/>
      <c r="Q132" s="220"/>
      <c r="R132" s="221"/>
      <c r="S132" s="221"/>
      <c r="T132" s="221"/>
      <c r="U132" s="221"/>
      <c r="V132" s="221"/>
      <c r="W132" s="221"/>
      <c r="X132" s="221"/>
      <c r="Y132" s="221"/>
      <c r="Z132" s="210"/>
      <c r="AA132" s="210"/>
      <c r="AB132" s="210"/>
      <c r="AC132" s="210"/>
      <c r="AD132" s="210"/>
      <c r="AE132" s="210"/>
      <c r="AF132" s="210"/>
      <c r="AG132" s="210" t="s">
        <v>222</v>
      </c>
      <c r="AH132" s="210">
        <v>0</v>
      </c>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row>
    <row r="133" spans="1:60" outlineLevel="3" x14ac:dyDescent="0.2">
      <c r="A133" s="217"/>
      <c r="B133" s="218"/>
      <c r="C133" s="249" t="s">
        <v>1050</v>
      </c>
      <c r="D133" s="226"/>
      <c r="E133" s="227">
        <v>6.51</v>
      </c>
      <c r="F133" s="221"/>
      <c r="G133" s="221"/>
      <c r="H133" s="221"/>
      <c r="I133" s="221"/>
      <c r="J133" s="221"/>
      <c r="K133" s="221"/>
      <c r="L133" s="221"/>
      <c r="M133" s="221"/>
      <c r="N133" s="220"/>
      <c r="O133" s="220"/>
      <c r="P133" s="220"/>
      <c r="Q133" s="220"/>
      <c r="R133" s="221"/>
      <c r="S133" s="221"/>
      <c r="T133" s="221"/>
      <c r="U133" s="221"/>
      <c r="V133" s="221"/>
      <c r="W133" s="221"/>
      <c r="X133" s="221"/>
      <c r="Y133" s="221"/>
      <c r="Z133" s="210"/>
      <c r="AA133" s="210"/>
      <c r="AB133" s="210"/>
      <c r="AC133" s="210"/>
      <c r="AD133" s="210"/>
      <c r="AE133" s="210"/>
      <c r="AF133" s="210"/>
      <c r="AG133" s="210" t="s">
        <v>222</v>
      </c>
      <c r="AH133" s="210">
        <v>0</v>
      </c>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row>
    <row r="134" spans="1:60" outlineLevel="3" x14ac:dyDescent="0.2">
      <c r="A134" s="217"/>
      <c r="B134" s="218"/>
      <c r="C134" s="249" t="s">
        <v>1051</v>
      </c>
      <c r="D134" s="226"/>
      <c r="E134" s="227">
        <v>14.18</v>
      </c>
      <c r="F134" s="221"/>
      <c r="G134" s="221"/>
      <c r="H134" s="221"/>
      <c r="I134" s="221"/>
      <c r="J134" s="221"/>
      <c r="K134" s="221"/>
      <c r="L134" s="221"/>
      <c r="M134" s="221"/>
      <c r="N134" s="220"/>
      <c r="O134" s="220"/>
      <c r="P134" s="220"/>
      <c r="Q134" s="220"/>
      <c r="R134" s="221"/>
      <c r="S134" s="221"/>
      <c r="T134" s="221"/>
      <c r="U134" s="221"/>
      <c r="V134" s="221"/>
      <c r="W134" s="221"/>
      <c r="X134" s="221"/>
      <c r="Y134" s="221"/>
      <c r="Z134" s="210"/>
      <c r="AA134" s="210"/>
      <c r="AB134" s="210"/>
      <c r="AC134" s="210"/>
      <c r="AD134" s="210"/>
      <c r="AE134" s="210"/>
      <c r="AF134" s="210"/>
      <c r="AG134" s="210" t="s">
        <v>222</v>
      </c>
      <c r="AH134" s="210">
        <v>0</v>
      </c>
      <c r="AI134" s="210"/>
      <c r="AJ134" s="210"/>
      <c r="AK134" s="210"/>
      <c r="AL134" s="210"/>
      <c r="AM134" s="210"/>
      <c r="AN134" s="210"/>
      <c r="AO134" s="210"/>
      <c r="AP134" s="210"/>
      <c r="AQ134" s="210"/>
      <c r="AR134" s="210"/>
      <c r="AS134" s="210"/>
      <c r="AT134" s="210"/>
      <c r="AU134" s="210"/>
      <c r="AV134" s="210"/>
      <c r="AW134" s="210"/>
      <c r="AX134" s="210"/>
      <c r="AY134" s="210"/>
      <c r="AZ134" s="210"/>
      <c r="BA134" s="210"/>
      <c r="BB134" s="210"/>
      <c r="BC134" s="210"/>
      <c r="BD134" s="210"/>
      <c r="BE134" s="210"/>
      <c r="BF134" s="210"/>
      <c r="BG134" s="210"/>
      <c r="BH134" s="210"/>
    </row>
    <row r="135" spans="1:60" outlineLevel="1" x14ac:dyDescent="0.2">
      <c r="A135" s="236">
        <v>41</v>
      </c>
      <c r="B135" s="237" t="s">
        <v>1068</v>
      </c>
      <c r="C135" s="247" t="s">
        <v>1069</v>
      </c>
      <c r="D135" s="238" t="s">
        <v>297</v>
      </c>
      <c r="E135" s="239">
        <v>2.6</v>
      </c>
      <c r="F135" s="240"/>
      <c r="G135" s="241">
        <f>ROUND(E135*F135,2)</f>
        <v>0</v>
      </c>
      <c r="H135" s="240"/>
      <c r="I135" s="241">
        <f>ROUND(E135*H135,2)</f>
        <v>0</v>
      </c>
      <c r="J135" s="240"/>
      <c r="K135" s="241">
        <f>ROUND(E135*J135,2)</f>
        <v>0</v>
      </c>
      <c r="L135" s="241">
        <v>21</v>
      </c>
      <c r="M135" s="241">
        <f>G135*(1+L135/100)</f>
        <v>0</v>
      </c>
      <c r="N135" s="239">
        <v>4.777E-2</v>
      </c>
      <c r="O135" s="239">
        <f>ROUND(E135*N135,2)</f>
        <v>0.12</v>
      </c>
      <c r="P135" s="239">
        <v>0</v>
      </c>
      <c r="Q135" s="239">
        <f>ROUND(E135*P135,2)</f>
        <v>0</v>
      </c>
      <c r="R135" s="241"/>
      <c r="S135" s="241" t="s">
        <v>238</v>
      </c>
      <c r="T135" s="242" t="s">
        <v>216</v>
      </c>
      <c r="U135" s="221">
        <v>0</v>
      </c>
      <c r="V135" s="221">
        <f>ROUND(E135*U135,2)</f>
        <v>0</v>
      </c>
      <c r="W135" s="221"/>
      <c r="X135" s="221" t="s">
        <v>217</v>
      </c>
      <c r="Y135" s="221" t="s">
        <v>218</v>
      </c>
      <c r="Z135" s="210"/>
      <c r="AA135" s="210"/>
      <c r="AB135" s="210"/>
      <c r="AC135" s="210"/>
      <c r="AD135" s="210"/>
      <c r="AE135" s="210"/>
      <c r="AF135" s="210"/>
      <c r="AG135" s="210" t="s">
        <v>234</v>
      </c>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row>
    <row r="136" spans="1:60" outlineLevel="2" x14ac:dyDescent="0.2">
      <c r="A136" s="217"/>
      <c r="B136" s="218"/>
      <c r="C136" s="249" t="s">
        <v>1070</v>
      </c>
      <c r="D136" s="226"/>
      <c r="E136" s="227">
        <v>2.04</v>
      </c>
      <c r="F136" s="221"/>
      <c r="G136" s="221"/>
      <c r="H136" s="221"/>
      <c r="I136" s="221"/>
      <c r="J136" s="221"/>
      <c r="K136" s="221"/>
      <c r="L136" s="221"/>
      <c r="M136" s="221"/>
      <c r="N136" s="220"/>
      <c r="O136" s="220"/>
      <c r="P136" s="220"/>
      <c r="Q136" s="220"/>
      <c r="R136" s="221"/>
      <c r="S136" s="221"/>
      <c r="T136" s="221"/>
      <c r="U136" s="221"/>
      <c r="V136" s="221"/>
      <c r="W136" s="221"/>
      <c r="X136" s="221"/>
      <c r="Y136" s="221"/>
      <c r="Z136" s="210"/>
      <c r="AA136" s="210"/>
      <c r="AB136" s="210"/>
      <c r="AC136" s="210"/>
      <c r="AD136" s="210"/>
      <c r="AE136" s="210"/>
      <c r="AF136" s="210"/>
      <c r="AG136" s="210" t="s">
        <v>222</v>
      </c>
      <c r="AH136" s="210">
        <v>0</v>
      </c>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row>
    <row r="137" spans="1:60" outlineLevel="3" x14ac:dyDescent="0.2">
      <c r="A137" s="217"/>
      <c r="B137" s="218"/>
      <c r="C137" s="249" t="s">
        <v>1071</v>
      </c>
      <c r="D137" s="226"/>
      <c r="E137" s="227">
        <v>0.56000000000000005</v>
      </c>
      <c r="F137" s="221"/>
      <c r="G137" s="221"/>
      <c r="H137" s="221"/>
      <c r="I137" s="221"/>
      <c r="J137" s="221"/>
      <c r="K137" s="221"/>
      <c r="L137" s="221"/>
      <c r="M137" s="221"/>
      <c r="N137" s="220"/>
      <c r="O137" s="220"/>
      <c r="P137" s="220"/>
      <c r="Q137" s="220"/>
      <c r="R137" s="221"/>
      <c r="S137" s="221"/>
      <c r="T137" s="221"/>
      <c r="U137" s="221"/>
      <c r="V137" s="221"/>
      <c r="W137" s="221"/>
      <c r="X137" s="221"/>
      <c r="Y137" s="221"/>
      <c r="Z137" s="210"/>
      <c r="AA137" s="210"/>
      <c r="AB137" s="210"/>
      <c r="AC137" s="210"/>
      <c r="AD137" s="210"/>
      <c r="AE137" s="210"/>
      <c r="AF137" s="210"/>
      <c r="AG137" s="210" t="s">
        <v>222</v>
      </c>
      <c r="AH137" s="210">
        <v>0</v>
      </c>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row>
    <row r="138" spans="1:60" outlineLevel="1" x14ac:dyDescent="0.2">
      <c r="A138" s="236">
        <v>42</v>
      </c>
      <c r="B138" s="237" t="s">
        <v>719</v>
      </c>
      <c r="C138" s="247" t="s">
        <v>720</v>
      </c>
      <c r="D138" s="238" t="s">
        <v>297</v>
      </c>
      <c r="E138" s="239">
        <v>59.325000000000003</v>
      </c>
      <c r="F138" s="240"/>
      <c r="G138" s="241">
        <f>ROUND(E138*F138,2)</f>
        <v>0</v>
      </c>
      <c r="H138" s="240"/>
      <c r="I138" s="241">
        <f>ROUND(E138*H138,2)</f>
        <v>0</v>
      </c>
      <c r="J138" s="240"/>
      <c r="K138" s="241">
        <f>ROUND(E138*J138,2)</f>
        <v>0</v>
      </c>
      <c r="L138" s="241">
        <v>21</v>
      </c>
      <c r="M138" s="241">
        <f>G138*(1+L138/100)</f>
        <v>0</v>
      </c>
      <c r="N138" s="239">
        <v>3.5E-4</v>
      </c>
      <c r="O138" s="239">
        <f>ROUND(E138*N138,2)</f>
        <v>0.02</v>
      </c>
      <c r="P138" s="239">
        <v>0</v>
      </c>
      <c r="Q138" s="239">
        <f>ROUND(E138*P138,2)</f>
        <v>0</v>
      </c>
      <c r="R138" s="241"/>
      <c r="S138" s="241" t="s">
        <v>215</v>
      </c>
      <c r="T138" s="242" t="s">
        <v>216</v>
      </c>
      <c r="U138" s="221">
        <v>0</v>
      </c>
      <c r="V138" s="221">
        <f>ROUND(E138*U138,2)</f>
        <v>0</v>
      </c>
      <c r="W138" s="221"/>
      <c r="X138" s="221" t="s">
        <v>217</v>
      </c>
      <c r="Y138" s="221" t="s">
        <v>218</v>
      </c>
      <c r="Z138" s="210"/>
      <c r="AA138" s="210"/>
      <c r="AB138" s="210"/>
      <c r="AC138" s="210"/>
      <c r="AD138" s="210"/>
      <c r="AE138" s="210"/>
      <c r="AF138" s="210"/>
      <c r="AG138" s="210" t="s">
        <v>219</v>
      </c>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row>
    <row r="139" spans="1:60" outlineLevel="2" x14ac:dyDescent="0.2">
      <c r="A139" s="217"/>
      <c r="B139" s="218"/>
      <c r="C139" s="248" t="s">
        <v>721</v>
      </c>
      <c r="D139" s="243"/>
      <c r="E139" s="243"/>
      <c r="F139" s="243"/>
      <c r="G139" s="243"/>
      <c r="H139" s="221"/>
      <c r="I139" s="221"/>
      <c r="J139" s="221"/>
      <c r="K139" s="221"/>
      <c r="L139" s="221"/>
      <c r="M139" s="221"/>
      <c r="N139" s="220"/>
      <c r="O139" s="220"/>
      <c r="P139" s="220"/>
      <c r="Q139" s="220"/>
      <c r="R139" s="221"/>
      <c r="S139" s="221"/>
      <c r="T139" s="221"/>
      <c r="U139" s="221"/>
      <c r="V139" s="221"/>
      <c r="W139" s="221"/>
      <c r="X139" s="221"/>
      <c r="Y139" s="221"/>
      <c r="Z139" s="210"/>
      <c r="AA139" s="210"/>
      <c r="AB139" s="210"/>
      <c r="AC139" s="210"/>
      <c r="AD139" s="210"/>
      <c r="AE139" s="210"/>
      <c r="AF139" s="210"/>
      <c r="AG139" s="210" t="s">
        <v>221</v>
      </c>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row>
    <row r="140" spans="1:60" outlineLevel="2" x14ac:dyDescent="0.2">
      <c r="A140" s="217"/>
      <c r="B140" s="218"/>
      <c r="C140" s="249" t="s">
        <v>1072</v>
      </c>
      <c r="D140" s="226"/>
      <c r="E140" s="227">
        <v>38.64</v>
      </c>
      <c r="F140" s="221"/>
      <c r="G140" s="221"/>
      <c r="H140" s="221"/>
      <c r="I140" s="221"/>
      <c r="J140" s="221"/>
      <c r="K140" s="221"/>
      <c r="L140" s="221"/>
      <c r="M140" s="221"/>
      <c r="N140" s="220"/>
      <c r="O140" s="220"/>
      <c r="P140" s="220"/>
      <c r="Q140" s="220"/>
      <c r="R140" s="221"/>
      <c r="S140" s="221"/>
      <c r="T140" s="221"/>
      <c r="U140" s="221"/>
      <c r="V140" s="221"/>
      <c r="W140" s="221"/>
      <c r="X140" s="221"/>
      <c r="Y140" s="221"/>
      <c r="Z140" s="210"/>
      <c r="AA140" s="210"/>
      <c r="AB140" s="210"/>
      <c r="AC140" s="210"/>
      <c r="AD140" s="210"/>
      <c r="AE140" s="210"/>
      <c r="AF140" s="210"/>
      <c r="AG140" s="210" t="s">
        <v>222</v>
      </c>
      <c r="AH140" s="210">
        <v>0</v>
      </c>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row>
    <row r="141" spans="1:60" outlineLevel="3" x14ac:dyDescent="0.2">
      <c r="A141" s="217"/>
      <c r="B141" s="218"/>
      <c r="C141" s="249" t="s">
        <v>1050</v>
      </c>
      <c r="D141" s="226"/>
      <c r="E141" s="227">
        <v>6.51</v>
      </c>
      <c r="F141" s="221"/>
      <c r="G141" s="221"/>
      <c r="H141" s="221"/>
      <c r="I141" s="221"/>
      <c r="J141" s="221"/>
      <c r="K141" s="221"/>
      <c r="L141" s="221"/>
      <c r="M141" s="221"/>
      <c r="N141" s="220"/>
      <c r="O141" s="220"/>
      <c r="P141" s="220"/>
      <c r="Q141" s="220"/>
      <c r="R141" s="221"/>
      <c r="S141" s="221"/>
      <c r="T141" s="221"/>
      <c r="U141" s="221"/>
      <c r="V141" s="221"/>
      <c r="W141" s="221"/>
      <c r="X141" s="221"/>
      <c r="Y141" s="221"/>
      <c r="Z141" s="210"/>
      <c r="AA141" s="210"/>
      <c r="AB141" s="210"/>
      <c r="AC141" s="210"/>
      <c r="AD141" s="210"/>
      <c r="AE141" s="210"/>
      <c r="AF141" s="210"/>
      <c r="AG141" s="210" t="s">
        <v>222</v>
      </c>
      <c r="AH141" s="210">
        <v>0</v>
      </c>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row>
    <row r="142" spans="1:60" outlineLevel="3" x14ac:dyDescent="0.2">
      <c r="A142" s="217"/>
      <c r="B142" s="218"/>
      <c r="C142" s="249" t="s">
        <v>1051</v>
      </c>
      <c r="D142" s="226"/>
      <c r="E142" s="227">
        <v>14.18</v>
      </c>
      <c r="F142" s="221"/>
      <c r="G142" s="221"/>
      <c r="H142" s="221"/>
      <c r="I142" s="221"/>
      <c r="J142" s="221"/>
      <c r="K142" s="221"/>
      <c r="L142" s="221"/>
      <c r="M142" s="221"/>
      <c r="N142" s="220"/>
      <c r="O142" s="220"/>
      <c r="P142" s="220"/>
      <c r="Q142" s="220"/>
      <c r="R142" s="221"/>
      <c r="S142" s="221"/>
      <c r="T142" s="221"/>
      <c r="U142" s="221"/>
      <c r="V142" s="221"/>
      <c r="W142" s="221"/>
      <c r="X142" s="221"/>
      <c r="Y142" s="221"/>
      <c r="Z142" s="210"/>
      <c r="AA142" s="210"/>
      <c r="AB142" s="210"/>
      <c r="AC142" s="210"/>
      <c r="AD142" s="210"/>
      <c r="AE142" s="210"/>
      <c r="AF142" s="210"/>
      <c r="AG142" s="210" t="s">
        <v>222</v>
      </c>
      <c r="AH142" s="210">
        <v>0</v>
      </c>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outlineLevel="1" x14ac:dyDescent="0.2">
      <c r="A143" s="236">
        <v>43</v>
      </c>
      <c r="B143" s="237" t="s">
        <v>1073</v>
      </c>
      <c r="C143" s="247" t="s">
        <v>1074</v>
      </c>
      <c r="D143" s="238" t="s">
        <v>297</v>
      </c>
      <c r="E143" s="239">
        <v>50</v>
      </c>
      <c r="F143" s="240"/>
      <c r="G143" s="241">
        <f>ROUND(E143*F143,2)</f>
        <v>0</v>
      </c>
      <c r="H143" s="240"/>
      <c r="I143" s="241">
        <f>ROUND(E143*H143,2)</f>
        <v>0</v>
      </c>
      <c r="J143" s="240"/>
      <c r="K143" s="241">
        <f>ROUND(E143*J143,2)</f>
        <v>0</v>
      </c>
      <c r="L143" s="241">
        <v>21</v>
      </c>
      <c r="M143" s="241">
        <f>G143*(1+L143/100)</f>
        <v>0</v>
      </c>
      <c r="N143" s="239">
        <v>1.2E-4</v>
      </c>
      <c r="O143" s="239">
        <f>ROUND(E143*N143,2)</f>
        <v>0.01</v>
      </c>
      <c r="P143" s="239">
        <v>1.2E-4</v>
      </c>
      <c r="Q143" s="239">
        <f>ROUND(E143*P143,2)</f>
        <v>0.01</v>
      </c>
      <c r="R143" s="241"/>
      <c r="S143" s="241" t="s">
        <v>215</v>
      </c>
      <c r="T143" s="242" t="s">
        <v>216</v>
      </c>
      <c r="U143" s="221">
        <v>0</v>
      </c>
      <c r="V143" s="221">
        <f>ROUND(E143*U143,2)</f>
        <v>0</v>
      </c>
      <c r="W143" s="221"/>
      <c r="X143" s="221" t="s">
        <v>217</v>
      </c>
      <c r="Y143" s="221" t="s">
        <v>218</v>
      </c>
      <c r="Z143" s="210"/>
      <c r="AA143" s="210"/>
      <c r="AB143" s="210"/>
      <c r="AC143" s="210"/>
      <c r="AD143" s="210"/>
      <c r="AE143" s="210"/>
      <c r="AF143" s="210"/>
      <c r="AG143" s="210" t="s">
        <v>219</v>
      </c>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outlineLevel="2" x14ac:dyDescent="0.2">
      <c r="A144" s="217"/>
      <c r="B144" s="218"/>
      <c r="C144" s="248" t="s">
        <v>1075</v>
      </c>
      <c r="D144" s="243"/>
      <c r="E144" s="243"/>
      <c r="F144" s="243"/>
      <c r="G144" s="243"/>
      <c r="H144" s="221"/>
      <c r="I144" s="221"/>
      <c r="J144" s="221"/>
      <c r="K144" s="221"/>
      <c r="L144" s="221"/>
      <c r="M144" s="221"/>
      <c r="N144" s="220"/>
      <c r="O144" s="220"/>
      <c r="P144" s="220"/>
      <c r="Q144" s="220"/>
      <c r="R144" s="221"/>
      <c r="S144" s="221"/>
      <c r="T144" s="221"/>
      <c r="U144" s="221"/>
      <c r="V144" s="221"/>
      <c r="W144" s="221"/>
      <c r="X144" s="221"/>
      <c r="Y144" s="221"/>
      <c r="Z144" s="210"/>
      <c r="AA144" s="210"/>
      <c r="AB144" s="210"/>
      <c r="AC144" s="210"/>
      <c r="AD144" s="210"/>
      <c r="AE144" s="210"/>
      <c r="AF144" s="210"/>
      <c r="AG144" s="210" t="s">
        <v>221</v>
      </c>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row>
    <row r="145" spans="1:60" outlineLevel="2" x14ac:dyDescent="0.2">
      <c r="A145" s="217"/>
      <c r="B145" s="218"/>
      <c r="C145" s="249" t="s">
        <v>1076</v>
      </c>
      <c r="D145" s="226"/>
      <c r="E145" s="227">
        <v>25</v>
      </c>
      <c r="F145" s="221"/>
      <c r="G145" s="221"/>
      <c r="H145" s="221"/>
      <c r="I145" s="221"/>
      <c r="J145" s="221"/>
      <c r="K145" s="221"/>
      <c r="L145" s="221"/>
      <c r="M145" s="221"/>
      <c r="N145" s="220"/>
      <c r="O145" s="220"/>
      <c r="P145" s="220"/>
      <c r="Q145" s="220"/>
      <c r="R145" s="221"/>
      <c r="S145" s="221"/>
      <c r="T145" s="221"/>
      <c r="U145" s="221"/>
      <c r="V145" s="221"/>
      <c r="W145" s="221"/>
      <c r="X145" s="221"/>
      <c r="Y145" s="221"/>
      <c r="Z145" s="210"/>
      <c r="AA145" s="210"/>
      <c r="AB145" s="210"/>
      <c r="AC145" s="210"/>
      <c r="AD145" s="210"/>
      <c r="AE145" s="210"/>
      <c r="AF145" s="210"/>
      <c r="AG145" s="210" t="s">
        <v>222</v>
      </c>
      <c r="AH145" s="210">
        <v>0</v>
      </c>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row>
    <row r="146" spans="1:60" outlineLevel="3" x14ac:dyDescent="0.2">
      <c r="A146" s="217"/>
      <c r="B146" s="218"/>
      <c r="C146" s="249" t="s">
        <v>1077</v>
      </c>
      <c r="D146" s="226"/>
      <c r="E146" s="227">
        <v>25</v>
      </c>
      <c r="F146" s="221"/>
      <c r="G146" s="221"/>
      <c r="H146" s="221"/>
      <c r="I146" s="221"/>
      <c r="J146" s="221"/>
      <c r="K146" s="221"/>
      <c r="L146" s="221"/>
      <c r="M146" s="221"/>
      <c r="N146" s="220"/>
      <c r="O146" s="220"/>
      <c r="P146" s="220"/>
      <c r="Q146" s="220"/>
      <c r="R146" s="221"/>
      <c r="S146" s="221"/>
      <c r="T146" s="221"/>
      <c r="U146" s="221"/>
      <c r="V146" s="221"/>
      <c r="W146" s="221"/>
      <c r="X146" s="221"/>
      <c r="Y146" s="221"/>
      <c r="Z146" s="210"/>
      <c r="AA146" s="210"/>
      <c r="AB146" s="210"/>
      <c r="AC146" s="210"/>
      <c r="AD146" s="210"/>
      <c r="AE146" s="210"/>
      <c r="AF146" s="210"/>
      <c r="AG146" s="210" t="s">
        <v>222</v>
      </c>
      <c r="AH146" s="210">
        <v>0</v>
      </c>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row>
    <row r="147" spans="1:60" outlineLevel="1" x14ac:dyDescent="0.2">
      <c r="A147" s="236">
        <v>44</v>
      </c>
      <c r="B147" s="237" t="s">
        <v>1078</v>
      </c>
      <c r="C147" s="247" t="s">
        <v>1079</v>
      </c>
      <c r="D147" s="238" t="s">
        <v>297</v>
      </c>
      <c r="E147" s="239">
        <v>18</v>
      </c>
      <c r="F147" s="240"/>
      <c r="G147" s="241">
        <f>ROUND(E147*F147,2)</f>
        <v>0</v>
      </c>
      <c r="H147" s="240"/>
      <c r="I147" s="241">
        <f>ROUND(E147*H147,2)</f>
        <v>0</v>
      </c>
      <c r="J147" s="240"/>
      <c r="K147" s="241">
        <f>ROUND(E147*J147,2)</f>
        <v>0</v>
      </c>
      <c r="L147" s="241">
        <v>21</v>
      </c>
      <c r="M147" s="241">
        <f>G147*(1+L147/100)</f>
        <v>0</v>
      </c>
      <c r="N147" s="239">
        <v>1.2E-4</v>
      </c>
      <c r="O147" s="239">
        <f>ROUND(E147*N147,2)</f>
        <v>0</v>
      </c>
      <c r="P147" s="239">
        <v>1.2E-4</v>
      </c>
      <c r="Q147" s="239">
        <f>ROUND(E147*P147,2)</f>
        <v>0</v>
      </c>
      <c r="R147" s="241"/>
      <c r="S147" s="241" t="s">
        <v>215</v>
      </c>
      <c r="T147" s="242" t="s">
        <v>216</v>
      </c>
      <c r="U147" s="221">
        <v>0</v>
      </c>
      <c r="V147" s="221">
        <f>ROUND(E147*U147,2)</f>
        <v>0</v>
      </c>
      <c r="W147" s="221"/>
      <c r="X147" s="221" t="s">
        <v>217</v>
      </c>
      <c r="Y147" s="221" t="s">
        <v>218</v>
      </c>
      <c r="Z147" s="210"/>
      <c r="AA147" s="210"/>
      <c r="AB147" s="210"/>
      <c r="AC147" s="210"/>
      <c r="AD147" s="210"/>
      <c r="AE147" s="210"/>
      <c r="AF147" s="210"/>
      <c r="AG147" s="210" t="s">
        <v>219</v>
      </c>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row>
    <row r="148" spans="1:60" outlineLevel="2" x14ac:dyDescent="0.2">
      <c r="A148" s="217"/>
      <c r="B148" s="218"/>
      <c r="C148" s="248" t="s">
        <v>1080</v>
      </c>
      <c r="D148" s="243"/>
      <c r="E148" s="243"/>
      <c r="F148" s="243"/>
      <c r="G148" s="243"/>
      <c r="H148" s="221"/>
      <c r="I148" s="221"/>
      <c r="J148" s="221"/>
      <c r="K148" s="221"/>
      <c r="L148" s="221"/>
      <c r="M148" s="221"/>
      <c r="N148" s="220"/>
      <c r="O148" s="220"/>
      <c r="P148" s="220"/>
      <c r="Q148" s="220"/>
      <c r="R148" s="221"/>
      <c r="S148" s="221"/>
      <c r="T148" s="221"/>
      <c r="U148" s="221"/>
      <c r="V148" s="221"/>
      <c r="W148" s="221"/>
      <c r="X148" s="221"/>
      <c r="Y148" s="221"/>
      <c r="Z148" s="210"/>
      <c r="AA148" s="210"/>
      <c r="AB148" s="210"/>
      <c r="AC148" s="210"/>
      <c r="AD148" s="210"/>
      <c r="AE148" s="210"/>
      <c r="AF148" s="210"/>
      <c r="AG148" s="210" t="s">
        <v>221</v>
      </c>
      <c r="AH148" s="210"/>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row>
    <row r="149" spans="1:60" outlineLevel="2" x14ac:dyDescent="0.2">
      <c r="A149" s="217"/>
      <c r="B149" s="218"/>
      <c r="C149" s="249" t="s">
        <v>1081</v>
      </c>
      <c r="D149" s="226"/>
      <c r="E149" s="227">
        <v>10.5</v>
      </c>
      <c r="F149" s="221"/>
      <c r="G149" s="221"/>
      <c r="H149" s="221"/>
      <c r="I149" s="221"/>
      <c r="J149" s="221"/>
      <c r="K149" s="221"/>
      <c r="L149" s="221"/>
      <c r="M149" s="221"/>
      <c r="N149" s="220"/>
      <c r="O149" s="220"/>
      <c r="P149" s="220"/>
      <c r="Q149" s="220"/>
      <c r="R149" s="221"/>
      <c r="S149" s="221"/>
      <c r="T149" s="221"/>
      <c r="U149" s="221"/>
      <c r="V149" s="221"/>
      <c r="W149" s="221"/>
      <c r="X149" s="221"/>
      <c r="Y149" s="221"/>
      <c r="Z149" s="210"/>
      <c r="AA149" s="210"/>
      <c r="AB149" s="210"/>
      <c r="AC149" s="210"/>
      <c r="AD149" s="210"/>
      <c r="AE149" s="210"/>
      <c r="AF149" s="210"/>
      <c r="AG149" s="210" t="s">
        <v>222</v>
      </c>
      <c r="AH149" s="210">
        <v>0</v>
      </c>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row>
    <row r="150" spans="1:60" outlineLevel="3" x14ac:dyDescent="0.2">
      <c r="A150" s="217"/>
      <c r="B150" s="218"/>
      <c r="C150" s="249" t="s">
        <v>1082</v>
      </c>
      <c r="D150" s="226"/>
      <c r="E150" s="227">
        <v>7.5</v>
      </c>
      <c r="F150" s="221"/>
      <c r="G150" s="221"/>
      <c r="H150" s="221"/>
      <c r="I150" s="221"/>
      <c r="J150" s="221"/>
      <c r="K150" s="221"/>
      <c r="L150" s="221"/>
      <c r="M150" s="221"/>
      <c r="N150" s="220"/>
      <c r="O150" s="220"/>
      <c r="P150" s="220"/>
      <c r="Q150" s="220"/>
      <c r="R150" s="221"/>
      <c r="S150" s="221"/>
      <c r="T150" s="221"/>
      <c r="U150" s="221"/>
      <c r="V150" s="221"/>
      <c r="W150" s="221"/>
      <c r="X150" s="221"/>
      <c r="Y150" s="221"/>
      <c r="Z150" s="210"/>
      <c r="AA150" s="210"/>
      <c r="AB150" s="210"/>
      <c r="AC150" s="210"/>
      <c r="AD150" s="210"/>
      <c r="AE150" s="210"/>
      <c r="AF150" s="210"/>
      <c r="AG150" s="210" t="s">
        <v>222</v>
      </c>
      <c r="AH150" s="210">
        <v>0</v>
      </c>
      <c r="AI150" s="210"/>
      <c r="AJ150" s="210"/>
      <c r="AK150" s="210"/>
      <c r="AL150" s="210"/>
      <c r="AM150" s="210"/>
      <c r="AN150" s="210"/>
      <c r="AO150" s="210"/>
      <c r="AP150" s="210"/>
      <c r="AQ150" s="210"/>
      <c r="AR150" s="210"/>
      <c r="AS150" s="210"/>
      <c r="AT150" s="210"/>
      <c r="AU150" s="210"/>
      <c r="AV150" s="210"/>
      <c r="AW150" s="210"/>
      <c r="AX150" s="210"/>
      <c r="AY150" s="210"/>
      <c r="AZ150" s="210"/>
      <c r="BA150" s="210"/>
      <c r="BB150" s="210"/>
      <c r="BC150" s="210"/>
      <c r="BD150" s="210"/>
      <c r="BE150" s="210"/>
      <c r="BF150" s="210"/>
      <c r="BG150" s="210"/>
      <c r="BH150" s="210"/>
    </row>
    <row r="151" spans="1:60" x14ac:dyDescent="0.2">
      <c r="A151" s="229" t="s">
        <v>210</v>
      </c>
      <c r="B151" s="230" t="s">
        <v>110</v>
      </c>
      <c r="C151" s="246" t="s">
        <v>111</v>
      </c>
      <c r="D151" s="231"/>
      <c r="E151" s="232"/>
      <c r="F151" s="233"/>
      <c r="G151" s="233">
        <f>SUMIF(AG152:AG197,"&lt;&gt;NOR",G152:G197)</f>
        <v>0</v>
      </c>
      <c r="H151" s="233"/>
      <c r="I151" s="233">
        <f>SUM(I152:I197)</f>
        <v>0</v>
      </c>
      <c r="J151" s="233"/>
      <c r="K151" s="233">
        <f>SUM(K152:K197)</f>
        <v>0</v>
      </c>
      <c r="L151" s="233"/>
      <c r="M151" s="233">
        <f>SUM(M152:M197)</f>
        <v>0</v>
      </c>
      <c r="N151" s="232"/>
      <c r="O151" s="232">
        <f>SUM(O152:O197)</f>
        <v>1.84</v>
      </c>
      <c r="P151" s="232"/>
      <c r="Q151" s="232">
        <f>SUM(Q152:Q197)</f>
        <v>0</v>
      </c>
      <c r="R151" s="233"/>
      <c r="S151" s="233"/>
      <c r="T151" s="234"/>
      <c r="U151" s="228"/>
      <c r="V151" s="228">
        <f>SUM(V152:V197)</f>
        <v>0</v>
      </c>
      <c r="W151" s="228"/>
      <c r="X151" s="228"/>
      <c r="Y151" s="228"/>
      <c r="AG151" t="s">
        <v>211</v>
      </c>
    </row>
    <row r="152" spans="1:60" outlineLevel="1" x14ac:dyDescent="0.2">
      <c r="A152" s="236">
        <v>45</v>
      </c>
      <c r="B152" s="237" t="s">
        <v>723</v>
      </c>
      <c r="C152" s="247" t="s">
        <v>724</v>
      </c>
      <c r="D152" s="238" t="s">
        <v>297</v>
      </c>
      <c r="E152" s="239">
        <v>1.08</v>
      </c>
      <c r="F152" s="240"/>
      <c r="G152" s="241">
        <f>ROUND(E152*F152,2)</f>
        <v>0</v>
      </c>
      <c r="H152" s="240"/>
      <c r="I152" s="241">
        <f>ROUND(E152*H152,2)</f>
        <v>0</v>
      </c>
      <c r="J152" s="240"/>
      <c r="K152" s="241">
        <f>ROUND(E152*J152,2)</f>
        <v>0</v>
      </c>
      <c r="L152" s="241">
        <v>21</v>
      </c>
      <c r="M152" s="241">
        <f>G152*(1+L152/100)</f>
        <v>0</v>
      </c>
      <c r="N152" s="239">
        <v>1E-4</v>
      </c>
      <c r="O152" s="239">
        <f>ROUND(E152*N152,2)</f>
        <v>0</v>
      </c>
      <c r="P152" s="239">
        <v>0</v>
      </c>
      <c r="Q152" s="239">
        <f>ROUND(E152*P152,2)</f>
        <v>0</v>
      </c>
      <c r="R152" s="241"/>
      <c r="S152" s="241" t="s">
        <v>238</v>
      </c>
      <c r="T152" s="242" t="s">
        <v>216</v>
      </c>
      <c r="U152" s="221">
        <v>0</v>
      </c>
      <c r="V152" s="221">
        <f>ROUND(E152*U152,2)</f>
        <v>0</v>
      </c>
      <c r="W152" s="221"/>
      <c r="X152" s="221" t="s">
        <v>217</v>
      </c>
      <c r="Y152" s="221" t="s">
        <v>218</v>
      </c>
      <c r="Z152" s="210"/>
      <c r="AA152" s="210"/>
      <c r="AB152" s="210"/>
      <c r="AC152" s="210"/>
      <c r="AD152" s="210"/>
      <c r="AE152" s="210"/>
      <c r="AF152" s="210"/>
      <c r="AG152" s="210" t="s">
        <v>219</v>
      </c>
      <c r="AH152" s="210"/>
      <c r="AI152" s="210"/>
      <c r="AJ152" s="210"/>
      <c r="AK152" s="210"/>
      <c r="AL152" s="210"/>
      <c r="AM152" s="210"/>
      <c r="AN152" s="210"/>
      <c r="AO152" s="210"/>
      <c r="AP152" s="210"/>
      <c r="AQ152" s="210"/>
      <c r="AR152" s="210"/>
      <c r="AS152" s="210"/>
      <c r="AT152" s="210"/>
      <c r="AU152" s="210"/>
      <c r="AV152" s="210"/>
      <c r="AW152" s="210"/>
      <c r="AX152" s="210"/>
      <c r="AY152" s="210"/>
      <c r="AZ152" s="210"/>
      <c r="BA152" s="210"/>
      <c r="BB152" s="210"/>
      <c r="BC152" s="210"/>
      <c r="BD152" s="210"/>
      <c r="BE152" s="210"/>
      <c r="BF152" s="210"/>
      <c r="BG152" s="210"/>
      <c r="BH152" s="210"/>
    </row>
    <row r="153" spans="1:60" outlineLevel="2" x14ac:dyDescent="0.2">
      <c r="A153" s="217"/>
      <c r="B153" s="218"/>
      <c r="C153" s="249" t="s">
        <v>1083</v>
      </c>
      <c r="D153" s="226"/>
      <c r="E153" s="227">
        <v>1.08</v>
      </c>
      <c r="F153" s="221"/>
      <c r="G153" s="221"/>
      <c r="H153" s="221"/>
      <c r="I153" s="221"/>
      <c r="J153" s="221"/>
      <c r="K153" s="221"/>
      <c r="L153" s="221"/>
      <c r="M153" s="221"/>
      <c r="N153" s="220"/>
      <c r="O153" s="220"/>
      <c r="P153" s="220"/>
      <c r="Q153" s="220"/>
      <c r="R153" s="221"/>
      <c r="S153" s="221"/>
      <c r="T153" s="221"/>
      <c r="U153" s="221"/>
      <c r="V153" s="221"/>
      <c r="W153" s="221"/>
      <c r="X153" s="221"/>
      <c r="Y153" s="221"/>
      <c r="Z153" s="210"/>
      <c r="AA153" s="210"/>
      <c r="AB153" s="210"/>
      <c r="AC153" s="210"/>
      <c r="AD153" s="210"/>
      <c r="AE153" s="210"/>
      <c r="AF153" s="210"/>
      <c r="AG153" s="210" t="s">
        <v>222</v>
      </c>
      <c r="AH153" s="210">
        <v>0</v>
      </c>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row>
    <row r="154" spans="1:60" ht="22.5" outlineLevel="1" x14ac:dyDescent="0.2">
      <c r="A154" s="236">
        <v>46</v>
      </c>
      <c r="B154" s="237" t="s">
        <v>726</v>
      </c>
      <c r="C154" s="247" t="s">
        <v>727</v>
      </c>
      <c r="D154" s="238" t="s">
        <v>297</v>
      </c>
      <c r="E154" s="239">
        <v>12.6</v>
      </c>
      <c r="F154" s="240"/>
      <c r="G154" s="241">
        <f>ROUND(E154*F154,2)</f>
        <v>0</v>
      </c>
      <c r="H154" s="240"/>
      <c r="I154" s="241">
        <f>ROUND(E154*H154,2)</f>
        <v>0</v>
      </c>
      <c r="J154" s="240"/>
      <c r="K154" s="241">
        <f>ROUND(E154*J154,2)</f>
        <v>0</v>
      </c>
      <c r="L154" s="241">
        <v>21</v>
      </c>
      <c r="M154" s="241">
        <f>G154*(1+L154/100)</f>
        <v>0</v>
      </c>
      <c r="N154" s="239">
        <v>1.039E-2</v>
      </c>
      <c r="O154" s="239">
        <f>ROUND(E154*N154,2)</f>
        <v>0.13</v>
      </c>
      <c r="P154" s="239">
        <v>0</v>
      </c>
      <c r="Q154" s="239">
        <f>ROUND(E154*P154,2)</f>
        <v>0</v>
      </c>
      <c r="R154" s="241"/>
      <c r="S154" s="241" t="s">
        <v>238</v>
      </c>
      <c r="T154" s="242" t="s">
        <v>216</v>
      </c>
      <c r="U154" s="221">
        <v>0</v>
      </c>
      <c r="V154" s="221">
        <f>ROUND(E154*U154,2)</f>
        <v>0</v>
      </c>
      <c r="W154" s="221"/>
      <c r="X154" s="221" t="s">
        <v>217</v>
      </c>
      <c r="Y154" s="221" t="s">
        <v>218</v>
      </c>
      <c r="Z154" s="210"/>
      <c r="AA154" s="210"/>
      <c r="AB154" s="210"/>
      <c r="AC154" s="210"/>
      <c r="AD154" s="210"/>
      <c r="AE154" s="210"/>
      <c r="AF154" s="210"/>
      <c r="AG154" s="210" t="s">
        <v>234</v>
      </c>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row>
    <row r="155" spans="1:60" outlineLevel="2" x14ac:dyDescent="0.2">
      <c r="A155" s="217"/>
      <c r="B155" s="218"/>
      <c r="C155" s="249" t="s">
        <v>1084</v>
      </c>
      <c r="D155" s="226"/>
      <c r="E155" s="227">
        <v>12.6</v>
      </c>
      <c r="F155" s="221"/>
      <c r="G155" s="221"/>
      <c r="H155" s="221"/>
      <c r="I155" s="221"/>
      <c r="J155" s="221"/>
      <c r="K155" s="221"/>
      <c r="L155" s="221"/>
      <c r="M155" s="221"/>
      <c r="N155" s="220"/>
      <c r="O155" s="220"/>
      <c r="P155" s="220"/>
      <c r="Q155" s="220"/>
      <c r="R155" s="221"/>
      <c r="S155" s="221"/>
      <c r="T155" s="221"/>
      <c r="U155" s="221"/>
      <c r="V155" s="221"/>
      <c r="W155" s="221"/>
      <c r="X155" s="221"/>
      <c r="Y155" s="221"/>
      <c r="Z155" s="210"/>
      <c r="AA155" s="210"/>
      <c r="AB155" s="210"/>
      <c r="AC155" s="210"/>
      <c r="AD155" s="210"/>
      <c r="AE155" s="210"/>
      <c r="AF155" s="210"/>
      <c r="AG155" s="210" t="s">
        <v>222</v>
      </c>
      <c r="AH155" s="210">
        <v>0</v>
      </c>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row>
    <row r="156" spans="1:60" ht="22.5" outlineLevel="1" x14ac:dyDescent="0.2">
      <c r="A156" s="236">
        <v>47</v>
      </c>
      <c r="B156" s="237" t="s">
        <v>729</v>
      </c>
      <c r="C156" s="247" t="s">
        <v>730</v>
      </c>
      <c r="D156" s="238" t="s">
        <v>297</v>
      </c>
      <c r="E156" s="239">
        <v>1.575</v>
      </c>
      <c r="F156" s="240"/>
      <c r="G156" s="241">
        <f>ROUND(E156*F156,2)</f>
        <v>0</v>
      </c>
      <c r="H156" s="240"/>
      <c r="I156" s="241">
        <f>ROUND(E156*H156,2)</f>
        <v>0</v>
      </c>
      <c r="J156" s="240"/>
      <c r="K156" s="241">
        <f>ROUND(E156*J156,2)</f>
        <v>0</v>
      </c>
      <c r="L156" s="241">
        <v>21</v>
      </c>
      <c r="M156" s="241">
        <f>G156*(1+L156/100)</f>
        <v>0</v>
      </c>
      <c r="N156" s="239">
        <v>1.2529999999999999E-2</v>
      </c>
      <c r="O156" s="239">
        <f>ROUND(E156*N156,2)</f>
        <v>0.02</v>
      </c>
      <c r="P156" s="239">
        <v>0</v>
      </c>
      <c r="Q156" s="239">
        <f>ROUND(E156*P156,2)</f>
        <v>0</v>
      </c>
      <c r="R156" s="241"/>
      <c r="S156" s="241" t="s">
        <v>238</v>
      </c>
      <c r="T156" s="242" t="s">
        <v>216</v>
      </c>
      <c r="U156" s="221">
        <v>0</v>
      </c>
      <c r="V156" s="221">
        <f>ROUND(E156*U156,2)</f>
        <v>0</v>
      </c>
      <c r="W156" s="221"/>
      <c r="X156" s="221" t="s">
        <v>217</v>
      </c>
      <c r="Y156" s="221" t="s">
        <v>218</v>
      </c>
      <c r="Z156" s="210"/>
      <c r="AA156" s="210"/>
      <c r="AB156" s="210"/>
      <c r="AC156" s="210"/>
      <c r="AD156" s="210"/>
      <c r="AE156" s="210"/>
      <c r="AF156" s="210"/>
      <c r="AG156" s="210" t="s">
        <v>234</v>
      </c>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row>
    <row r="157" spans="1:60" outlineLevel="2" x14ac:dyDescent="0.2">
      <c r="A157" s="217"/>
      <c r="B157" s="218"/>
      <c r="C157" s="249" t="s">
        <v>1085</v>
      </c>
      <c r="D157" s="226"/>
      <c r="E157" s="227">
        <v>1.57</v>
      </c>
      <c r="F157" s="221"/>
      <c r="G157" s="221"/>
      <c r="H157" s="221"/>
      <c r="I157" s="221"/>
      <c r="J157" s="221"/>
      <c r="K157" s="221"/>
      <c r="L157" s="221"/>
      <c r="M157" s="221"/>
      <c r="N157" s="220"/>
      <c r="O157" s="220"/>
      <c r="P157" s="220"/>
      <c r="Q157" s="220"/>
      <c r="R157" s="221"/>
      <c r="S157" s="221"/>
      <c r="T157" s="221"/>
      <c r="U157" s="221"/>
      <c r="V157" s="221"/>
      <c r="W157" s="221"/>
      <c r="X157" s="221"/>
      <c r="Y157" s="221"/>
      <c r="Z157" s="210"/>
      <c r="AA157" s="210"/>
      <c r="AB157" s="210"/>
      <c r="AC157" s="210"/>
      <c r="AD157" s="210"/>
      <c r="AE157" s="210"/>
      <c r="AF157" s="210"/>
      <c r="AG157" s="210" t="s">
        <v>222</v>
      </c>
      <c r="AH157" s="210">
        <v>0</v>
      </c>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row>
    <row r="158" spans="1:60" ht="22.5" outlineLevel="1" x14ac:dyDescent="0.2">
      <c r="A158" s="236">
        <v>48</v>
      </c>
      <c r="B158" s="237" t="s">
        <v>733</v>
      </c>
      <c r="C158" s="247" t="s">
        <v>734</v>
      </c>
      <c r="D158" s="238" t="s">
        <v>297</v>
      </c>
      <c r="E158" s="239">
        <v>11.025</v>
      </c>
      <c r="F158" s="240"/>
      <c r="G158" s="241">
        <f>ROUND(E158*F158,2)</f>
        <v>0</v>
      </c>
      <c r="H158" s="240"/>
      <c r="I158" s="241">
        <f>ROUND(E158*H158,2)</f>
        <v>0</v>
      </c>
      <c r="J158" s="240"/>
      <c r="K158" s="241">
        <f>ROUND(E158*J158,2)</f>
        <v>0</v>
      </c>
      <c r="L158" s="241">
        <v>21</v>
      </c>
      <c r="M158" s="241">
        <f>G158*(1+L158/100)</f>
        <v>0</v>
      </c>
      <c r="N158" s="239">
        <v>2.843E-2</v>
      </c>
      <c r="O158" s="239">
        <f>ROUND(E158*N158,2)</f>
        <v>0.31</v>
      </c>
      <c r="P158" s="239">
        <v>0</v>
      </c>
      <c r="Q158" s="239">
        <f>ROUND(E158*P158,2)</f>
        <v>0</v>
      </c>
      <c r="R158" s="241"/>
      <c r="S158" s="241" t="s">
        <v>238</v>
      </c>
      <c r="T158" s="242" t="s">
        <v>216</v>
      </c>
      <c r="U158" s="221">
        <v>0</v>
      </c>
      <c r="V158" s="221">
        <f>ROUND(E158*U158,2)</f>
        <v>0</v>
      </c>
      <c r="W158" s="221"/>
      <c r="X158" s="221" t="s">
        <v>217</v>
      </c>
      <c r="Y158" s="221" t="s">
        <v>218</v>
      </c>
      <c r="Z158" s="210"/>
      <c r="AA158" s="210"/>
      <c r="AB158" s="210"/>
      <c r="AC158" s="210"/>
      <c r="AD158" s="210"/>
      <c r="AE158" s="210"/>
      <c r="AF158" s="210"/>
      <c r="AG158" s="210" t="s">
        <v>234</v>
      </c>
      <c r="AH158" s="210"/>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row>
    <row r="159" spans="1:60" outlineLevel="2" x14ac:dyDescent="0.2">
      <c r="A159" s="217"/>
      <c r="B159" s="218"/>
      <c r="C159" s="248" t="s">
        <v>735</v>
      </c>
      <c r="D159" s="243"/>
      <c r="E159" s="243"/>
      <c r="F159" s="243"/>
      <c r="G159" s="243"/>
      <c r="H159" s="221"/>
      <c r="I159" s="221"/>
      <c r="J159" s="221"/>
      <c r="K159" s="221"/>
      <c r="L159" s="221"/>
      <c r="M159" s="221"/>
      <c r="N159" s="220"/>
      <c r="O159" s="220"/>
      <c r="P159" s="220"/>
      <c r="Q159" s="220"/>
      <c r="R159" s="221"/>
      <c r="S159" s="221"/>
      <c r="T159" s="221"/>
      <c r="U159" s="221"/>
      <c r="V159" s="221"/>
      <c r="W159" s="221"/>
      <c r="X159" s="221"/>
      <c r="Y159" s="221"/>
      <c r="Z159" s="210"/>
      <c r="AA159" s="210"/>
      <c r="AB159" s="210"/>
      <c r="AC159" s="210"/>
      <c r="AD159" s="210"/>
      <c r="AE159" s="210"/>
      <c r="AF159" s="210"/>
      <c r="AG159" s="210" t="s">
        <v>221</v>
      </c>
      <c r="AH159" s="210"/>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row>
    <row r="160" spans="1:60" outlineLevel="3" x14ac:dyDescent="0.2">
      <c r="A160" s="217"/>
      <c r="B160" s="218"/>
      <c r="C160" s="264" t="s">
        <v>587</v>
      </c>
      <c r="D160" s="223"/>
      <c r="E160" s="224"/>
      <c r="F160" s="225"/>
      <c r="G160" s="225"/>
      <c r="H160" s="221"/>
      <c r="I160" s="221"/>
      <c r="J160" s="221"/>
      <c r="K160" s="221"/>
      <c r="L160" s="221"/>
      <c r="M160" s="221"/>
      <c r="N160" s="220"/>
      <c r="O160" s="220"/>
      <c r="P160" s="220"/>
      <c r="Q160" s="220"/>
      <c r="R160" s="221"/>
      <c r="S160" s="221"/>
      <c r="T160" s="221"/>
      <c r="U160" s="221"/>
      <c r="V160" s="221"/>
      <c r="W160" s="221"/>
      <c r="X160" s="221"/>
      <c r="Y160" s="221"/>
      <c r="Z160" s="210"/>
      <c r="AA160" s="210"/>
      <c r="AB160" s="210"/>
      <c r="AC160" s="210"/>
      <c r="AD160" s="210"/>
      <c r="AE160" s="210"/>
      <c r="AF160" s="210"/>
      <c r="AG160" s="210" t="s">
        <v>221</v>
      </c>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row>
    <row r="161" spans="1:60" outlineLevel="3" x14ac:dyDescent="0.2">
      <c r="A161" s="217"/>
      <c r="B161" s="218"/>
      <c r="C161" s="250" t="s">
        <v>736</v>
      </c>
      <c r="D161" s="244"/>
      <c r="E161" s="244"/>
      <c r="F161" s="244"/>
      <c r="G161" s="244"/>
      <c r="H161" s="221"/>
      <c r="I161" s="221"/>
      <c r="J161" s="221"/>
      <c r="K161" s="221"/>
      <c r="L161" s="221"/>
      <c r="M161" s="221"/>
      <c r="N161" s="220"/>
      <c r="O161" s="220"/>
      <c r="P161" s="220"/>
      <c r="Q161" s="220"/>
      <c r="R161" s="221"/>
      <c r="S161" s="221"/>
      <c r="T161" s="221"/>
      <c r="U161" s="221"/>
      <c r="V161" s="221"/>
      <c r="W161" s="221"/>
      <c r="X161" s="221"/>
      <c r="Y161" s="221"/>
      <c r="Z161" s="210"/>
      <c r="AA161" s="210"/>
      <c r="AB161" s="210"/>
      <c r="AC161" s="210"/>
      <c r="AD161" s="210"/>
      <c r="AE161" s="210"/>
      <c r="AF161" s="210"/>
      <c r="AG161" s="210" t="s">
        <v>221</v>
      </c>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row>
    <row r="162" spans="1:60" outlineLevel="3" x14ac:dyDescent="0.2">
      <c r="A162" s="217"/>
      <c r="B162" s="218"/>
      <c r="C162" s="250" t="s">
        <v>737</v>
      </c>
      <c r="D162" s="244"/>
      <c r="E162" s="244"/>
      <c r="F162" s="244"/>
      <c r="G162" s="244"/>
      <c r="H162" s="221"/>
      <c r="I162" s="221"/>
      <c r="J162" s="221"/>
      <c r="K162" s="221"/>
      <c r="L162" s="221"/>
      <c r="M162" s="221"/>
      <c r="N162" s="220"/>
      <c r="O162" s="220"/>
      <c r="P162" s="220"/>
      <c r="Q162" s="220"/>
      <c r="R162" s="221"/>
      <c r="S162" s="221"/>
      <c r="T162" s="221"/>
      <c r="U162" s="221"/>
      <c r="V162" s="221"/>
      <c r="W162" s="221"/>
      <c r="X162" s="221"/>
      <c r="Y162" s="221"/>
      <c r="Z162" s="210"/>
      <c r="AA162" s="210"/>
      <c r="AB162" s="210"/>
      <c r="AC162" s="210"/>
      <c r="AD162" s="210"/>
      <c r="AE162" s="210"/>
      <c r="AF162" s="210"/>
      <c r="AG162" s="210" t="s">
        <v>221</v>
      </c>
      <c r="AH162" s="210"/>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row>
    <row r="163" spans="1:60" outlineLevel="2" x14ac:dyDescent="0.2">
      <c r="A163" s="217"/>
      <c r="B163" s="218"/>
      <c r="C163" s="249" t="s">
        <v>1086</v>
      </c>
      <c r="D163" s="226"/>
      <c r="E163" s="227">
        <v>11.03</v>
      </c>
      <c r="F163" s="221"/>
      <c r="G163" s="221"/>
      <c r="H163" s="221"/>
      <c r="I163" s="221"/>
      <c r="J163" s="221"/>
      <c r="K163" s="221"/>
      <c r="L163" s="221"/>
      <c r="M163" s="221"/>
      <c r="N163" s="220"/>
      <c r="O163" s="220"/>
      <c r="P163" s="220"/>
      <c r="Q163" s="220"/>
      <c r="R163" s="221"/>
      <c r="S163" s="221"/>
      <c r="T163" s="221"/>
      <c r="U163" s="221"/>
      <c r="V163" s="221"/>
      <c r="W163" s="221"/>
      <c r="X163" s="221"/>
      <c r="Y163" s="221"/>
      <c r="Z163" s="210"/>
      <c r="AA163" s="210"/>
      <c r="AB163" s="210"/>
      <c r="AC163" s="210"/>
      <c r="AD163" s="210"/>
      <c r="AE163" s="210"/>
      <c r="AF163" s="210"/>
      <c r="AG163" s="210" t="s">
        <v>222</v>
      </c>
      <c r="AH163" s="210">
        <v>0</v>
      </c>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row>
    <row r="164" spans="1:60" ht="22.5" outlineLevel="1" x14ac:dyDescent="0.2">
      <c r="A164" s="236">
        <v>49</v>
      </c>
      <c r="B164" s="237" t="s">
        <v>741</v>
      </c>
      <c r="C164" s="247" t="s">
        <v>742</v>
      </c>
      <c r="D164" s="238" t="s">
        <v>297</v>
      </c>
      <c r="E164" s="239">
        <v>1.2</v>
      </c>
      <c r="F164" s="240"/>
      <c r="G164" s="241">
        <f>ROUND(E164*F164,2)</f>
        <v>0</v>
      </c>
      <c r="H164" s="240"/>
      <c r="I164" s="241">
        <f>ROUND(E164*H164,2)</f>
        <v>0</v>
      </c>
      <c r="J164" s="240"/>
      <c r="K164" s="241">
        <f>ROUND(E164*J164,2)</f>
        <v>0</v>
      </c>
      <c r="L164" s="241">
        <v>21</v>
      </c>
      <c r="M164" s="241">
        <f>G164*(1+L164/100)</f>
        <v>0</v>
      </c>
      <c r="N164" s="239">
        <v>2.1250000000000002E-2</v>
      </c>
      <c r="O164" s="239">
        <f>ROUND(E164*N164,2)</f>
        <v>0.03</v>
      </c>
      <c r="P164" s="239">
        <v>0</v>
      </c>
      <c r="Q164" s="239">
        <f>ROUND(E164*P164,2)</f>
        <v>0</v>
      </c>
      <c r="R164" s="241"/>
      <c r="S164" s="241" t="s">
        <v>238</v>
      </c>
      <c r="T164" s="242" t="s">
        <v>216</v>
      </c>
      <c r="U164" s="221">
        <v>0</v>
      </c>
      <c r="V164" s="221">
        <f>ROUND(E164*U164,2)</f>
        <v>0</v>
      </c>
      <c r="W164" s="221"/>
      <c r="X164" s="221" t="s">
        <v>217</v>
      </c>
      <c r="Y164" s="221" t="s">
        <v>218</v>
      </c>
      <c r="Z164" s="210"/>
      <c r="AA164" s="210"/>
      <c r="AB164" s="210"/>
      <c r="AC164" s="210"/>
      <c r="AD164" s="210"/>
      <c r="AE164" s="210"/>
      <c r="AF164" s="210"/>
      <c r="AG164" s="210" t="s">
        <v>234</v>
      </c>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row>
    <row r="165" spans="1:60" outlineLevel="2" x14ac:dyDescent="0.2">
      <c r="A165" s="217"/>
      <c r="B165" s="218"/>
      <c r="C165" s="249" t="s">
        <v>1087</v>
      </c>
      <c r="D165" s="226"/>
      <c r="E165" s="227">
        <v>1.2</v>
      </c>
      <c r="F165" s="221"/>
      <c r="G165" s="221"/>
      <c r="H165" s="221"/>
      <c r="I165" s="221"/>
      <c r="J165" s="221"/>
      <c r="K165" s="221"/>
      <c r="L165" s="221"/>
      <c r="M165" s="221"/>
      <c r="N165" s="220"/>
      <c r="O165" s="220"/>
      <c r="P165" s="220"/>
      <c r="Q165" s="220"/>
      <c r="R165" s="221"/>
      <c r="S165" s="221"/>
      <c r="T165" s="221"/>
      <c r="U165" s="221"/>
      <c r="V165" s="221"/>
      <c r="W165" s="221"/>
      <c r="X165" s="221"/>
      <c r="Y165" s="221"/>
      <c r="Z165" s="210"/>
      <c r="AA165" s="210"/>
      <c r="AB165" s="210"/>
      <c r="AC165" s="210"/>
      <c r="AD165" s="210"/>
      <c r="AE165" s="210"/>
      <c r="AF165" s="210"/>
      <c r="AG165" s="210" t="s">
        <v>222</v>
      </c>
      <c r="AH165" s="210">
        <v>0</v>
      </c>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row>
    <row r="166" spans="1:60" outlineLevel="1" x14ac:dyDescent="0.2">
      <c r="A166" s="236">
        <v>50</v>
      </c>
      <c r="B166" s="237" t="s">
        <v>744</v>
      </c>
      <c r="C166" s="247" t="s">
        <v>745</v>
      </c>
      <c r="D166" s="238" t="s">
        <v>297</v>
      </c>
      <c r="E166" s="239">
        <v>12.6</v>
      </c>
      <c r="F166" s="240"/>
      <c r="G166" s="241">
        <f>ROUND(E166*F166,2)</f>
        <v>0</v>
      </c>
      <c r="H166" s="240"/>
      <c r="I166" s="241">
        <f>ROUND(E166*H166,2)</f>
        <v>0</v>
      </c>
      <c r="J166" s="240"/>
      <c r="K166" s="241">
        <f>ROUND(E166*J166,2)</f>
        <v>0</v>
      </c>
      <c r="L166" s="241">
        <v>21</v>
      </c>
      <c r="M166" s="241">
        <f>G166*(1+L166/100)</f>
        <v>0</v>
      </c>
      <c r="N166" s="239">
        <v>0</v>
      </c>
      <c r="O166" s="239">
        <f>ROUND(E166*N166,2)</f>
        <v>0</v>
      </c>
      <c r="P166" s="239">
        <v>0</v>
      </c>
      <c r="Q166" s="239">
        <f>ROUND(E166*P166,2)</f>
        <v>0</v>
      </c>
      <c r="R166" s="241"/>
      <c r="S166" s="241" t="s">
        <v>238</v>
      </c>
      <c r="T166" s="242" t="s">
        <v>216</v>
      </c>
      <c r="U166" s="221">
        <v>0</v>
      </c>
      <c r="V166" s="221">
        <f>ROUND(E166*U166,2)</f>
        <v>0</v>
      </c>
      <c r="W166" s="221"/>
      <c r="X166" s="221" t="s">
        <v>217</v>
      </c>
      <c r="Y166" s="221" t="s">
        <v>218</v>
      </c>
      <c r="Z166" s="210"/>
      <c r="AA166" s="210"/>
      <c r="AB166" s="210"/>
      <c r="AC166" s="210"/>
      <c r="AD166" s="210"/>
      <c r="AE166" s="210"/>
      <c r="AF166" s="210"/>
      <c r="AG166" s="210" t="s">
        <v>234</v>
      </c>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row>
    <row r="167" spans="1:60" outlineLevel="2" x14ac:dyDescent="0.2">
      <c r="A167" s="217"/>
      <c r="B167" s="218"/>
      <c r="C167" s="249" t="s">
        <v>1088</v>
      </c>
      <c r="D167" s="226"/>
      <c r="E167" s="227">
        <v>12.6</v>
      </c>
      <c r="F167" s="221"/>
      <c r="G167" s="221"/>
      <c r="H167" s="221"/>
      <c r="I167" s="221"/>
      <c r="J167" s="221"/>
      <c r="K167" s="221"/>
      <c r="L167" s="221"/>
      <c r="M167" s="221"/>
      <c r="N167" s="220"/>
      <c r="O167" s="220"/>
      <c r="P167" s="220"/>
      <c r="Q167" s="220"/>
      <c r="R167" s="221"/>
      <c r="S167" s="221"/>
      <c r="T167" s="221"/>
      <c r="U167" s="221"/>
      <c r="V167" s="221"/>
      <c r="W167" s="221"/>
      <c r="X167" s="221"/>
      <c r="Y167" s="221"/>
      <c r="Z167" s="210"/>
      <c r="AA167" s="210"/>
      <c r="AB167" s="210"/>
      <c r="AC167" s="210"/>
      <c r="AD167" s="210"/>
      <c r="AE167" s="210"/>
      <c r="AF167" s="210"/>
      <c r="AG167" s="210" t="s">
        <v>222</v>
      </c>
      <c r="AH167" s="210">
        <v>0</v>
      </c>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row>
    <row r="168" spans="1:60" outlineLevel="1" x14ac:dyDescent="0.2">
      <c r="A168" s="236">
        <v>51</v>
      </c>
      <c r="B168" s="237" t="s">
        <v>1089</v>
      </c>
      <c r="C168" s="247" t="s">
        <v>1090</v>
      </c>
      <c r="D168" s="238" t="s">
        <v>297</v>
      </c>
      <c r="E168" s="239">
        <v>28.6</v>
      </c>
      <c r="F168" s="240"/>
      <c r="G168" s="241">
        <f>ROUND(E168*F168,2)</f>
        <v>0</v>
      </c>
      <c r="H168" s="240"/>
      <c r="I168" s="241">
        <f>ROUND(E168*H168,2)</f>
        <v>0</v>
      </c>
      <c r="J168" s="240"/>
      <c r="K168" s="241">
        <f>ROUND(E168*J168,2)</f>
        <v>0</v>
      </c>
      <c r="L168" s="241">
        <v>21</v>
      </c>
      <c r="M168" s="241">
        <f>G168*(1+L168/100)</f>
        <v>0</v>
      </c>
      <c r="N168" s="239">
        <v>4.5929999999999999E-2</v>
      </c>
      <c r="O168" s="239">
        <f>ROUND(E168*N168,2)</f>
        <v>1.31</v>
      </c>
      <c r="P168" s="239">
        <v>0</v>
      </c>
      <c r="Q168" s="239">
        <f>ROUND(E168*P168,2)</f>
        <v>0</v>
      </c>
      <c r="R168" s="241"/>
      <c r="S168" s="241" t="s">
        <v>238</v>
      </c>
      <c r="T168" s="242" t="s">
        <v>216</v>
      </c>
      <c r="U168" s="221">
        <v>0</v>
      </c>
      <c r="V168" s="221">
        <f>ROUND(E168*U168,2)</f>
        <v>0</v>
      </c>
      <c r="W168" s="221"/>
      <c r="X168" s="221" t="s">
        <v>217</v>
      </c>
      <c r="Y168" s="221" t="s">
        <v>218</v>
      </c>
      <c r="Z168" s="210"/>
      <c r="AA168" s="210"/>
      <c r="AB168" s="210"/>
      <c r="AC168" s="210"/>
      <c r="AD168" s="210"/>
      <c r="AE168" s="210"/>
      <c r="AF168" s="210"/>
      <c r="AG168" s="210" t="s">
        <v>234</v>
      </c>
      <c r="AH168" s="210"/>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row>
    <row r="169" spans="1:60" outlineLevel="2" x14ac:dyDescent="0.2">
      <c r="A169" s="217"/>
      <c r="B169" s="218"/>
      <c r="C169" s="248" t="s">
        <v>750</v>
      </c>
      <c r="D169" s="243"/>
      <c r="E169" s="243"/>
      <c r="F169" s="243"/>
      <c r="G169" s="243"/>
      <c r="H169" s="221"/>
      <c r="I169" s="221"/>
      <c r="J169" s="221"/>
      <c r="K169" s="221"/>
      <c r="L169" s="221"/>
      <c r="M169" s="221"/>
      <c r="N169" s="220"/>
      <c r="O169" s="220"/>
      <c r="P169" s="220"/>
      <c r="Q169" s="220"/>
      <c r="R169" s="221"/>
      <c r="S169" s="221"/>
      <c r="T169" s="221"/>
      <c r="U169" s="221"/>
      <c r="V169" s="221"/>
      <c r="W169" s="221"/>
      <c r="X169" s="221"/>
      <c r="Y169" s="221"/>
      <c r="Z169" s="210"/>
      <c r="AA169" s="210"/>
      <c r="AB169" s="210"/>
      <c r="AC169" s="210"/>
      <c r="AD169" s="210"/>
      <c r="AE169" s="210"/>
      <c r="AF169" s="210"/>
      <c r="AG169" s="210" t="s">
        <v>221</v>
      </c>
      <c r="AH169" s="210"/>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row>
    <row r="170" spans="1:60" outlineLevel="3" x14ac:dyDescent="0.2">
      <c r="A170" s="217"/>
      <c r="B170" s="218"/>
      <c r="C170" s="250" t="s">
        <v>1091</v>
      </c>
      <c r="D170" s="244"/>
      <c r="E170" s="244"/>
      <c r="F170" s="244"/>
      <c r="G170" s="244"/>
      <c r="H170" s="221"/>
      <c r="I170" s="221"/>
      <c r="J170" s="221"/>
      <c r="K170" s="221"/>
      <c r="L170" s="221"/>
      <c r="M170" s="221"/>
      <c r="N170" s="220"/>
      <c r="O170" s="220"/>
      <c r="P170" s="220"/>
      <c r="Q170" s="220"/>
      <c r="R170" s="221"/>
      <c r="S170" s="221"/>
      <c r="T170" s="221"/>
      <c r="U170" s="221"/>
      <c r="V170" s="221"/>
      <c r="W170" s="221"/>
      <c r="X170" s="221"/>
      <c r="Y170" s="221"/>
      <c r="Z170" s="210"/>
      <c r="AA170" s="210"/>
      <c r="AB170" s="210"/>
      <c r="AC170" s="210"/>
      <c r="AD170" s="210"/>
      <c r="AE170" s="210"/>
      <c r="AF170" s="210"/>
      <c r="AG170" s="210" t="s">
        <v>221</v>
      </c>
      <c r="AH170" s="210"/>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row>
    <row r="171" spans="1:60" outlineLevel="2" x14ac:dyDescent="0.2">
      <c r="A171" s="217"/>
      <c r="B171" s="218"/>
      <c r="C171" s="249" t="s">
        <v>1092</v>
      </c>
      <c r="D171" s="226"/>
      <c r="E171" s="227">
        <v>12.6</v>
      </c>
      <c r="F171" s="221"/>
      <c r="G171" s="221"/>
      <c r="H171" s="221"/>
      <c r="I171" s="221"/>
      <c r="J171" s="221"/>
      <c r="K171" s="221"/>
      <c r="L171" s="221"/>
      <c r="M171" s="221"/>
      <c r="N171" s="220"/>
      <c r="O171" s="220"/>
      <c r="P171" s="220"/>
      <c r="Q171" s="220"/>
      <c r="R171" s="221"/>
      <c r="S171" s="221"/>
      <c r="T171" s="221"/>
      <c r="U171" s="221"/>
      <c r="V171" s="221"/>
      <c r="W171" s="221"/>
      <c r="X171" s="221"/>
      <c r="Y171" s="221"/>
      <c r="Z171" s="210"/>
      <c r="AA171" s="210"/>
      <c r="AB171" s="210"/>
      <c r="AC171" s="210"/>
      <c r="AD171" s="210"/>
      <c r="AE171" s="210"/>
      <c r="AF171" s="210"/>
      <c r="AG171" s="210" t="s">
        <v>222</v>
      </c>
      <c r="AH171" s="210">
        <v>0</v>
      </c>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row>
    <row r="172" spans="1:60" outlineLevel="3" x14ac:dyDescent="0.2">
      <c r="A172" s="217"/>
      <c r="B172" s="218"/>
      <c r="C172" s="249" t="s">
        <v>1093</v>
      </c>
      <c r="D172" s="226"/>
      <c r="E172" s="227">
        <v>16</v>
      </c>
      <c r="F172" s="221"/>
      <c r="G172" s="221"/>
      <c r="H172" s="221"/>
      <c r="I172" s="221"/>
      <c r="J172" s="221"/>
      <c r="K172" s="221"/>
      <c r="L172" s="221"/>
      <c r="M172" s="221"/>
      <c r="N172" s="220"/>
      <c r="O172" s="220"/>
      <c r="P172" s="220"/>
      <c r="Q172" s="220"/>
      <c r="R172" s="221"/>
      <c r="S172" s="221"/>
      <c r="T172" s="221"/>
      <c r="U172" s="221"/>
      <c r="V172" s="221"/>
      <c r="W172" s="221"/>
      <c r="X172" s="221"/>
      <c r="Y172" s="221"/>
      <c r="Z172" s="210"/>
      <c r="AA172" s="210"/>
      <c r="AB172" s="210"/>
      <c r="AC172" s="210"/>
      <c r="AD172" s="210"/>
      <c r="AE172" s="210"/>
      <c r="AF172" s="210"/>
      <c r="AG172" s="210" t="s">
        <v>222</v>
      </c>
      <c r="AH172" s="210">
        <v>0</v>
      </c>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row>
    <row r="173" spans="1:60" outlineLevel="1" x14ac:dyDescent="0.2">
      <c r="A173" s="236">
        <v>52</v>
      </c>
      <c r="B173" s="237" t="s">
        <v>753</v>
      </c>
      <c r="C173" s="247" t="s">
        <v>754</v>
      </c>
      <c r="D173" s="238" t="s">
        <v>297</v>
      </c>
      <c r="E173" s="239">
        <v>12.6</v>
      </c>
      <c r="F173" s="240"/>
      <c r="G173" s="241">
        <f>ROUND(E173*F173,2)</f>
        <v>0</v>
      </c>
      <c r="H173" s="240"/>
      <c r="I173" s="241">
        <f>ROUND(E173*H173,2)</f>
        <v>0</v>
      </c>
      <c r="J173" s="240"/>
      <c r="K173" s="241">
        <f>ROUND(E173*J173,2)</f>
        <v>0</v>
      </c>
      <c r="L173" s="241">
        <v>21</v>
      </c>
      <c r="M173" s="241">
        <f>G173*(1+L173/100)</f>
        <v>0</v>
      </c>
      <c r="N173" s="239">
        <v>2E-3</v>
      </c>
      <c r="O173" s="239">
        <f>ROUND(E173*N173,2)</f>
        <v>0.03</v>
      </c>
      <c r="P173" s="239">
        <v>0</v>
      </c>
      <c r="Q173" s="239">
        <f>ROUND(E173*P173,2)</f>
        <v>0</v>
      </c>
      <c r="R173" s="241"/>
      <c r="S173" s="241" t="s">
        <v>238</v>
      </c>
      <c r="T173" s="242" t="s">
        <v>216</v>
      </c>
      <c r="U173" s="221">
        <v>0</v>
      </c>
      <c r="V173" s="221">
        <f>ROUND(E173*U173,2)</f>
        <v>0</v>
      </c>
      <c r="W173" s="221"/>
      <c r="X173" s="221" t="s">
        <v>217</v>
      </c>
      <c r="Y173" s="221" t="s">
        <v>218</v>
      </c>
      <c r="Z173" s="210"/>
      <c r="AA173" s="210"/>
      <c r="AB173" s="210"/>
      <c r="AC173" s="210"/>
      <c r="AD173" s="210"/>
      <c r="AE173" s="210"/>
      <c r="AF173" s="210"/>
      <c r="AG173" s="210" t="s">
        <v>234</v>
      </c>
      <c r="AH173" s="210"/>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row>
    <row r="174" spans="1:60" outlineLevel="2" x14ac:dyDescent="0.2">
      <c r="A174" s="217"/>
      <c r="B174" s="218"/>
      <c r="C174" s="249" t="s">
        <v>1088</v>
      </c>
      <c r="D174" s="226"/>
      <c r="E174" s="227">
        <v>12.6</v>
      </c>
      <c r="F174" s="221"/>
      <c r="G174" s="221"/>
      <c r="H174" s="221"/>
      <c r="I174" s="221"/>
      <c r="J174" s="221"/>
      <c r="K174" s="221"/>
      <c r="L174" s="221"/>
      <c r="M174" s="221"/>
      <c r="N174" s="220"/>
      <c r="O174" s="220"/>
      <c r="P174" s="220"/>
      <c r="Q174" s="220"/>
      <c r="R174" s="221"/>
      <c r="S174" s="221"/>
      <c r="T174" s="221"/>
      <c r="U174" s="221"/>
      <c r="V174" s="221"/>
      <c r="W174" s="221"/>
      <c r="X174" s="221"/>
      <c r="Y174" s="221"/>
      <c r="Z174" s="210"/>
      <c r="AA174" s="210"/>
      <c r="AB174" s="210"/>
      <c r="AC174" s="210"/>
      <c r="AD174" s="210"/>
      <c r="AE174" s="210"/>
      <c r="AF174" s="210"/>
      <c r="AG174" s="210" t="s">
        <v>222</v>
      </c>
      <c r="AH174" s="210">
        <v>0</v>
      </c>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row>
    <row r="175" spans="1:60" outlineLevel="1" x14ac:dyDescent="0.2">
      <c r="A175" s="236">
        <v>53</v>
      </c>
      <c r="B175" s="237" t="s">
        <v>1094</v>
      </c>
      <c r="C175" s="247" t="s">
        <v>1095</v>
      </c>
      <c r="D175" s="238" t="s">
        <v>297</v>
      </c>
      <c r="E175" s="239">
        <v>20</v>
      </c>
      <c r="F175" s="240"/>
      <c r="G175" s="241">
        <f>ROUND(E175*F175,2)</f>
        <v>0</v>
      </c>
      <c r="H175" s="240"/>
      <c r="I175" s="241">
        <f>ROUND(E175*H175,2)</f>
        <v>0</v>
      </c>
      <c r="J175" s="240"/>
      <c r="K175" s="241">
        <f>ROUND(E175*J175,2)</f>
        <v>0</v>
      </c>
      <c r="L175" s="241">
        <v>21</v>
      </c>
      <c r="M175" s="241">
        <f>G175*(1+L175/100)</f>
        <v>0</v>
      </c>
      <c r="N175" s="239">
        <v>0</v>
      </c>
      <c r="O175" s="239">
        <f>ROUND(E175*N175,2)</f>
        <v>0</v>
      </c>
      <c r="P175" s="239">
        <v>0</v>
      </c>
      <c r="Q175" s="239">
        <f>ROUND(E175*P175,2)</f>
        <v>0</v>
      </c>
      <c r="R175" s="241"/>
      <c r="S175" s="241" t="s">
        <v>238</v>
      </c>
      <c r="T175" s="242" t="s">
        <v>216</v>
      </c>
      <c r="U175" s="221">
        <v>0</v>
      </c>
      <c r="V175" s="221">
        <f>ROUND(E175*U175,2)</f>
        <v>0</v>
      </c>
      <c r="W175" s="221"/>
      <c r="X175" s="221" t="s">
        <v>217</v>
      </c>
      <c r="Y175" s="221" t="s">
        <v>218</v>
      </c>
      <c r="Z175" s="210"/>
      <c r="AA175" s="210"/>
      <c r="AB175" s="210"/>
      <c r="AC175" s="210"/>
      <c r="AD175" s="210"/>
      <c r="AE175" s="210"/>
      <c r="AF175" s="210"/>
      <c r="AG175" s="210" t="s">
        <v>234</v>
      </c>
      <c r="AH175" s="210"/>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row>
    <row r="176" spans="1:60" outlineLevel="2" x14ac:dyDescent="0.2">
      <c r="A176" s="217"/>
      <c r="B176" s="218"/>
      <c r="C176" s="249" t="s">
        <v>1096</v>
      </c>
      <c r="D176" s="226"/>
      <c r="E176" s="227">
        <v>20</v>
      </c>
      <c r="F176" s="221"/>
      <c r="G176" s="221"/>
      <c r="H176" s="221"/>
      <c r="I176" s="221"/>
      <c r="J176" s="221"/>
      <c r="K176" s="221"/>
      <c r="L176" s="221"/>
      <c r="M176" s="221"/>
      <c r="N176" s="220"/>
      <c r="O176" s="220"/>
      <c r="P176" s="220"/>
      <c r="Q176" s="220"/>
      <c r="R176" s="221"/>
      <c r="S176" s="221"/>
      <c r="T176" s="221"/>
      <c r="U176" s="221"/>
      <c r="V176" s="221"/>
      <c r="W176" s="221"/>
      <c r="X176" s="221"/>
      <c r="Y176" s="221"/>
      <c r="Z176" s="210"/>
      <c r="AA176" s="210"/>
      <c r="AB176" s="210"/>
      <c r="AC176" s="210"/>
      <c r="AD176" s="210"/>
      <c r="AE176" s="210"/>
      <c r="AF176" s="210"/>
      <c r="AG176" s="210" t="s">
        <v>222</v>
      </c>
      <c r="AH176" s="210">
        <v>0</v>
      </c>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row>
    <row r="177" spans="1:60" outlineLevel="1" x14ac:dyDescent="0.2">
      <c r="A177" s="236">
        <v>54</v>
      </c>
      <c r="B177" s="237" t="s">
        <v>757</v>
      </c>
      <c r="C177" s="247" t="s">
        <v>758</v>
      </c>
      <c r="D177" s="238" t="s">
        <v>297</v>
      </c>
      <c r="E177" s="239">
        <v>12.6</v>
      </c>
      <c r="F177" s="240"/>
      <c r="G177" s="241">
        <f>ROUND(E177*F177,2)</f>
        <v>0</v>
      </c>
      <c r="H177" s="240"/>
      <c r="I177" s="241">
        <f>ROUND(E177*H177,2)</f>
        <v>0</v>
      </c>
      <c r="J177" s="240"/>
      <c r="K177" s="241">
        <f>ROUND(E177*J177,2)</f>
        <v>0</v>
      </c>
      <c r="L177" s="241">
        <v>21</v>
      </c>
      <c r="M177" s="241">
        <f>G177*(1+L177/100)</f>
        <v>0</v>
      </c>
      <c r="N177" s="239">
        <v>4.6999999999999999E-4</v>
      </c>
      <c r="O177" s="239">
        <f>ROUND(E177*N177,2)</f>
        <v>0.01</v>
      </c>
      <c r="P177" s="239">
        <v>0</v>
      </c>
      <c r="Q177" s="239">
        <f>ROUND(E177*P177,2)</f>
        <v>0</v>
      </c>
      <c r="R177" s="241"/>
      <c r="S177" s="241" t="s">
        <v>215</v>
      </c>
      <c r="T177" s="242" t="s">
        <v>216</v>
      </c>
      <c r="U177" s="221">
        <v>0</v>
      </c>
      <c r="V177" s="221">
        <f>ROUND(E177*U177,2)</f>
        <v>0</v>
      </c>
      <c r="W177" s="221"/>
      <c r="X177" s="221" t="s">
        <v>217</v>
      </c>
      <c r="Y177" s="221" t="s">
        <v>218</v>
      </c>
      <c r="Z177" s="210"/>
      <c r="AA177" s="210"/>
      <c r="AB177" s="210"/>
      <c r="AC177" s="210"/>
      <c r="AD177" s="210"/>
      <c r="AE177" s="210"/>
      <c r="AF177" s="210"/>
      <c r="AG177" s="210" t="s">
        <v>219</v>
      </c>
      <c r="AH177" s="210"/>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row>
    <row r="178" spans="1:60" outlineLevel="2" x14ac:dyDescent="0.2">
      <c r="A178" s="217"/>
      <c r="B178" s="218"/>
      <c r="C178" s="248" t="s">
        <v>759</v>
      </c>
      <c r="D178" s="243"/>
      <c r="E178" s="243"/>
      <c r="F178" s="243"/>
      <c r="G178" s="243"/>
      <c r="H178" s="221"/>
      <c r="I178" s="221"/>
      <c r="J178" s="221"/>
      <c r="K178" s="221"/>
      <c r="L178" s="221"/>
      <c r="M178" s="221"/>
      <c r="N178" s="220"/>
      <c r="O178" s="220"/>
      <c r="P178" s="220"/>
      <c r="Q178" s="220"/>
      <c r="R178" s="221"/>
      <c r="S178" s="221"/>
      <c r="T178" s="221"/>
      <c r="U178" s="221"/>
      <c r="V178" s="221"/>
      <c r="W178" s="221"/>
      <c r="X178" s="221"/>
      <c r="Y178" s="221"/>
      <c r="Z178" s="210"/>
      <c r="AA178" s="210"/>
      <c r="AB178" s="210"/>
      <c r="AC178" s="210"/>
      <c r="AD178" s="210"/>
      <c r="AE178" s="210"/>
      <c r="AF178" s="210"/>
      <c r="AG178" s="210" t="s">
        <v>221</v>
      </c>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row>
    <row r="179" spans="1:60" outlineLevel="2" x14ac:dyDescent="0.2">
      <c r="A179" s="217"/>
      <c r="B179" s="218"/>
      <c r="C179" s="249" t="s">
        <v>1088</v>
      </c>
      <c r="D179" s="226"/>
      <c r="E179" s="227">
        <v>12.6</v>
      </c>
      <c r="F179" s="221"/>
      <c r="G179" s="221"/>
      <c r="H179" s="221"/>
      <c r="I179" s="221"/>
      <c r="J179" s="221"/>
      <c r="K179" s="221"/>
      <c r="L179" s="221"/>
      <c r="M179" s="221"/>
      <c r="N179" s="220"/>
      <c r="O179" s="220"/>
      <c r="P179" s="220"/>
      <c r="Q179" s="220"/>
      <c r="R179" s="221"/>
      <c r="S179" s="221"/>
      <c r="T179" s="221"/>
      <c r="U179" s="221"/>
      <c r="V179" s="221"/>
      <c r="W179" s="221"/>
      <c r="X179" s="221"/>
      <c r="Y179" s="221"/>
      <c r="Z179" s="210"/>
      <c r="AA179" s="210"/>
      <c r="AB179" s="210"/>
      <c r="AC179" s="210"/>
      <c r="AD179" s="210"/>
      <c r="AE179" s="210"/>
      <c r="AF179" s="210"/>
      <c r="AG179" s="210" t="s">
        <v>222</v>
      </c>
      <c r="AH179" s="210">
        <v>0</v>
      </c>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row>
    <row r="180" spans="1:60" outlineLevel="1" x14ac:dyDescent="0.2">
      <c r="A180" s="236">
        <v>55</v>
      </c>
      <c r="B180" s="237" t="s">
        <v>760</v>
      </c>
      <c r="C180" s="247" t="s">
        <v>761</v>
      </c>
      <c r="D180" s="238" t="s">
        <v>351</v>
      </c>
      <c r="E180" s="239">
        <v>3.15</v>
      </c>
      <c r="F180" s="240"/>
      <c r="G180" s="241">
        <f>ROUND(E180*F180,2)</f>
        <v>0</v>
      </c>
      <c r="H180" s="240"/>
      <c r="I180" s="241">
        <f>ROUND(E180*H180,2)</f>
        <v>0</v>
      </c>
      <c r="J180" s="240"/>
      <c r="K180" s="241">
        <f>ROUND(E180*J180,2)</f>
        <v>0</v>
      </c>
      <c r="L180" s="241">
        <v>21</v>
      </c>
      <c r="M180" s="241">
        <f>G180*(1+L180/100)</f>
        <v>0</v>
      </c>
      <c r="N180" s="239">
        <v>2.7999999999999998E-4</v>
      </c>
      <c r="O180" s="239">
        <f>ROUND(E180*N180,2)</f>
        <v>0</v>
      </c>
      <c r="P180" s="239">
        <v>0</v>
      </c>
      <c r="Q180" s="239">
        <f>ROUND(E180*P180,2)</f>
        <v>0</v>
      </c>
      <c r="R180" s="241"/>
      <c r="S180" s="241" t="s">
        <v>215</v>
      </c>
      <c r="T180" s="242" t="s">
        <v>216</v>
      </c>
      <c r="U180" s="221">
        <v>0</v>
      </c>
      <c r="V180" s="221">
        <f>ROUND(E180*U180,2)</f>
        <v>0</v>
      </c>
      <c r="W180" s="221"/>
      <c r="X180" s="221" t="s">
        <v>217</v>
      </c>
      <c r="Y180" s="221" t="s">
        <v>218</v>
      </c>
      <c r="Z180" s="210"/>
      <c r="AA180" s="210"/>
      <c r="AB180" s="210"/>
      <c r="AC180" s="210"/>
      <c r="AD180" s="210"/>
      <c r="AE180" s="210"/>
      <c r="AF180" s="210"/>
      <c r="AG180" s="210" t="s">
        <v>234</v>
      </c>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row>
    <row r="181" spans="1:60" outlineLevel="2" x14ac:dyDescent="0.2">
      <c r="A181" s="217"/>
      <c r="B181" s="218"/>
      <c r="C181" s="249" t="s">
        <v>1097</v>
      </c>
      <c r="D181" s="226"/>
      <c r="E181" s="227">
        <v>3.15</v>
      </c>
      <c r="F181" s="221"/>
      <c r="G181" s="221"/>
      <c r="H181" s="221"/>
      <c r="I181" s="221"/>
      <c r="J181" s="221"/>
      <c r="K181" s="221"/>
      <c r="L181" s="221"/>
      <c r="M181" s="221"/>
      <c r="N181" s="220"/>
      <c r="O181" s="220"/>
      <c r="P181" s="220"/>
      <c r="Q181" s="220"/>
      <c r="R181" s="221"/>
      <c r="S181" s="221"/>
      <c r="T181" s="221"/>
      <c r="U181" s="221"/>
      <c r="V181" s="221"/>
      <c r="W181" s="221"/>
      <c r="X181" s="221"/>
      <c r="Y181" s="221"/>
      <c r="Z181" s="210"/>
      <c r="AA181" s="210"/>
      <c r="AB181" s="210"/>
      <c r="AC181" s="210"/>
      <c r="AD181" s="210"/>
      <c r="AE181" s="210"/>
      <c r="AF181" s="210"/>
      <c r="AG181" s="210" t="s">
        <v>222</v>
      </c>
      <c r="AH181" s="210">
        <v>0</v>
      </c>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row>
    <row r="182" spans="1:60" outlineLevel="1" x14ac:dyDescent="0.2">
      <c r="A182" s="236">
        <v>56</v>
      </c>
      <c r="B182" s="237" t="s">
        <v>764</v>
      </c>
      <c r="C182" s="247" t="s">
        <v>765</v>
      </c>
      <c r="D182" s="238" t="s">
        <v>297</v>
      </c>
      <c r="E182" s="239">
        <v>1.575</v>
      </c>
      <c r="F182" s="240"/>
      <c r="G182" s="241">
        <f>ROUND(E182*F182,2)</f>
        <v>0</v>
      </c>
      <c r="H182" s="240"/>
      <c r="I182" s="241">
        <f>ROUND(E182*H182,2)</f>
        <v>0</v>
      </c>
      <c r="J182" s="240"/>
      <c r="K182" s="241">
        <f>ROUND(E182*J182,2)</f>
        <v>0</v>
      </c>
      <c r="L182" s="241">
        <v>21</v>
      </c>
      <c r="M182" s="241">
        <f>G182*(1+L182/100)</f>
        <v>0</v>
      </c>
      <c r="N182" s="239">
        <v>5.0000000000000001E-4</v>
      </c>
      <c r="O182" s="239">
        <f>ROUND(E182*N182,2)</f>
        <v>0</v>
      </c>
      <c r="P182" s="239">
        <v>0</v>
      </c>
      <c r="Q182" s="239">
        <f>ROUND(E182*P182,2)</f>
        <v>0</v>
      </c>
      <c r="R182" s="241"/>
      <c r="S182" s="241" t="s">
        <v>215</v>
      </c>
      <c r="T182" s="242" t="s">
        <v>216</v>
      </c>
      <c r="U182" s="221">
        <v>0</v>
      </c>
      <c r="V182" s="221">
        <f>ROUND(E182*U182,2)</f>
        <v>0</v>
      </c>
      <c r="W182" s="221"/>
      <c r="X182" s="221" t="s">
        <v>217</v>
      </c>
      <c r="Y182" s="221" t="s">
        <v>218</v>
      </c>
      <c r="Z182" s="210"/>
      <c r="AA182" s="210"/>
      <c r="AB182" s="210"/>
      <c r="AC182" s="210"/>
      <c r="AD182" s="210"/>
      <c r="AE182" s="210"/>
      <c r="AF182" s="210"/>
      <c r="AG182" s="210" t="s">
        <v>234</v>
      </c>
      <c r="AH182" s="210"/>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row>
    <row r="183" spans="1:60" outlineLevel="2" x14ac:dyDescent="0.2">
      <c r="A183" s="217"/>
      <c r="B183" s="218"/>
      <c r="C183" s="249" t="s">
        <v>1085</v>
      </c>
      <c r="D183" s="226"/>
      <c r="E183" s="227">
        <v>1.57</v>
      </c>
      <c r="F183" s="221"/>
      <c r="G183" s="221"/>
      <c r="H183" s="221"/>
      <c r="I183" s="221"/>
      <c r="J183" s="221"/>
      <c r="K183" s="221"/>
      <c r="L183" s="221"/>
      <c r="M183" s="221"/>
      <c r="N183" s="220"/>
      <c r="O183" s="220"/>
      <c r="P183" s="220"/>
      <c r="Q183" s="220"/>
      <c r="R183" s="221"/>
      <c r="S183" s="221"/>
      <c r="T183" s="221"/>
      <c r="U183" s="221"/>
      <c r="V183" s="221"/>
      <c r="W183" s="221"/>
      <c r="X183" s="221"/>
      <c r="Y183" s="221"/>
      <c r="Z183" s="210"/>
      <c r="AA183" s="210"/>
      <c r="AB183" s="210"/>
      <c r="AC183" s="210"/>
      <c r="AD183" s="210"/>
      <c r="AE183" s="210"/>
      <c r="AF183" s="210"/>
      <c r="AG183" s="210" t="s">
        <v>222</v>
      </c>
      <c r="AH183" s="210">
        <v>0</v>
      </c>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row>
    <row r="184" spans="1:60" outlineLevel="1" x14ac:dyDescent="0.2">
      <c r="A184" s="236">
        <v>57</v>
      </c>
      <c r="B184" s="237" t="s">
        <v>766</v>
      </c>
      <c r="C184" s="247" t="s">
        <v>767</v>
      </c>
      <c r="D184" s="238" t="s">
        <v>351</v>
      </c>
      <c r="E184" s="239">
        <v>3</v>
      </c>
      <c r="F184" s="240"/>
      <c r="G184" s="241">
        <f>ROUND(E184*F184,2)</f>
        <v>0</v>
      </c>
      <c r="H184" s="240"/>
      <c r="I184" s="241">
        <f>ROUND(E184*H184,2)</f>
        <v>0</v>
      </c>
      <c r="J184" s="240"/>
      <c r="K184" s="241">
        <f>ROUND(E184*J184,2)</f>
        <v>0</v>
      </c>
      <c r="L184" s="241">
        <v>21</v>
      </c>
      <c r="M184" s="241">
        <f>G184*(1+L184/100)</f>
        <v>0</v>
      </c>
      <c r="N184" s="239">
        <v>3.0000000000000001E-5</v>
      </c>
      <c r="O184" s="239">
        <f>ROUND(E184*N184,2)</f>
        <v>0</v>
      </c>
      <c r="P184" s="239">
        <v>0</v>
      </c>
      <c r="Q184" s="239">
        <f>ROUND(E184*P184,2)</f>
        <v>0</v>
      </c>
      <c r="R184" s="241"/>
      <c r="S184" s="241" t="s">
        <v>215</v>
      </c>
      <c r="T184" s="242" t="s">
        <v>216</v>
      </c>
      <c r="U184" s="221">
        <v>0</v>
      </c>
      <c r="V184" s="221">
        <f>ROUND(E184*U184,2)</f>
        <v>0</v>
      </c>
      <c r="W184" s="221"/>
      <c r="X184" s="221" t="s">
        <v>217</v>
      </c>
      <c r="Y184" s="221" t="s">
        <v>218</v>
      </c>
      <c r="Z184" s="210"/>
      <c r="AA184" s="210"/>
      <c r="AB184" s="210"/>
      <c r="AC184" s="210"/>
      <c r="AD184" s="210"/>
      <c r="AE184" s="210"/>
      <c r="AF184" s="210"/>
      <c r="AG184" s="210" t="s">
        <v>234</v>
      </c>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row>
    <row r="185" spans="1:60" outlineLevel="2" x14ac:dyDescent="0.2">
      <c r="A185" s="217"/>
      <c r="B185" s="218"/>
      <c r="C185" s="249" t="s">
        <v>1098</v>
      </c>
      <c r="D185" s="226"/>
      <c r="E185" s="227">
        <v>3</v>
      </c>
      <c r="F185" s="221"/>
      <c r="G185" s="221"/>
      <c r="H185" s="221"/>
      <c r="I185" s="221"/>
      <c r="J185" s="221"/>
      <c r="K185" s="221"/>
      <c r="L185" s="221"/>
      <c r="M185" s="221"/>
      <c r="N185" s="220"/>
      <c r="O185" s="220"/>
      <c r="P185" s="220"/>
      <c r="Q185" s="220"/>
      <c r="R185" s="221"/>
      <c r="S185" s="221"/>
      <c r="T185" s="221"/>
      <c r="U185" s="221"/>
      <c r="V185" s="221"/>
      <c r="W185" s="221"/>
      <c r="X185" s="221"/>
      <c r="Y185" s="221"/>
      <c r="Z185" s="210"/>
      <c r="AA185" s="210"/>
      <c r="AB185" s="210"/>
      <c r="AC185" s="210"/>
      <c r="AD185" s="210"/>
      <c r="AE185" s="210"/>
      <c r="AF185" s="210"/>
      <c r="AG185" s="210" t="s">
        <v>222</v>
      </c>
      <c r="AH185" s="210">
        <v>0</v>
      </c>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row>
    <row r="186" spans="1:60" outlineLevel="1" x14ac:dyDescent="0.2">
      <c r="A186" s="236">
        <v>58</v>
      </c>
      <c r="B186" s="237" t="s">
        <v>1099</v>
      </c>
      <c r="C186" s="247" t="s">
        <v>1100</v>
      </c>
      <c r="D186" s="238" t="s">
        <v>351</v>
      </c>
      <c r="E186" s="239">
        <v>0.5</v>
      </c>
      <c r="F186" s="240"/>
      <c r="G186" s="241">
        <f>ROUND(E186*F186,2)</f>
        <v>0</v>
      </c>
      <c r="H186" s="240"/>
      <c r="I186" s="241">
        <f>ROUND(E186*H186,2)</f>
        <v>0</v>
      </c>
      <c r="J186" s="240"/>
      <c r="K186" s="241">
        <f>ROUND(E186*J186,2)</f>
        <v>0</v>
      </c>
      <c r="L186" s="241">
        <v>21</v>
      </c>
      <c r="M186" s="241">
        <f>G186*(1+L186/100)</f>
        <v>0</v>
      </c>
      <c r="N186" s="239">
        <v>3.0000000000000001E-5</v>
      </c>
      <c r="O186" s="239">
        <f>ROUND(E186*N186,2)</f>
        <v>0</v>
      </c>
      <c r="P186" s="239">
        <v>0</v>
      </c>
      <c r="Q186" s="239">
        <f>ROUND(E186*P186,2)</f>
        <v>0</v>
      </c>
      <c r="R186" s="241"/>
      <c r="S186" s="241" t="s">
        <v>215</v>
      </c>
      <c r="T186" s="242" t="s">
        <v>216</v>
      </c>
      <c r="U186" s="221">
        <v>0</v>
      </c>
      <c r="V186" s="221">
        <f>ROUND(E186*U186,2)</f>
        <v>0</v>
      </c>
      <c r="W186" s="221"/>
      <c r="X186" s="221" t="s">
        <v>217</v>
      </c>
      <c r="Y186" s="221" t="s">
        <v>218</v>
      </c>
      <c r="Z186" s="210"/>
      <c r="AA186" s="210"/>
      <c r="AB186" s="210"/>
      <c r="AC186" s="210"/>
      <c r="AD186" s="210"/>
      <c r="AE186" s="210"/>
      <c r="AF186" s="210"/>
      <c r="AG186" s="210" t="s">
        <v>219</v>
      </c>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row>
    <row r="187" spans="1:60" outlineLevel="2" x14ac:dyDescent="0.2">
      <c r="A187" s="217"/>
      <c r="B187" s="218"/>
      <c r="C187" s="248" t="s">
        <v>1101</v>
      </c>
      <c r="D187" s="243"/>
      <c r="E187" s="243"/>
      <c r="F187" s="243"/>
      <c r="G187" s="243"/>
      <c r="H187" s="221"/>
      <c r="I187" s="221"/>
      <c r="J187" s="221"/>
      <c r="K187" s="221"/>
      <c r="L187" s="221"/>
      <c r="M187" s="221"/>
      <c r="N187" s="220"/>
      <c r="O187" s="220"/>
      <c r="P187" s="220"/>
      <c r="Q187" s="220"/>
      <c r="R187" s="221"/>
      <c r="S187" s="221"/>
      <c r="T187" s="221"/>
      <c r="U187" s="221"/>
      <c r="V187" s="221"/>
      <c r="W187" s="221"/>
      <c r="X187" s="221"/>
      <c r="Y187" s="221"/>
      <c r="Z187" s="210"/>
      <c r="AA187" s="210"/>
      <c r="AB187" s="210"/>
      <c r="AC187" s="210"/>
      <c r="AD187" s="210"/>
      <c r="AE187" s="210"/>
      <c r="AF187" s="210"/>
      <c r="AG187" s="210" t="s">
        <v>221</v>
      </c>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row>
    <row r="188" spans="1:60" outlineLevel="2" x14ac:dyDescent="0.2">
      <c r="A188" s="217"/>
      <c r="B188" s="218"/>
      <c r="C188" s="249" t="s">
        <v>1102</v>
      </c>
      <c r="D188" s="226"/>
      <c r="E188" s="227">
        <v>0.5</v>
      </c>
      <c r="F188" s="221"/>
      <c r="G188" s="221"/>
      <c r="H188" s="221"/>
      <c r="I188" s="221"/>
      <c r="J188" s="221"/>
      <c r="K188" s="221"/>
      <c r="L188" s="221"/>
      <c r="M188" s="221"/>
      <c r="N188" s="220"/>
      <c r="O188" s="220"/>
      <c r="P188" s="220"/>
      <c r="Q188" s="220"/>
      <c r="R188" s="221"/>
      <c r="S188" s="221"/>
      <c r="T188" s="221"/>
      <c r="U188" s="221"/>
      <c r="V188" s="221"/>
      <c r="W188" s="221"/>
      <c r="X188" s="221"/>
      <c r="Y188" s="221"/>
      <c r="Z188" s="210"/>
      <c r="AA188" s="210"/>
      <c r="AB188" s="210"/>
      <c r="AC188" s="210"/>
      <c r="AD188" s="210"/>
      <c r="AE188" s="210"/>
      <c r="AF188" s="210"/>
      <c r="AG188" s="210" t="s">
        <v>222</v>
      </c>
      <c r="AH188" s="210">
        <v>0</v>
      </c>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row>
    <row r="189" spans="1:60" outlineLevel="1" x14ac:dyDescent="0.2">
      <c r="A189" s="236">
        <v>59</v>
      </c>
      <c r="B189" s="237" t="s">
        <v>770</v>
      </c>
      <c r="C189" s="247" t="s">
        <v>771</v>
      </c>
      <c r="D189" s="238" t="s">
        <v>351</v>
      </c>
      <c r="E189" s="239">
        <v>3</v>
      </c>
      <c r="F189" s="240"/>
      <c r="G189" s="241">
        <f>ROUND(E189*F189,2)</f>
        <v>0</v>
      </c>
      <c r="H189" s="240"/>
      <c r="I189" s="241">
        <f>ROUND(E189*H189,2)</f>
        <v>0</v>
      </c>
      <c r="J189" s="240"/>
      <c r="K189" s="241">
        <f>ROUND(E189*J189,2)</f>
        <v>0</v>
      </c>
      <c r="L189" s="241">
        <v>21</v>
      </c>
      <c r="M189" s="241">
        <f>G189*(1+L189/100)</f>
        <v>0</v>
      </c>
      <c r="N189" s="239">
        <v>2.9999999999999997E-4</v>
      </c>
      <c r="O189" s="239">
        <f>ROUND(E189*N189,2)</f>
        <v>0</v>
      </c>
      <c r="P189" s="239">
        <v>0</v>
      </c>
      <c r="Q189" s="239">
        <f>ROUND(E189*P189,2)</f>
        <v>0</v>
      </c>
      <c r="R189" s="241"/>
      <c r="S189" s="241" t="s">
        <v>215</v>
      </c>
      <c r="T189" s="242" t="s">
        <v>216</v>
      </c>
      <c r="U189" s="221">
        <v>0</v>
      </c>
      <c r="V189" s="221">
        <f>ROUND(E189*U189,2)</f>
        <v>0</v>
      </c>
      <c r="W189" s="221"/>
      <c r="X189" s="221" t="s">
        <v>217</v>
      </c>
      <c r="Y189" s="221" t="s">
        <v>218</v>
      </c>
      <c r="Z189" s="210"/>
      <c r="AA189" s="210"/>
      <c r="AB189" s="210"/>
      <c r="AC189" s="210"/>
      <c r="AD189" s="210"/>
      <c r="AE189" s="210"/>
      <c r="AF189" s="210"/>
      <c r="AG189" s="210" t="s">
        <v>234</v>
      </c>
      <c r="AH189" s="210"/>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row>
    <row r="190" spans="1:60" outlineLevel="2" x14ac:dyDescent="0.2">
      <c r="A190" s="217"/>
      <c r="B190" s="218"/>
      <c r="C190" s="249" t="s">
        <v>1098</v>
      </c>
      <c r="D190" s="226"/>
      <c r="E190" s="227">
        <v>3</v>
      </c>
      <c r="F190" s="221"/>
      <c r="G190" s="221"/>
      <c r="H190" s="221"/>
      <c r="I190" s="221"/>
      <c r="J190" s="221"/>
      <c r="K190" s="221"/>
      <c r="L190" s="221"/>
      <c r="M190" s="221"/>
      <c r="N190" s="220"/>
      <c r="O190" s="220"/>
      <c r="P190" s="220"/>
      <c r="Q190" s="220"/>
      <c r="R190" s="221"/>
      <c r="S190" s="221"/>
      <c r="T190" s="221"/>
      <c r="U190" s="221"/>
      <c r="V190" s="221"/>
      <c r="W190" s="221"/>
      <c r="X190" s="221"/>
      <c r="Y190" s="221"/>
      <c r="Z190" s="210"/>
      <c r="AA190" s="210"/>
      <c r="AB190" s="210"/>
      <c r="AC190" s="210"/>
      <c r="AD190" s="210"/>
      <c r="AE190" s="210"/>
      <c r="AF190" s="210"/>
      <c r="AG190" s="210" t="s">
        <v>222</v>
      </c>
      <c r="AH190" s="210">
        <v>0</v>
      </c>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row>
    <row r="191" spans="1:60" outlineLevel="1" x14ac:dyDescent="0.2">
      <c r="A191" s="236">
        <v>60</v>
      </c>
      <c r="B191" s="237" t="s">
        <v>1103</v>
      </c>
      <c r="C191" s="247" t="s">
        <v>1104</v>
      </c>
      <c r="D191" s="238" t="s">
        <v>351</v>
      </c>
      <c r="E191" s="239">
        <v>1.8</v>
      </c>
      <c r="F191" s="240"/>
      <c r="G191" s="241">
        <f>ROUND(E191*F191,2)</f>
        <v>0</v>
      </c>
      <c r="H191" s="240"/>
      <c r="I191" s="241">
        <f>ROUND(E191*H191,2)</f>
        <v>0</v>
      </c>
      <c r="J191" s="240"/>
      <c r="K191" s="241">
        <f>ROUND(E191*J191,2)</f>
        <v>0</v>
      </c>
      <c r="L191" s="241">
        <v>21</v>
      </c>
      <c r="M191" s="241">
        <f>G191*(1+L191/100)</f>
        <v>0</v>
      </c>
      <c r="N191" s="239">
        <v>2.0000000000000001E-4</v>
      </c>
      <c r="O191" s="239">
        <f>ROUND(E191*N191,2)</f>
        <v>0</v>
      </c>
      <c r="P191" s="239">
        <v>0</v>
      </c>
      <c r="Q191" s="239">
        <f>ROUND(E191*P191,2)</f>
        <v>0</v>
      </c>
      <c r="R191" s="241"/>
      <c r="S191" s="241" t="s">
        <v>215</v>
      </c>
      <c r="T191" s="242" t="s">
        <v>216</v>
      </c>
      <c r="U191" s="221">
        <v>0</v>
      </c>
      <c r="V191" s="221">
        <f>ROUND(E191*U191,2)</f>
        <v>0</v>
      </c>
      <c r="W191" s="221"/>
      <c r="X191" s="221" t="s">
        <v>217</v>
      </c>
      <c r="Y191" s="221" t="s">
        <v>218</v>
      </c>
      <c r="Z191" s="210"/>
      <c r="AA191" s="210"/>
      <c r="AB191" s="210"/>
      <c r="AC191" s="210"/>
      <c r="AD191" s="210"/>
      <c r="AE191" s="210"/>
      <c r="AF191" s="210"/>
      <c r="AG191" s="210" t="s">
        <v>234</v>
      </c>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row>
    <row r="192" spans="1:60" outlineLevel="2" x14ac:dyDescent="0.2">
      <c r="A192" s="217"/>
      <c r="B192" s="218"/>
      <c r="C192" s="248" t="s">
        <v>1105</v>
      </c>
      <c r="D192" s="243"/>
      <c r="E192" s="243"/>
      <c r="F192" s="243"/>
      <c r="G192" s="243"/>
      <c r="H192" s="221"/>
      <c r="I192" s="221"/>
      <c r="J192" s="221"/>
      <c r="K192" s="221"/>
      <c r="L192" s="221"/>
      <c r="M192" s="221"/>
      <c r="N192" s="220"/>
      <c r="O192" s="220"/>
      <c r="P192" s="220"/>
      <c r="Q192" s="220"/>
      <c r="R192" s="221"/>
      <c r="S192" s="221"/>
      <c r="T192" s="221"/>
      <c r="U192" s="221"/>
      <c r="V192" s="221"/>
      <c r="W192" s="221"/>
      <c r="X192" s="221"/>
      <c r="Y192" s="221"/>
      <c r="Z192" s="210"/>
      <c r="AA192" s="210"/>
      <c r="AB192" s="210"/>
      <c r="AC192" s="210"/>
      <c r="AD192" s="210"/>
      <c r="AE192" s="210"/>
      <c r="AF192" s="210"/>
      <c r="AG192" s="210" t="s">
        <v>221</v>
      </c>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row>
    <row r="193" spans="1:60" outlineLevel="2" x14ac:dyDescent="0.2">
      <c r="A193" s="217"/>
      <c r="B193" s="218"/>
      <c r="C193" s="249" t="s">
        <v>1106</v>
      </c>
      <c r="D193" s="226"/>
      <c r="E193" s="227">
        <v>1.8</v>
      </c>
      <c r="F193" s="221"/>
      <c r="G193" s="221"/>
      <c r="H193" s="221"/>
      <c r="I193" s="221"/>
      <c r="J193" s="221"/>
      <c r="K193" s="221"/>
      <c r="L193" s="221"/>
      <c r="M193" s="221"/>
      <c r="N193" s="220"/>
      <c r="O193" s="220"/>
      <c r="P193" s="220"/>
      <c r="Q193" s="220"/>
      <c r="R193" s="221"/>
      <c r="S193" s="221"/>
      <c r="T193" s="221"/>
      <c r="U193" s="221"/>
      <c r="V193" s="221"/>
      <c r="W193" s="221"/>
      <c r="X193" s="221"/>
      <c r="Y193" s="221"/>
      <c r="Z193" s="210"/>
      <c r="AA193" s="210"/>
      <c r="AB193" s="210"/>
      <c r="AC193" s="210"/>
      <c r="AD193" s="210"/>
      <c r="AE193" s="210"/>
      <c r="AF193" s="210"/>
      <c r="AG193" s="210" t="s">
        <v>222</v>
      </c>
      <c r="AH193" s="210">
        <v>0</v>
      </c>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row>
    <row r="194" spans="1:60" outlineLevel="1" x14ac:dyDescent="0.2">
      <c r="A194" s="236">
        <v>61</v>
      </c>
      <c r="B194" s="237" t="s">
        <v>772</v>
      </c>
      <c r="C194" s="247" t="s">
        <v>773</v>
      </c>
      <c r="D194" s="238" t="s">
        <v>774</v>
      </c>
      <c r="E194" s="239">
        <v>1.8</v>
      </c>
      <c r="F194" s="240"/>
      <c r="G194" s="241">
        <f>ROUND(E194*F194,2)</f>
        <v>0</v>
      </c>
      <c r="H194" s="240"/>
      <c r="I194" s="241">
        <f>ROUND(E194*H194,2)</f>
        <v>0</v>
      </c>
      <c r="J194" s="240"/>
      <c r="K194" s="241">
        <f>ROUND(E194*J194,2)</f>
        <v>0</v>
      </c>
      <c r="L194" s="241">
        <v>21</v>
      </c>
      <c r="M194" s="241">
        <f>G194*(1+L194/100)</f>
        <v>0</v>
      </c>
      <c r="N194" s="239">
        <v>2.9999999999999997E-4</v>
      </c>
      <c r="O194" s="239">
        <f>ROUND(E194*N194,2)</f>
        <v>0</v>
      </c>
      <c r="P194" s="239">
        <v>0</v>
      </c>
      <c r="Q194" s="239">
        <f>ROUND(E194*P194,2)</f>
        <v>0</v>
      </c>
      <c r="R194" s="241"/>
      <c r="S194" s="241" t="s">
        <v>215</v>
      </c>
      <c r="T194" s="242" t="s">
        <v>216</v>
      </c>
      <c r="U194" s="221">
        <v>0</v>
      </c>
      <c r="V194" s="221">
        <f>ROUND(E194*U194,2)</f>
        <v>0</v>
      </c>
      <c r="W194" s="221"/>
      <c r="X194" s="221" t="s">
        <v>217</v>
      </c>
      <c r="Y194" s="221" t="s">
        <v>218</v>
      </c>
      <c r="Z194" s="210"/>
      <c r="AA194" s="210"/>
      <c r="AB194" s="210"/>
      <c r="AC194" s="210"/>
      <c r="AD194" s="210"/>
      <c r="AE194" s="210"/>
      <c r="AF194" s="210"/>
      <c r="AG194" s="210" t="s">
        <v>234</v>
      </c>
      <c r="AH194" s="210"/>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row>
    <row r="195" spans="1:60" outlineLevel="2" x14ac:dyDescent="0.2">
      <c r="A195" s="217"/>
      <c r="B195" s="218"/>
      <c r="C195" s="249" t="s">
        <v>1106</v>
      </c>
      <c r="D195" s="226"/>
      <c r="E195" s="227">
        <v>1.8</v>
      </c>
      <c r="F195" s="221"/>
      <c r="G195" s="221"/>
      <c r="H195" s="221"/>
      <c r="I195" s="221"/>
      <c r="J195" s="221"/>
      <c r="K195" s="221"/>
      <c r="L195" s="221"/>
      <c r="M195" s="221"/>
      <c r="N195" s="220"/>
      <c r="O195" s="220"/>
      <c r="P195" s="220"/>
      <c r="Q195" s="220"/>
      <c r="R195" s="221"/>
      <c r="S195" s="221"/>
      <c r="T195" s="221"/>
      <c r="U195" s="221"/>
      <c r="V195" s="221"/>
      <c r="W195" s="221"/>
      <c r="X195" s="221"/>
      <c r="Y195" s="221"/>
      <c r="Z195" s="210"/>
      <c r="AA195" s="210"/>
      <c r="AB195" s="210"/>
      <c r="AC195" s="210"/>
      <c r="AD195" s="210"/>
      <c r="AE195" s="210"/>
      <c r="AF195" s="210"/>
      <c r="AG195" s="210" t="s">
        <v>222</v>
      </c>
      <c r="AH195" s="210">
        <v>0</v>
      </c>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row>
    <row r="196" spans="1:60" outlineLevel="1" x14ac:dyDescent="0.2">
      <c r="A196" s="236">
        <v>62</v>
      </c>
      <c r="B196" s="237" t="s">
        <v>1107</v>
      </c>
      <c r="C196" s="247" t="s">
        <v>1108</v>
      </c>
      <c r="D196" s="238" t="s">
        <v>297</v>
      </c>
      <c r="E196" s="239">
        <v>20</v>
      </c>
      <c r="F196" s="240"/>
      <c r="G196" s="241">
        <f>ROUND(E196*F196,2)</f>
        <v>0</v>
      </c>
      <c r="H196" s="240"/>
      <c r="I196" s="241">
        <f>ROUND(E196*H196,2)</f>
        <v>0</v>
      </c>
      <c r="J196" s="240"/>
      <c r="K196" s="241">
        <f>ROUND(E196*J196,2)</f>
        <v>0</v>
      </c>
      <c r="L196" s="241">
        <v>21</v>
      </c>
      <c r="M196" s="241">
        <f>G196*(1+L196/100)</f>
        <v>0</v>
      </c>
      <c r="N196" s="239">
        <v>1E-4</v>
      </c>
      <c r="O196" s="239">
        <f>ROUND(E196*N196,2)</f>
        <v>0</v>
      </c>
      <c r="P196" s="239">
        <v>0</v>
      </c>
      <c r="Q196" s="239">
        <f>ROUND(E196*P196,2)</f>
        <v>0</v>
      </c>
      <c r="R196" s="241"/>
      <c r="S196" s="241" t="s">
        <v>215</v>
      </c>
      <c r="T196" s="242" t="s">
        <v>216</v>
      </c>
      <c r="U196" s="221">
        <v>0</v>
      </c>
      <c r="V196" s="221">
        <f>ROUND(E196*U196,2)</f>
        <v>0</v>
      </c>
      <c r="W196" s="221"/>
      <c r="X196" s="221" t="s">
        <v>217</v>
      </c>
      <c r="Y196" s="221" t="s">
        <v>218</v>
      </c>
      <c r="Z196" s="210"/>
      <c r="AA196" s="210"/>
      <c r="AB196" s="210"/>
      <c r="AC196" s="210"/>
      <c r="AD196" s="210"/>
      <c r="AE196" s="210"/>
      <c r="AF196" s="210"/>
      <c r="AG196" s="210" t="s">
        <v>234</v>
      </c>
      <c r="AH196" s="210"/>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row>
    <row r="197" spans="1:60" outlineLevel="2" x14ac:dyDescent="0.2">
      <c r="A197" s="217"/>
      <c r="B197" s="218"/>
      <c r="C197" s="249" t="s">
        <v>1096</v>
      </c>
      <c r="D197" s="226"/>
      <c r="E197" s="227">
        <v>20</v>
      </c>
      <c r="F197" s="221"/>
      <c r="G197" s="221"/>
      <c r="H197" s="221"/>
      <c r="I197" s="221"/>
      <c r="J197" s="221"/>
      <c r="K197" s="221"/>
      <c r="L197" s="221"/>
      <c r="M197" s="221"/>
      <c r="N197" s="220"/>
      <c r="O197" s="220"/>
      <c r="P197" s="220"/>
      <c r="Q197" s="220"/>
      <c r="R197" s="221"/>
      <c r="S197" s="221"/>
      <c r="T197" s="221"/>
      <c r="U197" s="221"/>
      <c r="V197" s="221"/>
      <c r="W197" s="221"/>
      <c r="X197" s="221"/>
      <c r="Y197" s="221"/>
      <c r="Z197" s="210"/>
      <c r="AA197" s="210"/>
      <c r="AB197" s="210"/>
      <c r="AC197" s="210"/>
      <c r="AD197" s="210"/>
      <c r="AE197" s="210"/>
      <c r="AF197" s="210"/>
      <c r="AG197" s="210" t="s">
        <v>222</v>
      </c>
      <c r="AH197" s="210">
        <v>0</v>
      </c>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row>
    <row r="198" spans="1:60" x14ac:dyDescent="0.2">
      <c r="A198" s="229" t="s">
        <v>210</v>
      </c>
      <c r="B198" s="230" t="s">
        <v>112</v>
      </c>
      <c r="C198" s="246" t="s">
        <v>113</v>
      </c>
      <c r="D198" s="231"/>
      <c r="E198" s="232"/>
      <c r="F198" s="233"/>
      <c r="G198" s="233">
        <f>SUMIF(AG199:AG204,"&lt;&gt;NOR",G199:G204)</f>
        <v>0</v>
      </c>
      <c r="H198" s="233"/>
      <c r="I198" s="233">
        <f>SUM(I199:I204)</f>
        <v>0</v>
      </c>
      <c r="J198" s="233"/>
      <c r="K198" s="233">
        <f>SUM(K199:K204)</f>
        <v>0</v>
      </c>
      <c r="L198" s="233"/>
      <c r="M198" s="233">
        <f>SUM(M199:M204)</f>
        <v>0</v>
      </c>
      <c r="N198" s="232"/>
      <c r="O198" s="232">
        <f>SUM(O199:O204)</f>
        <v>9.7700000000000014</v>
      </c>
      <c r="P198" s="232"/>
      <c r="Q198" s="232">
        <f>SUM(Q199:Q204)</f>
        <v>0</v>
      </c>
      <c r="R198" s="233"/>
      <c r="S198" s="233"/>
      <c r="T198" s="234"/>
      <c r="U198" s="228"/>
      <c r="V198" s="228">
        <f>SUM(V199:V204)</f>
        <v>0</v>
      </c>
      <c r="W198" s="228"/>
      <c r="X198" s="228"/>
      <c r="Y198" s="228"/>
      <c r="AG198" t="s">
        <v>211</v>
      </c>
    </row>
    <row r="199" spans="1:60" outlineLevel="1" x14ac:dyDescent="0.2">
      <c r="A199" s="236">
        <v>63</v>
      </c>
      <c r="B199" s="237" t="s">
        <v>1109</v>
      </c>
      <c r="C199" s="247" t="s">
        <v>1110</v>
      </c>
      <c r="D199" s="238" t="s">
        <v>310</v>
      </c>
      <c r="E199" s="239">
        <v>3.45</v>
      </c>
      <c r="F199" s="240"/>
      <c r="G199" s="241">
        <f>ROUND(E199*F199,2)</f>
        <v>0</v>
      </c>
      <c r="H199" s="240"/>
      <c r="I199" s="241">
        <f>ROUND(E199*H199,2)</f>
        <v>0</v>
      </c>
      <c r="J199" s="240"/>
      <c r="K199" s="241">
        <f>ROUND(E199*J199,2)</f>
        <v>0</v>
      </c>
      <c r="L199" s="241">
        <v>21</v>
      </c>
      <c r="M199" s="241">
        <f>G199*(1+L199/100)</f>
        <v>0</v>
      </c>
      <c r="N199" s="239">
        <v>2.5249999999999999</v>
      </c>
      <c r="O199" s="239">
        <f>ROUND(E199*N199,2)</f>
        <v>8.7100000000000009</v>
      </c>
      <c r="P199" s="239">
        <v>0</v>
      </c>
      <c r="Q199" s="239">
        <f>ROUND(E199*P199,2)</f>
        <v>0</v>
      </c>
      <c r="R199" s="241"/>
      <c r="S199" s="241" t="s">
        <v>238</v>
      </c>
      <c r="T199" s="242" t="s">
        <v>216</v>
      </c>
      <c r="U199" s="221">
        <v>0</v>
      </c>
      <c r="V199" s="221">
        <f>ROUND(E199*U199,2)</f>
        <v>0</v>
      </c>
      <c r="W199" s="221"/>
      <c r="X199" s="221" t="s">
        <v>217</v>
      </c>
      <c r="Y199" s="221" t="s">
        <v>218</v>
      </c>
      <c r="Z199" s="210"/>
      <c r="AA199" s="210"/>
      <c r="AB199" s="210"/>
      <c r="AC199" s="210"/>
      <c r="AD199" s="210"/>
      <c r="AE199" s="210"/>
      <c r="AF199" s="210"/>
      <c r="AG199" s="210" t="s">
        <v>328</v>
      </c>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row>
    <row r="200" spans="1:60" outlineLevel="2" x14ac:dyDescent="0.2">
      <c r="A200" s="217"/>
      <c r="B200" s="218"/>
      <c r="C200" s="249" t="s">
        <v>1111</v>
      </c>
      <c r="D200" s="226"/>
      <c r="E200" s="227">
        <v>0.95</v>
      </c>
      <c r="F200" s="221"/>
      <c r="G200" s="221"/>
      <c r="H200" s="221"/>
      <c r="I200" s="221"/>
      <c r="J200" s="221"/>
      <c r="K200" s="221"/>
      <c r="L200" s="221"/>
      <c r="M200" s="221"/>
      <c r="N200" s="220"/>
      <c r="O200" s="220"/>
      <c r="P200" s="220"/>
      <c r="Q200" s="220"/>
      <c r="R200" s="221"/>
      <c r="S200" s="221"/>
      <c r="T200" s="221"/>
      <c r="U200" s="221"/>
      <c r="V200" s="221"/>
      <c r="W200" s="221"/>
      <c r="X200" s="221"/>
      <c r="Y200" s="221"/>
      <c r="Z200" s="210"/>
      <c r="AA200" s="210"/>
      <c r="AB200" s="210"/>
      <c r="AC200" s="210"/>
      <c r="AD200" s="210"/>
      <c r="AE200" s="210"/>
      <c r="AF200" s="210"/>
      <c r="AG200" s="210" t="s">
        <v>222</v>
      </c>
      <c r="AH200" s="210">
        <v>0</v>
      </c>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row>
    <row r="201" spans="1:60" outlineLevel="3" x14ac:dyDescent="0.2">
      <c r="A201" s="217"/>
      <c r="B201" s="218"/>
      <c r="C201" s="249" t="s">
        <v>1112</v>
      </c>
      <c r="D201" s="226"/>
      <c r="E201" s="227">
        <v>2.5</v>
      </c>
      <c r="F201" s="221"/>
      <c r="G201" s="221"/>
      <c r="H201" s="221"/>
      <c r="I201" s="221"/>
      <c r="J201" s="221"/>
      <c r="K201" s="221"/>
      <c r="L201" s="221"/>
      <c r="M201" s="221"/>
      <c r="N201" s="220"/>
      <c r="O201" s="220"/>
      <c r="P201" s="220"/>
      <c r="Q201" s="220"/>
      <c r="R201" s="221"/>
      <c r="S201" s="221"/>
      <c r="T201" s="221"/>
      <c r="U201" s="221"/>
      <c r="V201" s="221"/>
      <c r="W201" s="221"/>
      <c r="X201" s="221"/>
      <c r="Y201" s="221"/>
      <c r="Z201" s="210"/>
      <c r="AA201" s="210"/>
      <c r="AB201" s="210"/>
      <c r="AC201" s="210"/>
      <c r="AD201" s="210"/>
      <c r="AE201" s="210"/>
      <c r="AF201" s="210"/>
      <c r="AG201" s="210" t="s">
        <v>222</v>
      </c>
      <c r="AH201" s="210">
        <v>0</v>
      </c>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row>
    <row r="202" spans="1:60" outlineLevel="1" x14ac:dyDescent="0.2">
      <c r="A202" s="236">
        <v>64</v>
      </c>
      <c r="B202" s="237" t="s">
        <v>1113</v>
      </c>
      <c r="C202" s="247" t="s">
        <v>1114</v>
      </c>
      <c r="D202" s="238" t="s">
        <v>297</v>
      </c>
      <c r="E202" s="239">
        <v>9.5</v>
      </c>
      <c r="F202" s="240"/>
      <c r="G202" s="241">
        <f>ROUND(E202*F202,2)</f>
        <v>0</v>
      </c>
      <c r="H202" s="240"/>
      <c r="I202" s="241">
        <f>ROUND(E202*H202,2)</f>
        <v>0</v>
      </c>
      <c r="J202" s="240"/>
      <c r="K202" s="241">
        <f>ROUND(E202*J202,2)</f>
        <v>0</v>
      </c>
      <c r="L202" s="241">
        <v>21</v>
      </c>
      <c r="M202" s="241">
        <f>G202*(1+L202/100)</f>
        <v>0</v>
      </c>
      <c r="N202" s="239">
        <v>0.1111</v>
      </c>
      <c r="O202" s="239">
        <f>ROUND(E202*N202,2)</f>
        <v>1.06</v>
      </c>
      <c r="P202" s="239">
        <v>0</v>
      </c>
      <c r="Q202" s="239">
        <f>ROUND(E202*P202,2)</f>
        <v>0</v>
      </c>
      <c r="R202" s="241"/>
      <c r="S202" s="241" t="s">
        <v>238</v>
      </c>
      <c r="T202" s="242" t="s">
        <v>216</v>
      </c>
      <c r="U202" s="221">
        <v>0</v>
      </c>
      <c r="V202" s="221">
        <f>ROUND(E202*U202,2)</f>
        <v>0</v>
      </c>
      <c r="W202" s="221"/>
      <c r="X202" s="221" t="s">
        <v>217</v>
      </c>
      <c r="Y202" s="221" t="s">
        <v>218</v>
      </c>
      <c r="Z202" s="210"/>
      <c r="AA202" s="210"/>
      <c r="AB202" s="210"/>
      <c r="AC202" s="210"/>
      <c r="AD202" s="210"/>
      <c r="AE202" s="210"/>
      <c r="AF202" s="210"/>
      <c r="AG202" s="210" t="s">
        <v>219</v>
      </c>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row>
    <row r="203" spans="1:60" outlineLevel="2" x14ac:dyDescent="0.2">
      <c r="A203" s="217"/>
      <c r="B203" s="218"/>
      <c r="C203" s="248" t="s">
        <v>1115</v>
      </c>
      <c r="D203" s="243"/>
      <c r="E203" s="243"/>
      <c r="F203" s="243"/>
      <c r="G203" s="243"/>
      <c r="H203" s="221"/>
      <c r="I203" s="221"/>
      <c r="J203" s="221"/>
      <c r="K203" s="221"/>
      <c r="L203" s="221"/>
      <c r="M203" s="221"/>
      <c r="N203" s="220"/>
      <c r="O203" s="220"/>
      <c r="P203" s="220"/>
      <c r="Q203" s="220"/>
      <c r="R203" s="221"/>
      <c r="S203" s="221"/>
      <c r="T203" s="221"/>
      <c r="U203" s="221"/>
      <c r="V203" s="221"/>
      <c r="W203" s="221"/>
      <c r="X203" s="221"/>
      <c r="Y203" s="221"/>
      <c r="Z203" s="210"/>
      <c r="AA203" s="210"/>
      <c r="AB203" s="210"/>
      <c r="AC203" s="210"/>
      <c r="AD203" s="210"/>
      <c r="AE203" s="210"/>
      <c r="AF203" s="210"/>
      <c r="AG203" s="210" t="s">
        <v>221</v>
      </c>
      <c r="AH203" s="210"/>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row>
    <row r="204" spans="1:60" outlineLevel="2" x14ac:dyDescent="0.2">
      <c r="A204" s="217"/>
      <c r="B204" s="218"/>
      <c r="C204" s="249" t="s">
        <v>1116</v>
      </c>
      <c r="D204" s="226"/>
      <c r="E204" s="227">
        <v>9.5</v>
      </c>
      <c r="F204" s="221"/>
      <c r="G204" s="221"/>
      <c r="H204" s="221"/>
      <c r="I204" s="221"/>
      <c r="J204" s="221"/>
      <c r="K204" s="221"/>
      <c r="L204" s="221"/>
      <c r="M204" s="221"/>
      <c r="N204" s="220"/>
      <c r="O204" s="220"/>
      <c r="P204" s="220"/>
      <c r="Q204" s="220"/>
      <c r="R204" s="221"/>
      <c r="S204" s="221"/>
      <c r="T204" s="221"/>
      <c r="U204" s="221"/>
      <c r="V204" s="221"/>
      <c r="W204" s="221"/>
      <c r="X204" s="221"/>
      <c r="Y204" s="221"/>
      <c r="Z204" s="210"/>
      <c r="AA204" s="210"/>
      <c r="AB204" s="210"/>
      <c r="AC204" s="210"/>
      <c r="AD204" s="210"/>
      <c r="AE204" s="210"/>
      <c r="AF204" s="210"/>
      <c r="AG204" s="210" t="s">
        <v>222</v>
      </c>
      <c r="AH204" s="210">
        <v>0</v>
      </c>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row>
    <row r="205" spans="1:60" x14ac:dyDescent="0.2">
      <c r="A205" s="229" t="s">
        <v>210</v>
      </c>
      <c r="B205" s="230" t="s">
        <v>114</v>
      </c>
      <c r="C205" s="246" t="s">
        <v>115</v>
      </c>
      <c r="D205" s="231"/>
      <c r="E205" s="232"/>
      <c r="F205" s="233"/>
      <c r="G205" s="233">
        <f>SUMIF(AG206:AG207,"&lt;&gt;NOR",G206:G207)</f>
        <v>0</v>
      </c>
      <c r="H205" s="233"/>
      <c r="I205" s="233">
        <f>SUM(I206:I207)</f>
        <v>0</v>
      </c>
      <c r="J205" s="233"/>
      <c r="K205" s="233">
        <f>SUM(K206:K207)</f>
        <v>0</v>
      </c>
      <c r="L205" s="233"/>
      <c r="M205" s="233">
        <f>SUM(M206:M207)</f>
        <v>0</v>
      </c>
      <c r="N205" s="232"/>
      <c r="O205" s="232">
        <f>SUM(O206:O207)</f>
        <v>0.03</v>
      </c>
      <c r="P205" s="232"/>
      <c r="Q205" s="232">
        <f>SUM(Q206:Q207)</f>
        <v>0</v>
      </c>
      <c r="R205" s="233"/>
      <c r="S205" s="233"/>
      <c r="T205" s="234"/>
      <c r="U205" s="228"/>
      <c r="V205" s="228">
        <f>SUM(V206:V207)</f>
        <v>0</v>
      </c>
      <c r="W205" s="228"/>
      <c r="X205" s="228"/>
      <c r="Y205" s="228"/>
      <c r="AG205" t="s">
        <v>211</v>
      </c>
    </row>
    <row r="206" spans="1:60" ht="22.5" outlineLevel="1" x14ac:dyDescent="0.2">
      <c r="A206" s="236">
        <v>65</v>
      </c>
      <c r="B206" s="237" t="s">
        <v>1117</v>
      </c>
      <c r="C206" s="247" t="s">
        <v>1118</v>
      </c>
      <c r="D206" s="238" t="s">
        <v>325</v>
      </c>
      <c r="E206" s="239">
        <v>1</v>
      </c>
      <c r="F206" s="240"/>
      <c r="G206" s="241">
        <f>ROUND(E206*F206,2)</f>
        <v>0</v>
      </c>
      <c r="H206" s="240"/>
      <c r="I206" s="241">
        <f>ROUND(E206*H206,2)</f>
        <v>0</v>
      </c>
      <c r="J206" s="240"/>
      <c r="K206" s="241">
        <f>ROUND(E206*J206,2)</f>
        <v>0</v>
      </c>
      <c r="L206" s="241">
        <v>21</v>
      </c>
      <c r="M206" s="241">
        <f>G206*(1+L206/100)</f>
        <v>0</v>
      </c>
      <c r="N206" s="239">
        <v>3.4729999999999997E-2</v>
      </c>
      <c r="O206" s="239">
        <f>ROUND(E206*N206,2)</f>
        <v>0.03</v>
      </c>
      <c r="P206" s="239">
        <v>0</v>
      </c>
      <c r="Q206" s="239">
        <f>ROUND(E206*P206,2)</f>
        <v>0</v>
      </c>
      <c r="R206" s="241"/>
      <c r="S206" s="241" t="s">
        <v>238</v>
      </c>
      <c r="T206" s="242" t="s">
        <v>216</v>
      </c>
      <c r="U206" s="221">
        <v>0</v>
      </c>
      <c r="V206" s="221">
        <f>ROUND(E206*U206,2)</f>
        <v>0</v>
      </c>
      <c r="W206" s="221"/>
      <c r="X206" s="221" t="s">
        <v>217</v>
      </c>
      <c r="Y206" s="221" t="s">
        <v>218</v>
      </c>
      <c r="Z206" s="210"/>
      <c r="AA206" s="210"/>
      <c r="AB206" s="210"/>
      <c r="AC206" s="210"/>
      <c r="AD206" s="210"/>
      <c r="AE206" s="210"/>
      <c r="AF206" s="210"/>
      <c r="AG206" s="210" t="s">
        <v>234</v>
      </c>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row>
    <row r="207" spans="1:60" outlineLevel="2" x14ac:dyDescent="0.2">
      <c r="A207" s="217"/>
      <c r="B207" s="218"/>
      <c r="C207" s="249" t="s">
        <v>97</v>
      </c>
      <c r="D207" s="226"/>
      <c r="E207" s="227">
        <v>1</v>
      </c>
      <c r="F207" s="221"/>
      <c r="G207" s="221"/>
      <c r="H207" s="221"/>
      <c r="I207" s="221"/>
      <c r="J207" s="221"/>
      <c r="K207" s="221"/>
      <c r="L207" s="221"/>
      <c r="M207" s="221"/>
      <c r="N207" s="220"/>
      <c r="O207" s="220"/>
      <c r="P207" s="220"/>
      <c r="Q207" s="220"/>
      <c r="R207" s="221"/>
      <c r="S207" s="221"/>
      <c r="T207" s="221"/>
      <c r="U207" s="221"/>
      <c r="V207" s="221"/>
      <c r="W207" s="221"/>
      <c r="X207" s="221"/>
      <c r="Y207" s="221"/>
      <c r="Z207" s="210"/>
      <c r="AA207" s="210"/>
      <c r="AB207" s="210"/>
      <c r="AC207" s="210"/>
      <c r="AD207" s="210"/>
      <c r="AE207" s="210"/>
      <c r="AF207" s="210"/>
      <c r="AG207" s="210" t="s">
        <v>222</v>
      </c>
      <c r="AH207" s="210">
        <v>0</v>
      </c>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row>
    <row r="208" spans="1:60" x14ac:dyDescent="0.2">
      <c r="A208" s="229" t="s">
        <v>210</v>
      </c>
      <c r="B208" s="230" t="s">
        <v>120</v>
      </c>
      <c r="C208" s="246" t="s">
        <v>121</v>
      </c>
      <c r="D208" s="231"/>
      <c r="E208" s="232"/>
      <c r="F208" s="233"/>
      <c r="G208" s="233">
        <f>SUMIF(AG209:AG213,"&lt;&gt;NOR",G209:G213)</f>
        <v>0</v>
      </c>
      <c r="H208" s="233"/>
      <c r="I208" s="233">
        <f>SUM(I209:I213)</f>
        <v>0</v>
      </c>
      <c r="J208" s="233"/>
      <c r="K208" s="233">
        <f>SUM(K209:K213)</f>
        <v>0</v>
      </c>
      <c r="L208" s="233"/>
      <c r="M208" s="233">
        <f>SUM(M209:M213)</f>
        <v>0</v>
      </c>
      <c r="N208" s="232"/>
      <c r="O208" s="232">
        <f>SUM(O209:O213)</f>
        <v>0.27</v>
      </c>
      <c r="P208" s="232"/>
      <c r="Q208" s="232">
        <f>SUM(Q209:Q213)</f>
        <v>0</v>
      </c>
      <c r="R208" s="233"/>
      <c r="S208" s="233"/>
      <c r="T208" s="234"/>
      <c r="U208" s="228"/>
      <c r="V208" s="228">
        <f>SUM(V209:V213)</f>
        <v>0</v>
      </c>
      <c r="W208" s="228"/>
      <c r="X208" s="228"/>
      <c r="Y208" s="228"/>
      <c r="AG208" t="s">
        <v>211</v>
      </c>
    </row>
    <row r="209" spans="1:60" outlineLevel="1" x14ac:dyDescent="0.2">
      <c r="A209" s="236">
        <v>66</v>
      </c>
      <c r="B209" s="237" t="s">
        <v>1119</v>
      </c>
      <c r="C209" s="247" t="s">
        <v>1120</v>
      </c>
      <c r="D209" s="238" t="s">
        <v>297</v>
      </c>
      <c r="E209" s="239">
        <v>30</v>
      </c>
      <c r="F209" s="240"/>
      <c r="G209" s="241">
        <f>ROUND(E209*F209,2)</f>
        <v>0</v>
      </c>
      <c r="H209" s="240"/>
      <c r="I209" s="241">
        <f>ROUND(E209*H209,2)</f>
        <v>0</v>
      </c>
      <c r="J209" s="240"/>
      <c r="K209" s="241">
        <f>ROUND(E209*J209,2)</f>
        <v>0</v>
      </c>
      <c r="L209" s="241">
        <v>21</v>
      </c>
      <c r="M209" s="241">
        <f>G209*(1+L209/100)</f>
        <v>0</v>
      </c>
      <c r="N209" s="239">
        <v>1.58E-3</v>
      </c>
      <c r="O209" s="239">
        <f>ROUND(E209*N209,2)</f>
        <v>0.05</v>
      </c>
      <c r="P209" s="239">
        <v>0</v>
      </c>
      <c r="Q209" s="239">
        <f>ROUND(E209*P209,2)</f>
        <v>0</v>
      </c>
      <c r="R209" s="241"/>
      <c r="S209" s="241" t="s">
        <v>238</v>
      </c>
      <c r="T209" s="242" t="s">
        <v>216</v>
      </c>
      <c r="U209" s="221">
        <v>0</v>
      </c>
      <c r="V209" s="221">
        <f>ROUND(E209*U209,2)</f>
        <v>0</v>
      </c>
      <c r="W209" s="221"/>
      <c r="X209" s="221" t="s">
        <v>217</v>
      </c>
      <c r="Y209" s="221" t="s">
        <v>218</v>
      </c>
      <c r="Z209" s="210"/>
      <c r="AA209" s="210"/>
      <c r="AB209" s="210"/>
      <c r="AC209" s="210"/>
      <c r="AD209" s="210"/>
      <c r="AE209" s="210"/>
      <c r="AF209" s="210"/>
      <c r="AG209" s="210" t="s">
        <v>234</v>
      </c>
      <c r="AH209" s="210"/>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row>
    <row r="210" spans="1:60" outlineLevel="2" x14ac:dyDescent="0.2">
      <c r="A210" s="217"/>
      <c r="B210" s="218"/>
      <c r="C210" s="249" t="s">
        <v>1076</v>
      </c>
      <c r="D210" s="226"/>
      <c r="E210" s="227">
        <v>25</v>
      </c>
      <c r="F210" s="221"/>
      <c r="G210" s="221"/>
      <c r="H210" s="221"/>
      <c r="I210" s="221"/>
      <c r="J210" s="221"/>
      <c r="K210" s="221"/>
      <c r="L210" s="221"/>
      <c r="M210" s="221"/>
      <c r="N210" s="220"/>
      <c r="O210" s="220"/>
      <c r="P210" s="220"/>
      <c r="Q210" s="220"/>
      <c r="R210" s="221"/>
      <c r="S210" s="221"/>
      <c r="T210" s="221"/>
      <c r="U210" s="221"/>
      <c r="V210" s="221"/>
      <c r="W210" s="221"/>
      <c r="X210" s="221"/>
      <c r="Y210" s="221"/>
      <c r="Z210" s="210"/>
      <c r="AA210" s="210"/>
      <c r="AB210" s="210"/>
      <c r="AC210" s="210"/>
      <c r="AD210" s="210"/>
      <c r="AE210" s="210"/>
      <c r="AF210" s="210"/>
      <c r="AG210" s="210" t="s">
        <v>222</v>
      </c>
      <c r="AH210" s="210">
        <v>0</v>
      </c>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row>
    <row r="211" spans="1:60" outlineLevel="3" x14ac:dyDescent="0.2">
      <c r="A211" s="217"/>
      <c r="B211" s="218"/>
      <c r="C211" s="249" t="s">
        <v>1121</v>
      </c>
      <c r="D211" s="226"/>
      <c r="E211" s="227">
        <v>5</v>
      </c>
      <c r="F211" s="221"/>
      <c r="G211" s="221"/>
      <c r="H211" s="221"/>
      <c r="I211" s="221"/>
      <c r="J211" s="221"/>
      <c r="K211" s="221"/>
      <c r="L211" s="221"/>
      <c r="M211" s="221"/>
      <c r="N211" s="220"/>
      <c r="O211" s="220"/>
      <c r="P211" s="220"/>
      <c r="Q211" s="220"/>
      <c r="R211" s="221"/>
      <c r="S211" s="221"/>
      <c r="T211" s="221"/>
      <c r="U211" s="221"/>
      <c r="V211" s="221"/>
      <c r="W211" s="221"/>
      <c r="X211" s="221"/>
      <c r="Y211" s="221"/>
      <c r="Z211" s="210"/>
      <c r="AA211" s="210"/>
      <c r="AB211" s="210"/>
      <c r="AC211" s="210"/>
      <c r="AD211" s="210"/>
      <c r="AE211" s="210"/>
      <c r="AF211" s="210"/>
      <c r="AG211" s="210" t="s">
        <v>222</v>
      </c>
      <c r="AH211" s="210">
        <v>0</v>
      </c>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row>
    <row r="212" spans="1:60" outlineLevel="1" x14ac:dyDescent="0.2">
      <c r="A212" s="236">
        <v>67</v>
      </c>
      <c r="B212" s="237" t="s">
        <v>304</v>
      </c>
      <c r="C212" s="247" t="s">
        <v>305</v>
      </c>
      <c r="D212" s="238" t="s">
        <v>297</v>
      </c>
      <c r="E212" s="239">
        <v>35</v>
      </c>
      <c r="F212" s="240"/>
      <c r="G212" s="241">
        <f>ROUND(E212*F212,2)</f>
        <v>0</v>
      </c>
      <c r="H212" s="240"/>
      <c r="I212" s="241">
        <f>ROUND(E212*H212,2)</f>
        <v>0</v>
      </c>
      <c r="J212" s="240"/>
      <c r="K212" s="241">
        <f>ROUND(E212*J212,2)</f>
        <v>0</v>
      </c>
      <c r="L212" s="241">
        <v>21</v>
      </c>
      <c r="M212" s="241">
        <f>G212*(1+L212/100)</f>
        <v>0</v>
      </c>
      <c r="N212" s="239">
        <v>6.3499999999999997E-3</v>
      </c>
      <c r="O212" s="239">
        <f>ROUND(E212*N212,2)</f>
        <v>0.22</v>
      </c>
      <c r="P212" s="239">
        <v>0</v>
      </c>
      <c r="Q212" s="239">
        <f>ROUND(E212*P212,2)</f>
        <v>0</v>
      </c>
      <c r="R212" s="241"/>
      <c r="S212" s="241" t="s">
        <v>238</v>
      </c>
      <c r="T212" s="242" t="s">
        <v>216</v>
      </c>
      <c r="U212" s="221">
        <v>0</v>
      </c>
      <c r="V212" s="221">
        <f>ROUND(E212*U212,2)</f>
        <v>0</v>
      </c>
      <c r="W212" s="221"/>
      <c r="X212" s="221" t="s">
        <v>217</v>
      </c>
      <c r="Y212" s="221" t="s">
        <v>218</v>
      </c>
      <c r="Z212" s="210"/>
      <c r="AA212" s="210"/>
      <c r="AB212" s="210"/>
      <c r="AC212" s="210"/>
      <c r="AD212" s="210"/>
      <c r="AE212" s="210"/>
      <c r="AF212" s="210"/>
      <c r="AG212" s="210" t="s">
        <v>234</v>
      </c>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row>
    <row r="213" spans="1:60" outlineLevel="2" x14ac:dyDescent="0.2">
      <c r="A213" s="217"/>
      <c r="B213" s="218"/>
      <c r="C213" s="249" t="s">
        <v>1122</v>
      </c>
      <c r="D213" s="226"/>
      <c r="E213" s="227">
        <v>35</v>
      </c>
      <c r="F213" s="221"/>
      <c r="G213" s="221"/>
      <c r="H213" s="221"/>
      <c r="I213" s="221"/>
      <c r="J213" s="221"/>
      <c r="K213" s="221"/>
      <c r="L213" s="221"/>
      <c r="M213" s="221"/>
      <c r="N213" s="220"/>
      <c r="O213" s="220"/>
      <c r="P213" s="220"/>
      <c r="Q213" s="220"/>
      <c r="R213" s="221"/>
      <c r="S213" s="221"/>
      <c r="T213" s="221"/>
      <c r="U213" s="221"/>
      <c r="V213" s="221"/>
      <c r="W213" s="221"/>
      <c r="X213" s="221"/>
      <c r="Y213" s="221"/>
      <c r="Z213" s="210"/>
      <c r="AA213" s="210"/>
      <c r="AB213" s="210"/>
      <c r="AC213" s="210"/>
      <c r="AD213" s="210"/>
      <c r="AE213" s="210"/>
      <c r="AF213" s="210"/>
      <c r="AG213" s="210" t="s">
        <v>222</v>
      </c>
      <c r="AH213" s="210">
        <v>0</v>
      </c>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row>
    <row r="214" spans="1:60" x14ac:dyDescent="0.2">
      <c r="A214" s="229" t="s">
        <v>210</v>
      </c>
      <c r="B214" s="230" t="s">
        <v>122</v>
      </c>
      <c r="C214" s="246" t="s">
        <v>123</v>
      </c>
      <c r="D214" s="231"/>
      <c r="E214" s="232"/>
      <c r="F214" s="233"/>
      <c r="G214" s="233">
        <f>SUMIF(AG215:AG220,"&lt;&gt;NOR",G215:G220)</f>
        <v>0</v>
      </c>
      <c r="H214" s="233"/>
      <c r="I214" s="233">
        <f>SUM(I215:I220)</f>
        <v>0</v>
      </c>
      <c r="J214" s="233"/>
      <c r="K214" s="233">
        <f>SUM(K215:K220)</f>
        <v>0</v>
      </c>
      <c r="L214" s="233"/>
      <c r="M214" s="233">
        <f>SUM(M215:M220)</f>
        <v>0</v>
      </c>
      <c r="N214" s="232"/>
      <c r="O214" s="232">
        <f>SUM(O215:O220)</f>
        <v>0.01</v>
      </c>
      <c r="P214" s="232"/>
      <c r="Q214" s="232">
        <f>SUM(Q215:Q220)</f>
        <v>0</v>
      </c>
      <c r="R214" s="233"/>
      <c r="S214" s="233"/>
      <c r="T214" s="234"/>
      <c r="U214" s="228"/>
      <c r="V214" s="228">
        <f>SUM(V215:V220)</f>
        <v>0</v>
      </c>
      <c r="W214" s="228"/>
      <c r="X214" s="228"/>
      <c r="Y214" s="228"/>
      <c r="AG214" t="s">
        <v>211</v>
      </c>
    </row>
    <row r="215" spans="1:60" outlineLevel="1" x14ac:dyDescent="0.2">
      <c r="A215" s="236">
        <v>68</v>
      </c>
      <c r="B215" s="237" t="s">
        <v>824</v>
      </c>
      <c r="C215" s="247" t="s">
        <v>825</v>
      </c>
      <c r="D215" s="238" t="s">
        <v>297</v>
      </c>
      <c r="E215" s="239">
        <v>150</v>
      </c>
      <c r="F215" s="240"/>
      <c r="G215" s="241">
        <f>ROUND(E215*F215,2)</f>
        <v>0</v>
      </c>
      <c r="H215" s="240"/>
      <c r="I215" s="241">
        <f>ROUND(E215*H215,2)</f>
        <v>0</v>
      </c>
      <c r="J215" s="240"/>
      <c r="K215" s="241">
        <f>ROUND(E215*J215,2)</f>
        <v>0</v>
      </c>
      <c r="L215" s="241">
        <v>21</v>
      </c>
      <c r="M215" s="241">
        <f>G215*(1+L215/100)</f>
        <v>0</v>
      </c>
      <c r="N215" s="239">
        <v>4.0000000000000003E-5</v>
      </c>
      <c r="O215" s="239">
        <f>ROUND(E215*N215,2)</f>
        <v>0.01</v>
      </c>
      <c r="P215" s="239">
        <v>0</v>
      </c>
      <c r="Q215" s="239">
        <f>ROUND(E215*P215,2)</f>
        <v>0</v>
      </c>
      <c r="R215" s="241"/>
      <c r="S215" s="241" t="s">
        <v>238</v>
      </c>
      <c r="T215" s="242" t="s">
        <v>216</v>
      </c>
      <c r="U215" s="221">
        <v>0</v>
      </c>
      <c r="V215" s="221">
        <f>ROUND(E215*U215,2)</f>
        <v>0</v>
      </c>
      <c r="W215" s="221"/>
      <c r="X215" s="221" t="s">
        <v>217</v>
      </c>
      <c r="Y215" s="221" t="s">
        <v>218</v>
      </c>
      <c r="Z215" s="210"/>
      <c r="AA215" s="210"/>
      <c r="AB215" s="210"/>
      <c r="AC215" s="210"/>
      <c r="AD215" s="210"/>
      <c r="AE215" s="210"/>
      <c r="AF215" s="210"/>
      <c r="AG215" s="210" t="s">
        <v>234</v>
      </c>
      <c r="AH215" s="210"/>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row>
    <row r="216" spans="1:60" ht="33.75" outlineLevel="2" x14ac:dyDescent="0.2">
      <c r="A216" s="217"/>
      <c r="B216" s="218"/>
      <c r="C216" s="248" t="s">
        <v>1123</v>
      </c>
      <c r="D216" s="243"/>
      <c r="E216" s="243"/>
      <c r="F216" s="243"/>
      <c r="G216" s="243"/>
      <c r="H216" s="221"/>
      <c r="I216" s="221"/>
      <c r="J216" s="221"/>
      <c r="K216" s="221"/>
      <c r="L216" s="221"/>
      <c r="M216" s="221"/>
      <c r="N216" s="220"/>
      <c r="O216" s="220"/>
      <c r="P216" s="220"/>
      <c r="Q216" s="220"/>
      <c r="R216" s="221"/>
      <c r="S216" s="221"/>
      <c r="T216" s="221"/>
      <c r="U216" s="221"/>
      <c r="V216" s="221"/>
      <c r="W216" s="221"/>
      <c r="X216" s="221"/>
      <c r="Y216" s="221"/>
      <c r="Z216" s="210"/>
      <c r="AA216" s="210"/>
      <c r="AB216" s="210"/>
      <c r="AC216" s="210"/>
      <c r="AD216" s="210"/>
      <c r="AE216" s="210"/>
      <c r="AF216" s="210"/>
      <c r="AG216" s="210" t="s">
        <v>221</v>
      </c>
      <c r="AH216" s="210"/>
      <c r="AI216" s="210"/>
      <c r="AJ216" s="210"/>
      <c r="AK216" s="210"/>
      <c r="AL216" s="210"/>
      <c r="AM216" s="210"/>
      <c r="AN216" s="210"/>
      <c r="AO216" s="210"/>
      <c r="AP216" s="210"/>
      <c r="AQ216" s="210"/>
      <c r="AR216" s="210"/>
      <c r="AS216" s="210"/>
      <c r="AT216" s="210"/>
      <c r="AU216" s="210"/>
      <c r="AV216" s="210"/>
      <c r="AW216" s="210"/>
      <c r="AX216" s="210"/>
      <c r="AY216" s="210"/>
      <c r="AZ216" s="210"/>
      <c r="BA216" s="245" t="str">
        <f>C216</f>
        <v>Položka je určena pro vyčištění budov bytové nebo občanské výstavby - zametení a umytí podlah, dlažeb, obkladů, schodů v místnostech, chodbách a schodištích, vyčištění a umytí oken, dveří s rámy, zárubněmi, umytí a vyčistění jiných zasklených a natíraných ploch a zařizovacích předmětů před předáním do užívání.</v>
      </c>
      <c r="BB216" s="210"/>
      <c r="BC216" s="210"/>
      <c r="BD216" s="210"/>
      <c r="BE216" s="210"/>
      <c r="BF216" s="210"/>
      <c r="BG216" s="210"/>
      <c r="BH216" s="210"/>
    </row>
    <row r="217" spans="1:60" outlineLevel="3" x14ac:dyDescent="0.2">
      <c r="A217" s="217"/>
      <c r="B217" s="218"/>
      <c r="C217" s="264" t="s">
        <v>587</v>
      </c>
      <c r="D217" s="223"/>
      <c r="E217" s="224"/>
      <c r="F217" s="225"/>
      <c r="G217" s="225"/>
      <c r="H217" s="221"/>
      <c r="I217" s="221"/>
      <c r="J217" s="221"/>
      <c r="K217" s="221"/>
      <c r="L217" s="221"/>
      <c r="M217" s="221"/>
      <c r="N217" s="220"/>
      <c r="O217" s="220"/>
      <c r="P217" s="220"/>
      <c r="Q217" s="220"/>
      <c r="R217" s="221"/>
      <c r="S217" s="221"/>
      <c r="T217" s="221"/>
      <c r="U217" s="221"/>
      <c r="V217" s="221"/>
      <c r="W217" s="221"/>
      <c r="X217" s="221"/>
      <c r="Y217" s="221"/>
      <c r="Z217" s="210"/>
      <c r="AA217" s="210"/>
      <c r="AB217" s="210"/>
      <c r="AC217" s="210"/>
      <c r="AD217" s="210"/>
      <c r="AE217" s="210"/>
      <c r="AF217" s="210"/>
      <c r="AG217" s="210" t="s">
        <v>221</v>
      </c>
      <c r="AH217" s="210"/>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row>
    <row r="218" spans="1:60" outlineLevel="3" x14ac:dyDescent="0.2">
      <c r="A218" s="217"/>
      <c r="B218" s="218"/>
      <c r="C218" s="250" t="s">
        <v>1124</v>
      </c>
      <c r="D218" s="244"/>
      <c r="E218" s="244"/>
      <c r="F218" s="244"/>
      <c r="G218" s="244"/>
      <c r="H218" s="221"/>
      <c r="I218" s="221"/>
      <c r="J218" s="221"/>
      <c r="K218" s="221"/>
      <c r="L218" s="221"/>
      <c r="M218" s="221"/>
      <c r="N218" s="220"/>
      <c r="O218" s="220"/>
      <c r="P218" s="220"/>
      <c r="Q218" s="220"/>
      <c r="R218" s="221"/>
      <c r="S218" s="221"/>
      <c r="T218" s="221"/>
      <c r="U218" s="221"/>
      <c r="V218" s="221"/>
      <c r="W218" s="221"/>
      <c r="X218" s="221"/>
      <c r="Y218" s="221"/>
      <c r="Z218" s="210"/>
      <c r="AA218" s="210"/>
      <c r="AB218" s="210"/>
      <c r="AC218" s="210"/>
      <c r="AD218" s="210"/>
      <c r="AE218" s="210"/>
      <c r="AF218" s="210"/>
      <c r="AG218" s="210" t="s">
        <v>221</v>
      </c>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row>
    <row r="219" spans="1:60" outlineLevel="2" x14ac:dyDescent="0.2">
      <c r="A219" s="217"/>
      <c r="B219" s="218"/>
      <c r="C219" s="249" t="s">
        <v>1125</v>
      </c>
      <c r="D219" s="226"/>
      <c r="E219" s="227">
        <v>100</v>
      </c>
      <c r="F219" s="221"/>
      <c r="G219" s="221"/>
      <c r="H219" s="221"/>
      <c r="I219" s="221"/>
      <c r="J219" s="221"/>
      <c r="K219" s="221"/>
      <c r="L219" s="221"/>
      <c r="M219" s="221"/>
      <c r="N219" s="220"/>
      <c r="O219" s="220"/>
      <c r="P219" s="220"/>
      <c r="Q219" s="220"/>
      <c r="R219" s="221"/>
      <c r="S219" s="221"/>
      <c r="T219" s="221"/>
      <c r="U219" s="221"/>
      <c r="V219" s="221"/>
      <c r="W219" s="221"/>
      <c r="X219" s="221"/>
      <c r="Y219" s="221"/>
      <c r="Z219" s="210"/>
      <c r="AA219" s="210"/>
      <c r="AB219" s="210"/>
      <c r="AC219" s="210"/>
      <c r="AD219" s="210"/>
      <c r="AE219" s="210"/>
      <c r="AF219" s="210"/>
      <c r="AG219" s="210" t="s">
        <v>222</v>
      </c>
      <c r="AH219" s="210">
        <v>0</v>
      </c>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row>
    <row r="220" spans="1:60" outlineLevel="3" x14ac:dyDescent="0.2">
      <c r="A220" s="217"/>
      <c r="B220" s="218"/>
      <c r="C220" s="249" t="s">
        <v>1126</v>
      </c>
      <c r="D220" s="226"/>
      <c r="E220" s="227">
        <v>50</v>
      </c>
      <c r="F220" s="221"/>
      <c r="G220" s="221"/>
      <c r="H220" s="221"/>
      <c r="I220" s="221"/>
      <c r="J220" s="221"/>
      <c r="K220" s="221"/>
      <c r="L220" s="221"/>
      <c r="M220" s="221"/>
      <c r="N220" s="220"/>
      <c r="O220" s="220"/>
      <c r="P220" s="220"/>
      <c r="Q220" s="220"/>
      <c r="R220" s="221"/>
      <c r="S220" s="221"/>
      <c r="T220" s="221"/>
      <c r="U220" s="221"/>
      <c r="V220" s="221"/>
      <c r="W220" s="221"/>
      <c r="X220" s="221"/>
      <c r="Y220" s="221"/>
      <c r="Z220" s="210"/>
      <c r="AA220" s="210"/>
      <c r="AB220" s="210"/>
      <c r="AC220" s="210"/>
      <c r="AD220" s="210"/>
      <c r="AE220" s="210"/>
      <c r="AF220" s="210"/>
      <c r="AG220" s="210" t="s">
        <v>222</v>
      </c>
      <c r="AH220" s="210">
        <v>0</v>
      </c>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row>
    <row r="221" spans="1:60" x14ac:dyDescent="0.2">
      <c r="A221" s="229" t="s">
        <v>210</v>
      </c>
      <c r="B221" s="230" t="s">
        <v>124</v>
      </c>
      <c r="C221" s="246" t="s">
        <v>125</v>
      </c>
      <c r="D221" s="231"/>
      <c r="E221" s="232"/>
      <c r="F221" s="233"/>
      <c r="G221" s="233">
        <f>SUMIF(AG222:AG250,"&lt;&gt;NOR",G222:G250)</f>
        <v>0</v>
      </c>
      <c r="H221" s="233"/>
      <c r="I221" s="233">
        <f>SUM(I222:I250)</f>
        <v>0</v>
      </c>
      <c r="J221" s="233"/>
      <c r="K221" s="233">
        <f>SUM(K222:K250)</f>
        <v>0</v>
      </c>
      <c r="L221" s="233"/>
      <c r="M221" s="233">
        <f>SUM(M222:M250)</f>
        <v>0</v>
      </c>
      <c r="N221" s="232"/>
      <c r="O221" s="232">
        <f>SUM(O222:O250)</f>
        <v>0.03</v>
      </c>
      <c r="P221" s="232"/>
      <c r="Q221" s="232">
        <f>SUM(Q222:Q250)</f>
        <v>30.22</v>
      </c>
      <c r="R221" s="233"/>
      <c r="S221" s="233"/>
      <c r="T221" s="234"/>
      <c r="U221" s="228"/>
      <c r="V221" s="228">
        <f>SUM(V222:V250)</f>
        <v>0</v>
      </c>
      <c r="W221" s="228"/>
      <c r="X221" s="228"/>
      <c r="Y221" s="228"/>
      <c r="AG221" t="s">
        <v>211</v>
      </c>
    </row>
    <row r="222" spans="1:60" outlineLevel="1" x14ac:dyDescent="0.2">
      <c r="A222" s="236">
        <v>69</v>
      </c>
      <c r="B222" s="237" t="s">
        <v>1127</v>
      </c>
      <c r="C222" s="247" t="s">
        <v>1128</v>
      </c>
      <c r="D222" s="238" t="s">
        <v>297</v>
      </c>
      <c r="E222" s="239">
        <v>22.475000000000001</v>
      </c>
      <c r="F222" s="240"/>
      <c r="G222" s="241">
        <f>ROUND(E222*F222,2)</f>
        <v>0</v>
      </c>
      <c r="H222" s="240"/>
      <c r="I222" s="241">
        <f>ROUND(E222*H222,2)</f>
        <v>0</v>
      </c>
      <c r="J222" s="240"/>
      <c r="K222" s="241">
        <f>ROUND(E222*J222,2)</f>
        <v>0</v>
      </c>
      <c r="L222" s="241">
        <v>21</v>
      </c>
      <c r="M222" s="241">
        <f>G222*(1+L222/100)</f>
        <v>0</v>
      </c>
      <c r="N222" s="239">
        <v>6.7000000000000002E-4</v>
      </c>
      <c r="O222" s="239">
        <f>ROUND(E222*N222,2)</f>
        <v>0.02</v>
      </c>
      <c r="P222" s="239">
        <v>0.26100000000000001</v>
      </c>
      <c r="Q222" s="239">
        <f>ROUND(E222*P222,2)</f>
        <v>5.87</v>
      </c>
      <c r="R222" s="241"/>
      <c r="S222" s="241" t="s">
        <v>238</v>
      </c>
      <c r="T222" s="242" t="s">
        <v>216</v>
      </c>
      <c r="U222" s="221">
        <v>0</v>
      </c>
      <c r="V222" s="221">
        <f>ROUND(E222*U222,2)</f>
        <v>0</v>
      </c>
      <c r="W222" s="221"/>
      <c r="X222" s="221" t="s">
        <v>217</v>
      </c>
      <c r="Y222" s="221" t="s">
        <v>218</v>
      </c>
      <c r="Z222" s="210"/>
      <c r="AA222" s="210"/>
      <c r="AB222" s="210"/>
      <c r="AC222" s="210"/>
      <c r="AD222" s="210"/>
      <c r="AE222" s="210"/>
      <c r="AF222" s="210"/>
      <c r="AG222" s="210" t="s">
        <v>234</v>
      </c>
      <c r="AH222" s="210"/>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c r="BC222" s="210"/>
      <c r="BD222" s="210"/>
      <c r="BE222" s="210"/>
      <c r="BF222" s="210"/>
      <c r="BG222" s="210"/>
      <c r="BH222" s="210"/>
    </row>
    <row r="223" spans="1:60" outlineLevel="2" x14ac:dyDescent="0.2">
      <c r="A223" s="217"/>
      <c r="B223" s="218"/>
      <c r="C223" s="249" t="s">
        <v>1129</v>
      </c>
      <c r="D223" s="226"/>
      <c r="E223" s="227">
        <v>22.48</v>
      </c>
      <c r="F223" s="221"/>
      <c r="G223" s="221"/>
      <c r="H223" s="221"/>
      <c r="I223" s="221"/>
      <c r="J223" s="221"/>
      <c r="K223" s="221"/>
      <c r="L223" s="221"/>
      <c r="M223" s="221"/>
      <c r="N223" s="220"/>
      <c r="O223" s="220"/>
      <c r="P223" s="220"/>
      <c r="Q223" s="220"/>
      <c r="R223" s="221"/>
      <c r="S223" s="221"/>
      <c r="T223" s="221"/>
      <c r="U223" s="221"/>
      <c r="V223" s="221"/>
      <c r="W223" s="221"/>
      <c r="X223" s="221"/>
      <c r="Y223" s="221"/>
      <c r="Z223" s="210"/>
      <c r="AA223" s="210"/>
      <c r="AB223" s="210"/>
      <c r="AC223" s="210"/>
      <c r="AD223" s="210"/>
      <c r="AE223" s="210"/>
      <c r="AF223" s="210"/>
      <c r="AG223" s="210" t="s">
        <v>222</v>
      </c>
      <c r="AH223" s="210">
        <v>0</v>
      </c>
      <c r="AI223" s="210"/>
      <c r="AJ223" s="210"/>
      <c r="AK223" s="210"/>
      <c r="AL223" s="210"/>
      <c r="AM223" s="210"/>
      <c r="AN223" s="210"/>
      <c r="AO223" s="210"/>
      <c r="AP223" s="210"/>
      <c r="AQ223" s="210"/>
      <c r="AR223" s="210"/>
      <c r="AS223" s="210"/>
      <c r="AT223" s="210"/>
      <c r="AU223" s="210"/>
      <c r="AV223" s="210"/>
      <c r="AW223" s="210"/>
      <c r="AX223" s="210"/>
      <c r="AY223" s="210"/>
      <c r="AZ223" s="210"/>
      <c r="BA223" s="210"/>
      <c r="BB223" s="210"/>
      <c r="BC223" s="210"/>
      <c r="BD223" s="210"/>
      <c r="BE223" s="210"/>
      <c r="BF223" s="210"/>
      <c r="BG223" s="210"/>
      <c r="BH223" s="210"/>
    </row>
    <row r="224" spans="1:60" outlineLevel="1" x14ac:dyDescent="0.2">
      <c r="A224" s="236">
        <v>70</v>
      </c>
      <c r="B224" s="237" t="s">
        <v>1130</v>
      </c>
      <c r="C224" s="247" t="s">
        <v>1131</v>
      </c>
      <c r="D224" s="238" t="s">
        <v>297</v>
      </c>
      <c r="E224" s="239">
        <v>14.64</v>
      </c>
      <c r="F224" s="240"/>
      <c r="G224" s="241">
        <f>ROUND(E224*F224,2)</f>
        <v>0</v>
      </c>
      <c r="H224" s="240"/>
      <c r="I224" s="241">
        <f>ROUND(E224*H224,2)</f>
        <v>0</v>
      </c>
      <c r="J224" s="240"/>
      <c r="K224" s="241">
        <f>ROUND(E224*J224,2)</f>
        <v>0</v>
      </c>
      <c r="L224" s="241">
        <v>21</v>
      </c>
      <c r="M224" s="241">
        <f>G224*(1+L224/100)</f>
        <v>0</v>
      </c>
      <c r="N224" s="239">
        <v>6.7000000000000002E-4</v>
      </c>
      <c r="O224" s="239">
        <f>ROUND(E224*N224,2)</f>
        <v>0.01</v>
      </c>
      <c r="P224" s="239">
        <v>0.32400000000000001</v>
      </c>
      <c r="Q224" s="239">
        <f>ROUND(E224*P224,2)</f>
        <v>4.74</v>
      </c>
      <c r="R224" s="241"/>
      <c r="S224" s="241" t="s">
        <v>238</v>
      </c>
      <c r="T224" s="242" t="s">
        <v>216</v>
      </c>
      <c r="U224" s="221">
        <v>0</v>
      </c>
      <c r="V224" s="221">
        <f>ROUND(E224*U224,2)</f>
        <v>0</v>
      </c>
      <c r="W224" s="221"/>
      <c r="X224" s="221" t="s">
        <v>217</v>
      </c>
      <c r="Y224" s="221" t="s">
        <v>218</v>
      </c>
      <c r="Z224" s="210"/>
      <c r="AA224" s="210"/>
      <c r="AB224" s="210"/>
      <c r="AC224" s="210"/>
      <c r="AD224" s="210"/>
      <c r="AE224" s="210"/>
      <c r="AF224" s="210"/>
      <c r="AG224" s="210" t="s">
        <v>234</v>
      </c>
      <c r="AH224" s="210"/>
      <c r="AI224" s="210"/>
      <c r="AJ224" s="210"/>
      <c r="AK224" s="210"/>
      <c r="AL224" s="210"/>
      <c r="AM224" s="210"/>
      <c r="AN224" s="210"/>
      <c r="AO224" s="210"/>
      <c r="AP224" s="210"/>
      <c r="AQ224" s="210"/>
      <c r="AR224" s="210"/>
      <c r="AS224" s="210"/>
      <c r="AT224" s="210"/>
      <c r="AU224" s="210"/>
      <c r="AV224" s="210"/>
      <c r="AW224" s="210"/>
      <c r="AX224" s="210"/>
      <c r="AY224" s="210"/>
      <c r="AZ224" s="210"/>
      <c r="BA224" s="210"/>
      <c r="BB224" s="210"/>
      <c r="BC224" s="210"/>
      <c r="BD224" s="210"/>
      <c r="BE224" s="210"/>
      <c r="BF224" s="210"/>
      <c r="BG224" s="210"/>
      <c r="BH224" s="210"/>
    </row>
    <row r="225" spans="1:60" outlineLevel="2" x14ac:dyDescent="0.2">
      <c r="A225" s="217"/>
      <c r="B225" s="218"/>
      <c r="C225" s="248" t="s">
        <v>1132</v>
      </c>
      <c r="D225" s="243"/>
      <c r="E225" s="243"/>
      <c r="F225" s="243"/>
      <c r="G225" s="243"/>
      <c r="H225" s="221"/>
      <c r="I225" s="221"/>
      <c r="J225" s="221"/>
      <c r="K225" s="221"/>
      <c r="L225" s="221"/>
      <c r="M225" s="221"/>
      <c r="N225" s="220"/>
      <c r="O225" s="220"/>
      <c r="P225" s="220"/>
      <c r="Q225" s="220"/>
      <c r="R225" s="221"/>
      <c r="S225" s="221"/>
      <c r="T225" s="221"/>
      <c r="U225" s="221"/>
      <c r="V225" s="221"/>
      <c r="W225" s="221"/>
      <c r="X225" s="221"/>
      <c r="Y225" s="221"/>
      <c r="Z225" s="210"/>
      <c r="AA225" s="210"/>
      <c r="AB225" s="210"/>
      <c r="AC225" s="210"/>
      <c r="AD225" s="210"/>
      <c r="AE225" s="210"/>
      <c r="AF225" s="210"/>
      <c r="AG225" s="210" t="s">
        <v>221</v>
      </c>
      <c r="AH225" s="210"/>
      <c r="AI225" s="210"/>
      <c r="AJ225" s="210"/>
      <c r="AK225" s="210"/>
      <c r="AL225" s="210"/>
      <c r="AM225" s="210"/>
      <c r="AN225" s="210"/>
      <c r="AO225" s="210"/>
      <c r="AP225" s="210"/>
      <c r="AQ225" s="210"/>
      <c r="AR225" s="210"/>
      <c r="AS225" s="210"/>
      <c r="AT225" s="210"/>
      <c r="AU225" s="210"/>
      <c r="AV225" s="210"/>
      <c r="AW225" s="210"/>
      <c r="AX225" s="210"/>
      <c r="AY225" s="210"/>
      <c r="AZ225" s="210"/>
      <c r="BA225" s="210"/>
      <c r="BB225" s="210"/>
      <c r="BC225" s="210"/>
      <c r="BD225" s="210"/>
      <c r="BE225" s="210"/>
      <c r="BF225" s="210"/>
      <c r="BG225" s="210"/>
      <c r="BH225" s="210"/>
    </row>
    <row r="226" spans="1:60" outlineLevel="2" x14ac:dyDescent="0.2">
      <c r="A226" s="217"/>
      <c r="B226" s="218"/>
      <c r="C226" s="249" t="s">
        <v>1133</v>
      </c>
      <c r="D226" s="226"/>
      <c r="E226" s="227">
        <v>14.64</v>
      </c>
      <c r="F226" s="221"/>
      <c r="G226" s="221"/>
      <c r="H226" s="221"/>
      <c r="I226" s="221"/>
      <c r="J226" s="221"/>
      <c r="K226" s="221"/>
      <c r="L226" s="221"/>
      <c r="M226" s="221"/>
      <c r="N226" s="220"/>
      <c r="O226" s="220"/>
      <c r="P226" s="220"/>
      <c r="Q226" s="220"/>
      <c r="R226" s="221"/>
      <c r="S226" s="221"/>
      <c r="T226" s="221"/>
      <c r="U226" s="221"/>
      <c r="V226" s="221"/>
      <c r="W226" s="221"/>
      <c r="X226" s="221"/>
      <c r="Y226" s="221"/>
      <c r="Z226" s="210"/>
      <c r="AA226" s="210"/>
      <c r="AB226" s="210"/>
      <c r="AC226" s="210"/>
      <c r="AD226" s="210"/>
      <c r="AE226" s="210"/>
      <c r="AF226" s="210"/>
      <c r="AG226" s="210" t="s">
        <v>222</v>
      </c>
      <c r="AH226" s="210">
        <v>0</v>
      </c>
      <c r="AI226" s="210"/>
      <c r="AJ226" s="210"/>
      <c r="AK226" s="210"/>
      <c r="AL226" s="210"/>
      <c r="AM226" s="210"/>
      <c r="AN226" s="210"/>
      <c r="AO226" s="210"/>
      <c r="AP226" s="210"/>
      <c r="AQ226" s="210"/>
      <c r="AR226" s="210"/>
      <c r="AS226" s="210"/>
      <c r="AT226" s="210"/>
      <c r="AU226" s="210"/>
      <c r="AV226" s="210"/>
      <c r="AW226" s="210"/>
      <c r="AX226" s="210"/>
      <c r="AY226" s="210"/>
      <c r="AZ226" s="210"/>
      <c r="BA226" s="210"/>
      <c r="BB226" s="210"/>
      <c r="BC226" s="210"/>
      <c r="BD226" s="210"/>
      <c r="BE226" s="210"/>
      <c r="BF226" s="210"/>
      <c r="BG226" s="210"/>
      <c r="BH226" s="210"/>
    </row>
    <row r="227" spans="1:60" outlineLevel="1" x14ac:dyDescent="0.2">
      <c r="A227" s="236">
        <v>71</v>
      </c>
      <c r="B227" s="237" t="s">
        <v>1134</v>
      </c>
      <c r="C227" s="247" t="s">
        <v>1135</v>
      </c>
      <c r="D227" s="238" t="s">
        <v>310</v>
      </c>
      <c r="E227" s="239">
        <v>2.2349999999999999</v>
      </c>
      <c r="F227" s="240"/>
      <c r="G227" s="241">
        <f>ROUND(E227*F227,2)</f>
        <v>0</v>
      </c>
      <c r="H227" s="240"/>
      <c r="I227" s="241">
        <f>ROUND(E227*H227,2)</f>
        <v>0</v>
      </c>
      <c r="J227" s="240"/>
      <c r="K227" s="241">
        <f>ROUND(E227*J227,2)</f>
        <v>0</v>
      </c>
      <c r="L227" s="241">
        <v>21</v>
      </c>
      <c r="M227" s="241">
        <f>G227*(1+L227/100)</f>
        <v>0</v>
      </c>
      <c r="N227" s="239">
        <v>1.47E-3</v>
      </c>
      <c r="O227" s="239">
        <f>ROUND(E227*N227,2)</f>
        <v>0</v>
      </c>
      <c r="P227" s="239">
        <v>2.4</v>
      </c>
      <c r="Q227" s="239">
        <f>ROUND(E227*P227,2)</f>
        <v>5.36</v>
      </c>
      <c r="R227" s="241"/>
      <c r="S227" s="241" t="s">
        <v>238</v>
      </c>
      <c r="T227" s="242" t="s">
        <v>216</v>
      </c>
      <c r="U227" s="221">
        <v>0</v>
      </c>
      <c r="V227" s="221">
        <f>ROUND(E227*U227,2)</f>
        <v>0</v>
      </c>
      <c r="W227" s="221"/>
      <c r="X227" s="221" t="s">
        <v>217</v>
      </c>
      <c r="Y227" s="221" t="s">
        <v>218</v>
      </c>
      <c r="Z227" s="210"/>
      <c r="AA227" s="210"/>
      <c r="AB227" s="210"/>
      <c r="AC227" s="210"/>
      <c r="AD227" s="210"/>
      <c r="AE227" s="210"/>
      <c r="AF227" s="210"/>
      <c r="AG227" s="210" t="s">
        <v>234</v>
      </c>
      <c r="AH227" s="210"/>
      <c r="AI227" s="210"/>
      <c r="AJ227" s="210"/>
      <c r="AK227" s="210"/>
      <c r="AL227" s="210"/>
      <c r="AM227" s="210"/>
      <c r="AN227" s="210"/>
      <c r="AO227" s="210"/>
      <c r="AP227" s="210"/>
      <c r="AQ227" s="210"/>
      <c r="AR227" s="210"/>
      <c r="AS227" s="210"/>
      <c r="AT227" s="210"/>
      <c r="AU227" s="210"/>
      <c r="AV227" s="210"/>
      <c r="AW227" s="210"/>
      <c r="AX227" s="210"/>
      <c r="AY227" s="210"/>
      <c r="AZ227" s="210"/>
      <c r="BA227" s="210"/>
      <c r="BB227" s="210"/>
      <c r="BC227" s="210"/>
      <c r="BD227" s="210"/>
      <c r="BE227" s="210"/>
      <c r="BF227" s="210"/>
      <c r="BG227" s="210"/>
      <c r="BH227" s="210"/>
    </row>
    <row r="228" spans="1:60" outlineLevel="2" x14ac:dyDescent="0.2">
      <c r="A228" s="217"/>
      <c r="B228" s="218"/>
      <c r="C228" s="248" t="s">
        <v>1136</v>
      </c>
      <c r="D228" s="243"/>
      <c r="E228" s="243"/>
      <c r="F228" s="243"/>
      <c r="G228" s="243"/>
      <c r="H228" s="221"/>
      <c r="I228" s="221"/>
      <c r="J228" s="221"/>
      <c r="K228" s="221"/>
      <c r="L228" s="221"/>
      <c r="M228" s="221"/>
      <c r="N228" s="220"/>
      <c r="O228" s="220"/>
      <c r="P228" s="220"/>
      <c r="Q228" s="220"/>
      <c r="R228" s="221"/>
      <c r="S228" s="221"/>
      <c r="T228" s="221"/>
      <c r="U228" s="221"/>
      <c r="V228" s="221"/>
      <c r="W228" s="221"/>
      <c r="X228" s="221"/>
      <c r="Y228" s="221"/>
      <c r="Z228" s="210"/>
      <c r="AA228" s="210"/>
      <c r="AB228" s="210"/>
      <c r="AC228" s="210"/>
      <c r="AD228" s="210"/>
      <c r="AE228" s="210"/>
      <c r="AF228" s="210"/>
      <c r="AG228" s="210" t="s">
        <v>221</v>
      </c>
      <c r="AH228" s="210"/>
      <c r="AI228" s="210"/>
      <c r="AJ228" s="210"/>
      <c r="AK228" s="210"/>
      <c r="AL228" s="210"/>
      <c r="AM228" s="210"/>
      <c r="AN228" s="210"/>
      <c r="AO228" s="210"/>
      <c r="AP228" s="210"/>
      <c r="AQ228" s="210"/>
      <c r="AR228" s="210"/>
      <c r="AS228" s="210"/>
      <c r="AT228" s="210"/>
      <c r="AU228" s="210"/>
      <c r="AV228" s="210"/>
      <c r="AW228" s="210"/>
      <c r="AX228" s="210"/>
      <c r="AY228" s="210"/>
      <c r="AZ228" s="210"/>
      <c r="BA228" s="210"/>
      <c r="BB228" s="210"/>
      <c r="BC228" s="210"/>
      <c r="BD228" s="210"/>
      <c r="BE228" s="210"/>
      <c r="BF228" s="210"/>
      <c r="BG228" s="210"/>
      <c r="BH228" s="210"/>
    </row>
    <row r="229" spans="1:60" outlineLevel="2" x14ac:dyDescent="0.2">
      <c r="A229" s="217"/>
      <c r="B229" s="218"/>
      <c r="C229" s="249" t="s">
        <v>1137</v>
      </c>
      <c r="D229" s="226"/>
      <c r="E229" s="227">
        <v>0.36</v>
      </c>
      <c r="F229" s="221"/>
      <c r="G229" s="221"/>
      <c r="H229" s="221"/>
      <c r="I229" s="221"/>
      <c r="J229" s="221"/>
      <c r="K229" s="221"/>
      <c r="L229" s="221"/>
      <c r="M229" s="221"/>
      <c r="N229" s="220"/>
      <c r="O229" s="220"/>
      <c r="P229" s="220"/>
      <c r="Q229" s="220"/>
      <c r="R229" s="221"/>
      <c r="S229" s="221"/>
      <c r="T229" s="221"/>
      <c r="U229" s="221"/>
      <c r="V229" s="221"/>
      <c r="W229" s="221"/>
      <c r="X229" s="221"/>
      <c r="Y229" s="221"/>
      <c r="Z229" s="210"/>
      <c r="AA229" s="210"/>
      <c r="AB229" s="210"/>
      <c r="AC229" s="210"/>
      <c r="AD229" s="210"/>
      <c r="AE229" s="210"/>
      <c r="AF229" s="210"/>
      <c r="AG229" s="210" t="s">
        <v>222</v>
      </c>
      <c r="AH229" s="210">
        <v>0</v>
      </c>
      <c r="AI229" s="210"/>
      <c r="AJ229" s="210"/>
      <c r="AK229" s="210"/>
      <c r="AL229" s="210"/>
      <c r="AM229" s="210"/>
      <c r="AN229" s="210"/>
      <c r="AO229" s="210"/>
      <c r="AP229" s="210"/>
      <c r="AQ229" s="210"/>
      <c r="AR229" s="210"/>
      <c r="AS229" s="210"/>
      <c r="AT229" s="210"/>
      <c r="AU229" s="210"/>
      <c r="AV229" s="210"/>
      <c r="AW229" s="210"/>
      <c r="AX229" s="210"/>
      <c r="AY229" s="210"/>
      <c r="AZ229" s="210"/>
      <c r="BA229" s="210"/>
      <c r="BB229" s="210"/>
      <c r="BC229" s="210"/>
      <c r="BD229" s="210"/>
      <c r="BE229" s="210"/>
      <c r="BF229" s="210"/>
      <c r="BG229" s="210"/>
      <c r="BH229" s="210"/>
    </row>
    <row r="230" spans="1:60" outlineLevel="3" x14ac:dyDescent="0.2">
      <c r="A230" s="217"/>
      <c r="B230" s="218"/>
      <c r="C230" s="249" t="s">
        <v>1138</v>
      </c>
      <c r="D230" s="226"/>
      <c r="E230" s="227">
        <v>0.86</v>
      </c>
      <c r="F230" s="221"/>
      <c r="G230" s="221"/>
      <c r="H230" s="221"/>
      <c r="I230" s="221"/>
      <c r="J230" s="221"/>
      <c r="K230" s="221"/>
      <c r="L230" s="221"/>
      <c r="M230" s="221"/>
      <c r="N230" s="220"/>
      <c r="O230" s="220"/>
      <c r="P230" s="220"/>
      <c r="Q230" s="220"/>
      <c r="R230" s="221"/>
      <c r="S230" s="221"/>
      <c r="T230" s="221"/>
      <c r="U230" s="221"/>
      <c r="V230" s="221"/>
      <c r="W230" s="221"/>
      <c r="X230" s="221"/>
      <c r="Y230" s="221"/>
      <c r="Z230" s="210"/>
      <c r="AA230" s="210"/>
      <c r="AB230" s="210"/>
      <c r="AC230" s="210"/>
      <c r="AD230" s="210"/>
      <c r="AE230" s="210"/>
      <c r="AF230" s="210"/>
      <c r="AG230" s="210" t="s">
        <v>222</v>
      </c>
      <c r="AH230" s="210">
        <v>0</v>
      </c>
      <c r="AI230" s="210"/>
      <c r="AJ230" s="210"/>
      <c r="AK230" s="210"/>
      <c r="AL230" s="210"/>
      <c r="AM230" s="210"/>
      <c r="AN230" s="210"/>
      <c r="AO230" s="210"/>
      <c r="AP230" s="210"/>
      <c r="AQ230" s="210"/>
      <c r="AR230" s="210"/>
      <c r="AS230" s="210"/>
      <c r="AT230" s="210"/>
      <c r="AU230" s="210"/>
      <c r="AV230" s="210"/>
      <c r="AW230" s="210"/>
      <c r="AX230" s="210"/>
      <c r="AY230" s="210"/>
      <c r="AZ230" s="210"/>
      <c r="BA230" s="210"/>
      <c r="BB230" s="210"/>
      <c r="BC230" s="210"/>
      <c r="BD230" s="210"/>
      <c r="BE230" s="210"/>
      <c r="BF230" s="210"/>
      <c r="BG230" s="210"/>
      <c r="BH230" s="210"/>
    </row>
    <row r="231" spans="1:60" outlineLevel="3" x14ac:dyDescent="0.2">
      <c r="A231" s="217"/>
      <c r="B231" s="218"/>
      <c r="C231" s="249" t="s">
        <v>1139</v>
      </c>
      <c r="D231" s="226"/>
      <c r="E231" s="227">
        <v>1.02</v>
      </c>
      <c r="F231" s="221"/>
      <c r="G231" s="221"/>
      <c r="H231" s="221"/>
      <c r="I231" s="221"/>
      <c r="J231" s="221"/>
      <c r="K231" s="221"/>
      <c r="L231" s="221"/>
      <c r="M231" s="221"/>
      <c r="N231" s="220"/>
      <c r="O231" s="220"/>
      <c r="P231" s="220"/>
      <c r="Q231" s="220"/>
      <c r="R231" s="221"/>
      <c r="S231" s="221"/>
      <c r="T231" s="221"/>
      <c r="U231" s="221"/>
      <c r="V231" s="221"/>
      <c r="W231" s="221"/>
      <c r="X231" s="221"/>
      <c r="Y231" s="221"/>
      <c r="Z231" s="210"/>
      <c r="AA231" s="210"/>
      <c r="AB231" s="210"/>
      <c r="AC231" s="210"/>
      <c r="AD231" s="210"/>
      <c r="AE231" s="210"/>
      <c r="AF231" s="210"/>
      <c r="AG231" s="210" t="s">
        <v>222</v>
      </c>
      <c r="AH231" s="210">
        <v>0</v>
      </c>
      <c r="AI231" s="210"/>
      <c r="AJ231" s="210"/>
      <c r="AK231" s="210"/>
      <c r="AL231" s="210"/>
      <c r="AM231" s="210"/>
      <c r="AN231" s="210"/>
      <c r="AO231" s="210"/>
      <c r="AP231" s="210"/>
      <c r="AQ231" s="210"/>
      <c r="AR231" s="210"/>
      <c r="AS231" s="210"/>
      <c r="AT231" s="210"/>
      <c r="AU231" s="210"/>
      <c r="AV231" s="210"/>
      <c r="AW231" s="210"/>
      <c r="AX231" s="210"/>
      <c r="AY231" s="210"/>
      <c r="AZ231" s="210"/>
      <c r="BA231" s="210"/>
      <c r="BB231" s="210"/>
      <c r="BC231" s="210"/>
      <c r="BD231" s="210"/>
      <c r="BE231" s="210"/>
      <c r="BF231" s="210"/>
      <c r="BG231" s="210"/>
      <c r="BH231" s="210"/>
    </row>
    <row r="232" spans="1:60" outlineLevel="1" x14ac:dyDescent="0.2">
      <c r="A232" s="236">
        <v>72</v>
      </c>
      <c r="B232" s="237" t="s">
        <v>1140</v>
      </c>
      <c r="C232" s="247" t="s">
        <v>1141</v>
      </c>
      <c r="D232" s="238" t="s">
        <v>380</v>
      </c>
      <c r="E232" s="239">
        <v>6.8000000000000005E-2</v>
      </c>
      <c r="F232" s="240"/>
      <c r="G232" s="241">
        <f>ROUND(E232*F232,2)</f>
        <v>0</v>
      </c>
      <c r="H232" s="240"/>
      <c r="I232" s="241">
        <f>ROUND(E232*H232,2)</f>
        <v>0</v>
      </c>
      <c r="J232" s="240"/>
      <c r="K232" s="241">
        <f>ROUND(E232*J232,2)</f>
        <v>0</v>
      </c>
      <c r="L232" s="241">
        <v>21</v>
      </c>
      <c r="M232" s="241">
        <f>G232*(1+L232/100)</f>
        <v>0</v>
      </c>
      <c r="N232" s="239">
        <v>3.746E-2</v>
      </c>
      <c r="O232" s="239">
        <f>ROUND(E232*N232,2)</f>
        <v>0</v>
      </c>
      <c r="P232" s="239">
        <v>1.258</v>
      </c>
      <c r="Q232" s="239">
        <f>ROUND(E232*P232,2)</f>
        <v>0.09</v>
      </c>
      <c r="R232" s="241"/>
      <c r="S232" s="241" t="s">
        <v>238</v>
      </c>
      <c r="T232" s="242" t="s">
        <v>216</v>
      </c>
      <c r="U232" s="221">
        <v>0</v>
      </c>
      <c r="V232" s="221">
        <f>ROUND(E232*U232,2)</f>
        <v>0</v>
      </c>
      <c r="W232" s="221"/>
      <c r="X232" s="221" t="s">
        <v>217</v>
      </c>
      <c r="Y232" s="221" t="s">
        <v>218</v>
      </c>
      <c r="Z232" s="210"/>
      <c r="AA232" s="210"/>
      <c r="AB232" s="210"/>
      <c r="AC232" s="210"/>
      <c r="AD232" s="210"/>
      <c r="AE232" s="210"/>
      <c r="AF232" s="210"/>
      <c r="AG232" s="210" t="s">
        <v>234</v>
      </c>
      <c r="AH232" s="210"/>
      <c r="AI232" s="210"/>
      <c r="AJ232" s="210"/>
      <c r="AK232" s="210"/>
      <c r="AL232" s="210"/>
      <c r="AM232" s="210"/>
      <c r="AN232" s="210"/>
      <c r="AO232" s="210"/>
      <c r="AP232" s="210"/>
      <c r="AQ232" s="210"/>
      <c r="AR232" s="210"/>
      <c r="AS232" s="210"/>
      <c r="AT232" s="210"/>
      <c r="AU232" s="210"/>
      <c r="AV232" s="210"/>
      <c r="AW232" s="210"/>
      <c r="AX232" s="210"/>
      <c r="AY232" s="210"/>
      <c r="AZ232" s="210"/>
      <c r="BA232" s="210"/>
      <c r="BB232" s="210"/>
      <c r="BC232" s="210"/>
      <c r="BD232" s="210"/>
      <c r="BE232" s="210"/>
      <c r="BF232" s="210"/>
      <c r="BG232" s="210"/>
      <c r="BH232" s="210"/>
    </row>
    <row r="233" spans="1:60" outlineLevel="2" x14ac:dyDescent="0.2">
      <c r="A233" s="217"/>
      <c r="B233" s="218"/>
      <c r="C233" s="249" t="s">
        <v>1142</v>
      </c>
      <c r="D233" s="226"/>
      <c r="E233" s="227">
        <v>7.0000000000000007E-2</v>
      </c>
      <c r="F233" s="221"/>
      <c r="G233" s="221"/>
      <c r="H233" s="221"/>
      <c r="I233" s="221"/>
      <c r="J233" s="221"/>
      <c r="K233" s="221"/>
      <c r="L233" s="221"/>
      <c r="M233" s="221"/>
      <c r="N233" s="220"/>
      <c r="O233" s="220"/>
      <c r="P233" s="220"/>
      <c r="Q233" s="220"/>
      <c r="R233" s="221"/>
      <c r="S233" s="221"/>
      <c r="T233" s="221"/>
      <c r="U233" s="221"/>
      <c r="V233" s="221"/>
      <c r="W233" s="221"/>
      <c r="X233" s="221"/>
      <c r="Y233" s="221"/>
      <c r="Z233" s="210"/>
      <c r="AA233" s="210"/>
      <c r="AB233" s="210"/>
      <c r="AC233" s="210"/>
      <c r="AD233" s="210"/>
      <c r="AE233" s="210"/>
      <c r="AF233" s="210"/>
      <c r="AG233" s="210" t="s">
        <v>222</v>
      </c>
      <c r="AH233" s="210">
        <v>0</v>
      </c>
      <c r="AI233" s="210"/>
      <c r="AJ233" s="210"/>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row>
    <row r="234" spans="1:60" ht="22.5" outlineLevel="1" x14ac:dyDescent="0.2">
      <c r="A234" s="236">
        <v>73</v>
      </c>
      <c r="B234" s="237" t="s">
        <v>1143</v>
      </c>
      <c r="C234" s="247" t="s">
        <v>1144</v>
      </c>
      <c r="D234" s="238" t="s">
        <v>310</v>
      </c>
      <c r="E234" s="239">
        <v>5.28</v>
      </c>
      <c r="F234" s="240"/>
      <c r="G234" s="241">
        <f>ROUND(E234*F234,2)</f>
        <v>0</v>
      </c>
      <c r="H234" s="240"/>
      <c r="I234" s="241">
        <f>ROUND(E234*H234,2)</f>
        <v>0</v>
      </c>
      <c r="J234" s="240"/>
      <c r="K234" s="241">
        <f>ROUND(E234*J234,2)</f>
        <v>0</v>
      </c>
      <c r="L234" s="241">
        <v>21</v>
      </c>
      <c r="M234" s="241">
        <f>G234*(1+L234/100)</f>
        <v>0</v>
      </c>
      <c r="N234" s="239">
        <v>0</v>
      </c>
      <c r="O234" s="239">
        <f>ROUND(E234*N234,2)</f>
        <v>0</v>
      </c>
      <c r="P234" s="239">
        <v>2.2000000000000002</v>
      </c>
      <c r="Q234" s="239">
        <f>ROUND(E234*P234,2)</f>
        <v>11.62</v>
      </c>
      <c r="R234" s="241"/>
      <c r="S234" s="241" t="s">
        <v>238</v>
      </c>
      <c r="T234" s="242" t="s">
        <v>216</v>
      </c>
      <c r="U234" s="221">
        <v>0</v>
      </c>
      <c r="V234" s="221">
        <f>ROUND(E234*U234,2)</f>
        <v>0</v>
      </c>
      <c r="W234" s="221"/>
      <c r="X234" s="221" t="s">
        <v>217</v>
      </c>
      <c r="Y234" s="221" t="s">
        <v>218</v>
      </c>
      <c r="Z234" s="210"/>
      <c r="AA234" s="210"/>
      <c r="AB234" s="210"/>
      <c r="AC234" s="210"/>
      <c r="AD234" s="210"/>
      <c r="AE234" s="210"/>
      <c r="AF234" s="210"/>
      <c r="AG234" s="210" t="s">
        <v>234</v>
      </c>
      <c r="AH234" s="210"/>
      <c r="AI234" s="210"/>
      <c r="AJ234" s="210"/>
      <c r="AK234" s="210"/>
      <c r="AL234" s="210"/>
      <c r="AM234" s="210"/>
      <c r="AN234" s="210"/>
      <c r="AO234" s="210"/>
      <c r="AP234" s="210"/>
      <c r="AQ234" s="210"/>
      <c r="AR234" s="210"/>
      <c r="AS234" s="210"/>
      <c r="AT234" s="210"/>
      <c r="AU234" s="210"/>
      <c r="AV234" s="210"/>
      <c r="AW234" s="210"/>
      <c r="AX234" s="210"/>
      <c r="AY234" s="210"/>
      <c r="AZ234" s="210"/>
      <c r="BA234" s="210"/>
      <c r="BB234" s="210"/>
      <c r="BC234" s="210"/>
      <c r="BD234" s="210"/>
      <c r="BE234" s="210"/>
      <c r="BF234" s="210"/>
      <c r="BG234" s="210"/>
      <c r="BH234" s="210"/>
    </row>
    <row r="235" spans="1:60" outlineLevel="2" x14ac:dyDescent="0.2">
      <c r="A235" s="217"/>
      <c r="B235" s="218"/>
      <c r="C235" s="249" t="s">
        <v>1145</v>
      </c>
      <c r="D235" s="226"/>
      <c r="E235" s="227">
        <v>3.38</v>
      </c>
      <c r="F235" s="221"/>
      <c r="G235" s="221"/>
      <c r="H235" s="221"/>
      <c r="I235" s="221"/>
      <c r="J235" s="221"/>
      <c r="K235" s="221"/>
      <c r="L235" s="221"/>
      <c r="M235" s="221"/>
      <c r="N235" s="220"/>
      <c r="O235" s="220"/>
      <c r="P235" s="220"/>
      <c r="Q235" s="220"/>
      <c r="R235" s="221"/>
      <c r="S235" s="221"/>
      <c r="T235" s="221"/>
      <c r="U235" s="221"/>
      <c r="V235" s="221"/>
      <c r="W235" s="221"/>
      <c r="X235" s="221"/>
      <c r="Y235" s="221"/>
      <c r="Z235" s="210"/>
      <c r="AA235" s="210"/>
      <c r="AB235" s="210"/>
      <c r="AC235" s="210"/>
      <c r="AD235" s="210"/>
      <c r="AE235" s="210"/>
      <c r="AF235" s="210"/>
      <c r="AG235" s="210" t="s">
        <v>222</v>
      </c>
      <c r="AH235" s="210">
        <v>0</v>
      </c>
      <c r="AI235" s="210"/>
      <c r="AJ235" s="210"/>
      <c r="AK235" s="210"/>
      <c r="AL235" s="210"/>
      <c r="AM235" s="210"/>
      <c r="AN235" s="210"/>
      <c r="AO235" s="210"/>
      <c r="AP235" s="210"/>
      <c r="AQ235" s="210"/>
      <c r="AR235" s="210"/>
      <c r="AS235" s="210"/>
      <c r="AT235" s="210"/>
      <c r="AU235" s="210"/>
      <c r="AV235" s="210"/>
      <c r="AW235" s="210"/>
      <c r="AX235" s="210"/>
      <c r="AY235" s="210"/>
      <c r="AZ235" s="210"/>
      <c r="BA235" s="210"/>
      <c r="BB235" s="210"/>
      <c r="BC235" s="210"/>
      <c r="BD235" s="210"/>
      <c r="BE235" s="210"/>
      <c r="BF235" s="210"/>
      <c r="BG235" s="210"/>
      <c r="BH235" s="210"/>
    </row>
    <row r="236" spans="1:60" outlineLevel="3" x14ac:dyDescent="0.2">
      <c r="A236" s="217"/>
      <c r="B236" s="218"/>
      <c r="C236" s="249" t="s">
        <v>1146</v>
      </c>
      <c r="D236" s="226"/>
      <c r="E236" s="227">
        <v>1.9</v>
      </c>
      <c r="F236" s="221"/>
      <c r="G236" s="221"/>
      <c r="H236" s="221"/>
      <c r="I236" s="221"/>
      <c r="J236" s="221"/>
      <c r="K236" s="221"/>
      <c r="L236" s="221"/>
      <c r="M236" s="221"/>
      <c r="N236" s="220"/>
      <c r="O236" s="220"/>
      <c r="P236" s="220"/>
      <c r="Q236" s="220"/>
      <c r="R236" s="221"/>
      <c r="S236" s="221"/>
      <c r="T236" s="221"/>
      <c r="U236" s="221"/>
      <c r="V236" s="221"/>
      <c r="W236" s="221"/>
      <c r="X236" s="221"/>
      <c r="Y236" s="221"/>
      <c r="Z236" s="210"/>
      <c r="AA236" s="210"/>
      <c r="AB236" s="210"/>
      <c r="AC236" s="210"/>
      <c r="AD236" s="210"/>
      <c r="AE236" s="210"/>
      <c r="AF236" s="210"/>
      <c r="AG236" s="210" t="s">
        <v>222</v>
      </c>
      <c r="AH236" s="210">
        <v>0</v>
      </c>
      <c r="AI236" s="210"/>
      <c r="AJ236" s="210"/>
      <c r="AK236" s="210"/>
      <c r="AL236" s="210"/>
      <c r="AM236" s="210"/>
      <c r="AN236" s="210"/>
      <c r="AO236" s="210"/>
      <c r="AP236" s="210"/>
      <c r="AQ236" s="210"/>
      <c r="AR236" s="210"/>
      <c r="AS236" s="210"/>
      <c r="AT236" s="210"/>
      <c r="AU236" s="210"/>
      <c r="AV236" s="210"/>
      <c r="AW236" s="210"/>
      <c r="AX236" s="210"/>
      <c r="AY236" s="210"/>
      <c r="AZ236" s="210"/>
      <c r="BA236" s="210"/>
      <c r="BB236" s="210"/>
      <c r="BC236" s="210"/>
      <c r="BD236" s="210"/>
      <c r="BE236" s="210"/>
      <c r="BF236" s="210"/>
      <c r="BG236" s="210"/>
      <c r="BH236" s="210"/>
    </row>
    <row r="237" spans="1:60" outlineLevel="1" x14ac:dyDescent="0.2">
      <c r="A237" s="236">
        <v>74</v>
      </c>
      <c r="B237" s="237" t="s">
        <v>1147</v>
      </c>
      <c r="C237" s="247" t="s">
        <v>1148</v>
      </c>
      <c r="D237" s="238" t="s">
        <v>310</v>
      </c>
      <c r="E237" s="239">
        <v>5.28</v>
      </c>
      <c r="F237" s="240"/>
      <c r="G237" s="241">
        <f>ROUND(E237*F237,2)</f>
        <v>0</v>
      </c>
      <c r="H237" s="240"/>
      <c r="I237" s="241">
        <f>ROUND(E237*H237,2)</f>
        <v>0</v>
      </c>
      <c r="J237" s="240"/>
      <c r="K237" s="241">
        <f>ROUND(E237*J237,2)</f>
        <v>0</v>
      </c>
      <c r="L237" s="241">
        <v>21</v>
      </c>
      <c r="M237" s="241">
        <f>G237*(1+L237/100)</f>
        <v>0</v>
      </c>
      <c r="N237" s="239">
        <v>0</v>
      </c>
      <c r="O237" s="239">
        <f>ROUND(E237*N237,2)</f>
        <v>0</v>
      </c>
      <c r="P237" s="239">
        <v>0</v>
      </c>
      <c r="Q237" s="239">
        <f>ROUND(E237*P237,2)</f>
        <v>0</v>
      </c>
      <c r="R237" s="241"/>
      <c r="S237" s="241" t="s">
        <v>238</v>
      </c>
      <c r="T237" s="242" t="s">
        <v>216</v>
      </c>
      <c r="U237" s="221">
        <v>0</v>
      </c>
      <c r="V237" s="221">
        <f>ROUND(E237*U237,2)</f>
        <v>0</v>
      </c>
      <c r="W237" s="221"/>
      <c r="X237" s="221" t="s">
        <v>217</v>
      </c>
      <c r="Y237" s="221" t="s">
        <v>218</v>
      </c>
      <c r="Z237" s="210"/>
      <c r="AA237" s="210"/>
      <c r="AB237" s="210"/>
      <c r="AC237" s="210"/>
      <c r="AD237" s="210"/>
      <c r="AE237" s="210"/>
      <c r="AF237" s="210"/>
      <c r="AG237" s="210" t="s">
        <v>234</v>
      </c>
      <c r="AH237" s="210"/>
      <c r="AI237" s="210"/>
      <c r="AJ237" s="210"/>
      <c r="AK237" s="210"/>
      <c r="AL237" s="210"/>
      <c r="AM237" s="210"/>
      <c r="AN237" s="210"/>
      <c r="AO237" s="210"/>
      <c r="AP237" s="210"/>
      <c r="AQ237" s="210"/>
      <c r="AR237" s="210"/>
      <c r="AS237" s="210"/>
      <c r="AT237" s="210"/>
      <c r="AU237" s="210"/>
      <c r="AV237" s="210"/>
      <c r="AW237" s="210"/>
      <c r="AX237" s="210"/>
      <c r="AY237" s="210"/>
      <c r="AZ237" s="210"/>
      <c r="BA237" s="210"/>
      <c r="BB237" s="210"/>
      <c r="BC237" s="210"/>
      <c r="BD237" s="210"/>
      <c r="BE237" s="210"/>
      <c r="BF237" s="210"/>
      <c r="BG237" s="210"/>
      <c r="BH237" s="210"/>
    </row>
    <row r="238" spans="1:60" outlineLevel="2" x14ac:dyDescent="0.2">
      <c r="A238" s="217"/>
      <c r="B238" s="218"/>
      <c r="C238" s="249" t="s">
        <v>1145</v>
      </c>
      <c r="D238" s="226"/>
      <c r="E238" s="227">
        <v>3.38</v>
      </c>
      <c r="F238" s="221"/>
      <c r="G238" s="221"/>
      <c r="H238" s="221"/>
      <c r="I238" s="221"/>
      <c r="J238" s="221"/>
      <c r="K238" s="221"/>
      <c r="L238" s="221"/>
      <c r="M238" s="221"/>
      <c r="N238" s="220"/>
      <c r="O238" s="220"/>
      <c r="P238" s="220"/>
      <c r="Q238" s="220"/>
      <c r="R238" s="221"/>
      <c r="S238" s="221"/>
      <c r="T238" s="221"/>
      <c r="U238" s="221"/>
      <c r="V238" s="221"/>
      <c r="W238" s="221"/>
      <c r="X238" s="221"/>
      <c r="Y238" s="221"/>
      <c r="Z238" s="210"/>
      <c r="AA238" s="210"/>
      <c r="AB238" s="210"/>
      <c r="AC238" s="210"/>
      <c r="AD238" s="210"/>
      <c r="AE238" s="210"/>
      <c r="AF238" s="210"/>
      <c r="AG238" s="210" t="s">
        <v>222</v>
      </c>
      <c r="AH238" s="210">
        <v>0</v>
      </c>
      <c r="AI238" s="210"/>
      <c r="AJ238" s="210"/>
      <c r="AK238" s="210"/>
      <c r="AL238" s="210"/>
      <c r="AM238" s="210"/>
      <c r="AN238" s="210"/>
      <c r="AO238" s="210"/>
      <c r="AP238" s="210"/>
      <c r="AQ238" s="210"/>
      <c r="AR238" s="210"/>
      <c r="AS238" s="210"/>
      <c r="AT238" s="210"/>
      <c r="AU238" s="210"/>
      <c r="AV238" s="210"/>
      <c r="AW238" s="210"/>
      <c r="AX238" s="210"/>
      <c r="AY238" s="210"/>
      <c r="AZ238" s="210"/>
      <c r="BA238" s="210"/>
      <c r="BB238" s="210"/>
      <c r="BC238" s="210"/>
      <c r="BD238" s="210"/>
      <c r="BE238" s="210"/>
      <c r="BF238" s="210"/>
      <c r="BG238" s="210"/>
      <c r="BH238" s="210"/>
    </row>
    <row r="239" spans="1:60" outlineLevel="3" x14ac:dyDescent="0.2">
      <c r="A239" s="217"/>
      <c r="B239" s="218"/>
      <c r="C239" s="249" t="s">
        <v>1146</v>
      </c>
      <c r="D239" s="226"/>
      <c r="E239" s="227">
        <v>1.9</v>
      </c>
      <c r="F239" s="221"/>
      <c r="G239" s="221"/>
      <c r="H239" s="221"/>
      <c r="I239" s="221"/>
      <c r="J239" s="221"/>
      <c r="K239" s="221"/>
      <c r="L239" s="221"/>
      <c r="M239" s="221"/>
      <c r="N239" s="220"/>
      <c r="O239" s="220"/>
      <c r="P239" s="220"/>
      <c r="Q239" s="220"/>
      <c r="R239" s="221"/>
      <c r="S239" s="221"/>
      <c r="T239" s="221"/>
      <c r="U239" s="221"/>
      <c r="V239" s="221"/>
      <c r="W239" s="221"/>
      <c r="X239" s="221"/>
      <c r="Y239" s="221"/>
      <c r="Z239" s="210"/>
      <c r="AA239" s="210"/>
      <c r="AB239" s="210"/>
      <c r="AC239" s="210"/>
      <c r="AD239" s="210"/>
      <c r="AE239" s="210"/>
      <c r="AF239" s="210"/>
      <c r="AG239" s="210" t="s">
        <v>222</v>
      </c>
      <c r="AH239" s="210">
        <v>0</v>
      </c>
      <c r="AI239" s="210"/>
      <c r="AJ239" s="210"/>
      <c r="AK239" s="210"/>
      <c r="AL239" s="210"/>
      <c r="AM239" s="210"/>
      <c r="AN239" s="210"/>
      <c r="AO239" s="210"/>
      <c r="AP239" s="210"/>
      <c r="AQ239" s="210"/>
      <c r="AR239" s="210"/>
      <c r="AS239" s="210"/>
      <c r="AT239" s="210"/>
      <c r="AU239" s="210"/>
      <c r="AV239" s="210"/>
      <c r="AW239" s="210"/>
      <c r="AX239" s="210"/>
      <c r="AY239" s="210"/>
      <c r="AZ239" s="210"/>
      <c r="BA239" s="210"/>
      <c r="BB239" s="210"/>
      <c r="BC239" s="210"/>
      <c r="BD239" s="210"/>
      <c r="BE239" s="210"/>
      <c r="BF239" s="210"/>
      <c r="BG239" s="210"/>
      <c r="BH239" s="210"/>
    </row>
    <row r="240" spans="1:60" outlineLevel="1" x14ac:dyDescent="0.2">
      <c r="A240" s="236">
        <v>75</v>
      </c>
      <c r="B240" s="237" t="s">
        <v>1149</v>
      </c>
      <c r="C240" s="247" t="s">
        <v>1150</v>
      </c>
      <c r="D240" s="238" t="s">
        <v>297</v>
      </c>
      <c r="E240" s="239">
        <v>119.15</v>
      </c>
      <c r="F240" s="240"/>
      <c r="G240" s="241">
        <f>ROUND(E240*F240,2)</f>
        <v>0</v>
      </c>
      <c r="H240" s="240"/>
      <c r="I240" s="241">
        <f>ROUND(E240*H240,2)</f>
        <v>0</v>
      </c>
      <c r="J240" s="240"/>
      <c r="K240" s="241">
        <f>ROUND(E240*J240,2)</f>
        <v>0</v>
      </c>
      <c r="L240" s="241">
        <v>21</v>
      </c>
      <c r="M240" s="241">
        <f>G240*(1+L240/100)</f>
        <v>0</v>
      </c>
      <c r="N240" s="239">
        <v>0</v>
      </c>
      <c r="O240" s="239">
        <f>ROUND(E240*N240,2)</f>
        <v>0</v>
      </c>
      <c r="P240" s="239">
        <v>0.02</v>
      </c>
      <c r="Q240" s="239">
        <f>ROUND(E240*P240,2)</f>
        <v>2.38</v>
      </c>
      <c r="R240" s="241"/>
      <c r="S240" s="241" t="s">
        <v>238</v>
      </c>
      <c r="T240" s="242" t="s">
        <v>216</v>
      </c>
      <c r="U240" s="221">
        <v>0</v>
      </c>
      <c r="V240" s="221">
        <f>ROUND(E240*U240,2)</f>
        <v>0</v>
      </c>
      <c r="W240" s="221"/>
      <c r="X240" s="221" t="s">
        <v>217</v>
      </c>
      <c r="Y240" s="221" t="s">
        <v>218</v>
      </c>
      <c r="Z240" s="210"/>
      <c r="AA240" s="210"/>
      <c r="AB240" s="210"/>
      <c r="AC240" s="210"/>
      <c r="AD240" s="210"/>
      <c r="AE240" s="210"/>
      <c r="AF240" s="210"/>
      <c r="AG240" s="210" t="s">
        <v>234</v>
      </c>
      <c r="AH240" s="210"/>
      <c r="AI240" s="210"/>
      <c r="AJ240" s="210"/>
      <c r="AK240" s="210"/>
      <c r="AL240" s="210"/>
      <c r="AM240" s="210"/>
      <c r="AN240" s="210"/>
      <c r="AO240" s="210"/>
      <c r="AP240" s="210"/>
      <c r="AQ240" s="210"/>
      <c r="AR240" s="210"/>
      <c r="AS240" s="210"/>
      <c r="AT240" s="210"/>
      <c r="AU240" s="210"/>
      <c r="AV240" s="210"/>
      <c r="AW240" s="210"/>
      <c r="AX240" s="210"/>
      <c r="AY240" s="210"/>
      <c r="AZ240" s="210"/>
      <c r="BA240" s="210"/>
      <c r="BB240" s="210"/>
      <c r="BC240" s="210"/>
      <c r="BD240" s="210"/>
      <c r="BE240" s="210"/>
      <c r="BF240" s="210"/>
      <c r="BG240" s="210"/>
      <c r="BH240" s="210"/>
    </row>
    <row r="241" spans="1:60" outlineLevel="2" x14ac:dyDescent="0.2">
      <c r="A241" s="217"/>
      <c r="B241" s="218"/>
      <c r="C241" s="249" t="s">
        <v>1151</v>
      </c>
      <c r="D241" s="226"/>
      <c r="E241" s="227">
        <v>116.55</v>
      </c>
      <c r="F241" s="221"/>
      <c r="G241" s="221"/>
      <c r="H241" s="221"/>
      <c r="I241" s="221"/>
      <c r="J241" s="221"/>
      <c r="K241" s="221"/>
      <c r="L241" s="221"/>
      <c r="M241" s="221"/>
      <c r="N241" s="220"/>
      <c r="O241" s="220"/>
      <c r="P241" s="220"/>
      <c r="Q241" s="220"/>
      <c r="R241" s="221"/>
      <c r="S241" s="221"/>
      <c r="T241" s="221"/>
      <c r="U241" s="221"/>
      <c r="V241" s="221"/>
      <c r="W241" s="221"/>
      <c r="X241" s="221"/>
      <c r="Y241" s="221"/>
      <c r="Z241" s="210"/>
      <c r="AA241" s="210"/>
      <c r="AB241" s="210"/>
      <c r="AC241" s="210"/>
      <c r="AD241" s="210"/>
      <c r="AE241" s="210"/>
      <c r="AF241" s="210"/>
      <c r="AG241" s="210" t="s">
        <v>222</v>
      </c>
      <c r="AH241" s="210">
        <v>0</v>
      </c>
      <c r="AI241" s="210"/>
      <c r="AJ241" s="210"/>
      <c r="AK241" s="210"/>
      <c r="AL241" s="210"/>
      <c r="AM241" s="210"/>
      <c r="AN241" s="210"/>
      <c r="AO241" s="210"/>
      <c r="AP241" s="210"/>
      <c r="AQ241" s="210"/>
      <c r="AR241" s="210"/>
      <c r="AS241" s="210"/>
      <c r="AT241" s="210"/>
      <c r="AU241" s="210"/>
      <c r="AV241" s="210"/>
      <c r="AW241" s="210"/>
      <c r="AX241" s="210"/>
      <c r="AY241" s="210"/>
      <c r="AZ241" s="210"/>
      <c r="BA241" s="210"/>
      <c r="BB241" s="210"/>
      <c r="BC241" s="210"/>
      <c r="BD241" s="210"/>
      <c r="BE241" s="210"/>
      <c r="BF241" s="210"/>
      <c r="BG241" s="210"/>
      <c r="BH241" s="210"/>
    </row>
    <row r="242" spans="1:60" outlineLevel="3" x14ac:dyDescent="0.2">
      <c r="A242" s="217"/>
      <c r="B242" s="218"/>
      <c r="C242" s="249" t="s">
        <v>1152</v>
      </c>
      <c r="D242" s="226"/>
      <c r="E242" s="227">
        <v>2.6</v>
      </c>
      <c r="F242" s="221"/>
      <c r="G242" s="221"/>
      <c r="H242" s="221"/>
      <c r="I242" s="221"/>
      <c r="J242" s="221"/>
      <c r="K242" s="221"/>
      <c r="L242" s="221"/>
      <c r="M242" s="221"/>
      <c r="N242" s="220"/>
      <c r="O242" s="220"/>
      <c r="P242" s="220"/>
      <c r="Q242" s="220"/>
      <c r="R242" s="221"/>
      <c r="S242" s="221"/>
      <c r="T242" s="221"/>
      <c r="U242" s="221"/>
      <c r="V242" s="221"/>
      <c r="W242" s="221"/>
      <c r="X242" s="221"/>
      <c r="Y242" s="221"/>
      <c r="Z242" s="210"/>
      <c r="AA242" s="210"/>
      <c r="AB242" s="210"/>
      <c r="AC242" s="210"/>
      <c r="AD242" s="210"/>
      <c r="AE242" s="210"/>
      <c r="AF242" s="210"/>
      <c r="AG242" s="210" t="s">
        <v>222</v>
      </c>
      <c r="AH242" s="210">
        <v>0</v>
      </c>
      <c r="AI242" s="210"/>
      <c r="AJ242" s="210"/>
      <c r="AK242" s="210"/>
      <c r="AL242" s="210"/>
      <c r="AM242" s="210"/>
      <c r="AN242" s="210"/>
      <c r="AO242" s="210"/>
      <c r="AP242" s="210"/>
      <c r="AQ242" s="210"/>
      <c r="AR242" s="210"/>
      <c r="AS242" s="210"/>
      <c r="AT242" s="210"/>
      <c r="AU242" s="210"/>
      <c r="AV242" s="210"/>
      <c r="AW242" s="210"/>
      <c r="AX242" s="210"/>
      <c r="AY242" s="210"/>
      <c r="AZ242" s="210"/>
      <c r="BA242" s="210"/>
      <c r="BB242" s="210"/>
      <c r="BC242" s="210"/>
      <c r="BD242" s="210"/>
      <c r="BE242" s="210"/>
      <c r="BF242" s="210"/>
      <c r="BG242" s="210"/>
      <c r="BH242" s="210"/>
    </row>
    <row r="243" spans="1:60" outlineLevel="1" x14ac:dyDescent="0.2">
      <c r="A243" s="236">
        <v>76</v>
      </c>
      <c r="B243" s="237" t="s">
        <v>366</v>
      </c>
      <c r="C243" s="247" t="s">
        <v>367</v>
      </c>
      <c r="D243" s="238" t="s">
        <v>351</v>
      </c>
      <c r="E243" s="239">
        <v>55.85</v>
      </c>
      <c r="F243" s="240"/>
      <c r="G243" s="241">
        <f>ROUND(E243*F243,2)</f>
        <v>0</v>
      </c>
      <c r="H243" s="240"/>
      <c r="I243" s="241">
        <f>ROUND(E243*H243,2)</f>
        <v>0</v>
      </c>
      <c r="J243" s="240"/>
      <c r="K243" s="241">
        <f>ROUND(E243*J243,2)</f>
        <v>0</v>
      </c>
      <c r="L243" s="241">
        <v>21</v>
      </c>
      <c r="M243" s="241">
        <f>G243*(1+L243/100)</f>
        <v>0</v>
      </c>
      <c r="N243" s="239">
        <v>0</v>
      </c>
      <c r="O243" s="239">
        <f>ROUND(E243*N243,2)</f>
        <v>0</v>
      </c>
      <c r="P243" s="239">
        <v>4.0000000000000002E-4</v>
      </c>
      <c r="Q243" s="239">
        <f>ROUND(E243*P243,2)</f>
        <v>0.02</v>
      </c>
      <c r="R243" s="241"/>
      <c r="S243" s="241" t="s">
        <v>238</v>
      </c>
      <c r="T243" s="242" t="s">
        <v>216</v>
      </c>
      <c r="U243" s="221">
        <v>0</v>
      </c>
      <c r="V243" s="221">
        <f>ROUND(E243*U243,2)</f>
        <v>0</v>
      </c>
      <c r="W243" s="221"/>
      <c r="X243" s="221" t="s">
        <v>217</v>
      </c>
      <c r="Y243" s="221" t="s">
        <v>218</v>
      </c>
      <c r="Z243" s="210"/>
      <c r="AA243" s="210"/>
      <c r="AB243" s="210"/>
      <c r="AC243" s="210"/>
      <c r="AD243" s="210"/>
      <c r="AE243" s="210"/>
      <c r="AF243" s="210"/>
      <c r="AG243" s="210" t="s">
        <v>234</v>
      </c>
      <c r="AH243" s="210"/>
      <c r="AI243" s="210"/>
      <c r="AJ243" s="210"/>
      <c r="AK243" s="210"/>
      <c r="AL243" s="210"/>
      <c r="AM243" s="210"/>
      <c r="AN243" s="210"/>
      <c r="AO243" s="210"/>
      <c r="AP243" s="210"/>
      <c r="AQ243" s="210"/>
      <c r="AR243" s="210"/>
      <c r="AS243" s="210"/>
      <c r="AT243" s="210"/>
      <c r="AU243" s="210"/>
      <c r="AV243" s="210"/>
      <c r="AW243" s="210"/>
      <c r="AX243" s="210"/>
      <c r="AY243" s="210"/>
      <c r="AZ243" s="210"/>
      <c r="BA243" s="210"/>
      <c r="BB243" s="210"/>
      <c r="BC243" s="210"/>
      <c r="BD243" s="210"/>
      <c r="BE243" s="210"/>
      <c r="BF243" s="210"/>
      <c r="BG243" s="210"/>
      <c r="BH243" s="210"/>
    </row>
    <row r="244" spans="1:60" outlineLevel="2" x14ac:dyDescent="0.2">
      <c r="A244" s="217"/>
      <c r="B244" s="218"/>
      <c r="C244" s="249" t="s">
        <v>1153</v>
      </c>
      <c r="D244" s="226"/>
      <c r="E244" s="227">
        <v>42.2</v>
      </c>
      <c r="F244" s="221"/>
      <c r="G244" s="221"/>
      <c r="H244" s="221"/>
      <c r="I244" s="221"/>
      <c r="J244" s="221"/>
      <c r="K244" s="221"/>
      <c r="L244" s="221"/>
      <c r="M244" s="221"/>
      <c r="N244" s="220"/>
      <c r="O244" s="220"/>
      <c r="P244" s="220"/>
      <c r="Q244" s="220"/>
      <c r="R244" s="221"/>
      <c r="S244" s="221"/>
      <c r="T244" s="221"/>
      <c r="U244" s="221"/>
      <c r="V244" s="221"/>
      <c r="W244" s="221"/>
      <c r="X244" s="221"/>
      <c r="Y244" s="221"/>
      <c r="Z244" s="210"/>
      <c r="AA244" s="210"/>
      <c r="AB244" s="210"/>
      <c r="AC244" s="210"/>
      <c r="AD244" s="210"/>
      <c r="AE244" s="210"/>
      <c r="AF244" s="210"/>
      <c r="AG244" s="210" t="s">
        <v>222</v>
      </c>
      <c r="AH244" s="210">
        <v>0</v>
      </c>
      <c r="AI244" s="210"/>
      <c r="AJ244" s="210"/>
      <c r="AK244" s="210"/>
      <c r="AL244" s="210"/>
      <c r="AM244" s="210"/>
      <c r="AN244" s="210"/>
      <c r="AO244" s="210"/>
      <c r="AP244" s="210"/>
      <c r="AQ244" s="210"/>
      <c r="AR244" s="210"/>
      <c r="AS244" s="210"/>
      <c r="AT244" s="210"/>
      <c r="AU244" s="210"/>
      <c r="AV244" s="210"/>
      <c r="AW244" s="210"/>
      <c r="AX244" s="210"/>
      <c r="AY244" s="210"/>
      <c r="AZ244" s="210"/>
      <c r="BA244" s="210"/>
      <c r="BB244" s="210"/>
      <c r="BC244" s="210"/>
      <c r="BD244" s="210"/>
      <c r="BE244" s="210"/>
      <c r="BF244" s="210"/>
      <c r="BG244" s="210"/>
      <c r="BH244" s="210"/>
    </row>
    <row r="245" spans="1:60" outlineLevel="3" x14ac:dyDescent="0.2">
      <c r="A245" s="217"/>
      <c r="B245" s="218"/>
      <c r="C245" s="249" t="s">
        <v>1154</v>
      </c>
      <c r="D245" s="226"/>
      <c r="E245" s="227">
        <v>10.4</v>
      </c>
      <c r="F245" s="221"/>
      <c r="G245" s="221"/>
      <c r="H245" s="221"/>
      <c r="I245" s="221"/>
      <c r="J245" s="221"/>
      <c r="K245" s="221"/>
      <c r="L245" s="221"/>
      <c r="M245" s="221"/>
      <c r="N245" s="220"/>
      <c r="O245" s="220"/>
      <c r="P245" s="220"/>
      <c r="Q245" s="220"/>
      <c r="R245" s="221"/>
      <c r="S245" s="221"/>
      <c r="T245" s="221"/>
      <c r="U245" s="221"/>
      <c r="V245" s="221"/>
      <c r="W245" s="221"/>
      <c r="X245" s="221"/>
      <c r="Y245" s="221"/>
      <c r="Z245" s="210"/>
      <c r="AA245" s="210"/>
      <c r="AB245" s="210"/>
      <c r="AC245" s="210"/>
      <c r="AD245" s="210"/>
      <c r="AE245" s="210"/>
      <c r="AF245" s="210"/>
      <c r="AG245" s="210" t="s">
        <v>222</v>
      </c>
      <c r="AH245" s="210">
        <v>0</v>
      </c>
      <c r="AI245" s="210"/>
      <c r="AJ245" s="210"/>
      <c r="AK245" s="210"/>
      <c r="AL245" s="210"/>
      <c r="AM245" s="210"/>
      <c r="AN245" s="210"/>
      <c r="AO245" s="210"/>
      <c r="AP245" s="210"/>
      <c r="AQ245" s="210"/>
      <c r="AR245" s="210"/>
      <c r="AS245" s="210"/>
      <c r="AT245" s="210"/>
      <c r="AU245" s="210"/>
      <c r="AV245" s="210"/>
      <c r="AW245" s="210"/>
      <c r="AX245" s="210"/>
      <c r="AY245" s="210"/>
      <c r="AZ245" s="210"/>
      <c r="BA245" s="210"/>
      <c r="BB245" s="210"/>
      <c r="BC245" s="210"/>
      <c r="BD245" s="210"/>
      <c r="BE245" s="210"/>
      <c r="BF245" s="210"/>
      <c r="BG245" s="210"/>
      <c r="BH245" s="210"/>
    </row>
    <row r="246" spans="1:60" outlineLevel="3" x14ac:dyDescent="0.2">
      <c r="A246" s="217"/>
      <c r="B246" s="218"/>
      <c r="C246" s="249" t="s">
        <v>1155</v>
      </c>
      <c r="D246" s="226"/>
      <c r="E246" s="227">
        <v>3.25</v>
      </c>
      <c r="F246" s="221"/>
      <c r="G246" s="221"/>
      <c r="H246" s="221"/>
      <c r="I246" s="221"/>
      <c r="J246" s="221"/>
      <c r="K246" s="221"/>
      <c r="L246" s="221"/>
      <c r="M246" s="221"/>
      <c r="N246" s="220"/>
      <c r="O246" s="220"/>
      <c r="P246" s="220"/>
      <c r="Q246" s="220"/>
      <c r="R246" s="221"/>
      <c r="S246" s="221"/>
      <c r="T246" s="221"/>
      <c r="U246" s="221"/>
      <c r="V246" s="221"/>
      <c r="W246" s="221"/>
      <c r="X246" s="221"/>
      <c r="Y246" s="221"/>
      <c r="Z246" s="210"/>
      <c r="AA246" s="210"/>
      <c r="AB246" s="210"/>
      <c r="AC246" s="210"/>
      <c r="AD246" s="210"/>
      <c r="AE246" s="210"/>
      <c r="AF246" s="210"/>
      <c r="AG246" s="210" t="s">
        <v>222</v>
      </c>
      <c r="AH246" s="210">
        <v>0</v>
      </c>
      <c r="AI246" s="210"/>
      <c r="AJ246" s="210"/>
      <c r="AK246" s="210"/>
      <c r="AL246" s="210"/>
      <c r="AM246" s="210"/>
      <c r="AN246" s="210"/>
      <c r="AO246" s="210"/>
      <c r="AP246" s="210"/>
      <c r="AQ246" s="210"/>
      <c r="AR246" s="210"/>
      <c r="AS246" s="210"/>
      <c r="AT246" s="210"/>
      <c r="AU246" s="210"/>
      <c r="AV246" s="210"/>
      <c r="AW246" s="210"/>
      <c r="AX246" s="210"/>
      <c r="AY246" s="210"/>
      <c r="AZ246" s="210"/>
      <c r="BA246" s="210"/>
      <c r="BB246" s="210"/>
      <c r="BC246" s="210"/>
      <c r="BD246" s="210"/>
      <c r="BE246" s="210"/>
      <c r="BF246" s="210"/>
      <c r="BG246" s="210"/>
      <c r="BH246" s="210"/>
    </row>
    <row r="247" spans="1:60" outlineLevel="1" x14ac:dyDescent="0.2">
      <c r="A247" s="236">
        <v>77</v>
      </c>
      <c r="B247" s="237" t="s">
        <v>369</v>
      </c>
      <c r="C247" s="247" t="s">
        <v>370</v>
      </c>
      <c r="D247" s="238" t="s">
        <v>325</v>
      </c>
      <c r="E247" s="239">
        <v>1</v>
      </c>
      <c r="F247" s="240"/>
      <c r="G247" s="241">
        <f>ROUND(E247*F247,2)</f>
        <v>0</v>
      </c>
      <c r="H247" s="240"/>
      <c r="I247" s="241">
        <f>ROUND(E247*H247,2)</f>
        <v>0</v>
      </c>
      <c r="J247" s="240"/>
      <c r="K247" s="241">
        <f>ROUND(E247*J247,2)</f>
        <v>0</v>
      </c>
      <c r="L247" s="241">
        <v>21</v>
      </c>
      <c r="M247" s="241">
        <f>G247*(1+L247/100)</f>
        <v>0</v>
      </c>
      <c r="N247" s="239">
        <v>0</v>
      </c>
      <c r="O247" s="239">
        <f>ROUND(E247*N247,2)</f>
        <v>0</v>
      </c>
      <c r="P247" s="239">
        <v>0</v>
      </c>
      <c r="Q247" s="239">
        <f>ROUND(E247*P247,2)</f>
        <v>0</v>
      </c>
      <c r="R247" s="241"/>
      <c r="S247" s="241" t="s">
        <v>238</v>
      </c>
      <c r="T247" s="242" t="s">
        <v>216</v>
      </c>
      <c r="U247" s="221">
        <v>0</v>
      </c>
      <c r="V247" s="221">
        <f>ROUND(E247*U247,2)</f>
        <v>0</v>
      </c>
      <c r="W247" s="221"/>
      <c r="X247" s="221" t="s">
        <v>217</v>
      </c>
      <c r="Y247" s="221" t="s">
        <v>218</v>
      </c>
      <c r="Z247" s="210"/>
      <c r="AA247" s="210"/>
      <c r="AB247" s="210"/>
      <c r="AC247" s="210"/>
      <c r="AD247" s="210"/>
      <c r="AE247" s="210"/>
      <c r="AF247" s="210"/>
      <c r="AG247" s="210" t="s">
        <v>234</v>
      </c>
      <c r="AH247" s="210"/>
      <c r="AI247" s="210"/>
      <c r="AJ247" s="210"/>
      <c r="AK247" s="210"/>
      <c r="AL247" s="210"/>
      <c r="AM247" s="210"/>
      <c r="AN247" s="210"/>
      <c r="AO247" s="210"/>
      <c r="AP247" s="210"/>
      <c r="AQ247" s="210"/>
      <c r="AR247" s="210"/>
      <c r="AS247" s="210"/>
      <c r="AT247" s="210"/>
      <c r="AU247" s="210"/>
      <c r="AV247" s="210"/>
      <c r="AW247" s="210"/>
      <c r="AX247" s="210"/>
      <c r="AY247" s="210"/>
      <c r="AZ247" s="210"/>
      <c r="BA247" s="210"/>
      <c r="BB247" s="210"/>
      <c r="BC247" s="210"/>
      <c r="BD247" s="210"/>
      <c r="BE247" s="210"/>
      <c r="BF247" s="210"/>
      <c r="BG247" s="210"/>
      <c r="BH247" s="210"/>
    </row>
    <row r="248" spans="1:60" outlineLevel="2" x14ac:dyDescent="0.2">
      <c r="A248" s="217"/>
      <c r="B248" s="218"/>
      <c r="C248" s="249" t="s">
        <v>97</v>
      </c>
      <c r="D248" s="226"/>
      <c r="E248" s="227">
        <v>1</v>
      </c>
      <c r="F248" s="221"/>
      <c r="G248" s="221"/>
      <c r="H248" s="221"/>
      <c r="I248" s="221"/>
      <c r="J248" s="221"/>
      <c r="K248" s="221"/>
      <c r="L248" s="221"/>
      <c r="M248" s="221"/>
      <c r="N248" s="220"/>
      <c r="O248" s="220"/>
      <c r="P248" s="220"/>
      <c r="Q248" s="220"/>
      <c r="R248" s="221"/>
      <c r="S248" s="221"/>
      <c r="T248" s="221"/>
      <c r="U248" s="221"/>
      <c r="V248" s="221"/>
      <c r="W248" s="221"/>
      <c r="X248" s="221"/>
      <c r="Y248" s="221"/>
      <c r="Z248" s="210"/>
      <c r="AA248" s="210"/>
      <c r="AB248" s="210"/>
      <c r="AC248" s="210"/>
      <c r="AD248" s="210"/>
      <c r="AE248" s="210"/>
      <c r="AF248" s="210"/>
      <c r="AG248" s="210" t="s">
        <v>222</v>
      </c>
      <c r="AH248" s="210">
        <v>0</v>
      </c>
      <c r="AI248" s="210"/>
      <c r="AJ248" s="210"/>
      <c r="AK248" s="210"/>
      <c r="AL248" s="210"/>
      <c r="AM248" s="210"/>
      <c r="AN248" s="210"/>
      <c r="AO248" s="210"/>
      <c r="AP248" s="210"/>
      <c r="AQ248" s="210"/>
      <c r="AR248" s="210"/>
      <c r="AS248" s="210"/>
      <c r="AT248" s="210"/>
      <c r="AU248" s="210"/>
      <c r="AV248" s="210"/>
      <c r="AW248" s="210"/>
      <c r="AX248" s="210"/>
      <c r="AY248" s="210"/>
      <c r="AZ248" s="210"/>
      <c r="BA248" s="210"/>
      <c r="BB248" s="210"/>
      <c r="BC248" s="210"/>
      <c r="BD248" s="210"/>
      <c r="BE248" s="210"/>
      <c r="BF248" s="210"/>
      <c r="BG248" s="210"/>
      <c r="BH248" s="210"/>
    </row>
    <row r="249" spans="1:60" outlineLevel="1" x14ac:dyDescent="0.2">
      <c r="A249" s="236">
        <v>78</v>
      </c>
      <c r="B249" s="237" t="s">
        <v>371</v>
      </c>
      <c r="C249" s="247" t="s">
        <v>372</v>
      </c>
      <c r="D249" s="238" t="s">
        <v>297</v>
      </c>
      <c r="E249" s="239">
        <v>1.845</v>
      </c>
      <c r="F249" s="240"/>
      <c r="G249" s="241">
        <f>ROUND(E249*F249,2)</f>
        <v>0</v>
      </c>
      <c r="H249" s="240"/>
      <c r="I249" s="241">
        <f>ROUND(E249*H249,2)</f>
        <v>0</v>
      </c>
      <c r="J249" s="240"/>
      <c r="K249" s="241">
        <f>ROUND(E249*J249,2)</f>
        <v>0</v>
      </c>
      <c r="L249" s="241">
        <v>21</v>
      </c>
      <c r="M249" s="241">
        <f>G249*(1+L249/100)</f>
        <v>0</v>
      </c>
      <c r="N249" s="239">
        <v>1.17E-3</v>
      </c>
      <c r="O249" s="239">
        <f>ROUND(E249*N249,2)</f>
        <v>0</v>
      </c>
      <c r="P249" s="239">
        <v>7.5999999999999998E-2</v>
      </c>
      <c r="Q249" s="239">
        <f>ROUND(E249*P249,2)</f>
        <v>0.14000000000000001</v>
      </c>
      <c r="R249" s="241"/>
      <c r="S249" s="241" t="s">
        <v>238</v>
      </c>
      <c r="T249" s="242" t="s">
        <v>216</v>
      </c>
      <c r="U249" s="221">
        <v>0</v>
      </c>
      <c r="V249" s="221">
        <f>ROUND(E249*U249,2)</f>
        <v>0</v>
      </c>
      <c r="W249" s="221"/>
      <c r="X249" s="221" t="s">
        <v>217</v>
      </c>
      <c r="Y249" s="221" t="s">
        <v>218</v>
      </c>
      <c r="Z249" s="210"/>
      <c r="AA249" s="210"/>
      <c r="AB249" s="210"/>
      <c r="AC249" s="210"/>
      <c r="AD249" s="210"/>
      <c r="AE249" s="210"/>
      <c r="AF249" s="210"/>
      <c r="AG249" s="210" t="s">
        <v>234</v>
      </c>
      <c r="AH249" s="210"/>
      <c r="AI249" s="210"/>
      <c r="AJ249" s="210"/>
      <c r="AK249" s="210"/>
      <c r="AL249" s="210"/>
      <c r="AM249" s="210"/>
      <c r="AN249" s="210"/>
      <c r="AO249" s="210"/>
      <c r="AP249" s="210"/>
      <c r="AQ249" s="210"/>
      <c r="AR249" s="210"/>
      <c r="AS249" s="210"/>
      <c r="AT249" s="210"/>
      <c r="AU249" s="210"/>
      <c r="AV249" s="210"/>
      <c r="AW249" s="210"/>
      <c r="AX249" s="210"/>
      <c r="AY249" s="210"/>
      <c r="AZ249" s="210"/>
      <c r="BA249" s="210"/>
      <c r="BB249" s="210"/>
      <c r="BC249" s="210"/>
      <c r="BD249" s="210"/>
      <c r="BE249" s="210"/>
      <c r="BF249" s="210"/>
      <c r="BG249" s="210"/>
      <c r="BH249" s="210"/>
    </row>
    <row r="250" spans="1:60" outlineLevel="2" x14ac:dyDescent="0.2">
      <c r="A250" s="217"/>
      <c r="B250" s="218"/>
      <c r="C250" s="249" t="s">
        <v>1156</v>
      </c>
      <c r="D250" s="226"/>
      <c r="E250" s="227">
        <v>1.85</v>
      </c>
      <c r="F250" s="221"/>
      <c r="G250" s="221"/>
      <c r="H250" s="221"/>
      <c r="I250" s="221"/>
      <c r="J250" s="221"/>
      <c r="K250" s="221"/>
      <c r="L250" s="221"/>
      <c r="M250" s="221"/>
      <c r="N250" s="220"/>
      <c r="O250" s="220"/>
      <c r="P250" s="220"/>
      <c r="Q250" s="220"/>
      <c r="R250" s="221"/>
      <c r="S250" s="221"/>
      <c r="T250" s="221"/>
      <c r="U250" s="221"/>
      <c r="V250" s="221"/>
      <c r="W250" s="221"/>
      <c r="X250" s="221"/>
      <c r="Y250" s="221"/>
      <c r="Z250" s="210"/>
      <c r="AA250" s="210"/>
      <c r="AB250" s="210"/>
      <c r="AC250" s="210"/>
      <c r="AD250" s="210"/>
      <c r="AE250" s="210"/>
      <c r="AF250" s="210"/>
      <c r="AG250" s="210" t="s">
        <v>222</v>
      </c>
      <c r="AH250" s="210">
        <v>0</v>
      </c>
      <c r="AI250" s="210"/>
      <c r="AJ250" s="210"/>
      <c r="AK250" s="210"/>
      <c r="AL250" s="210"/>
      <c r="AM250" s="210"/>
      <c r="AN250" s="210"/>
      <c r="AO250" s="210"/>
      <c r="AP250" s="210"/>
      <c r="AQ250" s="210"/>
      <c r="AR250" s="210"/>
      <c r="AS250" s="210"/>
      <c r="AT250" s="210"/>
      <c r="AU250" s="210"/>
      <c r="AV250" s="210"/>
      <c r="AW250" s="210"/>
      <c r="AX250" s="210"/>
      <c r="AY250" s="210"/>
      <c r="AZ250" s="210"/>
      <c r="BA250" s="210"/>
      <c r="BB250" s="210"/>
      <c r="BC250" s="210"/>
      <c r="BD250" s="210"/>
      <c r="BE250" s="210"/>
      <c r="BF250" s="210"/>
      <c r="BG250" s="210"/>
      <c r="BH250" s="210"/>
    </row>
    <row r="251" spans="1:60" x14ac:dyDescent="0.2">
      <c r="A251" s="229" t="s">
        <v>210</v>
      </c>
      <c r="B251" s="230" t="s">
        <v>126</v>
      </c>
      <c r="C251" s="246" t="s">
        <v>127</v>
      </c>
      <c r="D251" s="231"/>
      <c r="E251" s="232"/>
      <c r="F251" s="233"/>
      <c r="G251" s="233">
        <f>SUMIF(AG252:AG271,"&lt;&gt;NOR",G252:G271)</f>
        <v>0</v>
      </c>
      <c r="H251" s="233"/>
      <c r="I251" s="233">
        <f>SUM(I252:I271)</f>
        <v>0</v>
      </c>
      <c r="J251" s="233"/>
      <c r="K251" s="233">
        <f>SUM(K252:K271)</f>
        <v>0</v>
      </c>
      <c r="L251" s="233"/>
      <c r="M251" s="233">
        <f>SUM(M252:M271)</f>
        <v>0</v>
      </c>
      <c r="N251" s="232"/>
      <c r="O251" s="232">
        <f>SUM(O252:O271)</f>
        <v>0</v>
      </c>
      <c r="P251" s="232"/>
      <c r="Q251" s="232">
        <f>SUM(Q252:Q271)</f>
        <v>5.8000000000000007</v>
      </c>
      <c r="R251" s="233"/>
      <c r="S251" s="233"/>
      <c r="T251" s="234"/>
      <c r="U251" s="228"/>
      <c r="V251" s="228">
        <f>SUM(V252:V271)</f>
        <v>0</v>
      </c>
      <c r="W251" s="228"/>
      <c r="X251" s="228"/>
      <c r="Y251" s="228"/>
      <c r="AG251" t="s">
        <v>211</v>
      </c>
    </row>
    <row r="252" spans="1:60" outlineLevel="1" x14ac:dyDescent="0.2">
      <c r="A252" s="236">
        <v>79</v>
      </c>
      <c r="B252" s="237" t="s">
        <v>1157</v>
      </c>
      <c r="C252" s="247" t="s">
        <v>1158</v>
      </c>
      <c r="D252" s="238" t="s">
        <v>351</v>
      </c>
      <c r="E252" s="239">
        <v>4.8</v>
      </c>
      <c r="F252" s="240"/>
      <c r="G252" s="241">
        <f>ROUND(E252*F252,2)</f>
        <v>0</v>
      </c>
      <c r="H252" s="240"/>
      <c r="I252" s="241">
        <f>ROUND(E252*H252,2)</f>
        <v>0</v>
      </c>
      <c r="J252" s="240"/>
      <c r="K252" s="241">
        <f>ROUND(E252*J252,2)</f>
        <v>0</v>
      </c>
      <c r="L252" s="241">
        <v>21</v>
      </c>
      <c r="M252" s="241">
        <f>G252*(1+L252/100)</f>
        <v>0</v>
      </c>
      <c r="N252" s="239">
        <v>0</v>
      </c>
      <c r="O252" s="239">
        <f>ROUND(E252*N252,2)</f>
        <v>0</v>
      </c>
      <c r="P252" s="239">
        <v>6.4000000000000005E-4</v>
      </c>
      <c r="Q252" s="239">
        <f>ROUND(E252*P252,2)</f>
        <v>0</v>
      </c>
      <c r="R252" s="241"/>
      <c r="S252" s="241" t="s">
        <v>238</v>
      </c>
      <c r="T252" s="242" t="s">
        <v>216</v>
      </c>
      <c r="U252" s="221">
        <v>0</v>
      </c>
      <c r="V252" s="221">
        <f>ROUND(E252*U252,2)</f>
        <v>0</v>
      </c>
      <c r="W252" s="221"/>
      <c r="X252" s="221" t="s">
        <v>217</v>
      </c>
      <c r="Y252" s="221" t="s">
        <v>218</v>
      </c>
      <c r="Z252" s="210"/>
      <c r="AA252" s="210"/>
      <c r="AB252" s="210"/>
      <c r="AC252" s="210"/>
      <c r="AD252" s="210"/>
      <c r="AE252" s="210"/>
      <c r="AF252" s="210"/>
      <c r="AG252" s="210" t="s">
        <v>234</v>
      </c>
      <c r="AH252" s="210"/>
      <c r="AI252" s="210"/>
      <c r="AJ252" s="210"/>
      <c r="AK252" s="210"/>
      <c r="AL252" s="210"/>
      <c r="AM252" s="210"/>
      <c r="AN252" s="210"/>
      <c r="AO252" s="210"/>
      <c r="AP252" s="210"/>
      <c r="AQ252" s="210"/>
      <c r="AR252" s="210"/>
      <c r="AS252" s="210"/>
      <c r="AT252" s="210"/>
      <c r="AU252" s="210"/>
      <c r="AV252" s="210"/>
      <c r="AW252" s="210"/>
      <c r="AX252" s="210"/>
      <c r="AY252" s="210"/>
      <c r="AZ252" s="210"/>
      <c r="BA252" s="210"/>
      <c r="BB252" s="210"/>
      <c r="BC252" s="210"/>
      <c r="BD252" s="210"/>
      <c r="BE252" s="210"/>
      <c r="BF252" s="210"/>
      <c r="BG252" s="210"/>
      <c r="BH252" s="210"/>
    </row>
    <row r="253" spans="1:60" outlineLevel="2" x14ac:dyDescent="0.2">
      <c r="A253" s="217"/>
      <c r="B253" s="218"/>
      <c r="C253" s="249" t="s">
        <v>1159</v>
      </c>
      <c r="D253" s="226"/>
      <c r="E253" s="227">
        <v>4.8</v>
      </c>
      <c r="F253" s="221"/>
      <c r="G253" s="221"/>
      <c r="H253" s="221"/>
      <c r="I253" s="221"/>
      <c r="J253" s="221"/>
      <c r="K253" s="221"/>
      <c r="L253" s="221"/>
      <c r="M253" s="221"/>
      <c r="N253" s="220"/>
      <c r="O253" s="220"/>
      <c r="P253" s="220"/>
      <c r="Q253" s="220"/>
      <c r="R253" s="221"/>
      <c r="S253" s="221"/>
      <c r="T253" s="221"/>
      <c r="U253" s="221"/>
      <c r="V253" s="221"/>
      <c r="W253" s="221"/>
      <c r="X253" s="221"/>
      <c r="Y253" s="221"/>
      <c r="Z253" s="210"/>
      <c r="AA253" s="210"/>
      <c r="AB253" s="210"/>
      <c r="AC253" s="210"/>
      <c r="AD253" s="210"/>
      <c r="AE253" s="210"/>
      <c r="AF253" s="210"/>
      <c r="AG253" s="210" t="s">
        <v>222</v>
      </c>
      <c r="AH253" s="210">
        <v>0</v>
      </c>
      <c r="AI253" s="210"/>
      <c r="AJ253" s="210"/>
      <c r="AK253" s="210"/>
      <c r="AL253" s="210"/>
      <c r="AM253" s="210"/>
      <c r="AN253" s="210"/>
      <c r="AO253" s="210"/>
      <c r="AP253" s="210"/>
      <c r="AQ253" s="210"/>
      <c r="AR253" s="210"/>
      <c r="AS253" s="210"/>
      <c r="AT253" s="210"/>
      <c r="AU253" s="210"/>
      <c r="AV253" s="210"/>
      <c r="AW253" s="210"/>
      <c r="AX253" s="210"/>
      <c r="AY253" s="210"/>
      <c r="AZ253" s="210"/>
      <c r="BA253" s="210"/>
      <c r="BB253" s="210"/>
      <c r="BC253" s="210"/>
      <c r="BD253" s="210"/>
      <c r="BE253" s="210"/>
      <c r="BF253" s="210"/>
      <c r="BG253" s="210"/>
      <c r="BH253" s="210"/>
    </row>
    <row r="254" spans="1:60" outlineLevel="1" x14ac:dyDescent="0.2">
      <c r="A254" s="236">
        <v>80</v>
      </c>
      <c r="B254" s="237" t="s">
        <v>1160</v>
      </c>
      <c r="C254" s="247" t="s">
        <v>1161</v>
      </c>
      <c r="D254" s="238" t="s">
        <v>351</v>
      </c>
      <c r="E254" s="239">
        <v>11.35</v>
      </c>
      <c r="F254" s="240"/>
      <c r="G254" s="241">
        <f>ROUND(E254*F254,2)</f>
        <v>0</v>
      </c>
      <c r="H254" s="240"/>
      <c r="I254" s="241">
        <f>ROUND(E254*H254,2)</f>
        <v>0</v>
      </c>
      <c r="J254" s="240"/>
      <c r="K254" s="241">
        <f>ROUND(E254*J254,2)</f>
        <v>0</v>
      </c>
      <c r="L254" s="241">
        <v>21</v>
      </c>
      <c r="M254" s="241">
        <f>G254*(1+L254/100)</f>
        <v>0</v>
      </c>
      <c r="N254" s="239">
        <v>0</v>
      </c>
      <c r="O254" s="239">
        <f>ROUND(E254*N254,2)</f>
        <v>0</v>
      </c>
      <c r="P254" s="239">
        <v>4.6000000000000001E-4</v>
      </c>
      <c r="Q254" s="239">
        <f>ROUND(E254*P254,2)</f>
        <v>0.01</v>
      </c>
      <c r="R254" s="241"/>
      <c r="S254" s="241" t="s">
        <v>238</v>
      </c>
      <c r="T254" s="242" t="s">
        <v>216</v>
      </c>
      <c r="U254" s="221">
        <v>0</v>
      </c>
      <c r="V254" s="221">
        <f>ROUND(E254*U254,2)</f>
        <v>0</v>
      </c>
      <c r="W254" s="221"/>
      <c r="X254" s="221" t="s">
        <v>217</v>
      </c>
      <c r="Y254" s="221" t="s">
        <v>218</v>
      </c>
      <c r="Z254" s="210"/>
      <c r="AA254" s="210"/>
      <c r="AB254" s="210"/>
      <c r="AC254" s="210"/>
      <c r="AD254" s="210"/>
      <c r="AE254" s="210"/>
      <c r="AF254" s="210"/>
      <c r="AG254" s="210" t="s">
        <v>234</v>
      </c>
      <c r="AH254" s="210"/>
      <c r="AI254" s="210"/>
      <c r="AJ254" s="210"/>
      <c r="AK254" s="210"/>
      <c r="AL254" s="210"/>
      <c r="AM254" s="210"/>
      <c r="AN254" s="210"/>
      <c r="AO254" s="210"/>
      <c r="AP254" s="210"/>
      <c r="AQ254" s="210"/>
      <c r="AR254" s="210"/>
      <c r="AS254" s="210"/>
      <c r="AT254" s="210"/>
      <c r="AU254" s="210"/>
      <c r="AV254" s="210"/>
      <c r="AW254" s="210"/>
      <c r="AX254" s="210"/>
      <c r="AY254" s="210"/>
      <c r="AZ254" s="210"/>
      <c r="BA254" s="210"/>
      <c r="BB254" s="210"/>
      <c r="BC254" s="210"/>
      <c r="BD254" s="210"/>
      <c r="BE254" s="210"/>
      <c r="BF254" s="210"/>
      <c r="BG254" s="210"/>
      <c r="BH254" s="210"/>
    </row>
    <row r="255" spans="1:60" outlineLevel="2" x14ac:dyDescent="0.2">
      <c r="A255" s="217"/>
      <c r="B255" s="218"/>
      <c r="C255" s="249" t="s">
        <v>1162</v>
      </c>
      <c r="D255" s="226"/>
      <c r="E255" s="227">
        <v>11.35</v>
      </c>
      <c r="F255" s="221"/>
      <c r="G255" s="221"/>
      <c r="H255" s="221"/>
      <c r="I255" s="221"/>
      <c r="J255" s="221"/>
      <c r="K255" s="221"/>
      <c r="L255" s="221"/>
      <c r="M255" s="221"/>
      <c r="N255" s="220"/>
      <c r="O255" s="220"/>
      <c r="P255" s="220"/>
      <c r="Q255" s="220"/>
      <c r="R255" s="221"/>
      <c r="S255" s="221"/>
      <c r="T255" s="221"/>
      <c r="U255" s="221"/>
      <c r="V255" s="221"/>
      <c r="W255" s="221"/>
      <c r="X255" s="221"/>
      <c r="Y255" s="221"/>
      <c r="Z255" s="210"/>
      <c r="AA255" s="210"/>
      <c r="AB255" s="210"/>
      <c r="AC255" s="210"/>
      <c r="AD255" s="210"/>
      <c r="AE255" s="210"/>
      <c r="AF255" s="210"/>
      <c r="AG255" s="210" t="s">
        <v>222</v>
      </c>
      <c r="AH255" s="210">
        <v>0</v>
      </c>
      <c r="AI255" s="210"/>
      <c r="AJ255" s="210"/>
      <c r="AK255" s="210"/>
      <c r="AL255" s="210"/>
      <c r="AM255" s="210"/>
      <c r="AN255" s="210"/>
      <c r="AO255" s="210"/>
      <c r="AP255" s="210"/>
      <c r="AQ255" s="210"/>
      <c r="AR255" s="210"/>
      <c r="AS255" s="210"/>
      <c r="AT255" s="210"/>
      <c r="AU255" s="210"/>
      <c r="AV255" s="210"/>
      <c r="AW255" s="210"/>
      <c r="AX255" s="210"/>
      <c r="AY255" s="210"/>
      <c r="AZ255" s="210"/>
      <c r="BA255" s="210"/>
      <c r="BB255" s="210"/>
      <c r="BC255" s="210"/>
      <c r="BD255" s="210"/>
      <c r="BE255" s="210"/>
      <c r="BF255" s="210"/>
      <c r="BG255" s="210"/>
      <c r="BH255" s="210"/>
    </row>
    <row r="256" spans="1:60" outlineLevel="1" x14ac:dyDescent="0.2">
      <c r="A256" s="236">
        <v>81</v>
      </c>
      <c r="B256" s="237" t="s">
        <v>1163</v>
      </c>
      <c r="C256" s="247" t="s">
        <v>1164</v>
      </c>
      <c r="D256" s="238" t="s">
        <v>351</v>
      </c>
      <c r="E256" s="239">
        <v>11.35</v>
      </c>
      <c r="F256" s="240"/>
      <c r="G256" s="241">
        <f>ROUND(E256*F256,2)</f>
        <v>0</v>
      </c>
      <c r="H256" s="240"/>
      <c r="I256" s="241">
        <f>ROUND(E256*H256,2)</f>
        <v>0</v>
      </c>
      <c r="J256" s="240"/>
      <c r="K256" s="241">
        <f>ROUND(E256*J256,2)</f>
        <v>0</v>
      </c>
      <c r="L256" s="241">
        <v>21</v>
      </c>
      <c r="M256" s="241">
        <f>G256*(1+L256/100)</f>
        <v>0</v>
      </c>
      <c r="N256" s="239">
        <v>0</v>
      </c>
      <c r="O256" s="239">
        <f>ROUND(E256*N256,2)</f>
        <v>0</v>
      </c>
      <c r="P256" s="239">
        <v>4.6000000000000001E-4</v>
      </c>
      <c r="Q256" s="239">
        <f>ROUND(E256*P256,2)</f>
        <v>0.01</v>
      </c>
      <c r="R256" s="241"/>
      <c r="S256" s="241" t="s">
        <v>238</v>
      </c>
      <c r="T256" s="242" t="s">
        <v>216</v>
      </c>
      <c r="U256" s="221">
        <v>0</v>
      </c>
      <c r="V256" s="221">
        <f>ROUND(E256*U256,2)</f>
        <v>0</v>
      </c>
      <c r="W256" s="221"/>
      <c r="X256" s="221" t="s">
        <v>217</v>
      </c>
      <c r="Y256" s="221" t="s">
        <v>218</v>
      </c>
      <c r="Z256" s="210"/>
      <c r="AA256" s="210"/>
      <c r="AB256" s="210"/>
      <c r="AC256" s="210"/>
      <c r="AD256" s="210"/>
      <c r="AE256" s="210"/>
      <c r="AF256" s="210"/>
      <c r="AG256" s="210" t="s">
        <v>234</v>
      </c>
      <c r="AH256" s="210"/>
      <c r="AI256" s="210"/>
      <c r="AJ256" s="210"/>
      <c r="AK256" s="210"/>
      <c r="AL256" s="210"/>
      <c r="AM256" s="210"/>
      <c r="AN256" s="210"/>
      <c r="AO256" s="210"/>
      <c r="AP256" s="210"/>
      <c r="AQ256" s="210"/>
      <c r="AR256" s="210"/>
      <c r="AS256" s="210"/>
      <c r="AT256" s="210"/>
      <c r="AU256" s="210"/>
      <c r="AV256" s="210"/>
      <c r="AW256" s="210"/>
      <c r="AX256" s="210"/>
      <c r="AY256" s="210"/>
      <c r="AZ256" s="210"/>
      <c r="BA256" s="210"/>
      <c r="BB256" s="210"/>
      <c r="BC256" s="210"/>
      <c r="BD256" s="210"/>
      <c r="BE256" s="210"/>
      <c r="BF256" s="210"/>
      <c r="BG256" s="210"/>
      <c r="BH256" s="210"/>
    </row>
    <row r="257" spans="1:60" outlineLevel="2" x14ac:dyDescent="0.2">
      <c r="A257" s="217"/>
      <c r="B257" s="218"/>
      <c r="C257" s="249" t="s">
        <v>1162</v>
      </c>
      <c r="D257" s="226"/>
      <c r="E257" s="227">
        <v>11.35</v>
      </c>
      <c r="F257" s="221"/>
      <c r="G257" s="221"/>
      <c r="H257" s="221"/>
      <c r="I257" s="221"/>
      <c r="J257" s="221"/>
      <c r="K257" s="221"/>
      <c r="L257" s="221"/>
      <c r="M257" s="221"/>
      <c r="N257" s="220"/>
      <c r="O257" s="220"/>
      <c r="P257" s="220"/>
      <c r="Q257" s="220"/>
      <c r="R257" s="221"/>
      <c r="S257" s="221"/>
      <c r="T257" s="221"/>
      <c r="U257" s="221"/>
      <c r="V257" s="221"/>
      <c r="W257" s="221"/>
      <c r="X257" s="221"/>
      <c r="Y257" s="221"/>
      <c r="Z257" s="210"/>
      <c r="AA257" s="210"/>
      <c r="AB257" s="210"/>
      <c r="AC257" s="210"/>
      <c r="AD257" s="210"/>
      <c r="AE257" s="210"/>
      <c r="AF257" s="210"/>
      <c r="AG257" s="210" t="s">
        <v>222</v>
      </c>
      <c r="AH257" s="210">
        <v>0</v>
      </c>
      <c r="AI257" s="210"/>
      <c r="AJ257" s="210"/>
      <c r="AK257" s="210"/>
      <c r="AL257" s="210"/>
      <c r="AM257" s="210"/>
      <c r="AN257" s="210"/>
      <c r="AO257" s="210"/>
      <c r="AP257" s="210"/>
      <c r="AQ257" s="210"/>
      <c r="AR257" s="210"/>
      <c r="AS257" s="210"/>
      <c r="AT257" s="210"/>
      <c r="AU257" s="210"/>
      <c r="AV257" s="210"/>
      <c r="AW257" s="210"/>
      <c r="AX257" s="210"/>
      <c r="AY257" s="210"/>
      <c r="AZ257" s="210"/>
      <c r="BA257" s="210"/>
      <c r="BB257" s="210"/>
      <c r="BC257" s="210"/>
      <c r="BD257" s="210"/>
      <c r="BE257" s="210"/>
      <c r="BF257" s="210"/>
      <c r="BG257" s="210"/>
      <c r="BH257" s="210"/>
    </row>
    <row r="258" spans="1:60" outlineLevel="1" x14ac:dyDescent="0.2">
      <c r="A258" s="236">
        <v>82</v>
      </c>
      <c r="B258" s="237" t="s">
        <v>1165</v>
      </c>
      <c r="C258" s="247" t="s">
        <v>1166</v>
      </c>
      <c r="D258" s="238" t="s">
        <v>351</v>
      </c>
      <c r="E258" s="239">
        <v>21.8</v>
      </c>
      <c r="F258" s="240"/>
      <c r="G258" s="241">
        <f>ROUND(E258*F258,2)</f>
        <v>0</v>
      </c>
      <c r="H258" s="240"/>
      <c r="I258" s="241">
        <f>ROUND(E258*H258,2)</f>
        <v>0</v>
      </c>
      <c r="J258" s="240"/>
      <c r="K258" s="241">
        <f>ROUND(E258*J258,2)</f>
        <v>0</v>
      </c>
      <c r="L258" s="241">
        <v>21</v>
      </c>
      <c r="M258" s="241">
        <f>G258*(1+L258/100)</f>
        <v>0</v>
      </c>
      <c r="N258" s="239">
        <v>0</v>
      </c>
      <c r="O258" s="239">
        <f>ROUND(E258*N258,2)</f>
        <v>0</v>
      </c>
      <c r="P258" s="239">
        <v>4.6000000000000001E-4</v>
      </c>
      <c r="Q258" s="239">
        <f>ROUND(E258*P258,2)</f>
        <v>0.01</v>
      </c>
      <c r="R258" s="241"/>
      <c r="S258" s="241" t="s">
        <v>238</v>
      </c>
      <c r="T258" s="242" t="s">
        <v>216</v>
      </c>
      <c r="U258" s="221">
        <v>0</v>
      </c>
      <c r="V258" s="221">
        <f>ROUND(E258*U258,2)</f>
        <v>0</v>
      </c>
      <c r="W258" s="221"/>
      <c r="X258" s="221" t="s">
        <v>217</v>
      </c>
      <c r="Y258" s="221" t="s">
        <v>218</v>
      </c>
      <c r="Z258" s="210"/>
      <c r="AA258" s="210"/>
      <c r="AB258" s="210"/>
      <c r="AC258" s="210"/>
      <c r="AD258" s="210"/>
      <c r="AE258" s="210"/>
      <c r="AF258" s="210"/>
      <c r="AG258" s="210" t="s">
        <v>234</v>
      </c>
      <c r="AH258" s="210"/>
      <c r="AI258" s="210"/>
      <c r="AJ258" s="210"/>
      <c r="AK258" s="210"/>
      <c r="AL258" s="210"/>
      <c r="AM258" s="210"/>
      <c r="AN258" s="210"/>
      <c r="AO258" s="210"/>
      <c r="AP258" s="210"/>
      <c r="AQ258" s="210"/>
      <c r="AR258" s="210"/>
      <c r="AS258" s="210"/>
      <c r="AT258" s="210"/>
      <c r="AU258" s="210"/>
      <c r="AV258" s="210"/>
      <c r="AW258" s="210"/>
      <c r="AX258" s="210"/>
      <c r="AY258" s="210"/>
      <c r="AZ258" s="210"/>
      <c r="BA258" s="210"/>
      <c r="BB258" s="210"/>
      <c r="BC258" s="210"/>
      <c r="BD258" s="210"/>
      <c r="BE258" s="210"/>
      <c r="BF258" s="210"/>
      <c r="BG258" s="210"/>
      <c r="BH258" s="210"/>
    </row>
    <row r="259" spans="1:60" outlineLevel="2" x14ac:dyDescent="0.2">
      <c r="A259" s="217"/>
      <c r="B259" s="218"/>
      <c r="C259" s="249" t="s">
        <v>1167</v>
      </c>
      <c r="D259" s="226"/>
      <c r="E259" s="227">
        <v>21.8</v>
      </c>
      <c r="F259" s="221"/>
      <c r="G259" s="221"/>
      <c r="H259" s="221"/>
      <c r="I259" s="221"/>
      <c r="J259" s="221"/>
      <c r="K259" s="221"/>
      <c r="L259" s="221"/>
      <c r="M259" s="221"/>
      <c r="N259" s="220"/>
      <c r="O259" s="220"/>
      <c r="P259" s="220"/>
      <c r="Q259" s="220"/>
      <c r="R259" s="221"/>
      <c r="S259" s="221"/>
      <c r="T259" s="221"/>
      <c r="U259" s="221"/>
      <c r="V259" s="221"/>
      <c r="W259" s="221"/>
      <c r="X259" s="221"/>
      <c r="Y259" s="221"/>
      <c r="Z259" s="210"/>
      <c r="AA259" s="210"/>
      <c r="AB259" s="210"/>
      <c r="AC259" s="210"/>
      <c r="AD259" s="210"/>
      <c r="AE259" s="210"/>
      <c r="AF259" s="210"/>
      <c r="AG259" s="210" t="s">
        <v>222</v>
      </c>
      <c r="AH259" s="210">
        <v>0</v>
      </c>
      <c r="AI259" s="210"/>
      <c r="AJ259" s="210"/>
      <c r="AK259" s="210"/>
      <c r="AL259" s="210"/>
      <c r="AM259" s="210"/>
      <c r="AN259" s="210"/>
      <c r="AO259" s="210"/>
      <c r="AP259" s="210"/>
      <c r="AQ259" s="210"/>
      <c r="AR259" s="210"/>
      <c r="AS259" s="210"/>
      <c r="AT259" s="210"/>
      <c r="AU259" s="210"/>
      <c r="AV259" s="210"/>
      <c r="AW259" s="210"/>
      <c r="AX259" s="210"/>
      <c r="AY259" s="210"/>
      <c r="AZ259" s="210"/>
      <c r="BA259" s="210"/>
      <c r="BB259" s="210"/>
      <c r="BC259" s="210"/>
      <c r="BD259" s="210"/>
      <c r="BE259" s="210"/>
      <c r="BF259" s="210"/>
      <c r="BG259" s="210"/>
      <c r="BH259" s="210"/>
    </row>
    <row r="260" spans="1:60" outlineLevel="1" x14ac:dyDescent="0.2">
      <c r="A260" s="236">
        <v>83</v>
      </c>
      <c r="B260" s="237" t="s">
        <v>1168</v>
      </c>
      <c r="C260" s="247" t="s">
        <v>1169</v>
      </c>
      <c r="D260" s="238" t="s">
        <v>310</v>
      </c>
      <c r="E260" s="239">
        <v>1.5</v>
      </c>
      <c r="F260" s="240"/>
      <c r="G260" s="241">
        <f>ROUND(E260*F260,2)</f>
        <v>0</v>
      </c>
      <c r="H260" s="240"/>
      <c r="I260" s="241">
        <f>ROUND(E260*H260,2)</f>
        <v>0</v>
      </c>
      <c r="J260" s="240"/>
      <c r="K260" s="241">
        <f>ROUND(E260*J260,2)</f>
        <v>0</v>
      </c>
      <c r="L260" s="241">
        <v>21</v>
      </c>
      <c r="M260" s="241">
        <f>G260*(1+L260/100)</f>
        <v>0</v>
      </c>
      <c r="N260" s="239">
        <v>1.82E-3</v>
      </c>
      <c r="O260" s="239">
        <f>ROUND(E260*N260,2)</f>
        <v>0</v>
      </c>
      <c r="P260" s="239">
        <v>2.4</v>
      </c>
      <c r="Q260" s="239">
        <f>ROUND(E260*P260,2)</f>
        <v>3.6</v>
      </c>
      <c r="R260" s="241"/>
      <c r="S260" s="241" t="s">
        <v>238</v>
      </c>
      <c r="T260" s="242" t="s">
        <v>216</v>
      </c>
      <c r="U260" s="221">
        <v>0</v>
      </c>
      <c r="V260" s="221">
        <f>ROUND(E260*U260,2)</f>
        <v>0</v>
      </c>
      <c r="W260" s="221"/>
      <c r="X260" s="221" t="s">
        <v>217</v>
      </c>
      <c r="Y260" s="221" t="s">
        <v>218</v>
      </c>
      <c r="Z260" s="210"/>
      <c r="AA260" s="210"/>
      <c r="AB260" s="210"/>
      <c r="AC260" s="210"/>
      <c r="AD260" s="210"/>
      <c r="AE260" s="210"/>
      <c r="AF260" s="210"/>
      <c r="AG260" s="210" t="s">
        <v>234</v>
      </c>
      <c r="AH260" s="210"/>
      <c r="AI260" s="210"/>
      <c r="AJ260" s="210"/>
      <c r="AK260" s="210"/>
      <c r="AL260" s="210"/>
      <c r="AM260" s="210"/>
      <c r="AN260" s="210"/>
      <c r="AO260" s="210"/>
      <c r="AP260" s="210"/>
      <c r="AQ260" s="210"/>
      <c r="AR260" s="210"/>
      <c r="AS260" s="210"/>
      <c r="AT260" s="210"/>
      <c r="AU260" s="210"/>
      <c r="AV260" s="210"/>
      <c r="AW260" s="210"/>
      <c r="AX260" s="210"/>
      <c r="AY260" s="210"/>
      <c r="AZ260" s="210"/>
      <c r="BA260" s="210"/>
      <c r="BB260" s="210"/>
      <c r="BC260" s="210"/>
      <c r="BD260" s="210"/>
      <c r="BE260" s="210"/>
      <c r="BF260" s="210"/>
      <c r="BG260" s="210"/>
      <c r="BH260" s="210"/>
    </row>
    <row r="261" spans="1:60" outlineLevel="2" x14ac:dyDescent="0.2">
      <c r="A261" s="217"/>
      <c r="B261" s="218"/>
      <c r="C261" s="249" t="s">
        <v>1170</v>
      </c>
      <c r="D261" s="226"/>
      <c r="E261" s="227">
        <v>1.5</v>
      </c>
      <c r="F261" s="221"/>
      <c r="G261" s="221"/>
      <c r="H261" s="221"/>
      <c r="I261" s="221"/>
      <c r="J261" s="221"/>
      <c r="K261" s="221"/>
      <c r="L261" s="221"/>
      <c r="M261" s="221"/>
      <c r="N261" s="220"/>
      <c r="O261" s="220"/>
      <c r="P261" s="220"/>
      <c r="Q261" s="220"/>
      <c r="R261" s="221"/>
      <c r="S261" s="221"/>
      <c r="T261" s="221"/>
      <c r="U261" s="221"/>
      <c r="V261" s="221"/>
      <c r="W261" s="221"/>
      <c r="X261" s="221"/>
      <c r="Y261" s="221"/>
      <c r="Z261" s="210"/>
      <c r="AA261" s="210"/>
      <c r="AB261" s="210"/>
      <c r="AC261" s="210"/>
      <c r="AD261" s="210"/>
      <c r="AE261" s="210"/>
      <c r="AF261" s="210"/>
      <c r="AG261" s="210" t="s">
        <v>222</v>
      </c>
      <c r="AH261" s="210">
        <v>0</v>
      </c>
      <c r="AI261" s="210"/>
      <c r="AJ261" s="210"/>
      <c r="AK261" s="210"/>
      <c r="AL261" s="210"/>
      <c r="AM261" s="210"/>
      <c r="AN261" s="210"/>
      <c r="AO261" s="210"/>
      <c r="AP261" s="210"/>
      <c r="AQ261" s="210"/>
      <c r="AR261" s="210"/>
      <c r="AS261" s="210"/>
      <c r="AT261" s="210"/>
      <c r="AU261" s="210"/>
      <c r="AV261" s="210"/>
      <c r="AW261" s="210"/>
      <c r="AX261" s="210"/>
      <c r="AY261" s="210"/>
      <c r="AZ261" s="210"/>
      <c r="BA261" s="210"/>
      <c r="BB261" s="210"/>
      <c r="BC261" s="210"/>
      <c r="BD261" s="210"/>
      <c r="BE261" s="210"/>
      <c r="BF261" s="210"/>
      <c r="BG261" s="210"/>
      <c r="BH261" s="210"/>
    </row>
    <row r="262" spans="1:60" outlineLevel="1" x14ac:dyDescent="0.2">
      <c r="A262" s="236">
        <v>84</v>
      </c>
      <c r="B262" s="237" t="s">
        <v>1171</v>
      </c>
      <c r="C262" s="247" t="s">
        <v>1172</v>
      </c>
      <c r="D262" s="238" t="s">
        <v>351</v>
      </c>
      <c r="E262" s="239">
        <v>6.8</v>
      </c>
      <c r="F262" s="240"/>
      <c r="G262" s="241">
        <f>ROUND(E262*F262,2)</f>
        <v>0</v>
      </c>
      <c r="H262" s="240"/>
      <c r="I262" s="241">
        <f>ROUND(E262*H262,2)</f>
        <v>0</v>
      </c>
      <c r="J262" s="240"/>
      <c r="K262" s="241">
        <f>ROUND(E262*J262,2)</f>
        <v>0</v>
      </c>
      <c r="L262" s="241">
        <v>21</v>
      </c>
      <c r="M262" s="241">
        <f>G262*(1+L262/100)</f>
        <v>0</v>
      </c>
      <c r="N262" s="239">
        <v>0</v>
      </c>
      <c r="O262" s="239">
        <f>ROUND(E262*N262,2)</f>
        <v>0</v>
      </c>
      <c r="P262" s="239">
        <v>6.5000000000000002E-2</v>
      </c>
      <c r="Q262" s="239">
        <f>ROUND(E262*P262,2)</f>
        <v>0.44</v>
      </c>
      <c r="R262" s="241"/>
      <c r="S262" s="241" t="s">
        <v>238</v>
      </c>
      <c r="T262" s="242" t="s">
        <v>216</v>
      </c>
      <c r="U262" s="221">
        <v>0</v>
      </c>
      <c r="V262" s="221">
        <f>ROUND(E262*U262,2)</f>
        <v>0</v>
      </c>
      <c r="W262" s="221"/>
      <c r="X262" s="221" t="s">
        <v>217</v>
      </c>
      <c r="Y262" s="221" t="s">
        <v>218</v>
      </c>
      <c r="Z262" s="210"/>
      <c r="AA262" s="210"/>
      <c r="AB262" s="210"/>
      <c r="AC262" s="210"/>
      <c r="AD262" s="210"/>
      <c r="AE262" s="210"/>
      <c r="AF262" s="210"/>
      <c r="AG262" s="210" t="s">
        <v>234</v>
      </c>
      <c r="AH262" s="210"/>
      <c r="AI262" s="210"/>
      <c r="AJ262" s="210"/>
      <c r="AK262" s="210"/>
      <c r="AL262" s="210"/>
      <c r="AM262" s="210"/>
      <c r="AN262" s="210"/>
      <c r="AO262" s="210"/>
      <c r="AP262" s="210"/>
      <c r="AQ262" s="210"/>
      <c r="AR262" s="210"/>
      <c r="AS262" s="210"/>
      <c r="AT262" s="210"/>
      <c r="AU262" s="210"/>
      <c r="AV262" s="210"/>
      <c r="AW262" s="210"/>
      <c r="AX262" s="210"/>
      <c r="AY262" s="210"/>
      <c r="AZ262" s="210"/>
      <c r="BA262" s="210"/>
      <c r="BB262" s="210"/>
      <c r="BC262" s="210"/>
      <c r="BD262" s="210"/>
      <c r="BE262" s="210"/>
      <c r="BF262" s="210"/>
      <c r="BG262" s="210"/>
      <c r="BH262" s="210"/>
    </row>
    <row r="263" spans="1:60" outlineLevel="2" x14ac:dyDescent="0.2">
      <c r="A263" s="217"/>
      <c r="B263" s="218"/>
      <c r="C263" s="249" t="s">
        <v>1173</v>
      </c>
      <c r="D263" s="226"/>
      <c r="E263" s="227">
        <v>6.8</v>
      </c>
      <c r="F263" s="221"/>
      <c r="G263" s="221"/>
      <c r="H263" s="221"/>
      <c r="I263" s="221"/>
      <c r="J263" s="221"/>
      <c r="K263" s="221"/>
      <c r="L263" s="221"/>
      <c r="M263" s="221"/>
      <c r="N263" s="220"/>
      <c r="O263" s="220"/>
      <c r="P263" s="220"/>
      <c r="Q263" s="220"/>
      <c r="R263" s="221"/>
      <c r="S263" s="221"/>
      <c r="T263" s="221"/>
      <c r="U263" s="221"/>
      <c r="V263" s="221"/>
      <c r="W263" s="221"/>
      <c r="X263" s="221"/>
      <c r="Y263" s="221"/>
      <c r="Z263" s="210"/>
      <c r="AA263" s="210"/>
      <c r="AB263" s="210"/>
      <c r="AC263" s="210"/>
      <c r="AD263" s="210"/>
      <c r="AE263" s="210"/>
      <c r="AF263" s="210"/>
      <c r="AG263" s="210" t="s">
        <v>222</v>
      </c>
      <c r="AH263" s="210">
        <v>0</v>
      </c>
      <c r="AI263" s="210"/>
      <c r="AJ263" s="210"/>
      <c r="AK263" s="210"/>
      <c r="AL263" s="210"/>
      <c r="AM263" s="210"/>
      <c r="AN263" s="210"/>
      <c r="AO263" s="210"/>
      <c r="AP263" s="210"/>
      <c r="AQ263" s="210"/>
      <c r="AR263" s="210"/>
      <c r="AS263" s="210"/>
      <c r="AT263" s="210"/>
      <c r="AU263" s="210"/>
      <c r="AV263" s="210"/>
      <c r="AW263" s="210"/>
      <c r="AX263" s="210"/>
      <c r="AY263" s="210"/>
      <c r="AZ263" s="210"/>
      <c r="BA263" s="210"/>
      <c r="BB263" s="210"/>
      <c r="BC263" s="210"/>
      <c r="BD263" s="210"/>
      <c r="BE263" s="210"/>
      <c r="BF263" s="210"/>
      <c r="BG263" s="210"/>
      <c r="BH263" s="210"/>
    </row>
    <row r="264" spans="1:60" outlineLevel="1" x14ac:dyDescent="0.2">
      <c r="A264" s="236">
        <v>85</v>
      </c>
      <c r="B264" s="237" t="s">
        <v>1174</v>
      </c>
      <c r="C264" s="247" t="s">
        <v>1175</v>
      </c>
      <c r="D264" s="238" t="s">
        <v>297</v>
      </c>
      <c r="E264" s="239">
        <v>99.765000000000001</v>
      </c>
      <c r="F264" s="240"/>
      <c r="G264" s="241">
        <f>ROUND(E264*F264,2)</f>
        <v>0</v>
      </c>
      <c r="H264" s="240"/>
      <c r="I264" s="241">
        <f>ROUND(E264*H264,2)</f>
        <v>0</v>
      </c>
      <c r="J264" s="240"/>
      <c r="K264" s="241">
        <f>ROUND(E264*J264,2)</f>
        <v>0</v>
      </c>
      <c r="L264" s="241">
        <v>21</v>
      </c>
      <c r="M264" s="241">
        <f>G264*(1+L264/100)</f>
        <v>0</v>
      </c>
      <c r="N264" s="239">
        <v>0</v>
      </c>
      <c r="O264" s="239">
        <f>ROUND(E264*N264,2)</f>
        <v>0</v>
      </c>
      <c r="P264" s="239">
        <v>0.01</v>
      </c>
      <c r="Q264" s="239">
        <f>ROUND(E264*P264,2)</f>
        <v>1</v>
      </c>
      <c r="R264" s="241"/>
      <c r="S264" s="241" t="s">
        <v>238</v>
      </c>
      <c r="T264" s="242" t="s">
        <v>216</v>
      </c>
      <c r="U264" s="221">
        <v>0</v>
      </c>
      <c r="V264" s="221">
        <f>ROUND(E264*U264,2)</f>
        <v>0</v>
      </c>
      <c r="W264" s="221"/>
      <c r="X264" s="221" t="s">
        <v>217</v>
      </c>
      <c r="Y264" s="221" t="s">
        <v>218</v>
      </c>
      <c r="Z264" s="210"/>
      <c r="AA264" s="210"/>
      <c r="AB264" s="210"/>
      <c r="AC264" s="210"/>
      <c r="AD264" s="210"/>
      <c r="AE264" s="210"/>
      <c r="AF264" s="210"/>
      <c r="AG264" s="210" t="s">
        <v>234</v>
      </c>
      <c r="AH264" s="210"/>
      <c r="AI264" s="210"/>
      <c r="AJ264" s="210"/>
      <c r="AK264" s="210"/>
      <c r="AL264" s="210"/>
      <c r="AM264" s="210"/>
      <c r="AN264" s="210"/>
      <c r="AO264" s="210"/>
      <c r="AP264" s="210"/>
      <c r="AQ264" s="210"/>
      <c r="AR264" s="210"/>
      <c r="AS264" s="210"/>
      <c r="AT264" s="210"/>
      <c r="AU264" s="210"/>
      <c r="AV264" s="210"/>
      <c r="AW264" s="210"/>
      <c r="AX264" s="210"/>
      <c r="AY264" s="210"/>
      <c r="AZ264" s="210"/>
      <c r="BA264" s="210"/>
      <c r="BB264" s="210"/>
      <c r="BC264" s="210"/>
      <c r="BD264" s="210"/>
      <c r="BE264" s="210"/>
      <c r="BF264" s="210"/>
      <c r="BG264" s="210"/>
      <c r="BH264" s="210"/>
    </row>
    <row r="265" spans="1:60" outlineLevel="2" x14ac:dyDescent="0.2">
      <c r="A265" s="217"/>
      <c r="B265" s="218"/>
      <c r="C265" s="249" t="s">
        <v>1063</v>
      </c>
      <c r="D265" s="226"/>
      <c r="E265" s="227">
        <v>17.63</v>
      </c>
      <c r="F265" s="221"/>
      <c r="G265" s="221"/>
      <c r="H265" s="221"/>
      <c r="I265" s="221"/>
      <c r="J265" s="221"/>
      <c r="K265" s="221"/>
      <c r="L265" s="221"/>
      <c r="M265" s="221"/>
      <c r="N265" s="220"/>
      <c r="O265" s="220"/>
      <c r="P265" s="220"/>
      <c r="Q265" s="220"/>
      <c r="R265" s="221"/>
      <c r="S265" s="221"/>
      <c r="T265" s="221"/>
      <c r="U265" s="221"/>
      <c r="V265" s="221"/>
      <c r="W265" s="221"/>
      <c r="X265" s="221"/>
      <c r="Y265" s="221"/>
      <c r="Z265" s="210"/>
      <c r="AA265" s="210"/>
      <c r="AB265" s="210"/>
      <c r="AC265" s="210"/>
      <c r="AD265" s="210"/>
      <c r="AE265" s="210"/>
      <c r="AF265" s="210"/>
      <c r="AG265" s="210" t="s">
        <v>222</v>
      </c>
      <c r="AH265" s="210">
        <v>0</v>
      </c>
      <c r="AI265" s="210"/>
      <c r="AJ265" s="210"/>
      <c r="AK265" s="210"/>
      <c r="AL265" s="210"/>
      <c r="AM265" s="210"/>
      <c r="AN265" s="210"/>
      <c r="AO265" s="210"/>
      <c r="AP265" s="210"/>
      <c r="AQ265" s="210"/>
      <c r="AR265" s="210"/>
      <c r="AS265" s="210"/>
      <c r="AT265" s="210"/>
      <c r="AU265" s="210"/>
      <c r="AV265" s="210"/>
      <c r="AW265" s="210"/>
      <c r="AX265" s="210"/>
      <c r="AY265" s="210"/>
      <c r="AZ265" s="210"/>
      <c r="BA265" s="210"/>
      <c r="BB265" s="210"/>
      <c r="BC265" s="210"/>
      <c r="BD265" s="210"/>
      <c r="BE265" s="210"/>
      <c r="BF265" s="210"/>
      <c r="BG265" s="210"/>
      <c r="BH265" s="210"/>
    </row>
    <row r="266" spans="1:60" outlineLevel="3" x14ac:dyDescent="0.2">
      <c r="A266" s="217"/>
      <c r="B266" s="218"/>
      <c r="C266" s="249" t="s">
        <v>1064</v>
      </c>
      <c r="D266" s="226"/>
      <c r="E266" s="227">
        <v>77.22</v>
      </c>
      <c r="F266" s="221"/>
      <c r="G266" s="221"/>
      <c r="H266" s="221"/>
      <c r="I266" s="221"/>
      <c r="J266" s="221"/>
      <c r="K266" s="221"/>
      <c r="L266" s="221"/>
      <c r="M266" s="221"/>
      <c r="N266" s="220"/>
      <c r="O266" s="220"/>
      <c r="P266" s="220"/>
      <c r="Q266" s="220"/>
      <c r="R266" s="221"/>
      <c r="S266" s="221"/>
      <c r="T266" s="221"/>
      <c r="U266" s="221"/>
      <c r="V266" s="221"/>
      <c r="W266" s="221"/>
      <c r="X266" s="221"/>
      <c r="Y266" s="221"/>
      <c r="Z266" s="210"/>
      <c r="AA266" s="210"/>
      <c r="AB266" s="210"/>
      <c r="AC266" s="210"/>
      <c r="AD266" s="210"/>
      <c r="AE266" s="210"/>
      <c r="AF266" s="210"/>
      <c r="AG266" s="210" t="s">
        <v>222</v>
      </c>
      <c r="AH266" s="210">
        <v>0</v>
      </c>
      <c r="AI266" s="210"/>
      <c r="AJ266" s="210"/>
      <c r="AK266" s="210"/>
      <c r="AL266" s="210"/>
      <c r="AM266" s="210"/>
      <c r="AN266" s="210"/>
      <c r="AO266" s="210"/>
      <c r="AP266" s="210"/>
      <c r="AQ266" s="210"/>
      <c r="AR266" s="210"/>
      <c r="AS266" s="210"/>
      <c r="AT266" s="210"/>
      <c r="AU266" s="210"/>
      <c r="AV266" s="210"/>
      <c r="AW266" s="210"/>
      <c r="AX266" s="210"/>
      <c r="AY266" s="210"/>
      <c r="AZ266" s="210"/>
      <c r="BA266" s="210"/>
      <c r="BB266" s="210"/>
      <c r="BC266" s="210"/>
      <c r="BD266" s="210"/>
      <c r="BE266" s="210"/>
      <c r="BF266" s="210"/>
      <c r="BG266" s="210"/>
      <c r="BH266" s="210"/>
    </row>
    <row r="267" spans="1:60" outlineLevel="3" x14ac:dyDescent="0.2">
      <c r="A267" s="217"/>
      <c r="B267" s="218"/>
      <c r="C267" s="249" t="s">
        <v>1065</v>
      </c>
      <c r="D267" s="226"/>
      <c r="E267" s="227">
        <v>4.92</v>
      </c>
      <c r="F267" s="221"/>
      <c r="G267" s="221"/>
      <c r="H267" s="221"/>
      <c r="I267" s="221"/>
      <c r="J267" s="221"/>
      <c r="K267" s="221"/>
      <c r="L267" s="221"/>
      <c r="M267" s="221"/>
      <c r="N267" s="220"/>
      <c r="O267" s="220"/>
      <c r="P267" s="220"/>
      <c r="Q267" s="220"/>
      <c r="R267" s="221"/>
      <c r="S267" s="221"/>
      <c r="T267" s="221"/>
      <c r="U267" s="221"/>
      <c r="V267" s="221"/>
      <c r="W267" s="221"/>
      <c r="X267" s="221"/>
      <c r="Y267" s="221"/>
      <c r="Z267" s="210"/>
      <c r="AA267" s="210"/>
      <c r="AB267" s="210"/>
      <c r="AC267" s="210"/>
      <c r="AD267" s="210"/>
      <c r="AE267" s="210"/>
      <c r="AF267" s="210"/>
      <c r="AG267" s="210" t="s">
        <v>222</v>
      </c>
      <c r="AH267" s="210">
        <v>0</v>
      </c>
      <c r="AI267" s="210"/>
      <c r="AJ267" s="210"/>
      <c r="AK267" s="210"/>
      <c r="AL267" s="210"/>
      <c r="AM267" s="210"/>
      <c r="AN267" s="210"/>
      <c r="AO267" s="210"/>
      <c r="AP267" s="210"/>
      <c r="AQ267" s="210"/>
      <c r="AR267" s="210"/>
      <c r="AS267" s="210"/>
      <c r="AT267" s="210"/>
      <c r="AU267" s="210"/>
      <c r="AV267" s="210"/>
      <c r="AW267" s="210"/>
      <c r="AX267" s="210"/>
      <c r="AY267" s="210"/>
      <c r="AZ267" s="210"/>
      <c r="BA267" s="210"/>
      <c r="BB267" s="210"/>
      <c r="BC267" s="210"/>
      <c r="BD267" s="210"/>
      <c r="BE267" s="210"/>
      <c r="BF267" s="210"/>
      <c r="BG267" s="210"/>
      <c r="BH267" s="210"/>
    </row>
    <row r="268" spans="1:60" outlineLevel="1" x14ac:dyDescent="0.2">
      <c r="A268" s="236">
        <v>86</v>
      </c>
      <c r="B268" s="237" t="s">
        <v>1176</v>
      </c>
      <c r="C268" s="247" t="s">
        <v>1177</v>
      </c>
      <c r="D268" s="238" t="s">
        <v>297</v>
      </c>
      <c r="E268" s="239">
        <v>12.6</v>
      </c>
      <c r="F268" s="240"/>
      <c r="G268" s="241">
        <f>ROUND(E268*F268,2)</f>
        <v>0</v>
      </c>
      <c r="H268" s="240"/>
      <c r="I268" s="241">
        <f>ROUND(E268*H268,2)</f>
        <v>0</v>
      </c>
      <c r="J268" s="240"/>
      <c r="K268" s="241">
        <f>ROUND(E268*J268,2)</f>
        <v>0</v>
      </c>
      <c r="L268" s="241">
        <v>21</v>
      </c>
      <c r="M268" s="241">
        <f>G268*(1+L268/100)</f>
        <v>0</v>
      </c>
      <c r="N268" s="239">
        <v>0</v>
      </c>
      <c r="O268" s="239">
        <f>ROUND(E268*N268,2)</f>
        <v>0</v>
      </c>
      <c r="P268" s="239">
        <v>1.3650000000000001E-2</v>
      </c>
      <c r="Q268" s="239">
        <f>ROUND(E268*P268,2)</f>
        <v>0.17</v>
      </c>
      <c r="R268" s="241"/>
      <c r="S268" s="241" t="s">
        <v>238</v>
      </c>
      <c r="T268" s="242" t="s">
        <v>216</v>
      </c>
      <c r="U268" s="221">
        <v>0</v>
      </c>
      <c r="V268" s="221">
        <f>ROUND(E268*U268,2)</f>
        <v>0</v>
      </c>
      <c r="W268" s="221"/>
      <c r="X268" s="221" t="s">
        <v>217</v>
      </c>
      <c r="Y268" s="221" t="s">
        <v>218</v>
      </c>
      <c r="Z268" s="210"/>
      <c r="AA268" s="210"/>
      <c r="AB268" s="210"/>
      <c r="AC268" s="210"/>
      <c r="AD268" s="210"/>
      <c r="AE268" s="210"/>
      <c r="AF268" s="210"/>
      <c r="AG268" s="210" t="s">
        <v>234</v>
      </c>
      <c r="AH268" s="210"/>
      <c r="AI268" s="210"/>
      <c r="AJ268" s="210"/>
      <c r="AK268" s="210"/>
      <c r="AL268" s="210"/>
      <c r="AM268" s="210"/>
      <c r="AN268" s="210"/>
      <c r="AO268" s="210"/>
      <c r="AP268" s="210"/>
      <c r="AQ268" s="210"/>
      <c r="AR268" s="210"/>
      <c r="AS268" s="210"/>
      <c r="AT268" s="210"/>
      <c r="AU268" s="210"/>
      <c r="AV268" s="210"/>
      <c r="AW268" s="210"/>
      <c r="AX268" s="210"/>
      <c r="AY268" s="210"/>
      <c r="AZ268" s="210"/>
      <c r="BA268" s="210"/>
      <c r="BB268" s="210"/>
      <c r="BC268" s="210"/>
      <c r="BD268" s="210"/>
      <c r="BE268" s="210"/>
      <c r="BF268" s="210"/>
      <c r="BG268" s="210"/>
      <c r="BH268" s="210"/>
    </row>
    <row r="269" spans="1:60" outlineLevel="2" x14ac:dyDescent="0.2">
      <c r="A269" s="217"/>
      <c r="B269" s="218"/>
      <c r="C269" s="249" t="s">
        <v>1088</v>
      </c>
      <c r="D269" s="226"/>
      <c r="E269" s="227">
        <v>12.6</v>
      </c>
      <c r="F269" s="221"/>
      <c r="G269" s="221"/>
      <c r="H269" s="221"/>
      <c r="I269" s="221"/>
      <c r="J269" s="221"/>
      <c r="K269" s="221"/>
      <c r="L269" s="221"/>
      <c r="M269" s="221"/>
      <c r="N269" s="220"/>
      <c r="O269" s="220"/>
      <c r="P269" s="220"/>
      <c r="Q269" s="220"/>
      <c r="R269" s="221"/>
      <c r="S269" s="221"/>
      <c r="T269" s="221"/>
      <c r="U269" s="221"/>
      <c r="V269" s="221"/>
      <c r="W269" s="221"/>
      <c r="X269" s="221"/>
      <c r="Y269" s="221"/>
      <c r="Z269" s="210"/>
      <c r="AA269" s="210"/>
      <c r="AB269" s="210"/>
      <c r="AC269" s="210"/>
      <c r="AD269" s="210"/>
      <c r="AE269" s="210"/>
      <c r="AF269" s="210"/>
      <c r="AG269" s="210" t="s">
        <v>222</v>
      </c>
      <c r="AH269" s="210">
        <v>0</v>
      </c>
      <c r="AI269" s="210"/>
      <c r="AJ269" s="210"/>
      <c r="AK269" s="210"/>
      <c r="AL269" s="210"/>
      <c r="AM269" s="210"/>
      <c r="AN269" s="210"/>
      <c r="AO269" s="210"/>
      <c r="AP269" s="210"/>
      <c r="AQ269" s="210"/>
      <c r="AR269" s="210"/>
      <c r="AS269" s="210"/>
      <c r="AT269" s="210"/>
      <c r="AU269" s="210"/>
      <c r="AV269" s="210"/>
      <c r="AW269" s="210"/>
      <c r="AX269" s="210"/>
      <c r="AY269" s="210"/>
      <c r="AZ269" s="210"/>
      <c r="BA269" s="210"/>
      <c r="BB269" s="210"/>
      <c r="BC269" s="210"/>
      <c r="BD269" s="210"/>
      <c r="BE269" s="210"/>
      <c r="BF269" s="210"/>
      <c r="BG269" s="210"/>
      <c r="BH269" s="210"/>
    </row>
    <row r="270" spans="1:60" outlineLevel="1" x14ac:dyDescent="0.2">
      <c r="A270" s="236">
        <v>87</v>
      </c>
      <c r="B270" s="237" t="s">
        <v>1178</v>
      </c>
      <c r="C270" s="247" t="s">
        <v>1179</v>
      </c>
      <c r="D270" s="238" t="s">
        <v>297</v>
      </c>
      <c r="E270" s="239">
        <v>8.3000000000000007</v>
      </c>
      <c r="F270" s="240"/>
      <c r="G270" s="241">
        <f>ROUND(E270*F270,2)</f>
        <v>0</v>
      </c>
      <c r="H270" s="240"/>
      <c r="I270" s="241">
        <f>ROUND(E270*H270,2)</f>
        <v>0</v>
      </c>
      <c r="J270" s="240"/>
      <c r="K270" s="241">
        <f>ROUND(E270*J270,2)</f>
        <v>0</v>
      </c>
      <c r="L270" s="241">
        <v>21</v>
      </c>
      <c r="M270" s="241">
        <f>G270*(1+L270/100)</f>
        <v>0</v>
      </c>
      <c r="N270" s="239">
        <v>0</v>
      </c>
      <c r="O270" s="239">
        <f>ROUND(E270*N270,2)</f>
        <v>0</v>
      </c>
      <c r="P270" s="239">
        <v>6.8000000000000005E-2</v>
      </c>
      <c r="Q270" s="239">
        <f>ROUND(E270*P270,2)</f>
        <v>0.56000000000000005</v>
      </c>
      <c r="R270" s="241"/>
      <c r="S270" s="241" t="s">
        <v>238</v>
      </c>
      <c r="T270" s="242" t="s">
        <v>216</v>
      </c>
      <c r="U270" s="221">
        <v>0</v>
      </c>
      <c r="V270" s="221">
        <f>ROUND(E270*U270,2)</f>
        <v>0</v>
      </c>
      <c r="W270" s="221"/>
      <c r="X270" s="221" t="s">
        <v>217</v>
      </c>
      <c r="Y270" s="221" t="s">
        <v>218</v>
      </c>
      <c r="Z270" s="210"/>
      <c r="AA270" s="210"/>
      <c r="AB270" s="210"/>
      <c r="AC270" s="210"/>
      <c r="AD270" s="210"/>
      <c r="AE270" s="210"/>
      <c r="AF270" s="210"/>
      <c r="AG270" s="210" t="s">
        <v>234</v>
      </c>
      <c r="AH270" s="210"/>
      <c r="AI270" s="210"/>
      <c r="AJ270" s="210"/>
      <c r="AK270" s="210"/>
      <c r="AL270" s="210"/>
      <c r="AM270" s="210"/>
      <c r="AN270" s="210"/>
      <c r="AO270" s="210"/>
      <c r="AP270" s="210"/>
      <c r="AQ270" s="210"/>
      <c r="AR270" s="210"/>
      <c r="AS270" s="210"/>
      <c r="AT270" s="210"/>
      <c r="AU270" s="210"/>
      <c r="AV270" s="210"/>
      <c r="AW270" s="210"/>
      <c r="AX270" s="210"/>
      <c r="AY270" s="210"/>
      <c r="AZ270" s="210"/>
      <c r="BA270" s="210"/>
      <c r="BB270" s="210"/>
      <c r="BC270" s="210"/>
      <c r="BD270" s="210"/>
      <c r="BE270" s="210"/>
      <c r="BF270" s="210"/>
      <c r="BG270" s="210"/>
      <c r="BH270" s="210"/>
    </row>
    <row r="271" spans="1:60" outlineLevel="2" x14ac:dyDescent="0.2">
      <c r="A271" s="217"/>
      <c r="B271" s="218"/>
      <c r="C271" s="249" t="s">
        <v>1180</v>
      </c>
      <c r="D271" s="226"/>
      <c r="E271" s="227">
        <v>8.3000000000000007</v>
      </c>
      <c r="F271" s="221"/>
      <c r="G271" s="221"/>
      <c r="H271" s="221"/>
      <c r="I271" s="221"/>
      <c r="J271" s="221"/>
      <c r="K271" s="221"/>
      <c r="L271" s="221"/>
      <c r="M271" s="221"/>
      <c r="N271" s="220"/>
      <c r="O271" s="220"/>
      <c r="P271" s="220"/>
      <c r="Q271" s="220"/>
      <c r="R271" s="221"/>
      <c r="S271" s="221"/>
      <c r="T271" s="221"/>
      <c r="U271" s="221"/>
      <c r="V271" s="221"/>
      <c r="W271" s="221"/>
      <c r="X271" s="221"/>
      <c r="Y271" s="221"/>
      <c r="Z271" s="210"/>
      <c r="AA271" s="210"/>
      <c r="AB271" s="210"/>
      <c r="AC271" s="210"/>
      <c r="AD271" s="210"/>
      <c r="AE271" s="210"/>
      <c r="AF271" s="210"/>
      <c r="AG271" s="210" t="s">
        <v>222</v>
      </c>
      <c r="AH271" s="210">
        <v>0</v>
      </c>
      <c r="AI271" s="210"/>
      <c r="AJ271" s="210"/>
      <c r="AK271" s="210"/>
      <c r="AL271" s="210"/>
      <c r="AM271" s="210"/>
      <c r="AN271" s="210"/>
      <c r="AO271" s="210"/>
      <c r="AP271" s="210"/>
      <c r="AQ271" s="210"/>
      <c r="AR271" s="210"/>
      <c r="AS271" s="210"/>
      <c r="AT271" s="210"/>
      <c r="AU271" s="210"/>
      <c r="AV271" s="210"/>
      <c r="AW271" s="210"/>
      <c r="AX271" s="210"/>
      <c r="AY271" s="210"/>
      <c r="AZ271" s="210"/>
      <c r="BA271" s="210"/>
      <c r="BB271" s="210"/>
      <c r="BC271" s="210"/>
      <c r="BD271" s="210"/>
      <c r="BE271" s="210"/>
      <c r="BF271" s="210"/>
      <c r="BG271" s="210"/>
      <c r="BH271" s="210"/>
    </row>
    <row r="272" spans="1:60" x14ac:dyDescent="0.2">
      <c r="A272" s="229" t="s">
        <v>210</v>
      </c>
      <c r="B272" s="230" t="s">
        <v>128</v>
      </c>
      <c r="C272" s="246" t="s">
        <v>129</v>
      </c>
      <c r="D272" s="231"/>
      <c r="E272" s="232"/>
      <c r="F272" s="233"/>
      <c r="G272" s="233">
        <f>SUMIF(AG273:AG273,"&lt;&gt;NOR",G273:G273)</f>
        <v>0</v>
      </c>
      <c r="H272" s="233"/>
      <c r="I272" s="233">
        <f>SUM(I273:I273)</f>
        <v>0</v>
      </c>
      <c r="J272" s="233"/>
      <c r="K272" s="233">
        <f>SUM(K273:K273)</f>
        <v>0</v>
      </c>
      <c r="L272" s="233"/>
      <c r="M272" s="233">
        <f>SUM(M273:M273)</f>
        <v>0</v>
      </c>
      <c r="N272" s="232"/>
      <c r="O272" s="232">
        <f>SUM(O273:O273)</f>
        <v>0</v>
      </c>
      <c r="P272" s="232"/>
      <c r="Q272" s="232">
        <f>SUM(Q273:Q273)</f>
        <v>0</v>
      </c>
      <c r="R272" s="233"/>
      <c r="S272" s="233"/>
      <c r="T272" s="234"/>
      <c r="U272" s="228"/>
      <c r="V272" s="228">
        <f>SUM(V273:V273)</f>
        <v>0</v>
      </c>
      <c r="W272" s="228"/>
      <c r="X272" s="228"/>
      <c r="Y272" s="228"/>
      <c r="AG272" t="s">
        <v>211</v>
      </c>
    </row>
    <row r="273" spans="1:60" outlineLevel="1" x14ac:dyDescent="0.2">
      <c r="A273" s="254">
        <v>88</v>
      </c>
      <c r="B273" s="255" t="s">
        <v>1181</v>
      </c>
      <c r="C273" s="262" t="s">
        <v>1182</v>
      </c>
      <c r="D273" s="256" t="s">
        <v>380</v>
      </c>
      <c r="E273" s="257">
        <v>48.869390000000003</v>
      </c>
      <c r="F273" s="258"/>
      <c r="G273" s="259">
        <f>ROUND(E273*F273,2)</f>
        <v>0</v>
      </c>
      <c r="H273" s="258"/>
      <c r="I273" s="259">
        <f>ROUND(E273*H273,2)</f>
        <v>0</v>
      </c>
      <c r="J273" s="258"/>
      <c r="K273" s="259">
        <f>ROUND(E273*J273,2)</f>
        <v>0</v>
      </c>
      <c r="L273" s="259">
        <v>21</v>
      </c>
      <c r="M273" s="259">
        <f>G273*(1+L273/100)</f>
        <v>0</v>
      </c>
      <c r="N273" s="257">
        <v>0</v>
      </c>
      <c r="O273" s="257">
        <f>ROUND(E273*N273,2)</f>
        <v>0</v>
      </c>
      <c r="P273" s="257">
        <v>0</v>
      </c>
      <c r="Q273" s="257">
        <f>ROUND(E273*P273,2)</f>
        <v>0</v>
      </c>
      <c r="R273" s="259"/>
      <c r="S273" s="259" t="s">
        <v>238</v>
      </c>
      <c r="T273" s="260" t="s">
        <v>216</v>
      </c>
      <c r="U273" s="221">
        <v>0</v>
      </c>
      <c r="V273" s="221">
        <f>ROUND(E273*U273,2)</f>
        <v>0</v>
      </c>
      <c r="W273" s="221"/>
      <c r="X273" s="221" t="s">
        <v>381</v>
      </c>
      <c r="Y273" s="221" t="s">
        <v>218</v>
      </c>
      <c r="Z273" s="210"/>
      <c r="AA273" s="210"/>
      <c r="AB273" s="210"/>
      <c r="AC273" s="210"/>
      <c r="AD273" s="210"/>
      <c r="AE273" s="210"/>
      <c r="AF273" s="210"/>
      <c r="AG273" s="210" t="s">
        <v>382</v>
      </c>
      <c r="AH273" s="210"/>
      <c r="AI273" s="210"/>
      <c r="AJ273" s="210"/>
      <c r="AK273" s="210"/>
      <c r="AL273" s="210"/>
      <c r="AM273" s="210"/>
      <c r="AN273" s="210"/>
      <c r="AO273" s="210"/>
      <c r="AP273" s="210"/>
      <c r="AQ273" s="210"/>
      <c r="AR273" s="210"/>
      <c r="AS273" s="210"/>
      <c r="AT273" s="210"/>
      <c r="AU273" s="210"/>
      <c r="AV273" s="210"/>
      <c r="AW273" s="210"/>
      <c r="AX273" s="210"/>
      <c r="AY273" s="210"/>
      <c r="AZ273" s="210"/>
      <c r="BA273" s="210"/>
      <c r="BB273" s="210"/>
      <c r="BC273" s="210"/>
      <c r="BD273" s="210"/>
      <c r="BE273" s="210"/>
      <c r="BF273" s="210"/>
      <c r="BG273" s="210"/>
      <c r="BH273" s="210"/>
    </row>
    <row r="274" spans="1:60" x14ac:dyDescent="0.2">
      <c r="A274" s="229" t="s">
        <v>210</v>
      </c>
      <c r="B274" s="230" t="s">
        <v>130</v>
      </c>
      <c r="C274" s="246" t="s">
        <v>131</v>
      </c>
      <c r="D274" s="231"/>
      <c r="E274" s="232"/>
      <c r="F274" s="233"/>
      <c r="G274" s="233">
        <f>SUMIF(AG275:AG276,"&lt;&gt;NOR",G275:G276)</f>
        <v>0</v>
      </c>
      <c r="H274" s="233"/>
      <c r="I274" s="233">
        <f>SUM(I275:I276)</f>
        <v>0</v>
      </c>
      <c r="J274" s="233"/>
      <c r="K274" s="233">
        <f>SUM(K275:K276)</f>
        <v>0</v>
      </c>
      <c r="L274" s="233"/>
      <c r="M274" s="233">
        <f>SUM(M275:M276)</f>
        <v>0</v>
      </c>
      <c r="N274" s="232"/>
      <c r="O274" s="232">
        <f>SUM(O275:O276)</f>
        <v>0</v>
      </c>
      <c r="P274" s="232"/>
      <c r="Q274" s="232">
        <f>SUM(Q275:Q276)</f>
        <v>0</v>
      </c>
      <c r="R274" s="233"/>
      <c r="S274" s="233"/>
      <c r="T274" s="234"/>
      <c r="U274" s="228"/>
      <c r="V274" s="228">
        <f>SUM(V275:V276)</f>
        <v>0</v>
      </c>
      <c r="W274" s="228"/>
      <c r="X274" s="228"/>
      <c r="Y274" s="228"/>
      <c r="AG274" t="s">
        <v>211</v>
      </c>
    </row>
    <row r="275" spans="1:60" outlineLevel="1" x14ac:dyDescent="0.2">
      <c r="A275" s="236">
        <v>89</v>
      </c>
      <c r="B275" s="237" t="s">
        <v>258</v>
      </c>
      <c r="C275" s="247" t="s">
        <v>1183</v>
      </c>
      <c r="D275" s="238" t="s">
        <v>260</v>
      </c>
      <c r="E275" s="239">
        <v>1</v>
      </c>
      <c r="F275" s="240"/>
      <c r="G275" s="241">
        <f>ROUND(E275*F275,2)</f>
        <v>0</v>
      </c>
      <c r="H275" s="240"/>
      <c r="I275" s="241">
        <f>ROUND(E275*H275,2)</f>
        <v>0</v>
      </c>
      <c r="J275" s="240"/>
      <c r="K275" s="241">
        <f>ROUND(E275*J275,2)</f>
        <v>0</v>
      </c>
      <c r="L275" s="241">
        <v>21</v>
      </c>
      <c r="M275" s="241">
        <f>G275*(1+L275/100)</f>
        <v>0</v>
      </c>
      <c r="N275" s="239">
        <v>0</v>
      </c>
      <c r="O275" s="239">
        <f>ROUND(E275*N275,2)</f>
        <v>0</v>
      </c>
      <c r="P275" s="239">
        <v>0</v>
      </c>
      <c r="Q275" s="239">
        <f>ROUND(E275*P275,2)</f>
        <v>0</v>
      </c>
      <c r="R275" s="241"/>
      <c r="S275" s="241" t="s">
        <v>215</v>
      </c>
      <c r="T275" s="242" t="s">
        <v>216</v>
      </c>
      <c r="U275" s="221">
        <v>0</v>
      </c>
      <c r="V275" s="221">
        <f>ROUND(E275*U275,2)</f>
        <v>0</v>
      </c>
      <c r="W275" s="221"/>
      <c r="X275" s="221" t="s">
        <v>217</v>
      </c>
      <c r="Y275" s="221" t="s">
        <v>218</v>
      </c>
      <c r="Z275" s="210"/>
      <c r="AA275" s="210"/>
      <c r="AB275" s="210"/>
      <c r="AC275" s="210"/>
      <c r="AD275" s="210"/>
      <c r="AE275" s="210"/>
      <c r="AF275" s="210"/>
      <c r="AG275" s="210" t="s">
        <v>234</v>
      </c>
      <c r="AH275" s="210"/>
      <c r="AI275" s="210"/>
      <c r="AJ275" s="210"/>
      <c r="AK275" s="210"/>
      <c r="AL275" s="210"/>
      <c r="AM275" s="210"/>
      <c r="AN275" s="210"/>
      <c r="AO275" s="210"/>
      <c r="AP275" s="210"/>
      <c r="AQ275" s="210"/>
      <c r="AR275" s="210"/>
      <c r="AS275" s="210"/>
      <c r="AT275" s="210"/>
      <c r="AU275" s="210"/>
      <c r="AV275" s="210"/>
      <c r="AW275" s="210"/>
      <c r="AX275" s="210"/>
      <c r="AY275" s="210"/>
      <c r="AZ275" s="210"/>
      <c r="BA275" s="210"/>
      <c r="BB275" s="210"/>
      <c r="BC275" s="210"/>
      <c r="BD275" s="210"/>
      <c r="BE275" s="210"/>
      <c r="BF275" s="210"/>
      <c r="BG275" s="210"/>
      <c r="BH275" s="210"/>
    </row>
    <row r="276" spans="1:60" outlineLevel="2" x14ac:dyDescent="0.2">
      <c r="A276" s="217"/>
      <c r="B276" s="218"/>
      <c r="C276" s="249" t="s">
        <v>97</v>
      </c>
      <c r="D276" s="226"/>
      <c r="E276" s="227">
        <v>1</v>
      </c>
      <c r="F276" s="221"/>
      <c r="G276" s="221"/>
      <c r="H276" s="221"/>
      <c r="I276" s="221"/>
      <c r="J276" s="221"/>
      <c r="K276" s="221"/>
      <c r="L276" s="221"/>
      <c r="M276" s="221"/>
      <c r="N276" s="220"/>
      <c r="O276" s="220"/>
      <c r="P276" s="220"/>
      <c r="Q276" s="220"/>
      <c r="R276" s="221"/>
      <c r="S276" s="221"/>
      <c r="T276" s="221"/>
      <c r="U276" s="221"/>
      <c r="V276" s="221"/>
      <c r="W276" s="221"/>
      <c r="X276" s="221"/>
      <c r="Y276" s="221"/>
      <c r="Z276" s="210"/>
      <c r="AA276" s="210"/>
      <c r="AB276" s="210"/>
      <c r="AC276" s="210"/>
      <c r="AD276" s="210"/>
      <c r="AE276" s="210"/>
      <c r="AF276" s="210"/>
      <c r="AG276" s="210" t="s">
        <v>222</v>
      </c>
      <c r="AH276" s="210">
        <v>0</v>
      </c>
      <c r="AI276" s="210"/>
      <c r="AJ276" s="210"/>
      <c r="AK276" s="210"/>
      <c r="AL276" s="210"/>
      <c r="AM276" s="210"/>
      <c r="AN276" s="210"/>
      <c r="AO276" s="210"/>
      <c r="AP276" s="210"/>
      <c r="AQ276" s="210"/>
      <c r="AR276" s="210"/>
      <c r="AS276" s="210"/>
      <c r="AT276" s="210"/>
      <c r="AU276" s="210"/>
      <c r="AV276" s="210"/>
      <c r="AW276" s="210"/>
      <c r="AX276" s="210"/>
      <c r="AY276" s="210"/>
      <c r="AZ276" s="210"/>
      <c r="BA276" s="210"/>
      <c r="BB276" s="210"/>
      <c r="BC276" s="210"/>
      <c r="BD276" s="210"/>
      <c r="BE276" s="210"/>
      <c r="BF276" s="210"/>
      <c r="BG276" s="210"/>
      <c r="BH276" s="210"/>
    </row>
    <row r="277" spans="1:60" x14ac:dyDescent="0.2">
      <c r="A277" s="229" t="s">
        <v>210</v>
      </c>
      <c r="B277" s="230" t="s">
        <v>132</v>
      </c>
      <c r="C277" s="246" t="s">
        <v>133</v>
      </c>
      <c r="D277" s="231"/>
      <c r="E277" s="232"/>
      <c r="F277" s="233"/>
      <c r="G277" s="233">
        <f>SUMIF(AG278:AG295,"&lt;&gt;NOR",G278:G295)</f>
        <v>0</v>
      </c>
      <c r="H277" s="233"/>
      <c r="I277" s="233">
        <f>SUM(I278:I295)</f>
        <v>0</v>
      </c>
      <c r="J277" s="233"/>
      <c r="K277" s="233">
        <f>SUM(K278:K295)</f>
        <v>0</v>
      </c>
      <c r="L277" s="233"/>
      <c r="M277" s="233">
        <f>SUM(M278:M295)</f>
        <v>0</v>
      </c>
      <c r="N277" s="232"/>
      <c r="O277" s="232">
        <f>SUM(O278:O295)</f>
        <v>0.31000000000000005</v>
      </c>
      <c r="P277" s="232"/>
      <c r="Q277" s="232">
        <f>SUM(Q278:Q295)</f>
        <v>0.19</v>
      </c>
      <c r="R277" s="233"/>
      <c r="S277" s="233"/>
      <c r="T277" s="234"/>
      <c r="U277" s="228"/>
      <c r="V277" s="228">
        <f>SUM(V278:V295)</f>
        <v>0</v>
      </c>
      <c r="W277" s="228"/>
      <c r="X277" s="228"/>
      <c r="Y277" s="228"/>
      <c r="AG277" t="s">
        <v>211</v>
      </c>
    </row>
    <row r="278" spans="1:60" ht="22.5" outlineLevel="1" x14ac:dyDescent="0.2">
      <c r="A278" s="236">
        <v>90</v>
      </c>
      <c r="B278" s="237" t="s">
        <v>829</v>
      </c>
      <c r="C278" s="247" t="s">
        <v>830</v>
      </c>
      <c r="D278" s="238" t="s">
        <v>297</v>
      </c>
      <c r="E278" s="239">
        <v>25</v>
      </c>
      <c r="F278" s="240"/>
      <c r="G278" s="241">
        <f>ROUND(E278*F278,2)</f>
        <v>0</v>
      </c>
      <c r="H278" s="240"/>
      <c r="I278" s="241">
        <f>ROUND(E278*H278,2)</f>
        <v>0</v>
      </c>
      <c r="J278" s="240"/>
      <c r="K278" s="241">
        <f>ROUND(E278*J278,2)</f>
        <v>0</v>
      </c>
      <c r="L278" s="241">
        <v>21</v>
      </c>
      <c r="M278" s="241">
        <f>G278*(1+L278/100)</f>
        <v>0</v>
      </c>
      <c r="N278" s="239">
        <v>3.3E-4</v>
      </c>
      <c r="O278" s="239">
        <f>ROUND(E278*N278,2)</f>
        <v>0.01</v>
      </c>
      <c r="P278" s="239">
        <v>0</v>
      </c>
      <c r="Q278" s="239">
        <f>ROUND(E278*P278,2)</f>
        <v>0</v>
      </c>
      <c r="R278" s="241"/>
      <c r="S278" s="241" t="s">
        <v>238</v>
      </c>
      <c r="T278" s="242" t="s">
        <v>216</v>
      </c>
      <c r="U278" s="221">
        <v>0</v>
      </c>
      <c r="V278" s="221">
        <f>ROUND(E278*U278,2)</f>
        <v>0</v>
      </c>
      <c r="W278" s="221"/>
      <c r="X278" s="221" t="s">
        <v>217</v>
      </c>
      <c r="Y278" s="221" t="s">
        <v>218</v>
      </c>
      <c r="Z278" s="210"/>
      <c r="AA278" s="210"/>
      <c r="AB278" s="210"/>
      <c r="AC278" s="210"/>
      <c r="AD278" s="210"/>
      <c r="AE278" s="210"/>
      <c r="AF278" s="210"/>
      <c r="AG278" s="210" t="s">
        <v>385</v>
      </c>
      <c r="AH278" s="210"/>
      <c r="AI278" s="210"/>
      <c r="AJ278" s="210"/>
      <c r="AK278" s="210"/>
      <c r="AL278" s="210"/>
      <c r="AM278" s="210"/>
      <c r="AN278" s="210"/>
      <c r="AO278" s="210"/>
      <c r="AP278" s="210"/>
      <c r="AQ278" s="210"/>
      <c r="AR278" s="210"/>
      <c r="AS278" s="210"/>
      <c r="AT278" s="210"/>
      <c r="AU278" s="210"/>
      <c r="AV278" s="210"/>
      <c r="AW278" s="210"/>
      <c r="AX278" s="210"/>
      <c r="AY278" s="210"/>
      <c r="AZ278" s="210"/>
      <c r="BA278" s="210"/>
      <c r="BB278" s="210"/>
      <c r="BC278" s="210"/>
      <c r="BD278" s="210"/>
      <c r="BE278" s="210"/>
      <c r="BF278" s="210"/>
      <c r="BG278" s="210"/>
      <c r="BH278" s="210"/>
    </row>
    <row r="279" spans="1:60" outlineLevel="2" x14ac:dyDescent="0.2">
      <c r="A279" s="217"/>
      <c r="B279" s="218"/>
      <c r="C279" s="249" t="s">
        <v>1184</v>
      </c>
      <c r="D279" s="226"/>
      <c r="E279" s="227">
        <v>25</v>
      </c>
      <c r="F279" s="221"/>
      <c r="G279" s="221"/>
      <c r="H279" s="221"/>
      <c r="I279" s="221"/>
      <c r="J279" s="221"/>
      <c r="K279" s="221"/>
      <c r="L279" s="221"/>
      <c r="M279" s="221"/>
      <c r="N279" s="220"/>
      <c r="O279" s="220"/>
      <c r="P279" s="220"/>
      <c r="Q279" s="220"/>
      <c r="R279" s="221"/>
      <c r="S279" s="221"/>
      <c r="T279" s="221"/>
      <c r="U279" s="221"/>
      <c r="V279" s="221"/>
      <c r="W279" s="221"/>
      <c r="X279" s="221"/>
      <c r="Y279" s="221"/>
      <c r="Z279" s="210"/>
      <c r="AA279" s="210"/>
      <c r="AB279" s="210"/>
      <c r="AC279" s="210"/>
      <c r="AD279" s="210"/>
      <c r="AE279" s="210"/>
      <c r="AF279" s="210"/>
      <c r="AG279" s="210" t="s">
        <v>222</v>
      </c>
      <c r="AH279" s="210">
        <v>0</v>
      </c>
      <c r="AI279" s="210"/>
      <c r="AJ279" s="210"/>
      <c r="AK279" s="210"/>
      <c r="AL279" s="210"/>
      <c r="AM279" s="210"/>
      <c r="AN279" s="210"/>
      <c r="AO279" s="210"/>
      <c r="AP279" s="210"/>
      <c r="AQ279" s="210"/>
      <c r="AR279" s="210"/>
      <c r="AS279" s="210"/>
      <c r="AT279" s="210"/>
      <c r="AU279" s="210"/>
      <c r="AV279" s="210"/>
      <c r="AW279" s="210"/>
      <c r="AX279" s="210"/>
      <c r="AY279" s="210"/>
      <c r="AZ279" s="210"/>
      <c r="BA279" s="210"/>
      <c r="BB279" s="210"/>
      <c r="BC279" s="210"/>
      <c r="BD279" s="210"/>
      <c r="BE279" s="210"/>
      <c r="BF279" s="210"/>
      <c r="BG279" s="210"/>
      <c r="BH279" s="210"/>
    </row>
    <row r="280" spans="1:60" outlineLevel="1" x14ac:dyDescent="0.2">
      <c r="A280" s="236">
        <v>91</v>
      </c>
      <c r="B280" s="237" t="s">
        <v>838</v>
      </c>
      <c r="C280" s="247" t="s">
        <v>839</v>
      </c>
      <c r="D280" s="238" t="s">
        <v>297</v>
      </c>
      <c r="E280" s="239">
        <v>25</v>
      </c>
      <c r="F280" s="240"/>
      <c r="G280" s="241">
        <f>ROUND(E280*F280,2)</f>
        <v>0</v>
      </c>
      <c r="H280" s="240"/>
      <c r="I280" s="241">
        <f>ROUND(E280*H280,2)</f>
        <v>0</v>
      </c>
      <c r="J280" s="240"/>
      <c r="K280" s="241">
        <f>ROUND(E280*J280,2)</f>
        <v>0</v>
      </c>
      <c r="L280" s="241">
        <v>21</v>
      </c>
      <c r="M280" s="241">
        <f>G280*(1+L280/100)</f>
        <v>0</v>
      </c>
      <c r="N280" s="239">
        <v>8.1999999999999998E-4</v>
      </c>
      <c r="O280" s="239">
        <f>ROUND(E280*N280,2)</f>
        <v>0.02</v>
      </c>
      <c r="P280" s="239">
        <v>0</v>
      </c>
      <c r="Q280" s="239">
        <f>ROUND(E280*P280,2)</f>
        <v>0</v>
      </c>
      <c r="R280" s="241"/>
      <c r="S280" s="241" t="s">
        <v>238</v>
      </c>
      <c r="T280" s="242" t="s">
        <v>216</v>
      </c>
      <c r="U280" s="221">
        <v>0</v>
      </c>
      <c r="V280" s="221">
        <f>ROUND(E280*U280,2)</f>
        <v>0</v>
      </c>
      <c r="W280" s="221"/>
      <c r="X280" s="221" t="s">
        <v>217</v>
      </c>
      <c r="Y280" s="221" t="s">
        <v>218</v>
      </c>
      <c r="Z280" s="210"/>
      <c r="AA280" s="210"/>
      <c r="AB280" s="210"/>
      <c r="AC280" s="210"/>
      <c r="AD280" s="210"/>
      <c r="AE280" s="210"/>
      <c r="AF280" s="210"/>
      <c r="AG280" s="210" t="s">
        <v>385</v>
      </c>
      <c r="AH280" s="210"/>
      <c r="AI280" s="210"/>
      <c r="AJ280" s="210"/>
      <c r="AK280" s="210"/>
      <c r="AL280" s="210"/>
      <c r="AM280" s="210"/>
      <c r="AN280" s="210"/>
      <c r="AO280" s="210"/>
      <c r="AP280" s="210"/>
      <c r="AQ280" s="210"/>
      <c r="AR280" s="210"/>
      <c r="AS280" s="210"/>
      <c r="AT280" s="210"/>
      <c r="AU280" s="210"/>
      <c r="AV280" s="210"/>
      <c r="AW280" s="210"/>
      <c r="AX280" s="210"/>
      <c r="AY280" s="210"/>
      <c r="AZ280" s="210"/>
      <c r="BA280" s="210"/>
      <c r="BB280" s="210"/>
      <c r="BC280" s="210"/>
      <c r="BD280" s="210"/>
      <c r="BE280" s="210"/>
      <c r="BF280" s="210"/>
      <c r="BG280" s="210"/>
      <c r="BH280" s="210"/>
    </row>
    <row r="281" spans="1:60" outlineLevel="2" x14ac:dyDescent="0.2">
      <c r="A281" s="217"/>
      <c r="B281" s="218"/>
      <c r="C281" s="249" t="s">
        <v>1184</v>
      </c>
      <c r="D281" s="226"/>
      <c r="E281" s="227">
        <v>25</v>
      </c>
      <c r="F281" s="221"/>
      <c r="G281" s="221"/>
      <c r="H281" s="221"/>
      <c r="I281" s="221"/>
      <c r="J281" s="221"/>
      <c r="K281" s="221"/>
      <c r="L281" s="221"/>
      <c r="M281" s="221"/>
      <c r="N281" s="220"/>
      <c r="O281" s="220"/>
      <c r="P281" s="220"/>
      <c r="Q281" s="220"/>
      <c r="R281" s="221"/>
      <c r="S281" s="221"/>
      <c r="T281" s="221"/>
      <c r="U281" s="221"/>
      <c r="V281" s="221"/>
      <c r="W281" s="221"/>
      <c r="X281" s="221"/>
      <c r="Y281" s="221"/>
      <c r="Z281" s="210"/>
      <c r="AA281" s="210"/>
      <c r="AB281" s="210"/>
      <c r="AC281" s="210"/>
      <c r="AD281" s="210"/>
      <c r="AE281" s="210"/>
      <c r="AF281" s="210"/>
      <c r="AG281" s="210" t="s">
        <v>222</v>
      </c>
      <c r="AH281" s="210">
        <v>0</v>
      </c>
      <c r="AI281" s="210"/>
      <c r="AJ281" s="210"/>
      <c r="AK281" s="210"/>
      <c r="AL281" s="210"/>
      <c r="AM281" s="210"/>
      <c r="AN281" s="210"/>
      <c r="AO281" s="210"/>
      <c r="AP281" s="210"/>
      <c r="AQ281" s="210"/>
      <c r="AR281" s="210"/>
      <c r="AS281" s="210"/>
      <c r="AT281" s="210"/>
      <c r="AU281" s="210"/>
      <c r="AV281" s="210"/>
      <c r="AW281" s="210"/>
      <c r="AX281" s="210"/>
      <c r="AY281" s="210"/>
      <c r="AZ281" s="210"/>
      <c r="BA281" s="210"/>
      <c r="BB281" s="210"/>
      <c r="BC281" s="210"/>
      <c r="BD281" s="210"/>
      <c r="BE281" s="210"/>
      <c r="BF281" s="210"/>
      <c r="BG281" s="210"/>
      <c r="BH281" s="210"/>
    </row>
    <row r="282" spans="1:60" outlineLevel="1" x14ac:dyDescent="0.2">
      <c r="A282" s="236">
        <v>92</v>
      </c>
      <c r="B282" s="237" t="s">
        <v>383</v>
      </c>
      <c r="C282" s="247" t="s">
        <v>384</v>
      </c>
      <c r="D282" s="238" t="s">
        <v>297</v>
      </c>
      <c r="E282" s="239">
        <v>20</v>
      </c>
      <c r="F282" s="240"/>
      <c r="G282" s="241">
        <f>ROUND(E282*F282,2)</f>
        <v>0</v>
      </c>
      <c r="H282" s="240"/>
      <c r="I282" s="241">
        <f>ROUND(E282*H282,2)</f>
        <v>0</v>
      </c>
      <c r="J282" s="240"/>
      <c r="K282" s="241">
        <f>ROUND(E282*J282,2)</f>
        <v>0</v>
      </c>
      <c r="L282" s="241">
        <v>21</v>
      </c>
      <c r="M282" s="241">
        <f>G282*(1+L282/100)</f>
        <v>0</v>
      </c>
      <c r="N282" s="239">
        <v>0</v>
      </c>
      <c r="O282" s="239">
        <f>ROUND(E282*N282,2)</f>
        <v>0</v>
      </c>
      <c r="P282" s="239">
        <v>9.7400000000000004E-3</v>
      </c>
      <c r="Q282" s="239">
        <f>ROUND(E282*P282,2)</f>
        <v>0.19</v>
      </c>
      <c r="R282" s="241"/>
      <c r="S282" s="241" t="s">
        <v>238</v>
      </c>
      <c r="T282" s="242" t="s">
        <v>216</v>
      </c>
      <c r="U282" s="221">
        <v>0</v>
      </c>
      <c r="V282" s="221">
        <f>ROUND(E282*U282,2)</f>
        <v>0</v>
      </c>
      <c r="W282" s="221"/>
      <c r="X282" s="221" t="s">
        <v>217</v>
      </c>
      <c r="Y282" s="221" t="s">
        <v>218</v>
      </c>
      <c r="Z282" s="210"/>
      <c r="AA282" s="210"/>
      <c r="AB282" s="210"/>
      <c r="AC282" s="210"/>
      <c r="AD282" s="210"/>
      <c r="AE282" s="210"/>
      <c r="AF282" s="210"/>
      <c r="AG282" s="210" t="s">
        <v>385</v>
      </c>
      <c r="AH282" s="210"/>
      <c r="AI282" s="210"/>
      <c r="AJ282" s="210"/>
      <c r="AK282" s="210"/>
      <c r="AL282" s="210"/>
      <c r="AM282" s="210"/>
      <c r="AN282" s="210"/>
      <c r="AO282" s="210"/>
      <c r="AP282" s="210"/>
      <c r="AQ282" s="210"/>
      <c r="AR282" s="210"/>
      <c r="AS282" s="210"/>
      <c r="AT282" s="210"/>
      <c r="AU282" s="210"/>
      <c r="AV282" s="210"/>
      <c r="AW282" s="210"/>
      <c r="AX282" s="210"/>
      <c r="AY282" s="210"/>
      <c r="AZ282" s="210"/>
      <c r="BA282" s="210"/>
      <c r="BB282" s="210"/>
      <c r="BC282" s="210"/>
      <c r="BD282" s="210"/>
      <c r="BE282" s="210"/>
      <c r="BF282" s="210"/>
      <c r="BG282" s="210"/>
      <c r="BH282" s="210"/>
    </row>
    <row r="283" spans="1:60" outlineLevel="2" x14ac:dyDescent="0.2">
      <c r="A283" s="217"/>
      <c r="B283" s="218"/>
      <c r="C283" s="248" t="s">
        <v>1185</v>
      </c>
      <c r="D283" s="243"/>
      <c r="E283" s="243"/>
      <c r="F283" s="243"/>
      <c r="G283" s="243"/>
      <c r="H283" s="221"/>
      <c r="I283" s="221"/>
      <c r="J283" s="221"/>
      <c r="K283" s="221"/>
      <c r="L283" s="221"/>
      <c r="M283" s="221"/>
      <c r="N283" s="220"/>
      <c r="O283" s="220"/>
      <c r="P283" s="220"/>
      <c r="Q283" s="220"/>
      <c r="R283" s="221"/>
      <c r="S283" s="221"/>
      <c r="T283" s="221"/>
      <c r="U283" s="221"/>
      <c r="V283" s="221"/>
      <c r="W283" s="221"/>
      <c r="X283" s="221"/>
      <c r="Y283" s="221"/>
      <c r="Z283" s="210"/>
      <c r="AA283" s="210"/>
      <c r="AB283" s="210"/>
      <c r="AC283" s="210"/>
      <c r="AD283" s="210"/>
      <c r="AE283" s="210"/>
      <c r="AF283" s="210"/>
      <c r="AG283" s="210" t="s">
        <v>221</v>
      </c>
      <c r="AH283" s="210"/>
      <c r="AI283" s="210"/>
      <c r="AJ283" s="210"/>
      <c r="AK283" s="210"/>
      <c r="AL283" s="210"/>
      <c r="AM283" s="210"/>
      <c r="AN283" s="210"/>
      <c r="AO283" s="210"/>
      <c r="AP283" s="210"/>
      <c r="AQ283" s="210"/>
      <c r="AR283" s="210"/>
      <c r="AS283" s="210"/>
      <c r="AT283" s="210"/>
      <c r="AU283" s="210"/>
      <c r="AV283" s="210"/>
      <c r="AW283" s="210"/>
      <c r="AX283" s="210"/>
      <c r="AY283" s="210"/>
      <c r="AZ283" s="210"/>
      <c r="BA283" s="210"/>
      <c r="BB283" s="210"/>
      <c r="BC283" s="210"/>
      <c r="BD283" s="210"/>
      <c r="BE283" s="210"/>
      <c r="BF283" s="210"/>
      <c r="BG283" s="210"/>
      <c r="BH283" s="210"/>
    </row>
    <row r="284" spans="1:60" outlineLevel="2" x14ac:dyDescent="0.2">
      <c r="A284" s="217"/>
      <c r="B284" s="218"/>
      <c r="C284" s="249" t="s">
        <v>1186</v>
      </c>
      <c r="D284" s="226"/>
      <c r="E284" s="227">
        <v>20</v>
      </c>
      <c r="F284" s="221"/>
      <c r="G284" s="221"/>
      <c r="H284" s="221"/>
      <c r="I284" s="221"/>
      <c r="J284" s="221"/>
      <c r="K284" s="221"/>
      <c r="L284" s="221"/>
      <c r="M284" s="221"/>
      <c r="N284" s="220"/>
      <c r="O284" s="220"/>
      <c r="P284" s="220"/>
      <c r="Q284" s="220"/>
      <c r="R284" s="221"/>
      <c r="S284" s="221"/>
      <c r="T284" s="221"/>
      <c r="U284" s="221"/>
      <c r="V284" s="221"/>
      <c r="W284" s="221"/>
      <c r="X284" s="221"/>
      <c r="Y284" s="221"/>
      <c r="Z284" s="210"/>
      <c r="AA284" s="210"/>
      <c r="AB284" s="210"/>
      <c r="AC284" s="210"/>
      <c r="AD284" s="210"/>
      <c r="AE284" s="210"/>
      <c r="AF284" s="210"/>
      <c r="AG284" s="210" t="s">
        <v>222</v>
      </c>
      <c r="AH284" s="210">
        <v>0</v>
      </c>
      <c r="AI284" s="210"/>
      <c r="AJ284" s="210"/>
      <c r="AK284" s="210"/>
      <c r="AL284" s="210"/>
      <c r="AM284" s="210"/>
      <c r="AN284" s="210"/>
      <c r="AO284" s="210"/>
      <c r="AP284" s="210"/>
      <c r="AQ284" s="210"/>
      <c r="AR284" s="210"/>
      <c r="AS284" s="210"/>
      <c r="AT284" s="210"/>
      <c r="AU284" s="210"/>
      <c r="AV284" s="210"/>
      <c r="AW284" s="210"/>
      <c r="AX284" s="210"/>
      <c r="AY284" s="210"/>
      <c r="AZ284" s="210"/>
      <c r="BA284" s="210"/>
      <c r="BB284" s="210"/>
      <c r="BC284" s="210"/>
      <c r="BD284" s="210"/>
      <c r="BE284" s="210"/>
      <c r="BF284" s="210"/>
      <c r="BG284" s="210"/>
      <c r="BH284" s="210"/>
    </row>
    <row r="285" spans="1:60" outlineLevel="1" x14ac:dyDescent="0.2">
      <c r="A285" s="236">
        <v>93</v>
      </c>
      <c r="B285" s="237" t="s">
        <v>1187</v>
      </c>
      <c r="C285" s="247" t="s">
        <v>1188</v>
      </c>
      <c r="D285" s="238" t="s">
        <v>297</v>
      </c>
      <c r="E285" s="239">
        <v>2.6</v>
      </c>
      <c r="F285" s="240"/>
      <c r="G285" s="241">
        <f>ROUND(E285*F285,2)</f>
        <v>0</v>
      </c>
      <c r="H285" s="240"/>
      <c r="I285" s="241">
        <f>ROUND(E285*H285,2)</f>
        <v>0</v>
      </c>
      <c r="J285" s="240"/>
      <c r="K285" s="241">
        <f>ROUND(E285*J285,2)</f>
        <v>0</v>
      </c>
      <c r="L285" s="241">
        <v>21</v>
      </c>
      <c r="M285" s="241">
        <f>G285*(1+L285/100)</f>
        <v>0</v>
      </c>
      <c r="N285" s="239">
        <v>2.1000000000000001E-4</v>
      </c>
      <c r="O285" s="239">
        <f>ROUND(E285*N285,2)</f>
        <v>0</v>
      </c>
      <c r="P285" s="239">
        <v>0</v>
      </c>
      <c r="Q285" s="239">
        <f>ROUND(E285*P285,2)</f>
        <v>0</v>
      </c>
      <c r="R285" s="241"/>
      <c r="S285" s="241" t="s">
        <v>238</v>
      </c>
      <c r="T285" s="242" t="s">
        <v>216</v>
      </c>
      <c r="U285" s="221">
        <v>0</v>
      </c>
      <c r="V285" s="221">
        <f>ROUND(E285*U285,2)</f>
        <v>0</v>
      </c>
      <c r="W285" s="221"/>
      <c r="X285" s="221" t="s">
        <v>217</v>
      </c>
      <c r="Y285" s="221" t="s">
        <v>218</v>
      </c>
      <c r="Z285" s="210"/>
      <c r="AA285" s="210"/>
      <c r="AB285" s="210"/>
      <c r="AC285" s="210"/>
      <c r="AD285" s="210"/>
      <c r="AE285" s="210"/>
      <c r="AF285" s="210"/>
      <c r="AG285" s="210" t="s">
        <v>385</v>
      </c>
      <c r="AH285" s="210"/>
      <c r="AI285" s="210"/>
      <c r="AJ285" s="210"/>
      <c r="AK285" s="210"/>
      <c r="AL285" s="210"/>
      <c r="AM285" s="210"/>
      <c r="AN285" s="210"/>
      <c r="AO285" s="210"/>
      <c r="AP285" s="210"/>
      <c r="AQ285" s="210"/>
      <c r="AR285" s="210"/>
      <c r="AS285" s="210"/>
      <c r="AT285" s="210"/>
      <c r="AU285" s="210"/>
      <c r="AV285" s="210"/>
      <c r="AW285" s="210"/>
      <c r="AX285" s="210"/>
      <c r="AY285" s="210"/>
      <c r="AZ285" s="210"/>
      <c r="BA285" s="210"/>
      <c r="BB285" s="210"/>
      <c r="BC285" s="210"/>
      <c r="BD285" s="210"/>
      <c r="BE285" s="210"/>
      <c r="BF285" s="210"/>
      <c r="BG285" s="210"/>
      <c r="BH285" s="210"/>
    </row>
    <row r="286" spans="1:60" outlineLevel="2" x14ac:dyDescent="0.2">
      <c r="A286" s="217"/>
      <c r="B286" s="218"/>
      <c r="C286" s="248" t="s">
        <v>1189</v>
      </c>
      <c r="D286" s="243"/>
      <c r="E286" s="243"/>
      <c r="F286" s="243"/>
      <c r="G286" s="243"/>
      <c r="H286" s="221"/>
      <c r="I286" s="221"/>
      <c r="J286" s="221"/>
      <c r="K286" s="221"/>
      <c r="L286" s="221"/>
      <c r="M286" s="221"/>
      <c r="N286" s="220"/>
      <c r="O286" s="220"/>
      <c r="P286" s="220"/>
      <c r="Q286" s="220"/>
      <c r="R286" s="221"/>
      <c r="S286" s="221"/>
      <c r="T286" s="221"/>
      <c r="U286" s="221"/>
      <c r="V286" s="221"/>
      <c r="W286" s="221"/>
      <c r="X286" s="221"/>
      <c r="Y286" s="221"/>
      <c r="Z286" s="210"/>
      <c r="AA286" s="210"/>
      <c r="AB286" s="210"/>
      <c r="AC286" s="210"/>
      <c r="AD286" s="210"/>
      <c r="AE286" s="210"/>
      <c r="AF286" s="210"/>
      <c r="AG286" s="210" t="s">
        <v>221</v>
      </c>
      <c r="AH286" s="210"/>
      <c r="AI286" s="210"/>
      <c r="AJ286" s="210"/>
      <c r="AK286" s="210"/>
      <c r="AL286" s="210"/>
      <c r="AM286" s="210"/>
      <c r="AN286" s="210"/>
      <c r="AO286" s="210"/>
      <c r="AP286" s="210"/>
      <c r="AQ286" s="210"/>
      <c r="AR286" s="210"/>
      <c r="AS286" s="210"/>
      <c r="AT286" s="210"/>
      <c r="AU286" s="210"/>
      <c r="AV286" s="210"/>
      <c r="AW286" s="210"/>
      <c r="AX286" s="210"/>
      <c r="AY286" s="210"/>
      <c r="AZ286" s="210"/>
      <c r="BA286" s="210"/>
      <c r="BB286" s="210"/>
      <c r="BC286" s="210"/>
      <c r="BD286" s="210"/>
      <c r="BE286" s="210"/>
      <c r="BF286" s="210"/>
      <c r="BG286" s="210"/>
      <c r="BH286" s="210"/>
    </row>
    <row r="287" spans="1:60" outlineLevel="2" x14ac:dyDescent="0.2">
      <c r="A287" s="217"/>
      <c r="B287" s="218"/>
      <c r="C287" s="249" t="s">
        <v>1190</v>
      </c>
      <c r="D287" s="226"/>
      <c r="E287" s="227">
        <v>2.6</v>
      </c>
      <c r="F287" s="221"/>
      <c r="G287" s="221"/>
      <c r="H287" s="221"/>
      <c r="I287" s="221"/>
      <c r="J287" s="221"/>
      <c r="K287" s="221"/>
      <c r="L287" s="221"/>
      <c r="M287" s="221"/>
      <c r="N287" s="220"/>
      <c r="O287" s="220"/>
      <c r="P287" s="220"/>
      <c r="Q287" s="220"/>
      <c r="R287" s="221"/>
      <c r="S287" s="221"/>
      <c r="T287" s="221"/>
      <c r="U287" s="221"/>
      <c r="V287" s="221"/>
      <c r="W287" s="221"/>
      <c r="X287" s="221"/>
      <c r="Y287" s="221"/>
      <c r="Z287" s="210"/>
      <c r="AA287" s="210"/>
      <c r="AB287" s="210"/>
      <c r="AC287" s="210"/>
      <c r="AD287" s="210"/>
      <c r="AE287" s="210"/>
      <c r="AF287" s="210"/>
      <c r="AG287" s="210" t="s">
        <v>222</v>
      </c>
      <c r="AH287" s="210">
        <v>0</v>
      </c>
      <c r="AI287" s="210"/>
      <c r="AJ287" s="210"/>
      <c r="AK287" s="210"/>
      <c r="AL287" s="210"/>
      <c r="AM287" s="210"/>
      <c r="AN287" s="210"/>
      <c r="AO287" s="210"/>
      <c r="AP287" s="210"/>
      <c r="AQ287" s="210"/>
      <c r="AR287" s="210"/>
      <c r="AS287" s="210"/>
      <c r="AT287" s="210"/>
      <c r="AU287" s="210"/>
      <c r="AV287" s="210"/>
      <c r="AW287" s="210"/>
      <c r="AX287" s="210"/>
      <c r="AY287" s="210"/>
      <c r="AZ287" s="210"/>
      <c r="BA287" s="210"/>
      <c r="BB287" s="210"/>
      <c r="BC287" s="210"/>
      <c r="BD287" s="210"/>
      <c r="BE287" s="210"/>
      <c r="BF287" s="210"/>
      <c r="BG287" s="210"/>
      <c r="BH287" s="210"/>
    </row>
    <row r="288" spans="1:60" outlineLevel="1" x14ac:dyDescent="0.2">
      <c r="A288" s="236">
        <v>94</v>
      </c>
      <c r="B288" s="237" t="s">
        <v>1191</v>
      </c>
      <c r="C288" s="247" t="s">
        <v>1192</v>
      </c>
      <c r="D288" s="238" t="s">
        <v>297</v>
      </c>
      <c r="E288" s="239">
        <v>2.6</v>
      </c>
      <c r="F288" s="240"/>
      <c r="G288" s="241">
        <f>ROUND(E288*F288,2)</f>
        <v>0</v>
      </c>
      <c r="H288" s="240"/>
      <c r="I288" s="241">
        <f>ROUND(E288*H288,2)</f>
        <v>0</v>
      </c>
      <c r="J288" s="240"/>
      <c r="K288" s="241">
        <f>ROUND(E288*J288,2)</f>
        <v>0</v>
      </c>
      <c r="L288" s="241">
        <v>21</v>
      </c>
      <c r="M288" s="241">
        <f>G288*(1+L288/100)</f>
        <v>0</v>
      </c>
      <c r="N288" s="239">
        <v>3.0599999999999998E-3</v>
      </c>
      <c r="O288" s="239">
        <f>ROUND(E288*N288,2)</f>
        <v>0.01</v>
      </c>
      <c r="P288" s="239">
        <v>0</v>
      </c>
      <c r="Q288" s="239">
        <f>ROUND(E288*P288,2)</f>
        <v>0</v>
      </c>
      <c r="R288" s="241"/>
      <c r="S288" s="241" t="s">
        <v>238</v>
      </c>
      <c r="T288" s="242" t="s">
        <v>216</v>
      </c>
      <c r="U288" s="221">
        <v>0</v>
      </c>
      <c r="V288" s="221">
        <f>ROUND(E288*U288,2)</f>
        <v>0</v>
      </c>
      <c r="W288" s="221"/>
      <c r="X288" s="221" t="s">
        <v>217</v>
      </c>
      <c r="Y288" s="221" t="s">
        <v>218</v>
      </c>
      <c r="Z288" s="210"/>
      <c r="AA288" s="210"/>
      <c r="AB288" s="210"/>
      <c r="AC288" s="210"/>
      <c r="AD288" s="210"/>
      <c r="AE288" s="210"/>
      <c r="AF288" s="210"/>
      <c r="AG288" s="210" t="s">
        <v>385</v>
      </c>
      <c r="AH288" s="210"/>
      <c r="AI288" s="210"/>
      <c r="AJ288" s="210"/>
      <c r="AK288" s="210"/>
      <c r="AL288" s="210"/>
      <c r="AM288" s="210"/>
      <c r="AN288" s="210"/>
      <c r="AO288" s="210"/>
      <c r="AP288" s="210"/>
      <c r="AQ288" s="210"/>
      <c r="AR288" s="210"/>
      <c r="AS288" s="210"/>
      <c r="AT288" s="210"/>
      <c r="AU288" s="210"/>
      <c r="AV288" s="210"/>
      <c r="AW288" s="210"/>
      <c r="AX288" s="210"/>
      <c r="AY288" s="210"/>
      <c r="AZ288" s="210"/>
      <c r="BA288" s="210"/>
      <c r="BB288" s="210"/>
      <c r="BC288" s="210"/>
      <c r="BD288" s="210"/>
      <c r="BE288" s="210"/>
      <c r="BF288" s="210"/>
      <c r="BG288" s="210"/>
      <c r="BH288" s="210"/>
    </row>
    <row r="289" spans="1:60" outlineLevel="2" x14ac:dyDescent="0.2">
      <c r="A289" s="217"/>
      <c r="B289" s="218"/>
      <c r="C289" s="248" t="s">
        <v>1193</v>
      </c>
      <c r="D289" s="243"/>
      <c r="E289" s="243"/>
      <c r="F289" s="243"/>
      <c r="G289" s="243"/>
      <c r="H289" s="221"/>
      <c r="I289" s="221"/>
      <c r="J289" s="221"/>
      <c r="K289" s="221"/>
      <c r="L289" s="221"/>
      <c r="M289" s="221"/>
      <c r="N289" s="220"/>
      <c r="O289" s="220"/>
      <c r="P289" s="220"/>
      <c r="Q289" s="220"/>
      <c r="R289" s="221"/>
      <c r="S289" s="221"/>
      <c r="T289" s="221"/>
      <c r="U289" s="221"/>
      <c r="V289" s="221"/>
      <c r="W289" s="221"/>
      <c r="X289" s="221"/>
      <c r="Y289" s="221"/>
      <c r="Z289" s="210"/>
      <c r="AA289" s="210"/>
      <c r="AB289" s="210"/>
      <c r="AC289" s="210"/>
      <c r="AD289" s="210"/>
      <c r="AE289" s="210"/>
      <c r="AF289" s="210"/>
      <c r="AG289" s="210" t="s">
        <v>221</v>
      </c>
      <c r="AH289" s="210"/>
      <c r="AI289" s="210"/>
      <c r="AJ289" s="210"/>
      <c r="AK289" s="210"/>
      <c r="AL289" s="210"/>
      <c r="AM289" s="210"/>
      <c r="AN289" s="210"/>
      <c r="AO289" s="210"/>
      <c r="AP289" s="210"/>
      <c r="AQ289" s="210"/>
      <c r="AR289" s="210"/>
      <c r="AS289" s="210"/>
      <c r="AT289" s="210"/>
      <c r="AU289" s="210"/>
      <c r="AV289" s="210"/>
      <c r="AW289" s="210"/>
      <c r="AX289" s="210"/>
      <c r="AY289" s="210"/>
      <c r="AZ289" s="210"/>
      <c r="BA289" s="210"/>
      <c r="BB289" s="210"/>
      <c r="BC289" s="210"/>
      <c r="BD289" s="210"/>
      <c r="BE289" s="210"/>
      <c r="BF289" s="210"/>
      <c r="BG289" s="210"/>
      <c r="BH289" s="210"/>
    </row>
    <row r="290" spans="1:60" outlineLevel="2" x14ac:dyDescent="0.2">
      <c r="A290" s="217"/>
      <c r="B290" s="218"/>
      <c r="C290" s="249" t="s">
        <v>1190</v>
      </c>
      <c r="D290" s="226"/>
      <c r="E290" s="227">
        <v>2.6</v>
      </c>
      <c r="F290" s="221"/>
      <c r="G290" s="221"/>
      <c r="H290" s="221"/>
      <c r="I290" s="221"/>
      <c r="J290" s="221"/>
      <c r="K290" s="221"/>
      <c r="L290" s="221"/>
      <c r="M290" s="221"/>
      <c r="N290" s="220"/>
      <c r="O290" s="220"/>
      <c r="P290" s="220"/>
      <c r="Q290" s="220"/>
      <c r="R290" s="221"/>
      <c r="S290" s="221"/>
      <c r="T290" s="221"/>
      <c r="U290" s="221"/>
      <c r="V290" s="221"/>
      <c r="W290" s="221"/>
      <c r="X290" s="221"/>
      <c r="Y290" s="221"/>
      <c r="Z290" s="210"/>
      <c r="AA290" s="210"/>
      <c r="AB290" s="210"/>
      <c r="AC290" s="210"/>
      <c r="AD290" s="210"/>
      <c r="AE290" s="210"/>
      <c r="AF290" s="210"/>
      <c r="AG290" s="210" t="s">
        <v>222</v>
      </c>
      <c r="AH290" s="210">
        <v>0</v>
      </c>
      <c r="AI290" s="210"/>
      <c r="AJ290" s="210"/>
      <c r="AK290" s="210"/>
      <c r="AL290" s="210"/>
      <c r="AM290" s="210"/>
      <c r="AN290" s="210"/>
      <c r="AO290" s="210"/>
      <c r="AP290" s="210"/>
      <c r="AQ290" s="210"/>
      <c r="AR290" s="210"/>
      <c r="AS290" s="210"/>
      <c r="AT290" s="210"/>
      <c r="AU290" s="210"/>
      <c r="AV290" s="210"/>
      <c r="AW290" s="210"/>
      <c r="AX290" s="210"/>
      <c r="AY290" s="210"/>
      <c r="AZ290" s="210"/>
      <c r="BA290" s="210"/>
      <c r="BB290" s="210"/>
      <c r="BC290" s="210"/>
      <c r="BD290" s="210"/>
      <c r="BE290" s="210"/>
      <c r="BF290" s="210"/>
      <c r="BG290" s="210"/>
      <c r="BH290" s="210"/>
    </row>
    <row r="291" spans="1:60" outlineLevel="1" x14ac:dyDescent="0.2">
      <c r="A291" s="236">
        <v>95</v>
      </c>
      <c r="B291" s="237" t="s">
        <v>845</v>
      </c>
      <c r="C291" s="247" t="s">
        <v>846</v>
      </c>
      <c r="D291" s="238" t="s">
        <v>297</v>
      </c>
      <c r="E291" s="239">
        <v>32.5</v>
      </c>
      <c r="F291" s="240"/>
      <c r="G291" s="241">
        <f>ROUND(E291*F291,2)</f>
        <v>0</v>
      </c>
      <c r="H291" s="240"/>
      <c r="I291" s="241">
        <f>ROUND(E291*H291,2)</f>
        <v>0</v>
      </c>
      <c r="J291" s="240"/>
      <c r="K291" s="241">
        <f>ROUND(E291*J291,2)</f>
        <v>0</v>
      </c>
      <c r="L291" s="241">
        <v>21</v>
      </c>
      <c r="M291" s="241">
        <f>G291*(1+L291/100)</f>
        <v>0</v>
      </c>
      <c r="N291" s="239">
        <v>4.4000000000000003E-3</v>
      </c>
      <c r="O291" s="239">
        <f>ROUND(E291*N291,2)</f>
        <v>0.14000000000000001</v>
      </c>
      <c r="P291" s="239">
        <v>0</v>
      </c>
      <c r="Q291" s="239">
        <f>ROUND(E291*P291,2)</f>
        <v>0</v>
      </c>
      <c r="R291" s="241"/>
      <c r="S291" s="241" t="s">
        <v>215</v>
      </c>
      <c r="T291" s="242" t="s">
        <v>216</v>
      </c>
      <c r="U291" s="221">
        <v>0</v>
      </c>
      <c r="V291" s="221">
        <f>ROUND(E291*U291,2)</f>
        <v>0</v>
      </c>
      <c r="W291" s="221"/>
      <c r="X291" s="221" t="s">
        <v>684</v>
      </c>
      <c r="Y291" s="221" t="s">
        <v>218</v>
      </c>
      <c r="Z291" s="210"/>
      <c r="AA291" s="210"/>
      <c r="AB291" s="210"/>
      <c r="AC291" s="210"/>
      <c r="AD291" s="210"/>
      <c r="AE291" s="210"/>
      <c r="AF291" s="210"/>
      <c r="AG291" s="210" t="s">
        <v>847</v>
      </c>
      <c r="AH291" s="210"/>
      <c r="AI291" s="210"/>
      <c r="AJ291" s="210"/>
      <c r="AK291" s="210"/>
      <c r="AL291" s="210"/>
      <c r="AM291" s="210"/>
      <c r="AN291" s="210"/>
      <c r="AO291" s="210"/>
      <c r="AP291" s="210"/>
      <c r="AQ291" s="210"/>
      <c r="AR291" s="210"/>
      <c r="AS291" s="210"/>
      <c r="AT291" s="210"/>
      <c r="AU291" s="210"/>
      <c r="AV291" s="210"/>
      <c r="AW291" s="210"/>
      <c r="AX291" s="210"/>
      <c r="AY291" s="210"/>
      <c r="AZ291" s="210"/>
      <c r="BA291" s="210"/>
      <c r="BB291" s="210"/>
      <c r="BC291" s="210"/>
      <c r="BD291" s="210"/>
      <c r="BE291" s="210"/>
      <c r="BF291" s="210"/>
      <c r="BG291" s="210"/>
      <c r="BH291" s="210"/>
    </row>
    <row r="292" spans="1:60" outlineLevel="2" x14ac:dyDescent="0.2">
      <c r="A292" s="217"/>
      <c r="B292" s="218"/>
      <c r="C292" s="249" t="s">
        <v>1194</v>
      </c>
      <c r="D292" s="226"/>
      <c r="E292" s="227">
        <v>32.5</v>
      </c>
      <c r="F292" s="221"/>
      <c r="G292" s="221"/>
      <c r="H292" s="221"/>
      <c r="I292" s="221"/>
      <c r="J292" s="221"/>
      <c r="K292" s="221"/>
      <c r="L292" s="221"/>
      <c r="M292" s="221"/>
      <c r="N292" s="220"/>
      <c r="O292" s="220"/>
      <c r="P292" s="220"/>
      <c r="Q292" s="220"/>
      <c r="R292" s="221"/>
      <c r="S292" s="221"/>
      <c r="T292" s="221"/>
      <c r="U292" s="221"/>
      <c r="V292" s="221"/>
      <c r="W292" s="221"/>
      <c r="X292" s="221"/>
      <c r="Y292" s="221"/>
      <c r="Z292" s="210"/>
      <c r="AA292" s="210"/>
      <c r="AB292" s="210"/>
      <c r="AC292" s="210"/>
      <c r="AD292" s="210"/>
      <c r="AE292" s="210"/>
      <c r="AF292" s="210"/>
      <c r="AG292" s="210" t="s">
        <v>222</v>
      </c>
      <c r="AH292" s="210">
        <v>0</v>
      </c>
      <c r="AI292" s="210"/>
      <c r="AJ292" s="210"/>
      <c r="AK292" s="210"/>
      <c r="AL292" s="210"/>
      <c r="AM292" s="210"/>
      <c r="AN292" s="210"/>
      <c r="AO292" s="210"/>
      <c r="AP292" s="210"/>
      <c r="AQ292" s="210"/>
      <c r="AR292" s="210"/>
      <c r="AS292" s="210"/>
      <c r="AT292" s="210"/>
      <c r="AU292" s="210"/>
      <c r="AV292" s="210"/>
      <c r="AW292" s="210"/>
      <c r="AX292" s="210"/>
      <c r="AY292" s="210"/>
      <c r="AZ292" s="210"/>
      <c r="BA292" s="210"/>
      <c r="BB292" s="210"/>
      <c r="BC292" s="210"/>
      <c r="BD292" s="210"/>
      <c r="BE292" s="210"/>
      <c r="BF292" s="210"/>
      <c r="BG292" s="210"/>
      <c r="BH292" s="210"/>
    </row>
    <row r="293" spans="1:60" outlineLevel="1" x14ac:dyDescent="0.2">
      <c r="A293" s="236">
        <v>96</v>
      </c>
      <c r="B293" s="237" t="s">
        <v>850</v>
      </c>
      <c r="C293" s="247" t="s">
        <v>851</v>
      </c>
      <c r="D293" s="238" t="s">
        <v>297</v>
      </c>
      <c r="E293" s="239">
        <v>32.5</v>
      </c>
      <c r="F293" s="240"/>
      <c r="G293" s="241">
        <f>ROUND(E293*F293,2)</f>
        <v>0</v>
      </c>
      <c r="H293" s="240"/>
      <c r="I293" s="241">
        <f>ROUND(E293*H293,2)</f>
        <v>0</v>
      </c>
      <c r="J293" s="240"/>
      <c r="K293" s="241">
        <f>ROUND(E293*J293,2)</f>
        <v>0</v>
      </c>
      <c r="L293" s="241">
        <v>21</v>
      </c>
      <c r="M293" s="241">
        <f>G293*(1+L293/100)</f>
        <v>0</v>
      </c>
      <c r="N293" s="239">
        <v>4.0000000000000001E-3</v>
      </c>
      <c r="O293" s="239">
        <f>ROUND(E293*N293,2)</f>
        <v>0.13</v>
      </c>
      <c r="P293" s="239">
        <v>0</v>
      </c>
      <c r="Q293" s="239">
        <f>ROUND(E293*P293,2)</f>
        <v>0</v>
      </c>
      <c r="R293" s="241"/>
      <c r="S293" s="241" t="s">
        <v>215</v>
      </c>
      <c r="T293" s="242" t="s">
        <v>216</v>
      </c>
      <c r="U293" s="221">
        <v>0</v>
      </c>
      <c r="V293" s="221">
        <f>ROUND(E293*U293,2)</f>
        <v>0</v>
      </c>
      <c r="W293" s="221"/>
      <c r="X293" s="221" t="s">
        <v>684</v>
      </c>
      <c r="Y293" s="221" t="s">
        <v>218</v>
      </c>
      <c r="Z293" s="210"/>
      <c r="AA293" s="210"/>
      <c r="AB293" s="210"/>
      <c r="AC293" s="210"/>
      <c r="AD293" s="210"/>
      <c r="AE293" s="210"/>
      <c r="AF293" s="210"/>
      <c r="AG293" s="210" t="s">
        <v>847</v>
      </c>
      <c r="AH293" s="210"/>
      <c r="AI293" s="210"/>
      <c r="AJ293" s="210"/>
      <c r="AK293" s="210"/>
      <c r="AL293" s="210"/>
      <c r="AM293" s="210"/>
      <c r="AN293" s="210"/>
      <c r="AO293" s="210"/>
      <c r="AP293" s="210"/>
      <c r="AQ293" s="210"/>
      <c r="AR293" s="210"/>
      <c r="AS293" s="210"/>
      <c r="AT293" s="210"/>
      <c r="AU293" s="210"/>
      <c r="AV293" s="210"/>
      <c r="AW293" s="210"/>
      <c r="AX293" s="210"/>
      <c r="AY293" s="210"/>
      <c r="AZ293" s="210"/>
      <c r="BA293" s="210"/>
      <c r="BB293" s="210"/>
      <c r="BC293" s="210"/>
      <c r="BD293" s="210"/>
      <c r="BE293" s="210"/>
      <c r="BF293" s="210"/>
      <c r="BG293" s="210"/>
      <c r="BH293" s="210"/>
    </row>
    <row r="294" spans="1:60" outlineLevel="2" x14ac:dyDescent="0.2">
      <c r="A294" s="217"/>
      <c r="B294" s="218"/>
      <c r="C294" s="249" t="s">
        <v>1194</v>
      </c>
      <c r="D294" s="226"/>
      <c r="E294" s="227">
        <v>32.5</v>
      </c>
      <c r="F294" s="221"/>
      <c r="G294" s="221"/>
      <c r="H294" s="221"/>
      <c r="I294" s="221"/>
      <c r="J294" s="221"/>
      <c r="K294" s="221"/>
      <c r="L294" s="221"/>
      <c r="M294" s="221"/>
      <c r="N294" s="220"/>
      <c r="O294" s="220"/>
      <c r="P294" s="220"/>
      <c r="Q294" s="220"/>
      <c r="R294" s="221"/>
      <c r="S294" s="221"/>
      <c r="T294" s="221"/>
      <c r="U294" s="221"/>
      <c r="V294" s="221"/>
      <c r="W294" s="221"/>
      <c r="X294" s="221"/>
      <c r="Y294" s="221"/>
      <c r="Z294" s="210"/>
      <c r="AA294" s="210"/>
      <c r="AB294" s="210"/>
      <c r="AC294" s="210"/>
      <c r="AD294" s="210"/>
      <c r="AE294" s="210"/>
      <c r="AF294" s="210"/>
      <c r="AG294" s="210" t="s">
        <v>222</v>
      </c>
      <c r="AH294" s="210">
        <v>0</v>
      </c>
      <c r="AI294" s="210"/>
      <c r="AJ294" s="210"/>
      <c r="AK294" s="210"/>
      <c r="AL294" s="210"/>
      <c r="AM294" s="210"/>
      <c r="AN294" s="210"/>
      <c r="AO294" s="210"/>
      <c r="AP294" s="210"/>
      <c r="AQ294" s="210"/>
      <c r="AR294" s="210"/>
      <c r="AS294" s="210"/>
      <c r="AT294" s="210"/>
      <c r="AU294" s="210"/>
      <c r="AV294" s="210"/>
      <c r="AW294" s="210"/>
      <c r="AX294" s="210"/>
      <c r="AY294" s="210"/>
      <c r="AZ294" s="210"/>
      <c r="BA294" s="210"/>
      <c r="BB294" s="210"/>
      <c r="BC294" s="210"/>
      <c r="BD294" s="210"/>
      <c r="BE294" s="210"/>
      <c r="BF294" s="210"/>
      <c r="BG294" s="210"/>
      <c r="BH294" s="210"/>
    </row>
    <row r="295" spans="1:60" outlineLevel="1" x14ac:dyDescent="0.2">
      <c r="A295" s="217">
        <v>97</v>
      </c>
      <c r="B295" s="218" t="s">
        <v>393</v>
      </c>
      <c r="C295" s="263" t="s">
        <v>394</v>
      </c>
      <c r="D295" s="219" t="s">
        <v>0</v>
      </c>
      <c r="E295" s="261"/>
      <c r="F295" s="222"/>
      <c r="G295" s="221">
        <f>ROUND(E295*F295,2)</f>
        <v>0</v>
      </c>
      <c r="H295" s="222"/>
      <c r="I295" s="221">
        <f>ROUND(E295*H295,2)</f>
        <v>0</v>
      </c>
      <c r="J295" s="222"/>
      <c r="K295" s="221">
        <f>ROUND(E295*J295,2)</f>
        <v>0</v>
      </c>
      <c r="L295" s="221">
        <v>21</v>
      </c>
      <c r="M295" s="221">
        <f>G295*(1+L295/100)</f>
        <v>0</v>
      </c>
      <c r="N295" s="220">
        <v>0</v>
      </c>
      <c r="O295" s="220">
        <f>ROUND(E295*N295,2)</f>
        <v>0</v>
      </c>
      <c r="P295" s="220">
        <v>0</v>
      </c>
      <c r="Q295" s="220">
        <f>ROUND(E295*P295,2)</f>
        <v>0</v>
      </c>
      <c r="R295" s="221"/>
      <c r="S295" s="221" t="s">
        <v>238</v>
      </c>
      <c r="T295" s="221" t="s">
        <v>216</v>
      </c>
      <c r="U295" s="221">
        <v>0</v>
      </c>
      <c r="V295" s="221">
        <f>ROUND(E295*U295,2)</f>
        <v>0</v>
      </c>
      <c r="W295" s="221"/>
      <c r="X295" s="221" t="s">
        <v>381</v>
      </c>
      <c r="Y295" s="221" t="s">
        <v>218</v>
      </c>
      <c r="Z295" s="210"/>
      <c r="AA295" s="210"/>
      <c r="AB295" s="210"/>
      <c r="AC295" s="210"/>
      <c r="AD295" s="210"/>
      <c r="AE295" s="210"/>
      <c r="AF295" s="210"/>
      <c r="AG295" s="210" t="s">
        <v>382</v>
      </c>
      <c r="AH295" s="210"/>
      <c r="AI295" s="210"/>
      <c r="AJ295" s="210"/>
      <c r="AK295" s="210"/>
      <c r="AL295" s="210"/>
      <c r="AM295" s="210"/>
      <c r="AN295" s="210"/>
      <c r="AO295" s="210"/>
      <c r="AP295" s="210"/>
      <c r="AQ295" s="210"/>
      <c r="AR295" s="210"/>
      <c r="AS295" s="210"/>
      <c r="AT295" s="210"/>
      <c r="AU295" s="210"/>
      <c r="AV295" s="210"/>
      <c r="AW295" s="210"/>
      <c r="AX295" s="210"/>
      <c r="AY295" s="210"/>
      <c r="AZ295" s="210"/>
      <c r="BA295" s="210"/>
      <c r="BB295" s="210"/>
      <c r="BC295" s="210"/>
      <c r="BD295" s="210"/>
      <c r="BE295" s="210"/>
      <c r="BF295" s="210"/>
      <c r="BG295" s="210"/>
      <c r="BH295" s="210"/>
    </row>
    <row r="296" spans="1:60" x14ac:dyDescent="0.2">
      <c r="A296" s="229" t="s">
        <v>210</v>
      </c>
      <c r="B296" s="230" t="s">
        <v>134</v>
      </c>
      <c r="C296" s="246" t="s">
        <v>135</v>
      </c>
      <c r="D296" s="231"/>
      <c r="E296" s="232"/>
      <c r="F296" s="233"/>
      <c r="G296" s="233">
        <f>SUMIF(AG297:AG316,"&lt;&gt;NOR",G297:G316)</f>
        <v>0</v>
      </c>
      <c r="H296" s="233"/>
      <c r="I296" s="233">
        <f>SUM(I297:I316)</f>
        <v>0</v>
      </c>
      <c r="J296" s="233"/>
      <c r="K296" s="233">
        <f>SUM(K297:K316)</f>
        <v>0</v>
      </c>
      <c r="L296" s="233"/>
      <c r="M296" s="233">
        <f>SUM(M297:M316)</f>
        <v>0</v>
      </c>
      <c r="N296" s="232"/>
      <c r="O296" s="232">
        <f>SUM(O297:O316)</f>
        <v>0.03</v>
      </c>
      <c r="P296" s="232"/>
      <c r="Q296" s="232">
        <f>SUM(Q297:Q316)</f>
        <v>0.09</v>
      </c>
      <c r="R296" s="233"/>
      <c r="S296" s="233"/>
      <c r="T296" s="234"/>
      <c r="U296" s="228"/>
      <c r="V296" s="228">
        <f>SUM(V297:V316)</f>
        <v>0</v>
      </c>
      <c r="W296" s="228"/>
      <c r="X296" s="228"/>
      <c r="Y296" s="228"/>
      <c r="AG296" t="s">
        <v>211</v>
      </c>
    </row>
    <row r="297" spans="1:60" outlineLevel="1" x14ac:dyDescent="0.2">
      <c r="A297" s="236">
        <v>98</v>
      </c>
      <c r="B297" s="237" t="s">
        <v>1195</v>
      </c>
      <c r="C297" s="247" t="s">
        <v>1196</v>
      </c>
      <c r="D297" s="238" t="s">
        <v>297</v>
      </c>
      <c r="E297" s="239">
        <v>5</v>
      </c>
      <c r="F297" s="240"/>
      <c r="G297" s="241">
        <f>ROUND(E297*F297,2)</f>
        <v>0</v>
      </c>
      <c r="H297" s="240"/>
      <c r="I297" s="241">
        <f>ROUND(E297*H297,2)</f>
        <v>0</v>
      </c>
      <c r="J297" s="240"/>
      <c r="K297" s="241">
        <f>ROUND(E297*J297,2)</f>
        <v>0</v>
      </c>
      <c r="L297" s="241">
        <v>21</v>
      </c>
      <c r="M297" s="241">
        <f>G297*(1+L297/100)</f>
        <v>0</v>
      </c>
      <c r="N297" s="239">
        <v>0</v>
      </c>
      <c r="O297" s="239">
        <f>ROUND(E297*N297,2)</f>
        <v>0</v>
      </c>
      <c r="P297" s="239">
        <v>6.0000000000000001E-3</v>
      </c>
      <c r="Q297" s="239">
        <f>ROUND(E297*P297,2)</f>
        <v>0.03</v>
      </c>
      <c r="R297" s="241"/>
      <c r="S297" s="241" t="s">
        <v>238</v>
      </c>
      <c r="T297" s="242" t="s">
        <v>216</v>
      </c>
      <c r="U297" s="221">
        <v>0</v>
      </c>
      <c r="V297" s="221">
        <f>ROUND(E297*U297,2)</f>
        <v>0</v>
      </c>
      <c r="W297" s="221"/>
      <c r="X297" s="221" t="s">
        <v>217</v>
      </c>
      <c r="Y297" s="221" t="s">
        <v>218</v>
      </c>
      <c r="Z297" s="210"/>
      <c r="AA297" s="210"/>
      <c r="AB297" s="210"/>
      <c r="AC297" s="210"/>
      <c r="AD297" s="210"/>
      <c r="AE297" s="210"/>
      <c r="AF297" s="210"/>
      <c r="AG297" s="210" t="s">
        <v>328</v>
      </c>
      <c r="AH297" s="210"/>
      <c r="AI297" s="210"/>
      <c r="AJ297" s="210"/>
      <c r="AK297" s="210"/>
      <c r="AL297" s="210"/>
      <c r="AM297" s="210"/>
      <c r="AN297" s="210"/>
      <c r="AO297" s="210"/>
      <c r="AP297" s="210"/>
      <c r="AQ297" s="210"/>
      <c r="AR297" s="210"/>
      <c r="AS297" s="210"/>
      <c r="AT297" s="210"/>
      <c r="AU297" s="210"/>
      <c r="AV297" s="210"/>
      <c r="AW297" s="210"/>
      <c r="AX297" s="210"/>
      <c r="AY297" s="210"/>
      <c r="AZ297" s="210"/>
      <c r="BA297" s="210"/>
      <c r="BB297" s="210"/>
      <c r="BC297" s="210"/>
      <c r="BD297" s="210"/>
      <c r="BE297" s="210"/>
      <c r="BF297" s="210"/>
      <c r="BG297" s="210"/>
      <c r="BH297" s="210"/>
    </row>
    <row r="298" spans="1:60" outlineLevel="2" x14ac:dyDescent="0.2">
      <c r="A298" s="217"/>
      <c r="B298" s="218"/>
      <c r="C298" s="249" t="s">
        <v>105</v>
      </c>
      <c r="D298" s="226"/>
      <c r="E298" s="227">
        <v>5</v>
      </c>
      <c r="F298" s="221"/>
      <c r="G298" s="221"/>
      <c r="H298" s="221"/>
      <c r="I298" s="221"/>
      <c r="J298" s="221"/>
      <c r="K298" s="221"/>
      <c r="L298" s="221"/>
      <c r="M298" s="221"/>
      <c r="N298" s="220"/>
      <c r="O298" s="220"/>
      <c r="P298" s="220"/>
      <c r="Q298" s="220"/>
      <c r="R298" s="221"/>
      <c r="S298" s="221"/>
      <c r="T298" s="221"/>
      <c r="U298" s="221"/>
      <c r="V298" s="221"/>
      <c r="W298" s="221"/>
      <c r="X298" s="221"/>
      <c r="Y298" s="221"/>
      <c r="Z298" s="210"/>
      <c r="AA298" s="210"/>
      <c r="AB298" s="210"/>
      <c r="AC298" s="210"/>
      <c r="AD298" s="210"/>
      <c r="AE298" s="210"/>
      <c r="AF298" s="210"/>
      <c r="AG298" s="210" t="s">
        <v>222</v>
      </c>
      <c r="AH298" s="210">
        <v>0</v>
      </c>
      <c r="AI298" s="210"/>
      <c r="AJ298" s="210"/>
      <c r="AK298" s="210"/>
      <c r="AL298" s="210"/>
      <c r="AM298" s="210"/>
      <c r="AN298" s="210"/>
      <c r="AO298" s="210"/>
      <c r="AP298" s="210"/>
      <c r="AQ298" s="210"/>
      <c r="AR298" s="210"/>
      <c r="AS298" s="210"/>
      <c r="AT298" s="210"/>
      <c r="AU298" s="210"/>
      <c r="AV298" s="210"/>
      <c r="AW298" s="210"/>
      <c r="AX298" s="210"/>
      <c r="AY298" s="210"/>
      <c r="AZ298" s="210"/>
      <c r="BA298" s="210"/>
      <c r="BB298" s="210"/>
      <c r="BC298" s="210"/>
      <c r="BD298" s="210"/>
      <c r="BE298" s="210"/>
      <c r="BF298" s="210"/>
      <c r="BG298" s="210"/>
      <c r="BH298" s="210"/>
    </row>
    <row r="299" spans="1:60" ht="22.5" outlineLevel="1" x14ac:dyDescent="0.2">
      <c r="A299" s="236">
        <v>99</v>
      </c>
      <c r="B299" s="237" t="s">
        <v>1197</v>
      </c>
      <c r="C299" s="247" t="s">
        <v>1198</v>
      </c>
      <c r="D299" s="238" t="s">
        <v>297</v>
      </c>
      <c r="E299" s="239">
        <v>10</v>
      </c>
      <c r="F299" s="240"/>
      <c r="G299" s="241">
        <f>ROUND(E299*F299,2)</f>
        <v>0</v>
      </c>
      <c r="H299" s="240"/>
      <c r="I299" s="241">
        <f>ROUND(E299*H299,2)</f>
        <v>0</v>
      </c>
      <c r="J299" s="240"/>
      <c r="K299" s="241">
        <f>ROUND(E299*J299,2)</f>
        <v>0</v>
      </c>
      <c r="L299" s="241">
        <v>21</v>
      </c>
      <c r="M299" s="241">
        <f>G299*(1+L299/100)</f>
        <v>0</v>
      </c>
      <c r="N299" s="239">
        <v>0</v>
      </c>
      <c r="O299" s="239">
        <f>ROUND(E299*N299,2)</f>
        <v>0</v>
      </c>
      <c r="P299" s="239">
        <v>6.0000000000000001E-3</v>
      </c>
      <c r="Q299" s="239">
        <f>ROUND(E299*P299,2)</f>
        <v>0.06</v>
      </c>
      <c r="R299" s="241"/>
      <c r="S299" s="241" t="s">
        <v>238</v>
      </c>
      <c r="T299" s="242" t="s">
        <v>216</v>
      </c>
      <c r="U299" s="221">
        <v>0</v>
      </c>
      <c r="V299" s="221">
        <f>ROUND(E299*U299,2)</f>
        <v>0</v>
      </c>
      <c r="W299" s="221"/>
      <c r="X299" s="221" t="s">
        <v>217</v>
      </c>
      <c r="Y299" s="221" t="s">
        <v>218</v>
      </c>
      <c r="Z299" s="210"/>
      <c r="AA299" s="210"/>
      <c r="AB299" s="210"/>
      <c r="AC299" s="210"/>
      <c r="AD299" s="210"/>
      <c r="AE299" s="210"/>
      <c r="AF299" s="210"/>
      <c r="AG299" s="210" t="s">
        <v>328</v>
      </c>
      <c r="AH299" s="210"/>
      <c r="AI299" s="210"/>
      <c r="AJ299" s="210"/>
      <c r="AK299" s="210"/>
      <c r="AL299" s="210"/>
      <c r="AM299" s="210"/>
      <c r="AN299" s="210"/>
      <c r="AO299" s="210"/>
      <c r="AP299" s="210"/>
      <c r="AQ299" s="210"/>
      <c r="AR299" s="210"/>
      <c r="AS299" s="210"/>
      <c r="AT299" s="210"/>
      <c r="AU299" s="210"/>
      <c r="AV299" s="210"/>
      <c r="AW299" s="210"/>
      <c r="AX299" s="210"/>
      <c r="AY299" s="210"/>
      <c r="AZ299" s="210"/>
      <c r="BA299" s="210"/>
      <c r="BB299" s="210"/>
      <c r="BC299" s="210"/>
      <c r="BD299" s="210"/>
      <c r="BE299" s="210"/>
      <c r="BF299" s="210"/>
      <c r="BG299" s="210"/>
      <c r="BH299" s="210"/>
    </row>
    <row r="300" spans="1:60" outlineLevel="2" x14ac:dyDescent="0.2">
      <c r="A300" s="217"/>
      <c r="B300" s="218"/>
      <c r="C300" s="249" t="s">
        <v>1199</v>
      </c>
      <c r="D300" s="226"/>
      <c r="E300" s="227">
        <v>10</v>
      </c>
      <c r="F300" s="221"/>
      <c r="G300" s="221"/>
      <c r="H300" s="221"/>
      <c r="I300" s="221"/>
      <c r="J300" s="221"/>
      <c r="K300" s="221"/>
      <c r="L300" s="221"/>
      <c r="M300" s="221"/>
      <c r="N300" s="220"/>
      <c r="O300" s="220"/>
      <c r="P300" s="220"/>
      <c r="Q300" s="220"/>
      <c r="R300" s="221"/>
      <c r="S300" s="221"/>
      <c r="T300" s="221"/>
      <c r="U300" s="221"/>
      <c r="V300" s="221"/>
      <c r="W300" s="221"/>
      <c r="X300" s="221"/>
      <c r="Y300" s="221"/>
      <c r="Z300" s="210"/>
      <c r="AA300" s="210"/>
      <c r="AB300" s="210"/>
      <c r="AC300" s="210"/>
      <c r="AD300" s="210"/>
      <c r="AE300" s="210"/>
      <c r="AF300" s="210"/>
      <c r="AG300" s="210" t="s">
        <v>222</v>
      </c>
      <c r="AH300" s="210">
        <v>0</v>
      </c>
      <c r="AI300" s="210"/>
      <c r="AJ300" s="210"/>
      <c r="AK300" s="210"/>
      <c r="AL300" s="210"/>
      <c r="AM300" s="210"/>
      <c r="AN300" s="210"/>
      <c r="AO300" s="210"/>
      <c r="AP300" s="210"/>
      <c r="AQ300" s="210"/>
      <c r="AR300" s="210"/>
      <c r="AS300" s="210"/>
      <c r="AT300" s="210"/>
      <c r="AU300" s="210"/>
      <c r="AV300" s="210"/>
      <c r="AW300" s="210"/>
      <c r="AX300" s="210"/>
      <c r="AY300" s="210"/>
      <c r="AZ300" s="210"/>
      <c r="BA300" s="210"/>
      <c r="BB300" s="210"/>
      <c r="BC300" s="210"/>
      <c r="BD300" s="210"/>
      <c r="BE300" s="210"/>
      <c r="BF300" s="210"/>
      <c r="BG300" s="210"/>
      <c r="BH300" s="210"/>
    </row>
    <row r="301" spans="1:60" outlineLevel="1" x14ac:dyDescent="0.2">
      <c r="A301" s="236">
        <v>100</v>
      </c>
      <c r="B301" s="237" t="s">
        <v>855</v>
      </c>
      <c r="C301" s="247" t="s">
        <v>856</v>
      </c>
      <c r="D301" s="238" t="s">
        <v>297</v>
      </c>
      <c r="E301" s="239">
        <v>5</v>
      </c>
      <c r="F301" s="240"/>
      <c r="G301" s="241">
        <f>ROUND(E301*F301,2)</f>
        <v>0</v>
      </c>
      <c r="H301" s="240"/>
      <c r="I301" s="241">
        <f>ROUND(E301*H301,2)</f>
        <v>0</v>
      </c>
      <c r="J301" s="240"/>
      <c r="K301" s="241">
        <f>ROUND(E301*J301,2)</f>
        <v>0</v>
      </c>
      <c r="L301" s="241">
        <v>21</v>
      </c>
      <c r="M301" s="241">
        <f>G301*(1+L301/100)</f>
        <v>0</v>
      </c>
      <c r="N301" s="239">
        <v>2.2000000000000001E-4</v>
      </c>
      <c r="O301" s="239">
        <f>ROUND(E301*N301,2)</f>
        <v>0</v>
      </c>
      <c r="P301" s="239">
        <v>0</v>
      </c>
      <c r="Q301" s="239">
        <f>ROUND(E301*P301,2)</f>
        <v>0</v>
      </c>
      <c r="R301" s="241"/>
      <c r="S301" s="241" t="s">
        <v>238</v>
      </c>
      <c r="T301" s="242" t="s">
        <v>216</v>
      </c>
      <c r="U301" s="221">
        <v>0</v>
      </c>
      <c r="V301" s="221">
        <f>ROUND(E301*U301,2)</f>
        <v>0</v>
      </c>
      <c r="W301" s="221"/>
      <c r="X301" s="221" t="s">
        <v>217</v>
      </c>
      <c r="Y301" s="221" t="s">
        <v>218</v>
      </c>
      <c r="Z301" s="210"/>
      <c r="AA301" s="210"/>
      <c r="AB301" s="210"/>
      <c r="AC301" s="210"/>
      <c r="AD301" s="210"/>
      <c r="AE301" s="210"/>
      <c r="AF301" s="210"/>
      <c r="AG301" s="210" t="s">
        <v>219</v>
      </c>
      <c r="AH301" s="210"/>
      <c r="AI301" s="210"/>
      <c r="AJ301" s="210"/>
      <c r="AK301" s="210"/>
      <c r="AL301" s="210"/>
      <c r="AM301" s="210"/>
      <c r="AN301" s="210"/>
      <c r="AO301" s="210"/>
      <c r="AP301" s="210"/>
      <c r="AQ301" s="210"/>
      <c r="AR301" s="210"/>
      <c r="AS301" s="210"/>
      <c r="AT301" s="210"/>
      <c r="AU301" s="210"/>
      <c r="AV301" s="210"/>
      <c r="AW301" s="210"/>
      <c r="AX301" s="210"/>
      <c r="AY301" s="210"/>
      <c r="AZ301" s="210"/>
      <c r="BA301" s="210"/>
      <c r="BB301" s="210"/>
      <c r="BC301" s="210"/>
      <c r="BD301" s="210"/>
      <c r="BE301" s="210"/>
      <c r="BF301" s="210"/>
      <c r="BG301" s="210"/>
      <c r="BH301" s="210"/>
    </row>
    <row r="302" spans="1:60" outlineLevel="2" x14ac:dyDescent="0.2">
      <c r="A302" s="217"/>
      <c r="B302" s="218"/>
      <c r="C302" s="248" t="s">
        <v>1200</v>
      </c>
      <c r="D302" s="243"/>
      <c r="E302" s="243"/>
      <c r="F302" s="243"/>
      <c r="G302" s="243"/>
      <c r="H302" s="221"/>
      <c r="I302" s="221"/>
      <c r="J302" s="221"/>
      <c r="K302" s="221"/>
      <c r="L302" s="221"/>
      <c r="M302" s="221"/>
      <c r="N302" s="220"/>
      <c r="O302" s="220"/>
      <c r="P302" s="220"/>
      <c r="Q302" s="220"/>
      <c r="R302" s="221"/>
      <c r="S302" s="221"/>
      <c r="T302" s="221"/>
      <c r="U302" s="221"/>
      <c r="V302" s="221"/>
      <c r="W302" s="221"/>
      <c r="X302" s="221"/>
      <c r="Y302" s="221"/>
      <c r="Z302" s="210"/>
      <c r="AA302" s="210"/>
      <c r="AB302" s="210"/>
      <c r="AC302" s="210"/>
      <c r="AD302" s="210"/>
      <c r="AE302" s="210"/>
      <c r="AF302" s="210"/>
      <c r="AG302" s="210" t="s">
        <v>221</v>
      </c>
      <c r="AH302" s="210"/>
      <c r="AI302" s="210"/>
      <c r="AJ302" s="210"/>
      <c r="AK302" s="210"/>
      <c r="AL302" s="210"/>
      <c r="AM302" s="210"/>
      <c r="AN302" s="210"/>
      <c r="AO302" s="210"/>
      <c r="AP302" s="210"/>
      <c r="AQ302" s="210"/>
      <c r="AR302" s="210"/>
      <c r="AS302" s="210"/>
      <c r="AT302" s="210"/>
      <c r="AU302" s="210"/>
      <c r="AV302" s="210"/>
      <c r="AW302" s="210"/>
      <c r="AX302" s="210"/>
      <c r="AY302" s="210"/>
      <c r="AZ302" s="210"/>
      <c r="BA302" s="210"/>
      <c r="BB302" s="210"/>
      <c r="BC302" s="210"/>
      <c r="BD302" s="210"/>
      <c r="BE302" s="210"/>
      <c r="BF302" s="210"/>
      <c r="BG302" s="210"/>
      <c r="BH302" s="210"/>
    </row>
    <row r="303" spans="1:60" outlineLevel="2" x14ac:dyDescent="0.2">
      <c r="A303" s="217"/>
      <c r="B303" s="218"/>
      <c r="C303" s="249" t="s">
        <v>105</v>
      </c>
      <c r="D303" s="226"/>
      <c r="E303" s="227">
        <v>5</v>
      </c>
      <c r="F303" s="221"/>
      <c r="G303" s="221"/>
      <c r="H303" s="221"/>
      <c r="I303" s="221"/>
      <c r="J303" s="221"/>
      <c r="K303" s="221"/>
      <c r="L303" s="221"/>
      <c r="M303" s="221"/>
      <c r="N303" s="220"/>
      <c r="O303" s="220"/>
      <c r="P303" s="220"/>
      <c r="Q303" s="220"/>
      <c r="R303" s="221"/>
      <c r="S303" s="221"/>
      <c r="T303" s="221"/>
      <c r="U303" s="221"/>
      <c r="V303" s="221"/>
      <c r="W303" s="221"/>
      <c r="X303" s="221"/>
      <c r="Y303" s="221"/>
      <c r="Z303" s="210"/>
      <c r="AA303" s="210"/>
      <c r="AB303" s="210"/>
      <c r="AC303" s="210"/>
      <c r="AD303" s="210"/>
      <c r="AE303" s="210"/>
      <c r="AF303" s="210"/>
      <c r="AG303" s="210" t="s">
        <v>222</v>
      </c>
      <c r="AH303" s="210">
        <v>0</v>
      </c>
      <c r="AI303" s="210"/>
      <c r="AJ303" s="210"/>
      <c r="AK303" s="210"/>
      <c r="AL303" s="210"/>
      <c r="AM303" s="210"/>
      <c r="AN303" s="210"/>
      <c r="AO303" s="210"/>
      <c r="AP303" s="210"/>
      <c r="AQ303" s="210"/>
      <c r="AR303" s="210"/>
      <c r="AS303" s="210"/>
      <c r="AT303" s="210"/>
      <c r="AU303" s="210"/>
      <c r="AV303" s="210"/>
      <c r="AW303" s="210"/>
      <c r="AX303" s="210"/>
      <c r="AY303" s="210"/>
      <c r="AZ303" s="210"/>
      <c r="BA303" s="210"/>
      <c r="BB303" s="210"/>
      <c r="BC303" s="210"/>
      <c r="BD303" s="210"/>
      <c r="BE303" s="210"/>
      <c r="BF303" s="210"/>
      <c r="BG303" s="210"/>
      <c r="BH303" s="210"/>
    </row>
    <row r="304" spans="1:60" ht="22.5" outlineLevel="1" x14ac:dyDescent="0.2">
      <c r="A304" s="236">
        <v>101</v>
      </c>
      <c r="B304" s="237" t="s">
        <v>857</v>
      </c>
      <c r="C304" s="247" t="s">
        <v>1201</v>
      </c>
      <c r="D304" s="238" t="s">
        <v>297</v>
      </c>
      <c r="E304" s="239">
        <v>5</v>
      </c>
      <c r="F304" s="240"/>
      <c r="G304" s="241">
        <f>ROUND(E304*F304,2)</f>
        <v>0</v>
      </c>
      <c r="H304" s="240"/>
      <c r="I304" s="241">
        <f>ROUND(E304*H304,2)</f>
        <v>0</v>
      </c>
      <c r="J304" s="240"/>
      <c r="K304" s="241">
        <f>ROUND(E304*J304,2)</f>
        <v>0</v>
      </c>
      <c r="L304" s="241">
        <v>21</v>
      </c>
      <c r="M304" s="241">
        <f>G304*(1+L304/100)</f>
        <v>0</v>
      </c>
      <c r="N304" s="239">
        <v>4.0299999999999997E-3</v>
      </c>
      <c r="O304" s="239">
        <f>ROUND(E304*N304,2)</f>
        <v>0.02</v>
      </c>
      <c r="P304" s="239">
        <v>0</v>
      </c>
      <c r="Q304" s="239">
        <f>ROUND(E304*P304,2)</f>
        <v>0</v>
      </c>
      <c r="R304" s="241"/>
      <c r="S304" s="241" t="s">
        <v>238</v>
      </c>
      <c r="T304" s="242" t="s">
        <v>216</v>
      </c>
      <c r="U304" s="221">
        <v>0</v>
      </c>
      <c r="V304" s="221">
        <f>ROUND(E304*U304,2)</f>
        <v>0</v>
      </c>
      <c r="W304" s="221"/>
      <c r="X304" s="221" t="s">
        <v>217</v>
      </c>
      <c r="Y304" s="221" t="s">
        <v>218</v>
      </c>
      <c r="Z304" s="210"/>
      <c r="AA304" s="210"/>
      <c r="AB304" s="210"/>
      <c r="AC304" s="210"/>
      <c r="AD304" s="210"/>
      <c r="AE304" s="210"/>
      <c r="AF304" s="210"/>
      <c r="AG304" s="210" t="s">
        <v>385</v>
      </c>
      <c r="AH304" s="210"/>
      <c r="AI304" s="210"/>
      <c r="AJ304" s="210"/>
      <c r="AK304" s="210"/>
      <c r="AL304" s="210"/>
      <c r="AM304" s="210"/>
      <c r="AN304" s="210"/>
      <c r="AO304" s="210"/>
      <c r="AP304" s="210"/>
      <c r="AQ304" s="210"/>
      <c r="AR304" s="210"/>
      <c r="AS304" s="210"/>
      <c r="AT304" s="210"/>
      <c r="AU304" s="210"/>
      <c r="AV304" s="210"/>
      <c r="AW304" s="210"/>
      <c r="AX304" s="210"/>
      <c r="AY304" s="210"/>
      <c r="AZ304" s="210"/>
      <c r="BA304" s="210"/>
      <c r="BB304" s="210"/>
      <c r="BC304" s="210"/>
      <c r="BD304" s="210"/>
      <c r="BE304" s="210"/>
      <c r="BF304" s="210"/>
      <c r="BG304" s="210"/>
      <c r="BH304" s="210"/>
    </row>
    <row r="305" spans="1:60" outlineLevel="2" x14ac:dyDescent="0.2">
      <c r="A305" s="217"/>
      <c r="B305" s="218"/>
      <c r="C305" s="248" t="s">
        <v>859</v>
      </c>
      <c r="D305" s="243"/>
      <c r="E305" s="243"/>
      <c r="F305" s="243"/>
      <c r="G305" s="243"/>
      <c r="H305" s="221"/>
      <c r="I305" s="221"/>
      <c r="J305" s="221"/>
      <c r="K305" s="221"/>
      <c r="L305" s="221"/>
      <c r="M305" s="221"/>
      <c r="N305" s="220"/>
      <c r="O305" s="220"/>
      <c r="P305" s="220"/>
      <c r="Q305" s="220"/>
      <c r="R305" s="221"/>
      <c r="S305" s="221"/>
      <c r="T305" s="221"/>
      <c r="U305" s="221"/>
      <c r="V305" s="221"/>
      <c r="W305" s="221"/>
      <c r="X305" s="221"/>
      <c r="Y305" s="221"/>
      <c r="Z305" s="210"/>
      <c r="AA305" s="210"/>
      <c r="AB305" s="210"/>
      <c r="AC305" s="210"/>
      <c r="AD305" s="210"/>
      <c r="AE305" s="210"/>
      <c r="AF305" s="210"/>
      <c r="AG305" s="210" t="s">
        <v>221</v>
      </c>
      <c r="AH305" s="210"/>
      <c r="AI305" s="210"/>
      <c r="AJ305" s="210"/>
      <c r="AK305" s="210"/>
      <c r="AL305" s="210"/>
      <c r="AM305" s="210"/>
      <c r="AN305" s="210"/>
      <c r="AO305" s="210"/>
      <c r="AP305" s="210"/>
      <c r="AQ305" s="210"/>
      <c r="AR305" s="210"/>
      <c r="AS305" s="210"/>
      <c r="AT305" s="210"/>
      <c r="AU305" s="210"/>
      <c r="AV305" s="210"/>
      <c r="AW305" s="210"/>
      <c r="AX305" s="210"/>
      <c r="AY305" s="210"/>
      <c r="AZ305" s="210"/>
      <c r="BA305" s="210"/>
      <c r="BB305" s="210"/>
      <c r="BC305" s="210"/>
      <c r="BD305" s="210"/>
      <c r="BE305" s="210"/>
      <c r="BF305" s="210"/>
      <c r="BG305" s="210"/>
      <c r="BH305" s="210"/>
    </row>
    <row r="306" spans="1:60" outlineLevel="2" x14ac:dyDescent="0.2">
      <c r="A306" s="217"/>
      <c r="B306" s="218"/>
      <c r="C306" s="249" t="s">
        <v>105</v>
      </c>
      <c r="D306" s="226"/>
      <c r="E306" s="227">
        <v>5</v>
      </c>
      <c r="F306" s="221"/>
      <c r="G306" s="221"/>
      <c r="H306" s="221"/>
      <c r="I306" s="221"/>
      <c r="J306" s="221"/>
      <c r="K306" s="221"/>
      <c r="L306" s="221"/>
      <c r="M306" s="221"/>
      <c r="N306" s="220"/>
      <c r="O306" s="220"/>
      <c r="P306" s="220"/>
      <c r="Q306" s="220"/>
      <c r="R306" s="221"/>
      <c r="S306" s="221"/>
      <c r="T306" s="221"/>
      <c r="U306" s="221"/>
      <c r="V306" s="221"/>
      <c r="W306" s="221"/>
      <c r="X306" s="221"/>
      <c r="Y306" s="221"/>
      <c r="Z306" s="210"/>
      <c r="AA306" s="210"/>
      <c r="AB306" s="210"/>
      <c r="AC306" s="210"/>
      <c r="AD306" s="210"/>
      <c r="AE306" s="210"/>
      <c r="AF306" s="210"/>
      <c r="AG306" s="210" t="s">
        <v>222</v>
      </c>
      <c r="AH306" s="210">
        <v>0</v>
      </c>
      <c r="AI306" s="210"/>
      <c r="AJ306" s="210"/>
      <c r="AK306" s="210"/>
      <c r="AL306" s="210"/>
      <c r="AM306" s="210"/>
      <c r="AN306" s="210"/>
      <c r="AO306" s="210"/>
      <c r="AP306" s="210"/>
      <c r="AQ306" s="210"/>
      <c r="AR306" s="210"/>
      <c r="AS306" s="210"/>
      <c r="AT306" s="210"/>
      <c r="AU306" s="210"/>
      <c r="AV306" s="210"/>
      <c r="AW306" s="210"/>
      <c r="AX306" s="210"/>
      <c r="AY306" s="210"/>
      <c r="AZ306" s="210"/>
      <c r="BA306" s="210"/>
      <c r="BB306" s="210"/>
      <c r="BC306" s="210"/>
      <c r="BD306" s="210"/>
      <c r="BE306" s="210"/>
      <c r="BF306" s="210"/>
      <c r="BG306" s="210"/>
      <c r="BH306" s="210"/>
    </row>
    <row r="307" spans="1:60" ht="22.5" outlineLevel="1" x14ac:dyDescent="0.2">
      <c r="A307" s="236">
        <v>102</v>
      </c>
      <c r="B307" s="237" t="s">
        <v>860</v>
      </c>
      <c r="C307" s="247" t="s">
        <v>861</v>
      </c>
      <c r="D307" s="238" t="s">
        <v>297</v>
      </c>
      <c r="E307" s="239">
        <v>5</v>
      </c>
      <c r="F307" s="240"/>
      <c r="G307" s="241">
        <f>ROUND(E307*F307,2)</f>
        <v>0</v>
      </c>
      <c r="H307" s="240"/>
      <c r="I307" s="241">
        <f>ROUND(E307*H307,2)</f>
        <v>0</v>
      </c>
      <c r="J307" s="240"/>
      <c r="K307" s="241">
        <f>ROUND(E307*J307,2)</f>
        <v>0</v>
      </c>
      <c r="L307" s="241">
        <v>21</v>
      </c>
      <c r="M307" s="241">
        <f>G307*(1+L307/100)</f>
        <v>0</v>
      </c>
      <c r="N307" s="239">
        <v>2.2000000000000001E-3</v>
      </c>
      <c r="O307" s="239">
        <f>ROUND(E307*N307,2)</f>
        <v>0.01</v>
      </c>
      <c r="P307" s="239">
        <v>0</v>
      </c>
      <c r="Q307" s="239">
        <f>ROUND(E307*P307,2)</f>
        <v>0</v>
      </c>
      <c r="R307" s="241"/>
      <c r="S307" s="241" t="s">
        <v>238</v>
      </c>
      <c r="T307" s="242" t="s">
        <v>216</v>
      </c>
      <c r="U307" s="221">
        <v>0</v>
      </c>
      <c r="V307" s="221">
        <f>ROUND(E307*U307,2)</f>
        <v>0</v>
      </c>
      <c r="W307" s="221"/>
      <c r="X307" s="221" t="s">
        <v>217</v>
      </c>
      <c r="Y307" s="221" t="s">
        <v>218</v>
      </c>
      <c r="Z307" s="210"/>
      <c r="AA307" s="210"/>
      <c r="AB307" s="210"/>
      <c r="AC307" s="210"/>
      <c r="AD307" s="210"/>
      <c r="AE307" s="210"/>
      <c r="AF307" s="210"/>
      <c r="AG307" s="210" t="s">
        <v>385</v>
      </c>
      <c r="AH307" s="210"/>
      <c r="AI307" s="210"/>
      <c r="AJ307" s="210"/>
      <c r="AK307" s="210"/>
      <c r="AL307" s="210"/>
      <c r="AM307" s="210"/>
      <c r="AN307" s="210"/>
      <c r="AO307" s="210"/>
      <c r="AP307" s="210"/>
      <c r="AQ307" s="210"/>
      <c r="AR307" s="210"/>
      <c r="AS307" s="210"/>
      <c r="AT307" s="210"/>
      <c r="AU307" s="210"/>
      <c r="AV307" s="210"/>
      <c r="AW307" s="210"/>
      <c r="AX307" s="210"/>
      <c r="AY307" s="210"/>
      <c r="AZ307" s="210"/>
      <c r="BA307" s="210"/>
      <c r="BB307" s="210"/>
      <c r="BC307" s="210"/>
      <c r="BD307" s="210"/>
      <c r="BE307" s="210"/>
      <c r="BF307" s="210"/>
      <c r="BG307" s="210"/>
      <c r="BH307" s="210"/>
    </row>
    <row r="308" spans="1:60" outlineLevel="2" x14ac:dyDescent="0.2">
      <c r="A308" s="217"/>
      <c r="B308" s="218"/>
      <c r="C308" s="249" t="s">
        <v>105</v>
      </c>
      <c r="D308" s="226"/>
      <c r="E308" s="227">
        <v>5</v>
      </c>
      <c r="F308" s="221"/>
      <c r="G308" s="221"/>
      <c r="H308" s="221"/>
      <c r="I308" s="221"/>
      <c r="J308" s="221"/>
      <c r="K308" s="221"/>
      <c r="L308" s="221"/>
      <c r="M308" s="221"/>
      <c r="N308" s="220"/>
      <c r="O308" s="220"/>
      <c r="P308" s="220"/>
      <c r="Q308" s="220"/>
      <c r="R308" s="221"/>
      <c r="S308" s="221"/>
      <c r="T308" s="221"/>
      <c r="U308" s="221"/>
      <c r="V308" s="221"/>
      <c r="W308" s="221"/>
      <c r="X308" s="221"/>
      <c r="Y308" s="221"/>
      <c r="Z308" s="210"/>
      <c r="AA308" s="210"/>
      <c r="AB308" s="210"/>
      <c r="AC308" s="210"/>
      <c r="AD308" s="210"/>
      <c r="AE308" s="210"/>
      <c r="AF308" s="210"/>
      <c r="AG308" s="210" t="s">
        <v>222</v>
      </c>
      <c r="AH308" s="210">
        <v>0</v>
      </c>
      <c r="AI308" s="210"/>
      <c r="AJ308" s="210"/>
      <c r="AK308" s="210"/>
      <c r="AL308" s="210"/>
      <c r="AM308" s="210"/>
      <c r="AN308" s="210"/>
      <c r="AO308" s="210"/>
      <c r="AP308" s="210"/>
      <c r="AQ308" s="210"/>
      <c r="AR308" s="210"/>
      <c r="AS308" s="210"/>
      <c r="AT308" s="210"/>
      <c r="AU308" s="210"/>
      <c r="AV308" s="210"/>
      <c r="AW308" s="210"/>
      <c r="AX308" s="210"/>
      <c r="AY308" s="210"/>
      <c r="AZ308" s="210"/>
      <c r="BA308" s="210"/>
      <c r="BB308" s="210"/>
      <c r="BC308" s="210"/>
      <c r="BD308" s="210"/>
      <c r="BE308" s="210"/>
      <c r="BF308" s="210"/>
      <c r="BG308" s="210"/>
      <c r="BH308" s="210"/>
    </row>
    <row r="309" spans="1:60" outlineLevel="1" x14ac:dyDescent="0.2">
      <c r="A309" s="236">
        <v>103</v>
      </c>
      <c r="B309" s="237" t="s">
        <v>870</v>
      </c>
      <c r="C309" s="247" t="s">
        <v>871</v>
      </c>
      <c r="D309" s="238" t="s">
        <v>351</v>
      </c>
      <c r="E309" s="239">
        <v>5</v>
      </c>
      <c r="F309" s="240"/>
      <c r="G309" s="241">
        <f>ROUND(E309*F309,2)</f>
        <v>0</v>
      </c>
      <c r="H309" s="240"/>
      <c r="I309" s="241">
        <f>ROUND(E309*H309,2)</f>
        <v>0</v>
      </c>
      <c r="J309" s="240"/>
      <c r="K309" s="241">
        <f>ROUND(E309*J309,2)</f>
        <v>0</v>
      </c>
      <c r="L309" s="241">
        <v>21</v>
      </c>
      <c r="M309" s="241">
        <f>G309*(1+L309/100)</f>
        <v>0</v>
      </c>
      <c r="N309" s="239">
        <v>7.6000000000000004E-4</v>
      </c>
      <c r="O309" s="239">
        <f>ROUND(E309*N309,2)</f>
        <v>0</v>
      </c>
      <c r="P309" s="239">
        <v>0</v>
      </c>
      <c r="Q309" s="239">
        <f>ROUND(E309*P309,2)</f>
        <v>0</v>
      </c>
      <c r="R309" s="241"/>
      <c r="S309" s="241" t="s">
        <v>238</v>
      </c>
      <c r="T309" s="242" t="s">
        <v>216</v>
      </c>
      <c r="U309" s="221">
        <v>0</v>
      </c>
      <c r="V309" s="221">
        <f>ROUND(E309*U309,2)</f>
        <v>0</v>
      </c>
      <c r="W309" s="221"/>
      <c r="X309" s="221" t="s">
        <v>217</v>
      </c>
      <c r="Y309" s="221" t="s">
        <v>218</v>
      </c>
      <c r="Z309" s="210"/>
      <c r="AA309" s="210"/>
      <c r="AB309" s="210"/>
      <c r="AC309" s="210"/>
      <c r="AD309" s="210"/>
      <c r="AE309" s="210"/>
      <c r="AF309" s="210"/>
      <c r="AG309" s="210" t="s">
        <v>385</v>
      </c>
      <c r="AH309" s="210"/>
      <c r="AI309" s="210"/>
      <c r="AJ309" s="210"/>
      <c r="AK309" s="210"/>
      <c r="AL309" s="210"/>
      <c r="AM309" s="210"/>
      <c r="AN309" s="210"/>
      <c r="AO309" s="210"/>
      <c r="AP309" s="210"/>
      <c r="AQ309" s="210"/>
      <c r="AR309" s="210"/>
      <c r="AS309" s="210"/>
      <c r="AT309" s="210"/>
      <c r="AU309" s="210"/>
      <c r="AV309" s="210"/>
      <c r="AW309" s="210"/>
      <c r="AX309" s="210"/>
      <c r="AY309" s="210"/>
      <c r="AZ309" s="210"/>
      <c r="BA309" s="210"/>
      <c r="BB309" s="210"/>
      <c r="BC309" s="210"/>
      <c r="BD309" s="210"/>
      <c r="BE309" s="210"/>
      <c r="BF309" s="210"/>
      <c r="BG309" s="210"/>
      <c r="BH309" s="210"/>
    </row>
    <row r="310" spans="1:60" outlineLevel="2" x14ac:dyDescent="0.2">
      <c r="A310" s="217"/>
      <c r="B310" s="218"/>
      <c r="C310" s="249" t="s">
        <v>105</v>
      </c>
      <c r="D310" s="226"/>
      <c r="E310" s="227">
        <v>5</v>
      </c>
      <c r="F310" s="221"/>
      <c r="G310" s="221"/>
      <c r="H310" s="221"/>
      <c r="I310" s="221"/>
      <c r="J310" s="221"/>
      <c r="K310" s="221"/>
      <c r="L310" s="221"/>
      <c r="M310" s="221"/>
      <c r="N310" s="220"/>
      <c r="O310" s="220"/>
      <c r="P310" s="220"/>
      <c r="Q310" s="220"/>
      <c r="R310" s="221"/>
      <c r="S310" s="221"/>
      <c r="T310" s="221"/>
      <c r="U310" s="221"/>
      <c r="V310" s="221"/>
      <c r="W310" s="221"/>
      <c r="X310" s="221"/>
      <c r="Y310" s="221"/>
      <c r="Z310" s="210"/>
      <c r="AA310" s="210"/>
      <c r="AB310" s="210"/>
      <c r="AC310" s="210"/>
      <c r="AD310" s="210"/>
      <c r="AE310" s="210"/>
      <c r="AF310" s="210"/>
      <c r="AG310" s="210" t="s">
        <v>222</v>
      </c>
      <c r="AH310" s="210">
        <v>0</v>
      </c>
      <c r="AI310" s="210"/>
      <c r="AJ310" s="210"/>
      <c r="AK310" s="210"/>
      <c r="AL310" s="210"/>
      <c r="AM310" s="210"/>
      <c r="AN310" s="210"/>
      <c r="AO310" s="210"/>
      <c r="AP310" s="210"/>
      <c r="AQ310" s="210"/>
      <c r="AR310" s="210"/>
      <c r="AS310" s="210"/>
      <c r="AT310" s="210"/>
      <c r="AU310" s="210"/>
      <c r="AV310" s="210"/>
      <c r="AW310" s="210"/>
      <c r="AX310" s="210"/>
      <c r="AY310" s="210"/>
      <c r="AZ310" s="210"/>
      <c r="BA310" s="210"/>
      <c r="BB310" s="210"/>
      <c r="BC310" s="210"/>
      <c r="BD310" s="210"/>
      <c r="BE310" s="210"/>
      <c r="BF310" s="210"/>
      <c r="BG310" s="210"/>
      <c r="BH310" s="210"/>
    </row>
    <row r="311" spans="1:60" outlineLevel="1" x14ac:dyDescent="0.2">
      <c r="A311" s="236">
        <v>104</v>
      </c>
      <c r="B311" s="237" t="s">
        <v>872</v>
      </c>
      <c r="C311" s="247" t="s">
        <v>873</v>
      </c>
      <c r="D311" s="238" t="s">
        <v>297</v>
      </c>
      <c r="E311" s="239">
        <v>5</v>
      </c>
      <c r="F311" s="240"/>
      <c r="G311" s="241">
        <f>ROUND(E311*F311,2)</f>
        <v>0</v>
      </c>
      <c r="H311" s="240"/>
      <c r="I311" s="241">
        <f>ROUND(E311*H311,2)</f>
        <v>0</v>
      </c>
      <c r="J311" s="240"/>
      <c r="K311" s="241">
        <f>ROUND(E311*J311,2)</f>
        <v>0</v>
      </c>
      <c r="L311" s="241">
        <v>21</v>
      </c>
      <c r="M311" s="241">
        <f>G311*(1+L311/100)</f>
        <v>0</v>
      </c>
      <c r="N311" s="239">
        <v>1.2999999999999999E-4</v>
      </c>
      <c r="O311" s="239">
        <f>ROUND(E311*N311,2)</f>
        <v>0</v>
      </c>
      <c r="P311" s="239">
        <v>0</v>
      </c>
      <c r="Q311" s="239">
        <f>ROUND(E311*P311,2)</f>
        <v>0</v>
      </c>
      <c r="R311" s="241"/>
      <c r="S311" s="241" t="s">
        <v>238</v>
      </c>
      <c r="T311" s="242" t="s">
        <v>216</v>
      </c>
      <c r="U311" s="221">
        <v>0</v>
      </c>
      <c r="V311" s="221">
        <f>ROUND(E311*U311,2)</f>
        <v>0</v>
      </c>
      <c r="W311" s="221"/>
      <c r="X311" s="221" t="s">
        <v>217</v>
      </c>
      <c r="Y311" s="221" t="s">
        <v>218</v>
      </c>
      <c r="Z311" s="210"/>
      <c r="AA311" s="210"/>
      <c r="AB311" s="210"/>
      <c r="AC311" s="210"/>
      <c r="AD311" s="210"/>
      <c r="AE311" s="210"/>
      <c r="AF311" s="210"/>
      <c r="AG311" s="210" t="s">
        <v>385</v>
      </c>
      <c r="AH311" s="210"/>
      <c r="AI311" s="210"/>
      <c r="AJ311" s="210"/>
      <c r="AK311" s="210"/>
      <c r="AL311" s="210"/>
      <c r="AM311" s="210"/>
      <c r="AN311" s="210"/>
      <c r="AO311" s="210"/>
      <c r="AP311" s="210"/>
      <c r="AQ311" s="210"/>
      <c r="AR311" s="210"/>
      <c r="AS311" s="210"/>
      <c r="AT311" s="210"/>
      <c r="AU311" s="210"/>
      <c r="AV311" s="210"/>
      <c r="AW311" s="210"/>
      <c r="AX311" s="210"/>
      <c r="AY311" s="210"/>
      <c r="AZ311" s="210"/>
      <c r="BA311" s="210"/>
      <c r="BB311" s="210"/>
      <c r="BC311" s="210"/>
      <c r="BD311" s="210"/>
      <c r="BE311" s="210"/>
      <c r="BF311" s="210"/>
      <c r="BG311" s="210"/>
      <c r="BH311" s="210"/>
    </row>
    <row r="312" spans="1:60" outlineLevel="2" x14ac:dyDescent="0.2">
      <c r="A312" s="217"/>
      <c r="B312" s="218"/>
      <c r="C312" s="249" t="s">
        <v>105</v>
      </c>
      <c r="D312" s="226"/>
      <c r="E312" s="227">
        <v>5</v>
      </c>
      <c r="F312" s="221"/>
      <c r="G312" s="221"/>
      <c r="H312" s="221"/>
      <c r="I312" s="221"/>
      <c r="J312" s="221"/>
      <c r="K312" s="221"/>
      <c r="L312" s="221"/>
      <c r="M312" s="221"/>
      <c r="N312" s="220"/>
      <c r="O312" s="220"/>
      <c r="P312" s="220"/>
      <c r="Q312" s="220"/>
      <c r="R312" s="221"/>
      <c r="S312" s="221"/>
      <c r="T312" s="221"/>
      <c r="U312" s="221"/>
      <c r="V312" s="221"/>
      <c r="W312" s="221"/>
      <c r="X312" s="221"/>
      <c r="Y312" s="221"/>
      <c r="Z312" s="210"/>
      <c r="AA312" s="210"/>
      <c r="AB312" s="210"/>
      <c r="AC312" s="210"/>
      <c r="AD312" s="210"/>
      <c r="AE312" s="210"/>
      <c r="AF312" s="210"/>
      <c r="AG312" s="210" t="s">
        <v>222</v>
      </c>
      <c r="AH312" s="210">
        <v>0</v>
      </c>
      <c r="AI312" s="210"/>
      <c r="AJ312" s="210"/>
      <c r="AK312" s="210"/>
      <c r="AL312" s="210"/>
      <c r="AM312" s="210"/>
      <c r="AN312" s="210"/>
      <c r="AO312" s="210"/>
      <c r="AP312" s="210"/>
      <c r="AQ312" s="210"/>
      <c r="AR312" s="210"/>
      <c r="AS312" s="210"/>
      <c r="AT312" s="210"/>
      <c r="AU312" s="210"/>
      <c r="AV312" s="210"/>
      <c r="AW312" s="210"/>
      <c r="AX312" s="210"/>
      <c r="AY312" s="210"/>
      <c r="AZ312" s="210"/>
      <c r="BA312" s="210"/>
      <c r="BB312" s="210"/>
      <c r="BC312" s="210"/>
      <c r="BD312" s="210"/>
      <c r="BE312" s="210"/>
      <c r="BF312" s="210"/>
      <c r="BG312" s="210"/>
      <c r="BH312" s="210"/>
    </row>
    <row r="313" spans="1:60" outlineLevel="1" x14ac:dyDescent="0.2">
      <c r="A313" s="236">
        <v>105</v>
      </c>
      <c r="B313" s="237" t="s">
        <v>874</v>
      </c>
      <c r="C313" s="247" t="s">
        <v>875</v>
      </c>
      <c r="D313" s="238" t="s">
        <v>325</v>
      </c>
      <c r="E313" s="239">
        <v>20</v>
      </c>
      <c r="F313" s="240"/>
      <c r="G313" s="241">
        <f>ROUND(E313*F313,2)</f>
        <v>0</v>
      </c>
      <c r="H313" s="240"/>
      <c r="I313" s="241">
        <f>ROUND(E313*H313,2)</f>
        <v>0</v>
      </c>
      <c r="J313" s="240"/>
      <c r="K313" s="241">
        <f>ROUND(E313*J313,2)</f>
        <v>0</v>
      </c>
      <c r="L313" s="241">
        <v>21</v>
      </c>
      <c r="M313" s="241">
        <f>G313*(1+L313/100)</f>
        <v>0</v>
      </c>
      <c r="N313" s="239">
        <v>5.0000000000000002E-5</v>
      </c>
      <c r="O313" s="239">
        <f>ROUND(E313*N313,2)</f>
        <v>0</v>
      </c>
      <c r="P313" s="239">
        <v>0</v>
      </c>
      <c r="Q313" s="239">
        <f>ROUND(E313*P313,2)</f>
        <v>0</v>
      </c>
      <c r="R313" s="241"/>
      <c r="S313" s="241" t="s">
        <v>238</v>
      </c>
      <c r="T313" s="242" t="s">
        <v>216</v>
      </c>
      <c r="U313" s="221">
        <v>0</v>
      </c>
      <c r="V313" s="221">
        <f>ROUND(E313*U313,2)</f>
        <v>0</v>
      </c>
      <c r="W313" s="221"/>
      <c r="X313" s="221" t="s">
        <v>217</v>
      </c>
      <c r="Y313" s="221" t="s">
        <v>218</v>
      </c>
      <c r="Z313" s="210"/>
      <c r="AA313" s="210"/>
      <c r="AB313" s="210"/>
      <c r="AC313" s="210"/>
      <c r="AD313" s="210"/>
      <c r="AE313" s="210"/>
      <c r="AF313" s="210"/>
      <c r="AG313" s="210" t="s">
        <v>219</v>
      </c>
      <c r="AH313" s="210"/>
      <c r="AI313" s="210"/>
      <c r="AJ313" s="210"/>
      <c r="AK313" s="210"/>
      <c r="AL313" s="210"/>
      <c r="AM313" s="210"/>
      <c r="AN313" s="210"/>
      <c r="AO313" s="210"/>
      <c r="AP313" s="210"/>
      <c r="AQ313" s="210"/>
      <c r="AR313" s="210"/>
      <c r="AS313" s="210"/>
      <c r="AT313" s="210"/>
      <c r="AU313" s="210"/>
      <c r="AV313" s="210"/>
      <c r="AW313" s="210"/>
      <c r="AX313" s="210"/>
      <c r="AY313" s="210"/>
      <c r="AZ313" s="210"/>
      <c r="BA313" s="210"/>
      <c r="BB313" s="210"/>
      <c r="BC313" s="210"/>
      <c r="BD313" s="210"/>
      <c r="BE313" s="210"/>
      <c r="BF313" s="210"/>
      <c r="BG313" s="210"/>
      <c r="BH313" s="210"/>
    </row>
    <row r="314" spans="1:60" outlineLevel="2" x14ac:dyDescent="0.2">
      <c r="A314" s="217"/>
      <c r="B314" s="218"/>
      <c r="C314" s="248" t="s">
        <v>876</v>
      </c>
      <c r="D314" s="243"/>
      <c r="E314" s="243"/>
      <c r="F314" s="243"/>
      <c r="G314" s="243"/>
      <c r="H314" s="221"/>
      <c r="I314" s="221"/>
      <c r="J314" s="221"/>
      <c r="K314" s="221"/>
      <c r="L314" s="221"/>
      <c r="M314" s="221"/>
      <c r="N314" s="220"/>
      <c r="O314" s="220"/>
      <c r="P314" s="220"/>
      <c r="Q314" s="220"/>
      <c r="R314" s="221"/>
      <c r="S314" s="221"/>
      <c r="T314" s="221"/>
      <c r="U314" s="221"/>
      <c r="V314" s="221"/>
      <c r="W314" s="221"/>
      <c r="X314" s="221"/>
      <c r="Y314" s="221"/>
      <c r="Z314" s="210"/>
      <c r="AA314" s="210"/>
      <c r="AB314" s="210"/>
      <c r="AC314" s="210"/>
      <c r="AD314" s="210"/>
      <c r="AE314" s="210"/>
      <c r="AF314" s="210"/>
      <c r="AG314" s="210" t="s">
        <v>221</v>
      </c>
      <c r="AH314" s="210"/>
      <c r="AI314" s="210"/>
      <c r="AJ314" s="210"/>
      <c r="AK314" s="210"/>
      <c r="AL314" s="210"/>
      <c r="AM314" s="210"/>
      <c r="AN314" s="210"/>
      <c r="AO314" s="210"/>
      <c r="AP314" s="210"/>
      <c r="AQ314" s="210"/>
      <c r="AR314" s="210"/>
      <c r="AS314" s="210"/>
      <c r="AT314" s="210"/>
      <c r="AU314" s="210"/>
      <c r="AV314" s="210"/>
      <c r="AW314" s="210"/>
      <c r="AX314" s="210"/>
      <c r="AY314" s="210"/>
      <c r="AZ314" s="210"/>
      <c r="BA314" s="210"/>
      <c r="BB314" s="210"/>
      <c r="BC314" s="210"/>
      <c r="BD314" s="210"/>
      <c r="BE314" s="210"/>
      <c r="BF314" s="210"/>
      <c r="BG314" s="210"/>
      <c r="BH314" s="210"/>
    </row>
    <row r="315" spans="1:60" outlineLevel="2" x14ac:dyDescent="0.2">
      <c r="A315" s="217"/>
      <c r="B315" s="218"/>
      <c r="C315" s="249" t="s">
        <v>1202</v>
      </c>
      <c r="D315" s="226"/>
      <c r="E315" s="227">
        <v>20</v>
      </c>
      <c r="F315" s="221"/>
      <c r="G315" s="221"/>
      <c r="H315" s="221"/>
      <c r="I315" s="221"/>
      <c r="J315" s="221"/>
      <c r="K315" s="221"/>
      <c r="L315" s="221"/>
      <c r="M315" s="221"/>
      <c r="N315" s="220"/>
      <c r="O315" s="220"/>
      <c r="P315" s="220"/>
      <c r="Q315" s="220"/>
      <c r="R315" s="221"/>
      <c r="S315" s="221"/>
      <c r="T315" s="221"/>
      <c r="U315" s="221"/>
      <c r="V315" s="221"/>
      <c r="W315" s="221"/>
      <c r="X315" s="221"/>
      <c r="Y315" s="221"/>
      <c r="Z315" s="210"/>
      <c r="AA315" s="210"/>
      <c r="AB315" s="210"/>
      <c r="AC315" s="210"/>
      <c r="AD315" s="210"/>
      <c r="AE315" s="210"/>
      <c r="AF315" s="210"/>
      <c r="AG315" s="210" t="s">
        <v>222</v>
      </c>
      <c r="AH315" s="210">
        <v>0</v>
      </c>
      <c r="AI315" s="210"/>
      <c r="AJ315" s="210"/>
      <c r="AK315" s="210"/>
      <c r="AL315" s="210"/>
      <c r="AM315" s="210"/>
      <c r="AN315" s="210"/>
      <c r="AO315" s="210"/>
      <c r="AP315" s="210"/>
      <c r="AQ315" s="210"/>
      <c r="AR315" s="210"/>
      <c r="AS315" s="210"/>
      <c r="AT315" s="210"/>
      <c r="AU315" s="210"/>
      <c r="AV315" s="210"/>
      <c r="AW315" s="210"/>
      <c r="AX315" s="210"/>
      <c r="AY315" s="210"/>
      <c r="AZ315" s="210"/>
      <c r="BA315" s="210"/>
      <c r="BB315" s="210"/>
      <c r="BC315" s="210"/>
      <c r="BD315" s="210"/>
      <c r="BE315" s="210"/>
      <c r="BF315" s="210"/>
      <c r="BG315" s="210"/>
      <c r="BH315" s="210"/>
    </row>
    <row r="316" spans="1:60" outlineLevel="1" x14ac:dyDescent="0.2">
      <c r="A316" s="217">
        <v>106</v>
      </c>
      <c r="B316" s="218" t="s">
        <v>399</v>
      </c>
      <c r="C316" s="263" t="s">
        <v>400</v>
      </c>
      <c r="D316" s="219" t="s">
        <v>0</v>
      </c>
      <c r="E316" s="261"/>
      <c r="F316" s="222"/>
      <c r="G316" s="221">
        <f>ROUND(E316*F316,2)</f>
        <v>0</v>
      </c>
      <c r="H316" s="222"/>
      <c r="I316" s="221">
        <f>ROUND(E316*H316,2)</f>
        <v>0</v>
      </c>
      <c r="J316" s="222"/>
      <c r="K316" s="221">
        <f>ROUND(E316*J316,2)</f>
        <v>0</v>
      </c>
      <c r="L316" s="221">
        <v>21</v>
      </c>
      <c r="M316" s="221">
        <f>G316*(1+L316/100)</f>
        <v>0</v>
      </c>
      <c r="N316" s="220">
        <v>0</v>
      </c>
      <c r="O316" s="220">
        <f>ROUND(E316*N316,2)</f>
        <v>0</v>
      </c>
      <c r="P316" s="220">
        <v>0</v>
      </c>
      <c r="Q316" s="220">
        <f>ROUND(E316*P316,2)</f>
        <v>0</v>
      </c>
      <c r="R316" s="221"/>
      <c r="S316" s="221" t="s">
        <v>238</v>
      </c>
      <c r="T316" s="221" t="s">
        <v>216</v>
      </c>
      <c r="U316" s="221">
        <v>0</v>
      </c>
      <c r="V316" s="221">
        <f>ROUND(E316*U316,2)</f>
        <v>0</v>
      </c>
      <c r="W316" s="221"/>
      <c r="X316" s="221" t="s">
        <v>381</v>
      </c>
      <c r="Y316" s="221" t="s">
        <v>218</v>
      </c>
      <c r="Z316" s="210"/>
      <c r="AA316" s="210"/>
      <c r="AB316" s="210"/>
      <c r="AC316" s="210"/>
      <c r="AD316" s="210"/>
      <c r="AE316" s="210"/>
      <c r="AF316" s="210"/>
      <c r="AG316" s="210" t="s">
        <v>382</v>
      </c>
      <c r="AH316" s="210"/>
      <c r="AI316" s="210"/>
      <c r="AJ316" s="210"/>
      <c r="AK316" s="210"/>
      <c r="AL316" s="210"/>
      <c r="AM316" s="210"/>
      <c r="AN316" s="210"/>
      <c r="AO316" s="210"/>
      <c r="AP316" s="210"/>
      <c r="AQ316" s="210"/>
      <c r="AR316" s="210"/>
      <c r="AS316" s="210"/>
      <c r="AT316" s="210"/>
      <c r="AU316" s="210"/>
      <c r="AV316" s="210"/>
      <c r="AW316" s="210"/>
      <c r="AX316" s="210"/>
      <c r="AY316" s="210"/>
      <c r="AZ316" s="210"/>
      <c r="BA316" s="210"/>
      <c r="BB316" s="210"/>
      <c r="BC316" s="210"/>
      <c r="BD316" s="210"/>
      <c r="BE316" s="210"/>
      <c r="BF316" s="210"/>
      <c r="BG316" s="210"/>
      <c r="BH316" s="210"/>
    </row>
    <row r="317" spans="1:60" x14ac:dyDescent="0.2">
      <c r="A317" s="229" t="s">
        <v>210</v>
      </c>
      <c r="B317" s="230" t="s">
        <v>136</v>
      </c>
      <c r="C317" s="246" t="s">
        <v>137</v>
      </c>
      <c r="D317" s="231"/>
      <c r="E317" s="232"/>
      <c r="F317" s="233"/>
      <c r="G317" s="233">
        <f>SUMIF(AG318:AG327,"&lt;&gt;NOR",G318:G327)</f>
        <v>0</v>
      </c>
      <c r="H317" s="233"/>
      <c r="I317" s="233">
        <f>SUM(I318:I327)</f>
        <v>0</v>
      </c>
      <c r="J317" s="233"/>
      <c r="K317" s="233">
        <f>SUM(K318:K327)</f>
        <v>0</v>
      </c>
      <c r="L317" s="233"/>
      <c r="M317" s="233">
        <f>SUM(M318:M327)</f>
        <v>0</v>
      </c>
      <c r="N317" s="232"/>
      <c r="O317" s="232">
        <f>SUM(O318:O327)</f>
        <v>0</v>
      </c>
      <c r="P317" s="232"/>
      <c r="Q317" s="232">
        <f>SUM(Q318:Q327)</f>
        <v>0.7</v>
      </c>
      <c r="R317" s="233"/>
      <c r="S317" s="233"/>
      <c r="T317" s="234"/>
      <c r="U317" s="228"/>
      <c r="V317" s="228">
        <f>SUM(V318:V327)</f>
        <v>0</v>
      </c>
      <c r="W317" s="228"/>
      <c r="X317" s="228"/>
      <c r="Y317" s="228"/>
      <c r="AG317" t="s">
        <v>211</v>
      </c>
    </row>
    <row r="318" spans="1:60" outlineLevel="1" x14ac:dyDescent="0.2">
      <c r="A318" s="236">
        <v>107</v>
      </c>
      <c r="B318" s="237" t="s">
        <v>1203</v>
      </c>
      <c r="C318" s="247" t="s">
        <v>1204</v>
      </c>
      <c r="D318" s="238" t="s">
        <v>351</v>
      </c>
      <c r="E318" s="239">
        <v>8.1750000000000007</v>
      </c>
      <c r="F318" s="240"/>
      <c r="G318" s="241">
        <f>ROUND(E318*F318,2)</f>
        <v>0</v>
      </c>
      <c r="H318" s="240"/>
      <c r="I318" s="241">
        <f>ROUND(E318*H318,2)</f>
        <v>0</v>
      </c>
      <c r="J318" s="240"/>
      <c r="K318" s="241">
        <f>ROUND(E318*J318,2)</f>
        <v>0</v>
      </c>
      <c r="L318" s="241">
        <v>21</v>
      </c>
      <c r="M318" s="241">
        <f>G318*(1+L318/100)</f>
        <v>0</v>
      </c>
      <c r="N318" s="239">
        <v>0</v>
      </c>
      <c r="O318" s="239">
        <f>ROUND(E318*N318,2)</f>
        <v>0</v>
      </c>
      <c r="P318" s="239">
        <v>0</v>
      </c>
      <c r="Q318" s="239">
        <f>ROUND(E318*P318,2)</f>
        <v>0</v>
      </c>
      <c r="R318" s="241"/>
      <c r="S318" s="241" t="s">
        <v>238</v>
      </c>
      <c r="T318" s="242" t="s">
        <v>216</v>
      </c>
      <c r="U318" s="221">
        <v>0</v>
      </c>
      <c r="V318" s="221">
        <f>ROUND(E318*U318,2)</f>
        <v>0</v>
      </c>
      <c r="W318" s="221"/>
      <c r="X318" s="221" t="s">
        <v>217</v>
      </c>
      <c r="Y318" s="221" t="s">
        <v>218</v>
      </c>
      <c r="Z318" s="210"/>
      <c r="AA318" s="210"/>
      <c r="AB318" s="210"/>
      <c r="AC318" s="210"/>
      <c r="AD318" s="210"/>
      <c r="AE318" s="210"/>
      <c r="AF318" s="210"/>
      <c r="AG318" s="210" t="s">
        <v>385</v>
      </c>
      <c r="AH318" s="210"/>
      <c r="AI318" s="210"/>
      <c r="AJ318" s="210"/>
      <c r="AK318" s="210"/>
      <c r="AL318" s="210"/>
      <c r="AM318" s="210"/>
      <c r="AN318" s="210"/>
      <c r="AO318" s="210"/>
      <c r="AP318" s="210"/>
      <c r="AQ318" s="210"/>
      <c r="AR318" s="210"/>
      <c r="AS318" s="210"/>
      <c r="AT318" s="210"/>
      <c r="AU318" s="210"/>
      <c r="AV318" s="210"/>
      <c r="AW318" s="210"/>
      <c r="AX318" s="210"/>
      <c r="AY318" s="210"/>
      <c r="AZ318" s="210"/>
      <c r="BA318" s="210"/>
      <c r="BB318" s="210"/>
      <c r="BC318" s="210"/>
      <c r="BD318" s="210"/>
      <c r="BE318" s="210"/>
      <c r="BF318" s="210"/>
      <c r="BG318" s="210"/>
      <c r="BH318" s="210"/>
    </row>
    <row r="319" spans="1:60" outlineLevel="2" x14ac:dyDescent="0.2">
      <c r="A319" s="217"/>
      <c r="B319" s="218"/>
      <c r="C319" s="248" t="s">
        <v>1205</v>
      </c>
      <c r="D319" s="243"/>
      <c r="E319" s="243"/>
      <c r="F319" s="243"/>
      <c r="G319" s="243"/>
      <c r="H319" s="221"/>
      <c r="I319" s="221"/>
      <c r="J319" s="221"/>
      <c r="K319" s="221"/>
      <c r="L319" s="221"/>
      <c r="M319" s="221"/>
      <c r="N319" s="220"/>
      <c r="O319" s="220"/>
      <c r="P319" s="220"/>
      <c r="Q319" s="220"/>
      <c r="R319" s="221"/>
      <c r="S319" s="221"/>
      <c r="T319" s="221"/>
      <c r="U319" s="221"/>
      <c r="V319" s="221"/>
      <c r="W319" s="221"/>
      <c r="X319" s="221"/>
      <c r="Y319" s="221"/>
      <c r="Z319" s="210"/>
      <c r="AA319" s="210"/>
      <c r="AB319" s="210"/>
      <c r="AC319" s="210"/>
      <c r="AD319" s="210"/>
      <c r="AE319" s="210"/>
      <c r="AF319" s="210"/>
      <c r="AG319" s="210" t="s">
        <v>221</v>
      </c>
      <c r="AH319" s="210"/>
      <c r="AI319" s="210"/>
      <c r="AJ319" s="210"/>
      <c r="AK319" s="210"/>
      <c r="AL319" s="210"/>
      <c r="AM319" s="210"/>
      <c r="AN319" s="210"/>
      <c r="AO319" s="210"/>
      <c r="AP319" s="210"/>
      <c r="AQ319" s="210"/>
      <c r="AR319" s="210"/>
      <c r="AS319" s="210"/>
      <c r="AT319" s="210"/>
      <c r="AU319" s="210"/>
      <c r="AV319" s="210"/>
      <c r="AW319" s="210"/>
      <c r="AX319" s="210"/>
      <c r="AY319" s="210"/>
      <c r="AZ319" s="210"/>
      <c r="BA319" s="210"/>
      <c r="BB319" s="210"/>
      <c r="BC319" s="210"/>
      <c r="BD319" s="210"/>
      <c r="BE319" s="210"/>
      <c r="BF319" s="210"/>
      <c r="BG319" s="210"/>
      <c r="BH319" s="210"/>
    </row>
    <row r="320" spans="1:60" outlineLevel="2" x14ac:dyDescent="0.2">
      <c r="A320" s="217"/>
      <c r="B320" s="218"/>
      <c r="C320" s="249" t="s">
        <v>1206</v>
      </c>
      <c r="D320" s="226"/>
      <c r="E320" s="227">
        <v>8.18</v>
      </c>
      <c r="F320" s="221"/>
      <c r="G320" s="221"/>
      <c r="H320" s="221"/>
      <c r="I320" s="221"/>
      <c r="J320" s="221"/>
      <c r="K320" s="221"/>
      <c r="L320" s="221"/>
      <c r="M320" s="221"/>
      <c r="N320" s="220"/>
      <c r="O320" s="220"/>
      <c r="P320" s="220"/>
      <c r="Q320" s="220"/>
      <c r="R320" s="221"/>
      <c r="S320" s="221"/>
      <c r="T320" s="221"/>
      <c r="U320" s="221"/>
      <c r="V320" s="221"/>
      <c r="W320" s="221"/>
      <c r="X320" s="221"/>
      <c r="Y320" s="221"/>
      <c r="Z320" s="210"/>
      <c r="AA320" s="210"/>
      <c r="AB320" s="210"/>
      <c r="AC320" s="210"/>
      <c r="AD320" s="210"/>
      <c r="AE320" s="210"/>
      <c r="AF320" s="210"/>
      <c r="AG320" s="210" t="s">
        <v>222</v>
      </c>
      <c r="AH320" s="210">
        <v>0</v>
      </c>
      <c r="AI320" s="210"/>
      <c r="AJ320" s="210"/>
      <c r="AK320" s="210"/>
      <c r="AL320" s="210"/>
      <c r="AM320" s="210"/>
      <c r="AN320" s="210"/>
      <c r="AO320" s="210"/>
      <c r="AP320" s="210"/>
      <c r="AQ320" s="210"/>
      <c r="AR320" s="210"/>
      <c r="AS320" s="210"/>
      <c r="AT320" s="210"/>
      <c r="AU320" s="210"/>
      <c r="AV320" s="210"/>
      <c r="AW320" s="210"/>
      <c r="AX320" s="210"/>
      <c r="AY320" s="210"/>
      <c r="AZ320" s="210"/>
      <c r="BA320" s="210"/>
      <c r="BB320" s="210"/>
      <c r="BC320" s="210"/>
      <c r="BD320" s="210"/>
      <c r="BE320" s="210"/>
      <c r="BF320" s="210"/>
      <c r="BG320" s="210"/>
      <c r="BH320" s="210"/>
    </row>
    <row r="321" spans="1:60" outlineLevel="1" x14ac:dyDescent="0.2">
      <c r="A321" s="236">
        <v>108</v>
      </c>
      <c r="B321" s="237" t="s">
        <v>1207</v>
      </c>
      <c r="C321" s="247" t="s">
        <v>1208</v>
      </c>
      <c r="D321" s="238" t="s">
        <v>297</v>
      </c>
      <c r="E321" s="239">
        <v>84.78</v>
      </c>
      <c r="F321" s="240"/>
      <c r="G321" s="241">
        <f>ROUND(E321*F321,2)</f>
        <v>0</v>
      </c>
      <c r="H321" s="240"/>
      <c r="I321" s="241">
        <f>ROUND(E321*H321,2)</f>
        <v>0</v>
      </c>
      <c r="J321" s="240"/>
      <c r="K321" s="241">
        <f>ROUND(E321*J321,2)</f>
        <v>0</v>
      </c>
      <c r="L321" s="241">
        <v>21</v>
      </c>
      <c r="M321" s="241">
        <f>G321*(1+L321/100)</f>
        <v>0</v>
      </c>
      <c r="N321" s="239">
        <v>0</v>
      </c>
      <c r="O321" s="239">
        <f>ROUND(E321*N321,2)</f>
        <v>0</v>
      </c>
      <c r="P321" s="239">
        <v>5.1000000000000004E-3</v>
      </c>
      <c r="Q321" s="239">
        <f>ROUND(E321*P321,2)</f>
        <v>0.43</v>
      </c>
      <c r="R321" s="241"/>
      <c r="S321" s="241" t="s">
        <v>238</v>
      </c>
      <c r="T321" s="242" t="s">
        <v>216</v>
      </c>
      <c r="U321" s="221">
        <v>0</v>
      </c>
      <c r="V321" s="221">
        <f>ROUND(E321*U321,2)</f>
        <v>0</v>
      </c>
      <c r="W321" s="221"/>
      <c r="X321" s="221" t="s">
        <v>217</v>
      </c>
      <c r="Y321" s="221" t="s">
        <v>218</v>
      </c>
      <c r="Z321" s="210"/>
      <c r="AA321" s="210"/>
      <c r="AB321" s="210"/>
      <c r="AC321" s="210"/>
      <c r="AD321" s="210"/>
      <c r="AE321" s="210"/>
      <c r="AF321" s="210"/>
      <c r="AG321" s="210" t="s">
        <v>385</v>
      </c>
      <c r="AH321" s="210"/>
      <c r="AI321" s="210"/>
      <c r="AJ321" s="210"/>
      <c r="AK321" s="210"/>
      <c r="AL321" s="210"/>
      <c r="AM321" s="210"/>
      <c r="AN321" s="210"/>
      <c r="AO321" s="210"/>
      <c r="AP321" s="210"/>
      <c r="AQ321" s="210"/>
      <c r="AR321" s="210"/>
      <c r="AS321" s="210"/>
      <c r="AT321" s="210"/>
      <c r="AU321" s="210"/>
      <c r="AV321" s="210"/>
      <c r="AW321" s="210"/>
      <c r="AX321" s="210"/>
      <c r="AY321" s="210"/>
      <c r="AZ321" s="210"/>
      <c r="BA321" s="210"/>
      <c r="BB321" s="210"/>
      <c r="BC321" s="210"/>
      <c r="BD321" s="210"/>
      <c r="BE321" s="210"/>
      <c r="BF321" s="210"/>
      <c r="BG321" s="210"/>
      <c r="BH321" s="210"/>
    </row>
    <row r="322" spans="1:60" outlineLevel="2" x14ac:dyDescent="0.2">
      <c r="A322" s="217"/>
      <c r="B322" s="218"/>
      <c r="C322" s="249" t="s">
        <v>1209</v>
      </c>
      <c r="D322" s="226"/>
      <c r="E322" s="227">
        <v>84.78</v>
      </c>
      <c r="F322" s="221"/>
      <c r="G322" s="221"/>
      <c r="H322" s="221"/>
      <c r="I322" s="221"/>
      <c r="J322" s="221"/>
      <c r="K322" s="221"/>
      <c r="L322" s="221"/>
      <c r="M322" s="221"/>
      <c r="N322" s="220"/>
      <c r="O322" s="220"/>
      <c r="P322" s="220"/>
      <c r="Q322" s="220"/>
      <c r="R322" s="221"/>
      <c r="S322" s="221"/>
      <c r="T322" s="221"/>
      <c r="U322" s="221"/>
      <c r="V322" s="221"/>
      <c r="W322" s="221"/>
      <c r="X322" s="221"/>
      <c r="Y322" s="221"/>
      <c r="Z322" s="210"/>
      <c r="AA322" s="210"/>
      <c r="AB322" s="210"/>
      <c r="AC322" s="210"/>
      <c r="AD322" s="210"/>
      <c r="AE322" s="210"/>
      <c r="AF322" s="210"/>
      <c r="AG322" s="210" t="s">
        <v>222</v>
      </c>
      <c r="AH322" s="210">
        <v>0</v>
      </c>
      <c r="AI322" s="210"/>
      <c r="AJ322" s="210"/>
      <c r="AK322" s="210"/>
      <c r="AL322" s="210"/>
      <c r="AM322" s="210"/>
      <c r="AN322" s="210"/>
      <c r="AO322" s="210"/>
      <c r="AP322" s="210"/>
      <c r="AQ322" s="210"/>
      <c r="AR322" s="210"/>
      <c r="AS322" s="210"/>
      <c r="AT322" s="210"/>
      <c r="AU322" s="210"/>
      <c r="AV322" s="210"/>
      <c r="AW322" s="210"/>
      <c r="AX322" s="210"/>
      <c r="AY322" s="210"/>
      <c r="AZ322" s="210"/>
      <c r="BA322" s="210"/>
      <c r="BB322" s="210"/>
      <c r="BC322" s="210"/>
      <c r="BD322" s="210"/>
      <c r="BE322" s="210"/>
      <c r="BF322" s="210"/>
      <c r="BG322" s="210"/>
      <c r="BH322" s="210"/>
    </row>
    <row r="323" spans="1:60" outlineLevel="1" x14ac:dyDescent="0.2">
      <c r="A323" s="236">
        <v>109</v>
      </c>
      <c r="B323" s="237" t="s">
        <v>1210</v>
      </c>
      <c r="C323" s="247" t="s">
        <v>1211</v>
      </c>
      <c r="D323" s="238" t="s">
        <v>297</v>
      </c>
      <c r="E323" s="239">
        <v>9.42</v>
      </c>
      <c r="F323" s="240"/>
      <c r="G323" s="241">
        <f>ROUND(E323*F323,2)</f>
        <v>0</v>
      </c>
      <c r="H323" s="240"/>
      <c r="I323" s="241">
        <f>ROUND(E323*H323,2)</f>
        <v>0</v>
      </c>
      <c r="J323" s="240"/>
      <c r="K323" s="241">
        <f>ROUND(E323*J323,2)</f>
        <v>0</v>
      </c>
      <c r="L323" s="241">
        <v>21</v>
      </c>
      <c r="M323" s="241">
        <f>G323*(1+L323/100)</f>
        <v>0</v>
      </c>
      <c r="N323" s="239">
        <v>0</v>
      </c>
      <c r="O323" s="239">
        <f>ROUND(E323*N323,2)</f>
        <v>0</v>
      </c>
      <c r="P323" s="239">
        <v>7.1000000000000004E-3</v>
      </c>
      <c r="Q323" s="239">
        <f>ROUND(E323*P323,2)</f>
        <v>7.0000000000000007E-2</v>
      </c>
      <c r="R323" s="241"/>
      <c r="S323" s="241" t="s">
        <v>238</v>
      </c>
      <c r="T323" s="242" t="s">
        <v>216</v>
      </c>
      <c r="U323" s="221">
        <v>0</v>
      </c>
      <c r="V323" s="221">
        <f>ROUND(E323*U323,2)</f>
        <v>0</v>
      </c>
      <c r="W323" s="221"/>
      <c r="X323" s="221" t="s">
        <v>217</v>
      </c>
      <c r="Y323" s="221" t="s">
        <v>218</v>
      </c>
      <c r="Z323" s="210"/>
      <c r="AA323" s="210"/>
      <c r="AB323" s="210"/>
      <c r="AC323" s="210"/>
      <c r="AD323" s="210"/>
      <c r="AE323" s="210"/>
      <c r="AF323" s="210"/>
      <c r="AG323" s="210" t="s">
        <v>385</v>
      </c>
      <c r="AH323" s="210"/>
      <c r="AI323" s="210"/>
      <c r="AJ323" s="210"/>
      <c r="AK323" s="210"/>
      <c r="AL323" s="210"/>
      <c r="AM323" s="210"/>
      <c r="AN323" s="210"/>
      <c r="AO323" s="210"/>
      <c r="AP323" s="210"/>
      <c r="AQ323" s="210"/>
      <c r="AR323" s="210"/>
      <c r="AS323" s="210"/>
      <c r="AT323" s="210"/>
      <c r="AU323" s="210"/>
      <c r="AV323" s="210"/>
      <c r="AW323" s="210"/>
      <c r="AX323" s="210"/>
      <c r="AY323" s="210"/>
      <c r="AZ323" s="210"/>
      <c r="BA323" s="210"/>
      <c r="BB323" s="210"/>
      <c r="BC323" s="210"/>
      <c r="BD323" s="210"/>
      <c r="BE323" s="210"/>
      <c r="BF323" s="210"/>
      <c r="BG323" s="210"/>
      <c r="BH323" s="210"/>
    </row>
    <row r="324" spans="1:60" outlineLevel="2" x14ac:dyDescent="0.2">
      <c r="A324" s="217"/>
      <c r="B324" s="218"/>
      <c r="C324" s="249" t="s">
        <v>1212</v>
      </c>
      <c r="D324" s="226"/>
      <c r="E324" s="227">
        <v>9.42</v>
      </c>
      <c r="F324" s="221"/>
      <c r="G324" s="221"/>
      <c r="H324" s="221"/>
      <c r="I324" s="221"/>
      <c r="J324" s="221"/>
      <c r="K324" s="221"/>
      <c r="L324" s="221"/>
      <c r="M324" s="221"/>
      <c r="N324" s="220"/>
      <c r="O324" s="220"/>
      <c r="P324" s="220"/>
      <c r="Q324" s="220"/>
      <c r="R324" s="221"/>
      <c r="S324" s="221"/>
      <c r="T324" s="221"/>
      <c r="U324" s="221"/>
      <c r="V324" s="221"/>
      <c r="W324" s="221"/>
      <c r="X324" s="221"/>
      <c r="Y324" s="221"/>
      <c r="Z324" s="210"/>
      <c r="AA324" s="210"/>
      <c r="AB324" s="210"/>
      <c r="AC324" s="210"/>
      <c r="AD324" s="210"/>
      <c r="AE324" s="210"/>
      <c r="AF324" s="210"/>
      <c r="AG324" s="210" t="s">
        <v>222</v>
      </c>
      <c r="AH324" s="210">
        <v>0</v>
      </c>
      <c r="AI324" s="210"/>
      <c r="AJ324" s="210"/>
      <c r="AK324" s="210"/>
      <c r="AL324" s="210"/>
      <c r="AM324" s="210"/>
      <c r="AN324" s="210"/>
      <c r="AO324" s="210"/>
      <c r="AP324" s="210"/>
      <c r="AQ324" s="210"/>
      <c r="AR324" s="210"/>
      <c r="AS324" s="210"/>
      <c r="AT324" s="210"/>
      <c r="AU324" s="210"/>
      <c r="AV324" s="210"/>
      <c r="AW324" s="210"/>
      <c r="AX324" s="210"/>
      <c r="AY324" s="210"/>
      <c r="AZ324" s="210"/>
      <c r="BA324" s="210"/>
      <c r="BB324" s="210"/>
      <c r="BC324" s="210"/>
      <c r="BD324" s="210"/>
      <c r="BE324" s="210"/>
      <c r="BF324" s="210"/>
      <c r="BG324" s="210"/>
      <c r="BH324" s="210"/>
    </row>
    <row r="325" spans="1:60" outlineLevel="1" x14ac:dyDescent="0.2">
      <c r="A325" s="236">
        <v>110</v>
      </c>
      <c r="B325" s="237" t="s">
        <v>1213</v>
      </c>
      <c r="C325" s="247" t="s">
        <v>1214</v>
      </c>
      <c r="D325" s="238" t="s">
        <v>297</v>
      </c>
      <c r="E325" s="239">
        <v>94.2</v>
      </c>
      <c r="F325" s="240"/>
      <c r="G325" s="241">
        <f>ROUND(E325*F325,2)</f>
        <v>0</v>
      </c>
      <c r="H325" s="240"/>
      <c r="I325" s="241">
        <f>ROUND(E325*H325,2)</f>
        <v>0</v>
      </c>
      <c r="J325" s="240"/>
      <c r="K325" s="241">
        <f>ROUND(E325*J325,2)</f>
        <v>0</v>
      </c>
      <c r="L325" s="241">
        <v>21</v>
      </c>
      <c r="M325" s="241">
        <f>G325*(1+L325/100)</f>
        <v>0</v>
      </c>
      <c r="N325" s="239">
        <v>0</v>
      </c>
      <c r="O325" s="239">
        <f>ROUND(E325*N325,2)</f>
        <v>0</v>
      </c>
      <c r="P325" s="239">
        <v>2.0999999999999999E-3</v>
      </c>
      <c r="Q325" s="239">
        <f>ROUND(E325*P325,2)</f>
        <v>0.2</v>
      </c>
      <c r="R325" s="241"/>
      <c r="S325" s="241" t="s">
        <v>238</v>
      </c>
      <c r="T325" s="242" t="s">
        <v>216</v>
      </c>
      <c r="U325" s="221">
        <v>0</v>
      </c>
      <c r="V325" s="221">
        <f>ROUND(E325*U325,2)</f>
        <v>0</v>
      </c>
      <c r="W325" s="221"/>
      <c r="X325" s="221" t="s">
        <v>217</v>
      </c>
      <c r="Y325" s="221" t="s">
        <v>218</v>
      </c>
      <c r="Z325" s="210"/>
      <c r="AA325" s="210"/>
      <c r="AB325" s="210"/>
      <c r="AC325" s="210"/>
      <c r="AD325" s="210"/>
      <c r="AE325" s="210"/>
      <c r="AF325" s="210"/>
      <c r="AG325" s="210" t="s">
        <v>385</v>
      </c>
      <c r="AH325" s="210"/>
      <c r="AI325" s="210"/>
      <c r="AJ325" s="210"/>
      <c r="AK325" s="210"/>
      <c r="AL325" s="210"/>
      <c r="AM325" s="210"/>
      <c r="AN325" s="210"/>
      <c r="AO325" s="210"/>
      <c r="AP325" s="210"/>
      <c r="AQ325" s="210"/>
      <c r="AR325" s="210"/>
      <c r="AS325" s="210"/>
      <c r="AT325" s="210"/>
      <c r="AU325" s="210"/>
      <c r="AV325" s="210"/>
      <c r="AW325" s="210"/>
      <c r="AX325" s="210"/>
      <c r="AY325" s="210"/>
      <c r="AZ325" s="210"/>
      <c r="BA325" s="210"/>
      <c r="BB325" s="210"/>
      <c r="BC325" s="210"/>
      <c r="BD325" s="210"/>
      <c r="BE325" s="210"/>
      <c r="BF325" s="210"/>
      <c r="BG325" s="210"/>
      <c r="BH325" s="210"/>
    </row>
    <row r="326" spans="1:60" outlineLevel="2" x14ac:dyDescent="0.2">
      <c r="A326" s="217"/>
      <c r="B326" s="218"/>
      <c r="C326" s="249" t="s">
        <v>1215</v>
      </c>
      <c r="D326" s="226"/>
      <c r="E326" s="227">
        <v>94.2</v>
      </c>
      <c r="F326" s="221"/>
      <c r="G326" s="221"/>
      <c r="H326" s="221"/>
      <c r="I326" s="221"/>
      <c r="J326" s="221"/>
      <c r="K326" s="221"/>
      <c r="L326" s="221"/>
      <c r="M326" s="221"/>
      <c r="N326" s="220"/>
      <c r="O326" s="220"/>
      <c r="P326" s="220"/>
      <c r="Q326" s="220"/>
      <c r="R326" s="221"/>
      <c r="S326" s="221"/>
      <c r="T326" s="221"/>
      <c r="U326" s="221"/>
      <c r="V326" s="221"/>
      <c r="W326" s="221"/>
      <c r="X326" s="221"/>
      <c r="Y326" s="221"/>
      <c r="Z326" s="210"/>
      <c r="AA326" s="210"/>
      <c r="AB326" s="210"/>
      <c r="AC326" s="210"/>
      <c r="AD326" s="210"/>
      <c r="AE326" s="210"/>
      <c r="AF326" s="210"/>
      <c r="AG326" s="210" t="s">
        <v>222</v>
      </c>
      <c r="AH326" s="210">
        <v>0</v>
      </c>
      <c r="AI326" s="210"/>
      <c r="AJ326" s="210"/>
      <c r="AK326" s="210"/>
      <c r="AL326" s="210"/>
      <c r="AM326" s="210"/>
      <c r="AN326" s="210"/>
      <c r="AO326" s="210"/>
      <c r="AP326" s="210"/>
      <c r="AQ326" s="210"/>
      <c r="AR326" s="210"/>
      <c r="AS326" s="210"/>
      <c r="AT326" s="210"/>
      <c r="AU326" s="210"/>
      <c r="AV326" s="210"/>
      <c r="AW326" s="210"/>
      <c r="AX326" s="210"/>
      <c r="AY326" s="210"/>
      <c r="AZ326" s="210"/>
      <c r="BA326" s="210"/>
      <c r="BB326" s="210"/>
      <c r="BC326" s="210"/>
      <c r="BD326" s="210"/>
      <c r="BE326" s="210"/>
      <c r="BF326" s="210"/>
      <c r="BG326" s="210"/>
      <c r="BH326" s="210"/>
    </row>
    <row r="327" spans="1:60" outlineLevel="1" x14ac:dyDescent="0.2">
      <c r="A327" s="217">
        <v>111</v>
      </c>
      <c r="B327" s="218" t="s">
        <v>1216</v>
      </c>
      <c r="C327" s="263" t="s">
        <v>1217</v>
      </c>
      <c r="D327" s="219" t="s">
        <v>0</v>
      </c>
      <c r="E327" s="261"/>
      <c r="F327" s="222"/>
      <c r="G327" s="221">
        <f>ROUND(E327*F327,2)</f>
        <v>0</v>
      </c>
      <c r="H327" s="222"/>
      <c r="I327" s="221">
        <f>ROUND(E327*H327,2)</f>
        <v>0</v>
      </c>
      <c r="J327" s="222"/>
      <c r="K327" s="221">
        <f>ROUND(E327*J327,2)</f>
        <v>0</v>
      </c>
      <c r="L327" s="221">
        <v>21</v>
      </c>
      <c r="M327" s="221">
        <f>G327*(1+L327/100)</f>
        <v>0</v>
      </c>
      <c r="N327" s="220">
        <v>0</v>
      </c>
      <c r="O327" s="220">
        <f>ROUND(E327*N327,2)</f>
        <v>0</v>
      </c>
      <c r="P327" s="220">
        <v>0</v>
      </c>
      <c r="Q327" s="220">
        <f>ROUND(E327*P327,2)</f>
        <v>0</v>
      </c>
      <c r="R327" s="221"/>
      <c r="S327" s="221" t="s">
        <v>238</v>
      </c>
      <c r="T327" s="221" t="s">
        <v>216</v>
      </c>
      <c r="U327" s="221">
        <v>0</v>
      </c>
      <c r="V327" s="221">
        <f>ROUND(E327*U327,2)</f>
        <v>0</v>
      </c>
      <c r="W327" s="221"/>
      <c r="X327" s="221" t="s">
        <v>381</v>
      </c>
      <c r="Y327" s="221" t="s">
        <v>218</v>
      </c>
      <c r="Z327" s="210"/>
      <c r="AA327" s="210"/>
      <c r="AB327" s="210"/>
      <c r="AC327" s="210"/>
      <c r="AD327" s="210"/>
      <c r="AE327" s="210"/>
      <c r="AF327" s="210"/>
      <c r="AG327" s="210" t="s">
        <v>382</v>
      </c>
      <c r="AH327" s="210"/>
      <c r="AI327" s="210"/>
      <c r="AJ327" s="210"/>
      <c r="AK327" s="210"/>
      <c r="AL327" s="210"/>
      <c r="AM327" s="210"/>
      <c r="AN327" s="210"/>
      <c r="AO327" s="210"/>
      <c r="AP327" s="210"/>
      <c r="AQ327" s="210"/>
      <c r="AR327" s="210"/>
      <c r="AS327" s="210"/>
      <c r="AT327" s="210"/>
      <c r="AU327" s="210"/>
      <c r="AV327" s="210"/>
      <c r="AW327" s="210"/>
      <c r="AX327" s="210"/>
      <c r="AY327" s="210"/>
      <c r="AZ327" s="210"/>
      <c r="BA327" s="210"/>
      <c r="BB327" s="210"/>
      <c r="BC327" s="210"/>
      <c r="BD327" s="210"/>
      <c r="BE327" s="210"/>
      <c r="BF327" s="210"/>
      <c r="BG327" s="210"/>
      <c r="BH327" s="210"/>
    </row>
    <row r="328" spans="1:60" x14ac:dyDescent="0.2">
      <c r="A328" s="229" t="s">
        <v>210</v>
      </c>
      <c r="B328" s="230" t="s">
        <v>142</v>
      </c>
      <c r="C328" s="246" t="s">
        <v>143</v>
      </c>
      <c r="D328" s="231"/>
      <c r="E328" s="232"/>
      <c r="F328" s="233"/>
      <c r="G328" s="233">
        <f>SUMIF(AG329:AG331,"&lt;&gt;NOR",G329:G331)</f>
        <v>0</v>
      </c>
      <c r="H328" s="233"/>
      <c r="I328" s="233">
        <f>SUM(I329:I331)</f>
        <v>0</v>
      </c>
      <c r="J328" s="233"/>
      <c r="K328" s="233">
        <f>SUM(K329:K331)</f>
        <v>0</v>
      </c>
      <c r="L328" s="233"/>
      <c r="M328" s="233">
        <f>SUM(M329:M331)</f>
        <v>0</v>
      </c>
      <c r="N328" s="232"/>
      <c r="O328" s="232">
        <f>SUM(O329:O331)</f>
        <v>0</v>
      </c>
      <c r="P328" s="232"/>
      <c r="Q328" s="232">
        <f>SUM(Q329:Q331)</f>
        <v>0.15</v>
      </c>
      <c r="R328" s="233"/>
      <c r="S328" s="233"/>
      <c r="T328" s="234"/>
      <c r="U328" s="228"/>
      <c r="V328" s="228">
        <f>SUM(V329:V331)</f>
        <v>0</v>
      </c>
      <c r="W328" s="228"/>
      <c r="X328" s="228"/>
      <c r="Y328" s="228"/>
      <c r="AG328" t="s">
        <v>211</v>
      </c>
    </row>
    <row r="329" spans="1:60" outlineLevel="1" x14ac:dyDescent="0.2">
      <c r="A329" s="236">
        <v>112</v>
      </c>
      <c r="B329" s="237" t="s">
        <v>1218</v>
      </c>
      <c r="C329" s="247" t="s">
        <v>1219</v>
      </c>
      <c r="D329" s="238" t="s">
        <v>325</v>
      </c>
      <c r="E329" s="239">
        <v>1</v>
      </c>
      <c r="F329" s="240"/>
      <c r="G329" s="241">
        <f>ROUND(E329*F329,2)</f>
        <v>0</v>
      </c>
      <c r="H329" s="240"/>
      <c r="I329" s="241">
        <f>ROUND(E329*H329,2)</f>
        <v>0</v>
      </c>
      <c r="J329" s="240"/>
      <c r="K329" s="241">
        <f>ROUND(E329*J329,2)</f>
        <v>0</v>
      </c>
      <c r="L329" s="241">
        <v>21</v>
      </c>
      <c r="M329" s="241">
        <f>G329*(1+L329/100)</f>
        <v>0</v>
      </c>
      <c r="N329" s="239">
        <v>9.0000000000000006E-5</v>
      </c>
      <c r="O329" s="239">
        <f>ROUND(E329*N329,2)</f>
        <v>0</v>
      </c>
      <c r="P329" s="239">
        <v>0.15</v>
      </c>
      <c r="Q329" s="239">
        <f>ROUND(E329*P329,2)</f>
        <v>0.15</v>
      </c>
      <c r="R329" s="241"/>
      <c r="S329" s="241" t="s">
        <v>238</v>
      </c>
      <c r="T329" s="242" t="s">
        <v>216</v>
      </c>
      <c r="U329" s="221">
        <v>0</v>
      </c>
      <c r="V329" s="221">
        <f>ROUND(E329*U329,2)</f>
        <v>0</v>
      </c>
      <c r="W329" s="221"/>
      <c r="X329" s="221" t="s">
        <v>217</v>
      </c>
      <c r="Y329" s="221" t="s">
        <v>218</v>
      </c>
      <c r="Z329" s="210"/>
      <c r="AA329" s="210"/>
      <c r="AB329" s="210"/>
      <c r="AC329" s="210"/>
      <c r="AD329" s="210"/>
      <c r="AE329" s="210"/>
      <c r="AF329" s="210"/>
      <c r="AG329" s="210" t="s">
        <v>385</v>
      </c>
      <c r="AH329" s="210"/>
      <c r="AI329" s="210"/>
      <c r="AJ329" s="210"/>
      <c r="AK329" s="210"/>
      <c r="AL329" s="210"/>
      <c r="AM329" s="210"/>
      <c r="AN329" s="210"/>
      <c r="AO329" s="210"/>
      <c r="AP329" s="210"/>
      <c r="AQ329" s="210"/>
      <c r="AR329" s="210"/>
      <c r="AS329" s="210"/>
      <c r="AT329" s="210"/>
      <c r="AU329" s="210"/>
      <c r="AV329" s="210"/>
      <c r="AW329" s="210"/>
      <c r="AX329" s="210"/>
      <c r="AY329" s="210"/>
      <c r="AZ329" s="210"/>
      <c r="BA329" s="210"/>
      <c r="BB329" s="210"/>
      <c r="BC329" s="210"/>
      <c r="BD329" s="210"/>
      <c r="BE329" s="210"/>
      <c r="BF329" s="210"/>
      <c r="BG329" s="210"/>
      <c r="BH329" s="210"/>
    </row>
    <row r="330" spans="1:60" outlineLevel="2" x14ac:dyDescent="0.2">
      <c r="A330" s="217"/>
      <c r="B330" s="218"/>
      <c r="C330" s="249" t="s">
        <v>97</v>
      </c>
      <c r="D330" s="226"/>
      <c r="E330" s="227">
        <v>1</v>
      </c>
      <c r="F330" s="221"/>
      <c r="G330" s="221"/>
      <c r="H330" s="221"/>
      <c r="I330" s="221"/>
      <c r="J330" s="221"/>
      <c r="K330" s="221"/>
      <c r="L330" s="221"/>
      <c r="M330" s="221"/>
      <c r="N330" s="220"/>
      <c r="O330" s="220"/>
      <c r="P330" s="220"/>
      <c r="Q330" s="220"/>
      <c r="R330" s="221"/>
      <c r="S330" s="221"/>
      <c r="T330" s="221"/>
      <c r="U330" s="221"/>
      <c r="V330" s="221"/>
      <c r="W330" s="221"/>
      <c r="X330" s="221"/>
      <c r="Y330" s="221"/>
      <c r="Z330" s="210"/>
      <c r="AA330" s="210"/>
      <c r="AB330" s="210"/>
      <c r="AC330" s="210"/>
      <c r="AD330" s="210"/>
      <c r="AE330" s="210"/>
      <c r="AF330" s="210"/>
      <c r="AG330" s="210" t="s">
        <v>222</v>
      </c>
      <c r="AH330" s="210">
        <v>0</v>
      </c>
      <c r="AI330" s="210"/>
      <c r="AJ330" s="210"/>
      <c r="AK330" s="210"/>
      <c r="AL330" s="210"/>
      <c r="AM330" s="210"/>
      <c r="AN330" s="210"/>
      <c r="AO330" s="210"/>
      <c r="AP330" s="210"/>
      <c r="AQ330" s="210"/>
      <c r="AR330" s="210"/>
      <c r="AS330" s="210"/>
      <c r="AT330" s="210"/>
      <c r="AU330" s="210"/>
      <c r="AV330" s="210"/>
      <c r="AW330" s="210"/>
      <c r="AX330" s="210"/>
      <c r="AY330" s="210"/>
      <c r="AZ330" s="210"/>
      <c r="BA330" s="210"/>
      <c r="BB330" s="210"/>
      <c r="BC330" s="210"/>
      <c r="BD330" s="210"/>
      <c r="BE330" s="210"/>
      <c r="BF330" s="210"/>
      <c r="BG330" s="210"/>
      <c r="BH330" s="210"/>
    </row>
    <row r="331" spans="1:60" outlineLevel="1" x14ac:dyDescent="0.2">
      <c r="A331" s="217">
        <v>113</v>
      </c>
      <c r="B331" s="218" t="s">
        <v>1220</v>
      </c>
      <c r="C331" s="263" t="s">
        <v>1221</v>
      </c>
      <c r="D331" s="219" t="s">
        <v>0</v>
      </c>
      <c r="E331" s="261"/>
      <c r="F331" s="222"/>
      <c r="G331" s="221">
        <f>ROUND(E331*F331,2)</f>
        <v>0</v>
      </c>
      <c r="H331" s="222"/>
      <c r="I331" s="221">
        <f>ROUND(E331*H331,2)</f>
        <v>0</v>
      </c>
      <c r="J331" s="222"/>
      <c r="K331" s="221">
        <f>ROUND(E331*J331,2)</f>
        <v>0</v>
      </c>
      <c r="L331" s="221">
        <v>21</v>
      </c>
      <c r="M331" s="221">
        <f>G331*(1+L331/100)</f>
        <v>0</v>
      </c>
      <c r="N331" s="220">
        <v>0</v>
      </c>
      <c r="O331" s="220">
        <f>ROUND(E331*N331,2)</f>
        <v>0</v>
      </c>
      <c r="P331" s="220">
        <v>0</v>
      </c>
      <c r="Q331" s="220">
        <f>ROUND(E331*P331,2)</f>
        <v>0</v>
      </c>
      <c r="R331" s="221"/>
      <c r="S331" s="221" t="s">
        <v>238</v>
      </c>
      <c r="T331" s="221" t="s">
        <v>216</v>
      </c>
      <c r="U331" s="221">
        <v>0</v>
      </c>
      <c r="V331" s="221">
        <f>ROUND(E331*U331,2)</f>
        <v>0</v>
      </c>
      <c r="W331" s="221"/>
      <c r="X331" s="221" t="s">
        <v>381</v>
      </c>
      <c r="Y331" s="221" t="s">
        <v>218</v>
      </c>
      <c r="Z331" s="210"/>
      <c r="AA331" s="210"/>
      <c r="AB331" s="210"/>
      <c r="AC331" s="210"/>
      <c r="AD331" s="210"/>
      <c r="AE331" s="210"/>
      <c r="AF331" s="210"/>
      <c r="AG331" s="210" t="s">
        <v>382</v>
      </c>
      <c r="AH331" s="210"/>
      <c r="AI331" s="210"/>
      <c r="AJ331" s="210"/>
      <c r="AK331" s="210"/>
      <c r="AL331" s="210"/>
      <c r="AM331" s="210"/>
      <c r="AN331" s="210"/>
      <c r="AO331" s="210"/>
      <c r="AP331" s="210"/>
      <c r="AQ331" s="210"/>
      <c r="AR331" s="210"/>
      <c r="AS331" s="210"/>
      <c r="AT331" s="210"/>
      <c r="AU331" s="210"/>
      <c r="AV331" s="210"/>
      <c r="AW331" s="210"/>
      <c r="AX331" s="210"/>
      <c r="AY331" s="210"/>
      <c r="AZ331" s="210"/>
      <c r="BA331" s="210"/>
      <c r="BB331" s="210"/>
      <c r="BC331" s="210"/>
      <c r="BD331" s="210"/>
      <c r="BE331" s="210"/>
      <c r="BF331" s="210"/>
      <c r="BG331" s="210"/>
      <c r="BH331" s="210"/>
    </row>
    <row r="332" spans="1:60" x14ac:dyDescent="0.2">
      <c r="A332" s="229" t="s">
        <v>210</v>
      </c>
      <c r="B332" s="230" t="s">
        <v>144</v>
      </c>
      <c r="C332" s="246" t="s">
        <v>145</v>
      </c>
      <c r="D332" s="231"/>
      <c r="E332" s="232"/>
      <c r="F332" s="233"/>
      <c r="G332" s="233">
        <f>SUMIF(AG333:AG347,"&lt;&gt;NOR",G333:G347)</f>
        <v>0</v>
      </c>
      <c r="H332" s="233"/>
      <c r="I332" s="233">
        <f>SUM(I333:I347)</f>
        <v>0</v>
      </c>
      <c r="J332" s="233"/>
      <c r="K332" s="233">
        <f>SUM(K333:K347)</f>
        <v>0</v>
      </c>
      <c r="L332" s="233"/>
      <c r="M332" s="233">
        <f>SUM(M333:M347)</f>
        <v>0</v>
      </c>
      <c r="N332" s="232"/>
      <c r="O332" s="232">
        <f>SUM(O333:O347)</f>
        <v>0.02</v>
      </c>
      <c r="P332" s="232"/>
      <c r="Q332" s="232">
        <f>SUM(Q333:Q347)</f>
        <v>2.17</v>
      </c>
      <c r="R332" s="233"/>
      <c r="S332" s="233"/>
      <c r="T332" s="234"/>
      <c r="U332" s="228"/>
      <c r="V332" s="228">
        <f>SUM(V333:V347)</f>
        <v>0</v>
      </c>
      <c r="W332" s="228"/>
      <c r="X332" s="228"/>
      <c r="Y332" s="228"/>
      <c r="AG332" t="s">
        <v>211</v>
      </c>
    </row>
    <row r="333" spans="1:60" outlineLevel="1" x14ac:dyDescent="0.2">
      <c r="A333" s="236">
        <v>114</v>
      </c>
      <c r="B333" s="237" t="s">
        <v>1222</v>
      </c>
      <c r="C333" s="247" t="s">
        <v>1223</v>
      </c>
      <c r="D333" s="238" t="s">
        <v>325</v>
      </c>
      <c r="E333" s="239">
        <v>1</v>
      </c>
      <c r="F333" s="240"/>
      <c r="G333" s="241">
        <f>ROUND(E333*F333,2)</f>
        <v>0</v>
      </c>
      <c r="H333" s="240"/>
      <c r="I333" s="241">
        <f>ROUND(E333*H333,2)</f>
        <v>0</v>
      </c>
      <c r="J333" s="240"/>
      <c r="K333" s="241">
        <f>ROUND(E333*J333,2)</f>
        <v>0</v>
      </c>
      <c r="L333" s="241">
        <v>21</v>
      </c>
      <c r="M333" s="241">
        <f>G333*(1+L333/100)</f>
        <v>0</v>
      </c>
      <c r="N333" s="239">
        <v>0</v>
      </c>
      <c r="O333" s="239">
        <f>ROUND(E333*N333,2)</f>
        <v>0</v>
      </c>
      <c r="P333" s="239">
        <v>1.5065999999999999</v>
      </c>
      <c r="Q333" s="239">
        <f>ROUND(E333*P333,2)</f>
        <v>1.51</v>
      </c>
      <c r="R333" s="241"/>
      <c r="S333" s="241" t="s">
        <v>238</v>
      </c>
      <c r="T333" s="242" t="s">
        <v>216</v>
      </c>
      <c r="U333" s="221">
        <v>0</v>
      </c>
      <c r="V333" s="221">
        <f>ROUND(E333*U333,2)</f>
        <v>0</v>
      </c>
      <c r="W333" s="221"/>
      <c r="X333" s="221" t="s">
        <v>217</v>
      </c>
      <c r="Y333" s="221" t="s">
        <v>218</v>
      </c>
      <c r="Z333" s="210"/>
      <c r="AA333" s="210"/>
      <c r="AB333" s="210"/>
      <c r="AC333" s="210"/>
      <c r="AD333" s="210"/>
      <c r="AE333" s="210"/>
      <c r="AF333" s="210"/>
      <c r="AG333" s="210" t="s">
        <v>385</v>
      </c>
      <c r="AH333" s="210"/>
      <c r="AI333" s="210"/>
      <c r="AJ333" s="210"/>
      <c r="AK333" s="210"/>
      <c r="AL333" s="210"/>
      <c r="AM333" s="210"/>
      <c r="AN333" s="210"/>
      <c r="AO333" s="210"/>
      <c r="AP333" s="210"/>
      <c r="AQ333" s="210"/>
      <c r="AR333" s="210"/>
      <c r="AS333" s="210"/>
      <c r="AT333" s="210"/>
      <c r="AU333" s="210"/>
      <c r="AV333" s="210"/>
      <c r="AW333" s="210"/>
      <c r="AX333" s="210"/>
      <c r="AY333" s="210"/>
      <c r="AZ333" s="210"/>
      <c r="BA333" s="210"/>
      <c r="BB333" s="210"/>
      <c r="BC333" s="210"/>
      <c r="BD333" s="210"/>
      <c r="BE333" s="210"/>
      <c r="BF333" s="210"/>
      <c r="BG333" s="210"/>
      <c r="BH333" s="210"/>
    </row>
    <row r="334" spans="1:60" outlineLevel="2" x14ac:dyDescent="0.2">
      <c r="A334" s="217"/>
      <c r="B334" s="218"/>
      <c r="C334" s="249" t="s">
        <v>97</v>
      </c>
      <c r="D334" s="226"/>
      <c r="E334" s="227">
        <v>1</v>
      </c>
      <c r="F334" s="221"/>
      <c r="G334" s="221"/>
      <c r="H334" s="221"/>
      <c r="I334" s="221"/>
      <c r="J334" s="221"/>
      <c r="K334" s="221"/>
      <c r="L334" s="221"/>
      <c r="M334" s="221"/>
      <c r="N334" s="220"/>
      <c r="O334" s="220"/>
      <c r="P334" s="220"/>
      <c r="Q334" s="220"/>
      <c r="R334" s="221"/>
      <c r="S334" s="221"/>
      <c r="T334" s="221"/>
      <c r="U334" s="221"/>
      <c r="V334" s="221"/>
      <c r="W334" s="221"/>
      <c r="X334" s="221"/>
      <c r="Y334" s="221"/>
      <c r="Z334" s="210"/>
      <c r="AA334" s="210"/>
      <c r="AB334" s="210"/>
      <c r="AC334" s="210"/>
      <c r="AD334" s="210"/>
      <c r="AE334" s="210"/>
      <c r="AF334" s="210"/>
      <c r="AG334" s="210" t="s">
        <v>222</v>
      </c>
      <c r="AH334" s="210">
        <v>0</v>
      </c>
      <c r="AI334" s="210"/>
      <c r="AJ334" s="210"/>
      <c r="AK334" s="210"/>
      <c r="AL334" s="210"/>
      <c r="AM334" s="210"/>
      <c r="AN334" s="210"/>
      <c r="AO334" s="210"/>
      <c r="AP334" s="210"/>
      <c r="AQ334" s="210"/>
      <c r="AR334" s="210"/>
      <c r="AS334" s="210"/>
      <c r="AT334" s="210"/>
      <c r="AU334" s="210"/>
      <c r="AV334" s="210"/>
      <c r="AW334" s="210"/>
      <c r="AX334" s="210"/>
      <c r="AY334" s="210"/>
      <c r="AZ334" s="210"/>
      <c r="BA334" s="210"/>
      <c r="BB334" s="210"/>
      <c r="BC334" s="210"/>
      <c r="BD334" s="210"/>
      <c r="BE334" s="210"/>
      <c r="BF334" s="210"/>
      <c r="BG334" s="210"/>
      <c r="BH334" s="210"/>
    </row>
    <row r="335" spans="1:60" outlineLevel="1" x14ac:dyDescent="0.2">
      <c r="A335" s="236">
        <v>115</v>
      </c>
      <c r="B335" s="237" t="s">
        <v>1224</v>
      </c>
      <c r="C335" s="247" t="s">
        <v>1225</v>
      </c>
      <c r="D335" s="238" t="s">
        <v>325</v>
      </c>
      <c r="E335" s="239">
        <v>1</v>
      </c>
      <c r="F335" s="240"/>
      <c r="G335" s="241">
        <f>ROUND(E335*F335,2)</f>
        <v>0</v>
      </c>
      <c r="H335" s="240"/>
      <c r="I335" s="241">
        <f>ROUND(E335*H335,2)</f>
        <v>0</v>
      </c>
      <c r="J335" s="240"/>
      <c r="K335" s="241">
        <f>ROUND(E335*J335,2)</f>
        <v>0</v>
      </c>
      <c r="L335" s="241">
        <v>21</v>
      </c>
      <c r="M335" s="241">
        <f>G335*(1+L335/100)</f>
        <v>0</v>
      </c>
      <c r="N335" s="239">
        <v>1.536E-2</v>
      </c>
      <c r="O335" s="239">
        <f>ROUND(E335*N335,2)</f>
        <v>0.02</v>
      </c>
      <c r="P335" s="239">
        <v>0</v>
      </c>
      <c r="Q335" s="239">
        <f>ROUND(E335*P335,2)</f>
        <v>0</v>
      </c>
      <c r="R335" s="241"/>
      <c r="S335" s="241" t="s">
        <v>238</v>
      </c>
      <c r="T335" s="242" t="s">
        <v>216</v>
      </c>
      <c r="U335" s="221">
        <v>0</v>
      </c>
      <c r="V335" s="221">
        <f>ROUND(E335*U335,2)</f>
        <v>0</v>
      </c>
      <c r="W335" s="221"/>
      <c r="X335" s="221" t="s">
        <v>217</v>
      </c>
      <c r="Y335" s="221" t="s">
        <v>218</v>
      </c>
      <c r="Z335" s="210"/>
      <c r="AA335" s="210"/>
      <c r="AB335" s="210"/>
      <c r="AC335" s="210"/>
      <c r="AD335" s="210"/>
      <c r="AE335" s="210"/>
      <c r="AF335" s="210"/>
      <c r="AG335" s="210" t="s">
        <v>385</v>
      </c>
      <c r="AH335" s="210"/>
      <c r="AI335" s="210"/>
      <c r="AJ335" s="210"/>
      <c r="AK335" s="210"/>
      <c r="AL335" s="210"/>
      <c r="AM335" s="210"/>
      <c r="AN335" s="210"/>
      <c r="AO335" s="210"/>
      <c r="AP335" s="210"/>
      <c r="AQ335" s="210"/>
      <c r="AR335" s="210"/>
      <c r="AS335" s="210"/>
      <c r="AT335" s="210"/>
      <c r="AU335" s="210"/>
      <c r="AV335" s="210"/>
      <c r="AW335" s="210"/>
      <c r="AX335" s="210"/>
      <c r="AY335" s="210"/>
      <c r="AZ335" s="210"/>
      <c r="BA335" s="210"/>
      <c r="BB335" s="210"/>
      <c r="BC335" s="210"/>
      <c r="BD335" s="210"/>
      <c r="BE335" s="210"/>
      <c r="BF335" s="210"/>
      <c r="BG335" s="210"/>
      <c r="BH335" s="210"/>
    </row>
    <row r="336" spans="1:60" outlineLevel="2" x14ac:dyDescent="0.2">
      <c r="A336" s="217"/>
      <c r="B336" s="218"/>
      <c r="C336" s="249" t="s">
        <v>97</v>
      </c>
      <c r="D336" s="226"/>
      <c r="E336" s="227">
        <v>1</v>
      </c>
      <c r="F336" s="221"/>
      <c r="G336" s="221"/>
      <c r="H336" s="221"/>
      <c r="I336" s="221"/>
      <c r="J336" s="221"/>
      <c r="K336" s="221"/>
      <c r="L336" s="221"/>
      <c r="M336" s="221"/>
      <c r="N336" s="220"/>
      <c r="O336" s="220"/>
      <c r="P336" s="220"/>
      <c r="Q336" s="220"/>
      <c r="R336" s="221"/>
      <c r="S336" s="221"/>
      <c r="T336" s="221"/>
      <c r="U336" s="221"/>
      <c r="V336" s="221"/>
      <c r="W336" s="221"/>
      <c r="X336" s="221"/>
      <c r="Y336" s="221"/>
      <c r="Z336" s="210"/>
      <c r="AA336" s="210"/>
      <c r="AB336" s="210"/>
      <c r="AC336" s="210"/>
      <c r="AD336" s="210"/>
      <c r="AE336" s="210"/>
      <c r="AF336" s="210"/>
      <c r="AG336" s="210" t="s">
        <v>222</v>
      </c>
      <c r="AH336" s="210">
        <v>0</v>
      </c>
      <c r="AI336" s="210"/>
      <c r="AJ336" s="210"/>
      <c r="AK336" s="210"/>
      <c r="AL336" s="210"/>
      <c r="AM336" s="210"/>
      <c r="AN336" s="210"/>
      <c r="AO336" s="210"/>
      <c r="AP336" s="210"/>
      <c r="AQ336" s="210"/>
      <c r="AR336" s="210"/>
      <c r="AS336" s="210"/>
      <c r="AT336" s="210"/>
      <c r="AU336" s="210"/>
      <c r="AV336" s="210"/>
      <c r="AW336" s="210"/>
      <c r="AX336" s="210"/>
      <c r="AY336" s="210"/>
      <c r="AZ336" s="210"/>
      <c r="BA336" s="210"/>
      <c r="BB336" s="210"/>
      <c r="BC336" s="210"/>
      <c r="BD336" s="210"/>
      <c r="BE336" s="210"/>
      <c r="BF336" s="210"/>
      <c r="BG336" s="210"/>
      <c r="BH336" s="210"/>
    </row>
    <row r="337" spans="1:60" outlineLevel="1" x14ac:dyDescent="0.2">
      <c r="A337" s="236">
        <v>116</v>
      </c>
      <c r="B337" s="237" t="s">
        <v>1226</v>
      </c>
      <c r="C337" s="247" t="s">
        <v>1227</v>
      </c>
      <c r="D337" s="238" t="s">
        <v>325</v>
      </c>
      <c r="E337" s="239">
        <v>1</v>
      </c>
      <c r="F337" s="240"/>
      <c r="G337" s="241">
        <f>ROUND(E337*F337,2)</f>
        <v>0</v>
      </c>
      <c r="H337" s="240"/>
      <c r="I337" s="241">
        <f>ROUND(E337*H337,2)</f>
        <v>0</v>
      </c>
      <c r="J337" s="240"/>
      <c r="K337" s="241">
        <f>ROUND(E337*J337,2)</f>
        <v>0</v>
      </c>
      <c r="L337" s="241">
        <v>21</v>
      </c>
      <c r="M337" s="241">
        <f>G337*(1+L337/100)</f>
        <v>0</v>
      </c>
      <c r="N337" s="239">
        <v>0</v>
      </c>
      <c r="O337" s="239">
        <f>ROUND(E337*N337,2)</f>
        <v>0</v>
      </c>
      <c r="P337" s="239">
        <v>0</v>
      </c>
      <c r="Q337" s="239">
        <f>ROUND(E337*P337,2)</f>
        <v>0</v>
      </c>
      <c r="R337" s="241"/>
      <c r="S337" s="241" t="s">
        <v>238</v>
      </c>
      <c r="T337" s="242" t="s">
        <v>216</v>
      </c>
      <c r="U337" s="221">
        <v>0</v>
      </c>
      <c r="V337" s="221">
        <f>ROUND(E337*U337,2)</f>
        <v>0</v>
      </c>
      <c r="W337" s="221"/>
      <c r="X337" s="221" t="s">
        <v>217</v>
      </c>
      <c r="Y337" s="221" t="s">
        <v>218</v>
      </c>
      <c r="Z337" s="210"/>
      <c r="AA337" s="210"/>
      <c r="AB337" s="210"/>
      <c r="AC337" s="210"/>
      <c r="AD337" s="210"/>
      <c r="AE337" s="210"/>
      <c r="AF337" s="210"/>
      <c r="AG337" s="210" t="s">
        <v>219</v>
      </c>
      <c r="AH337" s="210"/>
      <c r="AI337" s="210"/>
      <c r="AJ337" s="210"/>
      <c r="AK337" s="210"/>
      <c r="AL337" s="210"/>
      <c r="AM337" s="210"/>
      <c r="AN337" s="210"/>
      <c r="AO337" s="210"/>
      <c r="AP337" s="210"/>
      <c r="AQ337" s="210"/>
      <c r="AR337" s="210"/>
      <c r="AS337" s="210"/>
      <c r="AT337" s="210"/>
      <c r="AU337" s="210"/>
      <c r="AV337" s="210"/>
      <c r="AW337" s="210"/>
      <c r="AX337" s="210"/>
      <c r="AY337" s="210"/>
      <c r="AZ337" s="210"/>
      <c r="BA337" s="210"/>
      <c r="BB337" s="210"/>
      <c r="BC337" s="210"/>
      <c r="BD337" s="210"/>
      <c r="BE337" s="210"/>
      <c r="BF337" s="210"/>
      <c r="BG337" s="210"/>
      <c r="BH337" s="210"/>
    </row>
    <row r="338" spans="1:60" outlineLevel="2" x14ac:dyDescent="0.2">
      <c r="A338" s="217"/>
      <c r="B338" s="218"/>
      <c r="C338" s="249" t="s">
        <v>97</v>
      </c>
      <c r="D338" s="226"/>
      <c r="E338" s="227">
        <v>1</v>
      </c>
      <c r="F338" s="221"/>
      <c r="G338" s="221"/>
      <c r="H338" s="221"/>
      <c r="I338" s="221"/>
      <c r="J338" s="221"/>
      <c r="K338" s="221"/>
      <c r="L338" s="221"/>
      <c r="M338" s="221"/>
      <c r="N338" s="220"/>
      <c r="O338" s="220"/>
      <c r="P338" s="220"/>
      <c r="Q338" s="220"/>
      <c r="R338" s="221"/>
      <c r="S338" s="221"/>
      <c r="T338" s="221"/>
      <c r="U338" s="221"/>
      <c r="V338" s="221"/>
      <c r="W338" s="221"/>
      <c r="X338" s="221"/>
      <c r="Y338" s="221"/>
      <c r="Z338" s="210"/>
      <c r="AA338" s="210"/>
      <c r="AB338" s="210"/>
      <c r="AC338" s="210"/>
      <c r="AD338" s="210"/>
      <c r="AE338" s="210"/>
      <c r="AF338" s="210"/>
      <c r="AG338" s="210" t="s">
        <v>222</v>
      </c>
      <c r="AH338" s="210">
        <v>0</v>
      </c>
      <c r="AI338" s="210"/>
      <c r="AJ338" s="210"/>
      <c r="AK338" s="210"/>
      <c r="AL338" s="210"/>
      <c r="AM338" s="210"/>
      <c r="AN338" s="210"/>
      <c r="AO338" s="210"/>
      <c r="AP338" s="210"/>
      <c r="AQ338" s="210"/>
      <c r="AR338" s="210"/>
      <c r="AS338" s="210"/>
      <c r="AT338" s="210"/>
      <c r="AU338" s="210"/>
      <c r="AV338" s="210"/>
      <c r="AW338" s="210"/>
      <c r="AX338" s="210"/>
      <c r="AY338" s="210"/>
      <c r="AZ338" s="210"/>
      <c r="BA338" s="210"/>
      <c r="BB338" s="210"/>
      <c r="BC338" s="210"/>
      <c r="BD338" s="210"/>
      <c r="BE338" s="210"/>
      <c r="BF338" s="210"/>
      <c r="BG338" s="210"/>
      <c r="BH338" s="210"/>
    </row>
    <row r="339" spans="1:60" outlineLevel="1" x14ac:dyDescent="0.2">
      <c r="A339" s="236">
        <v>117</v>
      </c>
      <c r="B339" s="237" t="s">
        <v>1228</v>
      </c>
      <c r="C339" s="247" t="s">
        <v>1229</v>
      </c>
      <c r="D339" s="238" t="s">
        <v>325</v>
      </c>
      <c r="E339" s="239">
        <v>1</v>
      </c>
      <c r="F339" s="240"/>
      <c r="G339" s="241">
        <f>ROUND(E339*F339,2)</f>
        <v>0</v>
      </c>
      <c r="H339" s="240"/>
      <c r="I339" s="241">
        <f>ROUND(E339*H339,2)</f>
        <v>0</v>
      </c>
      <c r="J339" s="240"/>
      <c r="K339" s="241">
        <f>ROUND(E339*J339,2)</f>
        <v>0</v>
      </c>
      <c r="L339" s="241">
        <v>21</v>
      </c>
      <c r="M339" s="241">
        <f>G339*(1+L339/100)</f>
        <v>0</v>
      </c>
      <c r="N339" s="239">
        <v>0</v>
      </c>
      <c r="O339" s="239">
        <f>ROUND(E339*N339,2)</f>
        <v>0</v>
      </c>
      <c r="P339" s="239">
        <v>0</v>
      </c>
      <c r="Q339" s="239">
        <f>ROUND(E339*P339,2)</f>
        <v>0</v>
      </c>
      <c r="R339" s="241"/>
      <c r="S339" s="241" t="s">
        <v>238</v>
      </c>
      <c r="T339" s="242" t="s">
        <v>216</v>
      </c>
      <c r="U339" s="221">
        <v>0</v>
      </c>
      <c r="V339" s="221">
        <f>ROUND(E339*U339,2)</f>
        <v>0</v>
      </c>
      <c r="W339" s="221"/>
      <c r="X339" s="221" t="s">
        <v>217</v>
      </c>
      <c r="Y339" s="221" t="s">
        <v>218</v>
      </c>
      <c r="Z339" s="210"/>
      <c r="AA339" s="210"/>
      <c r="AB339" s="210"/>
      <c r="AC339" s="210"/>
      <c r="AD339" s="210"/>
      <c r="AE339" s="210"/>
      <c r="AF339" s="210"/>
      <c r="AG339" s="210" t="s">
        <v>385</v>
      </c>
      <c r="AH339" s="210"/>
      <c r="AI339" s="210"/>
      <c r="AJ339" s="210"/>
      <c r="AK339" s="210"/>
      <c r="AL339" s="210"/>
      <c r="AM339" s="210"/>
      <c r="AN339" s="210"/>
      <c r="AO339" s="210"/>
      <c r="AP339" s="210"/>
      <c r="AQ339" s="210"/>
      <c r="AR339" s="210"/>
      <c r="AS339" s="210"/>
      <c r="AT339" s="210"/>
      <c r="AU339" s="210"/>
      <c r="AV339" s="210"/>
      <c r="AW339" s="210"/>
      <c r="AX339" s="210"/>
      <c r="AY339" s="210"/>
      <c r="AZ339" s="210"/>
      <c r="BA339" s="210"/>
      <c r="BB339" s="210"/>
      <c r="BC339" s="210"/>
      <c r="BD339" s="210"/>
      <c r="BE339" s="210"/>
      <c r="BF339" s="210"/>
      <c r="BG339" s="210"/>
      <c r="BH339" s="210"/>
    </row>
    <row r="340" spans="1:60" outlineLevel="2" x14ac:dyDescent="0.2">
      <c r="A340" s="217"/>
      <c r="B340" s="218"/>
      <c r="C340" s="249" t="s">
        <v>97</v>
      </c>
      <c r="D340" s="226"/>
      <c r="E340" s="227">
        <v>1</v>
      </c>
      <c r="F340" s="221"/>
      <c r="G340" s="221"/>
      <c r="H340" s="221"/>
      <c r="I340" s="221"/>
      <c r="J340" s="221"/>
      <c r="K340" s="221"/>
      <c r="L340" s="221"/>
      <c r="M340" s="221"/>
      <c r="N340" s="220"/>
      <c r="O340" s="220"/>
      <c r="P340" s="220"/>
      <c r="Q340" s="220"/>
      <c r="R340" s="221"/>
      <c r="S340" s="221"/>
      <c r="T340" s="221"/>
      <c r="U340" s="221"/>
      <c r="V340" s="221"/>
      <c r="W340" s="221"/>
      <c r="X340" s="221"/>
      <c r="Y340" s="221"/>
      <c r="Z340" s="210"/>
      <c r="AA340" s="210"/>
      <c r="AB340" s="210"/>
      <c r="AC340" s="210"/>
      <c r="AD340" s="210"/>
      <c r="AE340" s="210"/>
      <c r="AF340" s="210"/>
      <c r="AG340" s="210" t="s">
        <v>222</v>
      </c>
      <c r="AH340" s="210">
        <v>0</v>
      </c>
      <c r="AI340" s="210"/>
      <c r="AJ340" s="210"/>
      <c r="AK340" s="210"/>
      <c r="AL340" s="210"/>
      <c r="AM340" s="210"/>
      <c r="AN340" s="210"/>
      <c r="AO340" s="210"/>
      <c r="AP340" s="210"/>
      <c r="AQ340" s="210"/>
      <c r="AR340" s="210"/>
      <c r="AS340" s="210"/>
      <c r="AT340" s="210"/>
      <c r="AU340" s="210"/>
      <c r="AV340" s="210"/>
      <c r="AW340" s="210"/>
      <c r="AX340" s="210"/>
      <c r="AY340" s="210"/>
      <c r="AZ340" s="210"/>
      <c r="BA340" s="210"/>
      <c r="BB340" s="210"/>
      <c r="BC340" s="210"/>
      <c r="BD340" s="210"/>
      <c r="BE340" s="210"/>
      <c r="BF340" s="210"/>
      <c r="BG340" s="210"/>
      <c r="BH340" s="210"/>
    </row>
    <row r="341" spans="1:60" outlineLevel="1" x14ac:dyDescent="0.2">
      <c r="A341" s="236">
        <v>118</v>
      </c>
      <c r="B341" s="237" t="s">
        <v>1230</v>
      </c>
      <c r="C341" s="247" t="s">
        <v>1231</v>
      </c>
      <c r="D341" s="238" t="s">
        <v>325</v>
      </c>
      <c r="E341" s="239">
        <v>2</v>
      </c>
      <c r="F341" s="240"/>
      <c r="G341" s="241">
        <f>ROUND(E341*F341,2)</f>
        <v>0</v>
      </c>
      <c r="H341" s="240"/>
      <c r="I341" s="241">
        <f>ROUND(E341*H341,2)</f>
        <v>0</v>
      </c>
      <c r="J341" s="240"/>
      <c r="K341" s="241">
        <f>ROUND(E341*J341,2)</f>
        <v>0</v>
      </c>
      <c r="L341" s="241">
        <v>21</v>
      </c>
      <c r="M341" s="241">
        <f>G341*(1+L341/100)</f>
        <v>0</v>
      </c>
      <c r="N341" s="239">
        <v>6.9999999999999994E-5</v>
      </c>
      <c r="O341" s="239">
        <f>ROUND(E341*N341,2)</f>
        <v>0</v>
      </c>
      <c r="P341" s="239">
        <v>2.1000000000000001E-2</v>
      </c>
      <c r="Q341" s="239">
        <f>ROUND(E341*P341,2)</f>
        <v>0.04</v>
      </c>
      <c r="R341" s="241"/>
      <c r="S341" s="241" t="s">
        <v>238</v>
      </c>
      <c r="T341" s="242" t="s">
        <v>216</v>
      </c>
      <c r="U341" s="221">
        <v>0</v>
      </c>
      <c r="V341" s="221">
        <f>ROUND(E341*U341,2)</f>
        <v>0</v>
      </c>
      <c r="W341" s="221"/>
      <c r="X341" s="221" t="s">
        <v>217</v>
      </c>
      <c r="Y341" s="221" t="s">
        <v>218</v>
      </c>
      <c r="Z341" s="210"/>
      <c r="AA341" s="210"/>
      <c r="AB341" s="210"/>
      <c r="AC341" s="210"/>
      <c r="AD341" s="210"/>
      <c r="AE341" s="210"/>
      <c r="AF341" s="210"/>
      <c r="AG341" s="210" t="s">
        <v>385</v>
      </c>
      <c r="AH341" s="210"/>
      <c r="AI341" s="210"/>
      <c r="AJ341" s="210"/>
      <c r="AK341" s="210"/>
      <c r="AL341" s="210"/>
      <c r="AM341" s="210"/>
      <c r="AN341" s="210"/>
      <c r="AO341" s="210"/>
      <c r="AP341" s="210"/>
      <c r="AQ341" s="210"/>
      <c r="AR341" s="210"/>
      <c r="AS341" s="210"/>
      <c r="AT341" s="210"/>
      <c r="AU341" s="210"/>
      <c r="AV341" s="210"/>
      <c r="AW341" s="210"/>
      <c r="AX341" s="210"/>
      <c r="AY341" s="210"/>
      <c r="AZ341" s="210"/>
      <c r="BA341" s="210"/>
      <c r="BB341" s="210"/>
      <c r="BC341" s="210"/>
      <c r="BD341" s="210"/>
      <c r="BE341" s="210"/>
      <c r="BF341" s="210"/>
      <c r="BG341" s="210"/>
      <c r="BH341" s="210"/>
    </row>
    <row r="342" spans="1:60" outlineLevel="2" x14ac:dyDescent="0.2">
      <c r="A342" s="217"/>
      <c r="B342" s="218"/>
      <c r="C342" s="249" t="s">
        <v>99</v>
      </c>
      <c r="D342" s="226"/>
      <c r="E342" s="227">
        <v>2</v>
      </c>
      <c r="F342" s="221"/>
      <c r="G342" s="221"/>
      <c r="H342" s="221"/>
      <c r="I342" s="221"/>
      <c r="J342" s="221"/>
      <c r="K342" s="221"/>
      <c r="L342" s="221"/>
      <c r="M342" s="221"/>
      <c r="N342" s="220"/>
      <c r="O342" s="220"/>
      <c r="P342" s="220"/>
      <c r="Q342" s="220"/>
      <c r="R342" s="221"/>
      <c r="S342" s="221"/>
      <c r="T342" s="221"/>
      <c r="U342" s="221"/>
      <c r="V342" s="221"/>
      <c r="W342" s="221"/>
      <c r="X342" s="221"/>
      <c r="Y342" s="221"/>
      <c r="Z342" s="210"/>
      <c r="AA342" s="210"/>
      <c r="AB342" s="210"/>
      <c r="AC342" s="210"/>
      <c r="AD342" s="210"/>
      <c r="AE342" s="210"/>
      <c r="AF342" s="210"/>
      <c r="AG342" s="210" t="s">
        <v>222</v>
      </c>
      <c r="AH342" s="210">
        <v>0</v>
      </c>
      <c r="AI342" s="210"/>
      <c r="AJ342" s="210"/>
      <c r="AK342" s="210"/>
      <c r="AL342" s="210"/>
      <c r="AM342" s="210"/>
      <c r="AN342" s="210"/>
      <c r="AO342" s="210"/>
      <c r="AP342" s="210"/>
      <c r="AQ342" s="210"/>
      <c r="AR342" s="210"/>
      <c r="AS342" s="210"/>
      <c r="AT342" s="210"/>
      <c r="AU342" s="210"/>
      <c r="AV342" s="210"/>
      <c r="AW342" s="210"/>
      <c r="AX342" s="210"/>
      <c r="AY342" s="210"/>
      <c r="AZ342" s="210"/>
      <c r="BA342" s="210"/>
      <c r="BB342" s="210"/>
      <c r="BC342" s="210"/>
      <c r="BD342" s="210"/>
      <c r="BE342" s="210"/>
      <c r="BF342" s="210"/>
      <c r="BG342" s="210"/>
      <c r="BH342" s="210"/>
    </row>
    <row r="343" spans="1:60" outlineLevel="1" x14ac:dyDescent="0.2">
      <c r="A343" s="236">
        <v>119</v>
      </c>
      <c r="B343" s="237" t="s">
        <v>1232</v>
      </c>
      <c r="C343" s="247" t="s">
        <v>1233</v>
      </c>
      <c r="D343" s="238" t="s">
        <v>325</v>
      </c>
      <c r="E343" s="239">
        <v>2</v>
      </c>
      <c r="F343" s="240"/>
      <c r="G343" s="241">
        <f>ROUND(E343*F343,2)</f>
        <v>0</v>
      </c>
      <c r="H343" s="240"/>
      <c r="I343" s="241">
        <f>ROUND(E343*H343,2)</f>
        <v>0</v>
      </c>
      <c r="J343" s="240"/>
      <c r="K343" s="241">
        <f>ROUND(E343*J343,2)</f>
        <v>0</v>
      </c>
      <c r="L343" s="241">
        <v>21</v>
      </c>
      <c r="M343" s="241">
        <f>G343*(1+L343/100)</f>
        <v>0</v>
      </c>
      <c r="N343" s="239">
        <v>6.9999999999999994E-5</v>
      </c>
      <c r="O343" s="239">
        <f>ROUND(E343*N343,2)</f>
        <v>0</v>
      </c>
      <c r="P343" s="239">
        <v>2.1999999999999999E-2</v>
      </c>
      <c r="Q343" s="239">
        <f>ROUND(E343*P343,2)</f>
        <v>0.04</v>
      </c>
      <c r="R343" s="241"/>
      <c r="S343" s="241" t="s">
        <v>238</v>
      </c>
      <c r="T343" s="242" t="s">
        <v>216</v>
      </c>
      <c r="U343" s="221">
        <v>0</v>
      </c>
      <c r="V343" s="221">
        <f>ROUND(E343*U343,2)</f>
        <v>0</v>
      </c>
      <c r="W343" s="221"/>
      <c r="X343" s="221" t="s">
        <v>217</v>
      </c>
      <c r="Y343" s="221" t="s">
        <v>218</v>
      </c>
      <c r="Z343" s="210"/>
      <c r="AA343" s="210"/>
      <c r="AB343" s="210"/>
      <c r="AC343" s="210"/>
      <c r="AD343" s="210"/>
      <c r="AE343" s="210"/>
      <c r="AF343" s="210"/>
      <c r="AG343" s="210" t="s">
        <v>385</v>
      </c>
      <c r="AH343" s="210"/>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row>
    <row r="344" spans="1:60" outlineLevel="2" x14ac:dyDescent="0.2">
      <c r="A344" s="217"/>
      <c r="B344" s="218"/>
      <c r="C344" s="249" t="s">
        <v>99</v>
      </c>
      <c r="D344" s="226"/>
      <c r="E344" s="227">
        <v>2</v>
      </c>
      <c r="F344" s="221"/>
      <c r="G344" s="221"/>
      <c r="H344" s="221"/>
      <c r="I344" s="221"/>
      <c r="J344" s="221"/>
      <c r="K344" s="221"/>
      <c r="L344" s="221"/>
      <c r="M344" s="221"/>
      <c r="N344" s="220"/>
      <c r="O344" s="220"/>
      <c r="P344" s="220"/>
      <c r="Q344" s="220"/>
      <c r="R344" s="221"/>
      <c r="S344" s="221"/>
      <c r="T344" s="221"/>
      <c r="U344" s="221"/>
      <c r="V344" s="221"/>
      <c r="W344" s="221"/>
      <c r="X344" s="221"/>
      <c r="Y344" s="221"/>
      <c r="Z344" s="210"/>
      <c r="AA344" s="210"/>
      <c r="AB344" s="210"/>
      <c r="AC344" s="210"/>
      <c r="AD344" s="210"/>
      <c r="AE344" s="210"/>
      <c r="AF344" s="210"/>
      <c r="AG344" s="210" t="s">
        <v>222</v>
      </c>
      <c r="AH344" s="210">
        <v>0</v>
      </c>
      <c r="AI344" s="210"/>
      <c r="AJ344" s="210"/>
      <c r="AK344" s="210"/>
      <c r="AL344" s="210"/>
      <c r="AM344" s="210"/>
      <c r="AN344" s="210"/>
      <c r="AO344" s="210"/>
      <c r="AP344" s="210"/>
      <c r="AQ344" s="210"/>
      <c r="AR344" s="210"/>
      <c r="AS344" s="210"/>
      <c r="AT344" s="210"/>
      <c r="AU344" s="210"/>
      <c r="AV344" s="210"/>
      <c r="AW344" s="210"/>
      <c r="AX344" s="210"/>
      <c r="AY344" s="210"/>
      <c r="AZ344" s="210"/>
      <c r="BA344" s="210"/>
      <c r="BB344" s="210"/>
      <c r="BC344" s="210"/>
      <c r="BD344" s="210"/>
      <c r="BE344" s="210"/>
      <c r="BF344" s="210"/>
      <c r="BG344" s="210"/>
      <c r="BH344" s="210"/>
    </row>
    <row r="345" spans="1:60" outlineLevel="1" x14ac:dyDescent="0.2">
      <c r="A345" s="236">
        <v>120</v>
      </c>
      <c r="B345" s="237" t="s">
        <v>1234</v>
      </c>
      <c r="C345" s="247" t="s">
        <v>1235</v>
      </c>
      <c r="D345" s="238" t="s">
        <v>325</v>
      </c>
      <c r="E345" s="239">
        <v>10</v>
      </c>
      <c r="F345" s="240"/>
      <c r="G345" s="241">
        <f>ROUND(E345*F345,2)</f>
        <v>0</v>
      </c>
      <c r="H345" s="240"/>
      <c r="I345" s="241">
        <f>ROUND(E345*H345,2)</f>
        <v>0</v>
      </c>
      <c r="J345" s="240"/>
      <c r="K345" s="241">
        <f>ROUND(E345*J345,2)</f>
        <v>0</v>
      </c>
      <c r="L345" s="241">
        <v>21</v>
      </c>
      <c r="M345" s="241">
        <f>G345*(1+L345/100)</f>
        <v>0</v>
      </c>
      <c r="N345" s="239">
        <v>1.7000000000000001E-4</v>
      </c>
      <c r="O345" s="239">
        <f>ROUND(E345*N345,2)</f>
        <v>0</v>
      </c>
      <c r="P345" s="239">
        <v>5.8459999999999998E-2</v>
      </c>
      <c r="Q345" s="239">
        <f>ROUND(E345*P345,2)</f>
        <v>0.57999999999999996</v>
      </c>
      <c r="R345" s="241"/>
      <c r="S345" s="241" t="s">
        <v>215</v>
      </c>
      <c r="T345" s="242" t="s">
        <v>216</v>
      </c>
      <c r="U345" s="221">
        <v>0</v>
      </c>
      <c r="V345" s="221">
        <f>ROUND(E345*U345,2)</f>
        <v>0</v>
      </c>
      <c r="W345" s="221"/>
      <c r="X345" s="221" t="s">
        <v>217</v>
      </c>
      <c r="Y345" s="221" t="s">
        <v>218</v>
      </c>
      <c r="Z345" s="210"/>
      <c r="AA345" s="210"/>
      <c r="AB345" s="210"/>
      <c r="AC345" s="210"/>
      <c r="AD345" s="210"/>
      <c r="AE345" s="210"/>
      <c r="AF345" s="210"/>
      <c r="AG345" s="210" t="s">
        <v>219</v>
      </c>
      <c r="AH345" s="210"/>
      <c r="AI345" s="210"/>
      <c r="AJ345" s="210"/>
      <c r="AK345" s="210"/>
      <c r="AL345" s="210"/>
      <c r="AM345" s="210"/>
      <c r="AN345" s="210"/>
      <c r="AO345" s="210"/>
      <c r="AP345" s="210"/>
      <c r="AQ345" s="210"/>
      <c r="AR345" s="210"/>
      <c r="AS345" s="210"/>
      <c r="AT345" s="210"/>
      <c r="AU345" s="210"/>
      <c r="AV345" s="210"/>
      <c r="AW345" s="210"/>
      <c r="AX345" s="210"/>
      <c r="AY345" s="210"/>
      <c r="AZ345" s="210"/>
      <c r="BA345" s="210"/>
      <c r="BB345" s="210"/>
      <c r="BC345" s="210"/>
      <c r="BD345" s="210"/>
      <c r="BE345" s="210"/>
      <c r="BF345" s="210"/>
      <c r="BG345" s="210"/>
      <c r="BH345" s="210"/>
    </row>
    <row r="346" spans="1:60" outlineLevel="2" x14ac:dyDescent="0.2">
      <c r="A346" s="217"/>
      <c r="B346" s="218"/>
      <c r="C346" s="249" t="s">
        <v>68</v>
      </c>
      <c r="D346" s="226"/>
      <c r="E346" s="227">
        <v>10</v>
      </c>
      <c r="F346" s="221"/>
      <c r="G346" s="221"/>
      <c r="H346" s="221"/>
      <c r="I346" s="221"/>
      <c r="J346" s="221"/>
      <c r="K346" s="221"/>
      <c r="L346" s="221"/>
      <c r="M346" s="221"/>
      <c r="N346" s="220"/>
      <c r="O346" s="220"/>
      <c r="P346" s="220"/>
      <c r="Q346" s="220"/>
      <c r="R346" s="221"/>
      <c r="S346" s="221"/>
      <c r="T346" s="221"/>
      <c r="U346" s="221"/>
      <c r="V346" s="221"/>
      <c r="W346" s="221"/>
      <c r="X346" s="221"/>
      <c r="Y346" s="221"/>
      <c r="Z346" s="210"/>
      <c r="AA346" s="210"/>
      <c r="AB346" s="210"/>
      <c r="AC346" s="210"/>
      <c r="AD346" s="210"/>
      <c r="AE346" s="210"/>
      <c r="AF346" s="210"/>
      <c r="AG346" s="210" t="s">
        <v>222</v>
      </c>
      <c r="AH346" s="210">
        <v>0</v>
      </c>
      <c r="AI346" s="210"/>
      <c r="AJ346" s="210"/>
      <c r="AK346" s="210"/>
      <c r="AL346" s="210"/>
      <c r="AM346" s="210"/>
      <c r="AN346" s="210"/>
      <c r="AO346" s="210"/>
      <c r="AP346" s="210"/>
      <c r="AQ346" s="210"/>
      <c r="AR346" s="210"/>
      <c r="AS346" s="210"/>
      <c r="AT346" s="210"/>
      <c r="AU346" s="210"/>
      <c r="AV346" s="210"/>
      <c r="AW346" s="210"/>
      <c r="AX346" s="210"/>
      <c r="AY346" s="210"/>
      <c r="AZ346" s="210"/>
      <c r="BA346" s="210"/>
      <c r="BB346" s="210"/>
      <c r="BC346" s="210"/>
      <c r="BD346" s="210"/>
      <c r="BE346" s="210"/>
      <c r="BF346" s="210"/>
      <c r="BG346" s="210"/>
      <c r="BH346" s="210"/>
    </row>
    <row r="347" spans="1:60" outlineLevel="1" x14ac:dyDescent="0.2">
      <c r="A347" s="217">
        <v>121</v>
      </c>
      <c r="B347" s="218" t="s">
        <v>1236</v>
      </c>
      <c r="C347" s="263" t="s">
        <v>1237</v>
      </c>
      <c r="D347" s="219" t="s">
        <v>0</v>
      </c>
      <c r="E347" s="261"/>
      <c r="F347" s="222"/>
      <c r="G347" s="221">
        <f>ROUND(E347*F347,2)</f>
        <v>0</v>
      </c>
      <c r="H347" s="222"/>
      <c r="I347" s="221">
        <f>ROUND(E347*H347,2)</f>
        <v>0</v>
      </c>
      <c r="J347" s="222"/>
      <c r="K347" s="221">
        <f>ROUND(E347*J347,2)</f>
        <v>0</v>
      </c>
      <c r="L347" s="221">
        <v>21</v>
      </c>
      <c r="M347" s="221">
        <f>G347*(1+L347/100)</f>
        <v>0</v>
      </c>
      <c r="N347" s="220">
        <v>0</v>
      </c>
      <c r="O347" s="220">
        <f>ROUND(E347*N347,2)</f>
        <v>0</v>
      </c>
      <c r="P347" s="220">
        <v>0</v>
      </c>
      <c r="Q347" s="220">
        <f>ROUND(E347*P347,2)</f>
        <v>0</v>
      </c>
      <c r="R347" s="221"/>
      <c r="S347" s="221" t="s">
        <v>238</v>
      </c>
      <c r="T347" s="221" t="s">
        <v>216</v>
      </c>
      <c r="U347" s="221">
        <v>0</v>
      </c>
      <c r="V347" s="221">
        <f>ROUND(E347*U347,2)</f>
        <v>0</v>
      </c>
      <c r="W347" s="221"/>
      <c r="X347" s="221" t="s">
        <v>381</v>
      </c>
      <c r="Y347" s="221" t="s">
        <v>218</v>
      </c>
      <c r="Z347" s="210"/>
      <c r="AA347" s="210"/>
      <c r="AB347" s="210"/>
      <c r="AC347" s="210"/>
      <c r="AD347" s="210"/>
      <c r="AE347" s="210"/>
      <c r="AF347" s="210"/>
      <c r="AG347" s="210" t="s">
        <v>382</v>
      </c>
      <c r="AH347" s="210"/>
      <c r="AI347" s="210"/>
      <c r="AJ347" s="210"/>
      <c r="AK347" s="210"/>
      <c r="AL347" s="210"/>
      <c r="AM347" s="210"/>
      <c r="AN347" s="210"/>
      <c r="AO347" s="210"/>
      <c r="AP347" s="210"/>
      <c r="AQ347" s="210"/>
      <c r="AR347" s="210"/>
      <c r="AS347" s="210"/>
      <c r="AT347" s="210"/>
      <c r="AU347" s="210"/>
      <c r="AV347" s="210"/>
      <c r="AW347" s="210"/>
      <c r="AX347" s="210"/>
      <c r="AY347" s="210"/>
      <c r="AZ347" s="210"/>
      <c r="BA347" s="210"/>
      <c r="BB347" s="210"/>
      <c r="BC347" s="210"/>
      <c r="BD347" s="210"/>
      <c r="BE347" s="210"/>
      <c r="BF347" s="210"/>
      <c r="BG347" s="210"/>
      <c r="BH347" s="210"/>
    </row>
    <row r="348" spans="1:60" x14ac:dyDescent="0.2">
      <c r="A348" s="229" t="s">
        <v>210</v>
      </c>
      <c r="B348" s="230" t="s">
        <v>146</v>
      </c>
      <c r="C348" s="246" t="s">
        <v>147</v>
      </c>
      <c r="D348" s="231"/>
      <c r="E348" s="232"/>
      <c r="F348" s="233"/>
      <c r="G348" s="233">
        <f>SUMIF(AG349:AG353,"&lt;&gt;NOR",G349:G353)</f>
        <v>0</v>
      </c>
      <c r="H348" s="233"/>
      <c r="I348" s="233">
        <f>SUM(I349:I353)</f>
        <v>0</v>
      </c>
      <c r="J348" s="233"/>
      <c r="K348" s="233">
        <f>SUM(K349:K353)</f>
        <v>0</v>
      </c>
      <c r="L348" s="233"/>
      <c r="M348" s="233">
        <f>SUM(M349:M353)</f>
        <v>0</v>
      </c>
      <c r="N348" s="232"/>
      <c r="O348" s="232">
        <f>SUM(O349:O353)</f>
        <v>0.01</v>
      </c>
      <c r="P348" s="232"/>
      <c r="Q348" s="232">
        <f>SUM(Q349:Q353)</f>
        <v>0.67</v>
      </c>
      <c r="R348" s="233"/>
      <c r="S348" s="233"/>
      <c r="T348" s="234"/>
      <c r="U348" s="228"/>
      <c r="V348" s="228">
        <f>SUM(V349:V353)</f>
        <v>0</v>
      </c>
      <c r="W348" s="228"/>
      <c r="X348" s="228"/>
      <c r="Y348" s="228"/>
      <c r="AG348" t="s">
        <v>211</v>
      </c>
    </row>
    <row r="349" spans="1:60" outlineLevel="1" x14ac:dyDescent="0.2">
      <c r="A349" s="236">
        <v>122</v>
      </c>
      <c r="B349" s="237" t="s">
        <v>1238</v>
      </c>
      <c r="C349" s="247" t="s">
        <v>1239</v>
      </c>
      <c r="D349" s="238" t="s">
        <v>351</v>
      </c>
      <c r="E349" s="239">
        <v>75</v>
      </c>
      <c r="F349" s="240"/>
      <c r="G349" s="241">
        <f>ROUND(E349*F349,2)</f>
        <v>0</v>
      </c>
      <c r="H349" s="240"/>
      <c r="I349" s="241">
        <f>ROUND(E349*H349,2)</f>
        <v>0</v>
      </c>
      <c r="J349" s="240"/>
      <c r="K349" s="241">
        <f>ROUND(E349*J349,2)</f>
        <v>0</v>
      </c>
      <c r="L349" s="241">
        <v>21</v>
      </c>
      <c r="M349" s="241">
        <f>G349*(1+L349/100)</f>
        <v>0</v>
      </c>
      <c r="N349" s="239">
        <v>9.0000000000000006E-5</v>
      </c>
      <c r="O349" s="239">
        <f>ROUND(E349*N349,2)</f>
        <v>0.01</v>
      </c>
      <c r="P349" s="239">
        <v>8.5800000000000008E-3</v>
      </c>
      <c r="Q349" s="239">
        <f>ROUND(E349*P349,2)</f>
        <v>0.64</v>
      </c>
      <c r="R349" s="241"/>
      <c r="S349" s="241" t="s">
        <v>238</v>
      </c>
      <c r="T349" s="242" t="s">
        <v>216</v>
      </c>
      <c r="U349" s="221">
        <v>0</v>
      </c>
      <c r="V349" s="221">
        <f>ROUND(E349*U349,2)</f>
        <v>0</v>
      </c>
      <c r="W349" s="221"/>
      <c r="X349" s="221" t="s">
        <v>217</v>
      </c>
      <c r="Y349" s="221" t="s">
        <v>218</v>
      </c>
      <c r="Z349" s="210"/>
      <c r="AA349" s="210"/>
      <c r="AB349" s="210"/>
      <c r="AC349" s="210"/>
      <c r="AD349" s="210"/>
      <c r="AE349" s="210"/>
      <c r="AF349" s="210"/>
      <c r="AG349" s="210" t="s">
        <v>385</v>
      </c>
      <c r="AH349" s="210"/>
      <c r="AI349" s="210"/>
      <c r="AJ349" s="210"/>
      <c r="AK349" s="210"/>
      <c r="AL349" s="210"/>
      <c r="AM349" s="210"/>
      <c r="AN349" s="210"/>
      <c r="AO349" s="210"/>
      <c r="AP349" s="210"/>
      <c r="AQ349" s="210"/>
      <c r="AR349" s="210"/>
      <c r="AS349" s="210"/>
      <c r="AT349" s="210"/>
      <c r="AU349" s="210"/>
      <c r="AV349" s="210"/>
      <c r="AW349" s="210"/>
      <c r="AX349" s="210"/>
      <c r="AY349" s="210"/>
      <c r="AZ349" s="210"/>
      <c r="BA349" s="210"/>
      <c r="BB349" s="210"/>
      <c r="BC349" s="210"/>
      <c r="BD349" s="210"/>
      <c r="BE349" s="210"/>
      <c r="BF349" s="210"/>
      <c r="BG349" s="210"/>
      <c r="BH349" s="210"/>
    </row>
    <row r="350" spans="1:60" outlineLevel="2" x14ac:dyDescent="0.2">
      <c r="A350" s="217"/>
      <c r="B350" s="218"/>
      <c r="C350" s="249" t="s">
        <v>1240</v>
      </c>
      <c r="D350" s="226"/>
      <c r="E350" s="227">
        <v>75</v>
      </c>
      <c r="F350" s="221"/>
      <c r="G350" s="221"/>
      <c r="H350" s="221"/>
      <c r="I350" s="221"/>
      <c r="J350" s="221"/>
      <c r="K350" s="221"/>
      <c r="L350" s="221"/>
      <c r="M350" s="221"/>
      <c r="N350" s="220"/>
      <c r="O350" s="220"/>
      <c r="P350" s="220"/>
      <c r="Q350" s="220"/>
      <c r="R350" s="221"/>
      <c r="S350" s="221"/>
      <c r="T350" s="221"/>
      <c r="U350" s="221"/>
      <c r="V350" s="221"/>
      <c r="W350" s="221"/>
      <c r="X350" s="221"/>
      <c r="Y350" s="221"/>
      <c r="Z350" s="210"/>
      <c r="AA350" s="210"/>
      <c r="AB350" s="210"/>
      <c r="AC350" s="210"/>
      <c r="AD350" s="210"/>
      <c r="AE350" s="210"/>
      <c r="AF350" s="210"/>
      <c r="AG350" s="210" t="s">
        <v>222</v>
      </c>
      <c r="AH350" s="210">
        <v>0</v>
      </c>
      <c r="AI350" s="210"/>
      <c r="AJ350" s="210"/>
      <c r="AK350" s="210"/>
      <c r="AL350" s="210"/>
      <c r="AM350" s="210"/>
      <c r="AN350" s="210"/>
      <c r="AO350" s="210"/>
      <c r="AP350" s="210"/>
      <c r="AQ350" s="210"/>
      <c r="AR350" s="210"/>
      <c r="AS350" s="210"/>
      <c r="AT350" s="210"/>
      <c r="AU350" s="210"/>
      <c r="AV350" s="210"/>
      <c r="AW350" s="210"/>
      <c r="AX350" s="210"/>
      <c r="AY350" s="210"/>
      <c r="AZ350" s="210"/>
      <c r="BA350" s="210"/>
      <c r="BB350" s="210"/>
      <c r="BC350" s="210"/>
      <c r="BD350" s="210"/>
      <c r="BE350" s="210"/>
      <c r="BF350" s="210"/>
      <c r="BG350" s="210"/>
      <c r="BH350" s="210"/>
    </row>
    <row r="351" spans="1:60" outlineLevel="1" x14ac:dyDescent="0.2">
      <c r="A351" s="236">
        <v>123</v>
      </c>
      <c r="B351" s="237" t="s">
        <v>1241</v>
      </c>
      <c r="C351" s="247" t="s">
        <v>1242</v>
      </c>
      <c r="D351" s="238" t="s">
        <v>325</v>
      </c>
      <c r="E351" s="239">
        <v>4</v>
      </c>
      <c r="F351" s="240"/>
      <c r="G351" s="241">
        <f>ROUND(E351*F351,2)</f>
        <v>0</v>
      </c>
      <c r="H351" s="240"/>
      <c r="I351" s="241">
        <f>ROUND(E351*H351,2)</f>
        <v>0</v>
      </c>
      <c r="J351" s="240"/>
      <c r="K351" s="241">
        <f>ROUND(E351*J351,2)</f>
        <v>0</v>
      </c>
      <c r="L351" s="241">
        <v>21</v>
      </c>
      <c r="M351" s="241">
        <f>G351*(1+L351/100)</f>
        <v>0</v>
      </c>
      <c r="N351" s="239">
        <v>4.0000000000000003E-5</v>
      </c>
      <c r="O351" s="239">
        <f>ROUND(E351*N351,2)</f>
        <v>0</v>
      </c>
      <c r="P351" s="239">
        <v>7.0499999999999998E-3</v>
      </c>
      <c r="Q351" s="239">
        <f>ROUND(E351*P351,2)</f>
        <v>0.03</v>
      </c>
      <c r="R351" s="241"/>
      <c r="S351" s="241" t="s">
        <v>238</v>
      </c>
      <c r="T351" s="242" t="s">
        <v>216</v>
      </c>
      <c r="U351" s="221">
        <v>0</v>
      </c>
      <c r="V351" s="221">
        <f>ROUND(E351*U351,2)</f>
        <v>0</v>
      </c>
      <c r="W351" s="221"/>
      <c r="X351" s="221" t="s">
        <v>217</v>
      </c>
      <c r="Y351" s="221" t="s">
        <v>218</v>
      </c>
      <c r="Z351" s="210"/>
      <c r="AA351" s="210"/>
      <c r="AB351" s="210"/>
      <c r="AC351" s="210"/>
      <c r="AD351" s="210"/>
      <c r="AE351" s="210"/>
      <c r="AF351" s="210"/>
      <c r="AG351" s="210" t="s">
        <v>385</v>
      </c>
      <c r="AH351" s="210"/>
      <c r="AI351" s="210"/>
      <c r="AJ351" s="210"/>
      <c r="AK351" s="210"/>
      <c r="AL351" s="210"/>
      <c r="AM351" s="210"/>
      <c r="AN351" s="210"/>
      <c r="AO351" s="210"/>
      <c r="AP351" s="210"/>
      <c r="AQ351" s="210"/>
      <c r="AR351" s="210"/>
      <c r="AS351" s="210"/>
      <c r="AT351" s="210"/>
      <c r="AU351" s="210"/>
      <c r="AV351" s="210"/>
      <c r="AW351" s="210"/>
      <c r="AX351" s="210"/>
      <c r="AY351" s="210"/>
      <c r="AZ351" s="210"/>
      <c r="BA351" s="210"/>
      <c r="BB351" s="210"/>
      <c r="BC351" s="210"/>
      <c r="BD351" s="210"/>
      <c r="BE351" s="210"/>
      <c r="BF351" s="210"/>
      <c r="BG351" s="210"/>
      <c r="BH351" s="210"/>
    </row>
    <row r="352" spans="1:60" outlineLevel="2" x14ac:dyDescent="0.2">
      <c r="A352" s="217"/>
      <c r="B352" s="218"/>
      <c r="C352" s="249" t="s">
        <v>103</v>
      </c>
      <c r="D352" s="226"/>
      <c r="E352" s="227">
        <v>4</v>
      </c>
      <c r="F352" s="221"/>
      <c r="G352" s="221"/>
      <c r="H352" s="221"/>
      <c r="I352" s="221"/>
      <c r="J352" s="221"/>
      <c r="K352" s="221"/>
      <c r="L352" s="221"/>
      <c r="M352" s="221"/>
      <c r="N352" s="220"/>
      <c r="O352" s="220"/>
      <c r="P352" s="220"/>
      <c r="Q352" s="220"/>
      <c r="R352" s="221"/>
      <c r="S352" s="221"/>
      <c r="T352" s="221"/>
      <c r="U352" s="221"/>
      <c r="V352" s="221"/>
      <c r="W352" s="221"/>
      <c r="X352" s="221"/>
      <c r="Y352" s="221"/>
      <c r="Z352" s="210"/>
      <c r="AA352" s="210"/>
      <c r="AB352" s="210"/>
      <c r="AC352" s="210"/>
      <c r="AD352" s="210"/>
      <c r="AE352" s="210"/>
      <c r="AF352" s="210"/>
      <c r="AG352" s="210" t="s">
        <v>222</v>
      </c>
      <c r="AH352" s="210">
        <v>0</v>
      </c>
      <c r="AI352" s="210"/>
      <c r="AJ352" s="210"/>
      <c r="AK352" s="210"/>
      <c r="AL352" s="210"/>
      <c r="AM352" s="210"/>
      <c r="AN352" s="210"/>
      <c r="AO352" s="210"/>
      <c r="AP352" s="210"/>
      <c r="AQ352" s="210"/>
      <c r="AR352" s="210"/>
      <c r="AS352" s="210"/>
      <c r="AT352" s="210"/>
      <c r="AU352" s="210"/>
      <c r="AV352" s="210"/>
      <c r="AW352" s="210"/>
      <c r="AX352" s="210"/>
      <c r="AY352" s="210"/>
      <c r="AZ352" s="210"/>
      <c r="BA352" s="210"/>
      <c r="BB352" s="210"/>
      <c r="BC352" s="210"/>
      <c r="BD352" s="210"/>
      <c r="BE352" s="210"/>
      <c r="BF352" s="210"/>
      <c r="BG352" s="210"/>
      <c r="BH352" s="210"/>
    </row>
    <row r="353" spans="1:60" outlineLevel="1" x14ac:dyDescent="0.2">
      <c r="A353" s="217">
        <v>124</v>
      </c>
      <c r="B353" s="218" t="s">
        <v>1243</v>
      </c>
      <c r="C353" s="263" t="s">
        <v>1244</v>
      </c>
      <c r="D353" s="219" t="s">
        <v>0</v>
      </c>
      <c r="E353" s="261"/>
      <c r="F353" s="222"/>
      <c r="G353" s="221">
        <f>ROUND(E353*F353,2)</f>
        <v>0</v>
      </c>
      <c r="H353" s="222"/>
      <c r="I353" s="221">
        <f>ROUND(E353*H353,2)</f>
        <v>0</v>
      </c>
      <c r="J353" s="222"/>
      <c r="K353" s="221">
        <f>ROUND(E353*J353,2)</f>
        <v>0</v>
      </c>
      <c r="L353" s="221">
        <v>21</v>
      </c>
      <c r="M353" s="221">
        <f>G353*(1+L353/100)</f>
        <v>0</v>
      </c>
      <c r="N353" s="220">
        <v>0</v>
      </c>
      <c r="O353" s="220">
        <f>ROUND(E353*N353,2)</f>
        <v>0</v>
      </c>
      <c r="P353" s="220">
        <v>0</v>
      </c>
      <c r="Q353" s="220">
        <f>ROUND(E353*P353,2)</f>
        <v>0</v>
      </c>
      <c r="R353" s="221"/>
      <c r="S353" s="221" t="s">
        <v>238</v>
      </c>
      <c r="T353" s="221" t="s">
        <v>216</v>
      </c>
      <c r="U353" s="221">
        <v>0</v>
      </c>
      <c r="V353" s="221">
        <f>ROUND(E353*U353,2)</f>
        <v>0</v>
      </c>
      <c r="W353" s="221"/>
      <c r="X353" s="221" t="s">
        <v>381</v>
      </c>
      <c r="Y353" s="221" t="s">
        <v>218</v>
      </c>
      <c r="Z353" s="210"/>
      <c r="AA353" s="210"/>
      <c r="AB353" s="210"/>
      <c r="AC353" s="210"/>
      <c r="AD353" s="210"/>
      <c r="AE353" s="210"/>
      <c r="AF353" s="210"/>
      <c r="AG353" s="210" t="s">
        <v>382</v>
      </c>
      <c r="AH353" s="210"/>
      <c r="AI353" s="210"/>
      <c r="AJ353" s="210"/>
      <c r="AK353" s="210"/>
      <c r="AL353" s="210"/>
      <c r="AM353" s="210"/>
      <c r="AN353" s="210"/>
      <c r="AO353" s="210"/>
      <c r="AP353" s="210"/>
      <c r="AQ353" s="210"/>
      <c r="AR353" s="210"/>
      <c r="AS353" s="210"/>
      <c r="AT353" s="210"/>
      <c r="AU353" s="210"/>
      <c r="AV353" s="210"/>
      <c r="AW353" s="210"/>
      <c r="AX353" s="210"/>
      <c r="AY353" s="210"/>
      <c r="AZ353" s="210"/>
      <c r="BA353" s="210"/>
      <c r="BB353" s="210"/>
      <c r="BC353" s="210"/>
      <c r="BD353" s="210"/>
      <c r="BE353" s="210"/>
      <c r="BF353" s="210"/>
      <c r="BG353" s="210"/>
      <c r="BH353" s="210"/>
    </row>
    <row r="354" spans="1:60" x14ac:dyDescent="0.2">
      <c r="A354" s="229" t="s">
        <v>210</v>
      </c>
      <c r="B354" s="230" t="s">
        <v>148</v>
      </c>
      <c r="C354" s="246" t="s">
        <v>149</v>
      </c>
      <c r="D354" s="231"/>
      <c r="E354" s="232"/>
      <c r="F354" s="233"/>
      <c r="G354" s="233">
        <f>SUMIF(AG355:AG359,"&lt;&gt;NOR",G355:G359)</f>
        <v>0</v>
      </c>
      <c r="H354" s="233"/>
      <c r="I354" s="233">
        <f>SUM(I355:I359)</f>
        <v>0</v>
      </c>
      <c r="J354" s="233"/>
      <c r="K354" s="233">
        <f>SUM(K355:K359)</f>
        <v>0</v>
      </c>
      <c r="L354" s="233"/>
      <c r="M354" s="233">
        <f>SUM(M355:M359)</f>
        <v>0</v>
      </c>
      <c r="N354" s="232"/>
      <c r="O354" s="232">
        <f>SUM(O355:O359)</f>
        <v>0</v>
      </c>
      <c r="P354" s="232"/>
      <c r="Q354" s="232">
        <f>SUM(Q355:Q359)</f>
        <v>0.92</v>
      </c>
      <c r="R354" s="233"/>
      <c r="S354" s="233"/>
      <c r="T354" s="234"/>
      <c r="U354" s="228"/>
      <c r="V354" s="228">
        <f>SUM(V355:V359)</f>
        <v>0</v>
      </c>
      <c r="W354" s="228"/>
      <c r="X354" s="228"/>
      <c r="Y354" s="228"/>
      <c r="AG354" t="s">
        <v>211</v>
      </c>
    </row>
    <row r="355" spans="1:60" outlineLevel="1" x14ac:dyDescent="0.2">
      <c r="A355" s="236">
        <v>125</v>
      </c>
      <c r="B355" s="237" t="s">
        <v>1245</v>
      </c>
      <c r="C355" s="247" t="s">
        <v>1246</v>
      </c>
      <c r="D355" s="238" t="s">
        <v>325</v>
      </c>
      <c r="E355" s="239">
        <v>10</v>
      </c>
      <c r="F355" s="240"/>
      <c r="G355" s="241">
        <f>ROUND(E355*F355,2)</f>
        <v>0</v>
      </c>
      <c r="H355" s="240"/>
      <c r="I355" s="241">
        <f>ROUND(E355*H355,2)</f>
        <v>0</v>
      </c>
      <c r="J355" s="240"/>
      <c r="K355" s="241">
        <f>ROUND(E355*J355,2)</f>
        <v>0</v>
      </c>
      <c r="L355" s="241">
        <v>21</v>
      </c>
      <c r="M355" s="241">
        <f>G355*(1+L355/100)</f>
        <v>0</v>
      </c>
      <c r="N355" s="239">
        <v>2.0000000000000002E-5</v>
      </c>
      <c r="O355" s="239">
        <f>ROUND(E355*N355,2)</f>
        <v>0</v>
      </c>
      <c r="P355" s="239">
        <v>1.4E-2</v>
      </c>
      <c r="Q355" s="239">
        <f>ROUND(E355*P355,2)</f>
        <v>0.14000000000000001</v>
      </c>
      <c r="R355" s="241"/>
      <c r="S355" s="241" t="s">
        <v>238</v>
      </c>
      <c r="T355" s="242" t="s">
        <v>216</v>
      </c>
      <c r="U355" s="221">
        <v>0</v>
      </c>
      <c r="V355" s="221">
        <f>ROUND(E355*U355,2)</f>
        <v>0</v>
      </c>
      <c r="W355" s="221"/>
      <c r="X355" s="221" t="s">
        <v>217</v>
      </c>
      <c r="Y355" s="221" t="s">
        <v>218</v>
      </c>
      <c r="Z355" s="210"/>
      <c r="AA355" s="210"/>
      <c r="AB355" s="210"/>
      <c r="AC355" s="210"/>
      <c r="AD355" s="210"/>
      <c r="AE355" s="210"/>
      <c r="AF355" s="210"/>
      <c r="AG355" s="210" t="s">
        <v>385</v>
      </c>
      <c r="AH355" s="210"/>
      <c r="AI355" s="210"/>
      <c r="AJ355" s="210"/>
      <c r="AK355" s="210"/>
      <c r="AL355" s="210"/>
      <c r="AM355" s="210"/>
      <c r="AN355" s="210"/>
      <c r="AO355" s="210"/>
      <c r="AP355" s="210"/>
      <c r="AQ355" s="210"/>
      <c r="AR355" s="210"/>
      <c r="AS355" s="210"/>
      <c r="AT355" s="210"/>
      <c r="AU355" s="210"/>
      <c r="AV355" s="210"/>
      <c r="AW355" s="210"/>
      <c r="AX355" s="210"/>
      <c r="AY355" s="210"/>
      <c r="AZ355" s="210"/>
      <c r="BA355" s="210"/>
      <c r="BB355" s="210"/>
      <c r="BC355" s="210"/>
      <c r="BD355" s="210"/>
      <c r="BE355" s="210"/>
      <c r="BF355" s="210"/>
      <c r="BG355" s="210"/>
      <c r="BH355" s="210"/>
    </row>
    <row r="356" spans="1:60" outlineLevel="2" x14ac:dyDescent="0.2">
      <c r="A356" s="217"/>
      <c r="B356" s="218"/>
      <c r="C356" s="249" t="s">
        <v>68</v>
      </c>
      <c r="D356" s="226"/>
      <c r="E356" s="227">
        <v>10</v>
      </c>
      <c r="F356" s="221"/>
      <c r="G356" s="221"/>
      <c r="H356" s="221"/>
      <c r="I356" s="221"/>
      <c r="J356" s="221"/>
      <c r="K356" s="221"/>
      <c r="L356" s="221"/>
      <c r="M356" s="221"/>
      <c r="N356" s="220"/>
      <c r="O356" s="220"/>
      <c r="P356" s="220"/>
      <c r="Q356" s="220"/>
      <c r="R356" s="221"/>
      <c r="S356" s="221"/>
      <c r="T356" s="221"/>
      <c r="U356" s="221"/>
      <c r="V356" s="221"/>
      <c r="W356" s="221"/>
      <c r="X356" s="221"/>
      <c r="Y356" s="221"/>
      <c r="Z356" s="210"/>
      <c r="AA356" s="210"/>
      <c r="AB356" s="210"/>
      <c r="AC356" s="210"/>
      <c r="AD356" s="210"/>
      <c r="AE356" s="210"/>
      <c r="AF356" s="210"/>
      <c r="AG356" s="210" t="s">
        <v>222</v>
      </c>
      <c r="AH356" s="210">
        <v>0</v>
      </c>
      <c r="AI356" s="210"/>
      <c r="AJ356" s="210"/>
      <c r="AK356" s="210"/>
      <c r="AL356" s="210"/>
      <c r="AM356" s="210"/>
      <c r="AN356" s="210"/>
      <c r="AO356" s="210"/>
      <c r="AP356" s="210"/>
      <c r="AQ356" s="210"/>
      <c r="AR356" s="210"/>
      <c r="AS356" s="210"/>
      <c r="AT356" s="210"/>
      <c r="AU356" s="210"/>
      <c r="AV356" s="210"/>
      <c r="AW356" s="210"/>
      <c r="AX356" s="210"/>
      <c r="AY356" s="210"/>
      <c r="AZ356" s="210"/>
      <c r="BA356" s="210"/>
      <c r="BB356" s="210"/>
      <c r="BC356" s="210"/>
      <c r="BD356" s="210"/>
      <c r="BE356" s="210"/>
      <c r="BF356" s="210"/>
      <c r="BG356" s="210"/>
      <c r="BH356" s="210"/>
    </row>
    <row r="357" spans="1:60" outlineLevel="1" x14ac:dyDescent="0.2">
      <c r="A357" s="236">
        <v>126</v>
      </c>
      <c r="B357" s="237" t="s">
        <v>1247</v>
      </c>
      <c r="C357" s="247" t="s">
        <v>1248</v>
      </c>
      <c r="D357" s="238" t="s">
        <v>325</v>
      </c>
      <c r="E357" s="239">
        <v>20</v>
      </c>
      <c r="F357" s="240"/>
      <c r="G357" s="241">
        <f>ROUND(E357*F357,2)</f>
        <v>0</v>
      </c>
      <c r="H357" s="240"/>
      <c r="I357" s="241">
        <f>ROUND(E357*H357,2)</f>
        <v>0</v>
      </c>
      <c r="J357" s="240"/>
      <c r="K357" s="241">
        <f>ROUND(E357*J357,2)</f>
        <v>0</v>
      </c>
      <c r="L357" s="241">
        <v>21</v>
      </c>
      <c r="M357" s="241">
        <f>G357*(1+L357/100)</f>
        <v>0</v>
      </c>
      <c r="N357" s="239">
        <v>2.0000000000000002E-5</v>
      </c>
      <c r="O357" s="239">
        <f>ROUND(E357*N357,2)</f>
        <v>0</v>
      </c>
      <c r="P357" s="239">
        <v>3.9E-2</v>
      </c>
      <c r="Q357" s="239">
        <f>ROUND(E357*P357,2)</f>
        <v>0.78</v>
      </c>
      <c r="R357" s="241"/>
      <c r="S357" s="241" t="s">
        <v>238</v>
      </c>
      <c r="T357" s="242" t="s">
        <v>216</v>
      </c>
      <c r="U357" s="221">
        <v>0</v>
      </c>
      <c r="V357" s="221">
        <f>ROUND(E357*U357,2)</f>
        <v>0</v>
      </c>
      <c r="W357" s="221"/>
      <c r="X357" s="221" t="s">
        <v>217</v>
      </c>
      <c r="Y357" s="221" t="s">
        <v>218</v>
      </c>
      <c r="Z357" s="210"/>
      <c r="AA357" s="210"/>
      <c r="AB357" s="210"/>
      <c r="AC357" s="210"/>
      <c r="AD357" s="210"/>
      <c r="AE357" s="210"/>
      <c r="AF357" s="210"/>
      <c r="AG357" s="210" t="s">
        <v>385</v>
      </c>
      <c r="AH357" s="210"/>
      <c r="AI357" s="210"/>
      <c r="AJ357" s="210"/>
      <c r="AK357" s="210"/>
      <c r="AL357" s="210"/>
      <c r="AM357" s="210"/>
      <c r="AN357" s="210"/>
      <c r="AO357" s="210"/>
      <c r="AP357" s="210"/>
      <c r="AQ357" s="210"/>
      <c r="AR357" s="210"/>
      <c r="AS357" s="210"/>
      <c r="AT357" s="210"/>
      <c r="AU357" s="210"/>
      <c r="AV357" s="210"/>
      <c r="AW357" s="210"/>
      <c r="AX357" s="210"/>
      <c r="AY357" s="210"/>
      <c r="AZ357" s="210"/>
      <c r="BA357" s="210"/>
      <c r="BB357" s="210"/>
      <c r="BC357" s="210"/>
      <c r="BD357" s="210"/>
      <c r="BE357" s="210"/>
      <c r="BF357" s="210"/>
      <c r="BG357" s="210"/>
      <c r="BH357" s="210"/>
    </row>
    <row r="358" spans="1:60" outlineLevel="2" x14ac:dyDescent="0.2">
      <c r="A358" s="217"/>
      <c r="B358" s="218"/>
      <c r="C358" s="249" t="s">
        <v>1186</v>
      </c>
      <c r="D358" s="226"/>
      <c r="E358" s="227">
        <v>20</v>
      </c>
      <c r="F358" s="221"/>
      <c r="G358" s="221"/>
      <c r="H358" s="221"/>
      <c r="I358" s="221"/>
      <c r="J358" s="221"/>
      <c r="K358" s="221"/>
      <c r="L358" s="221"/>
      <c r="M358" s="221"/>
      <c r="N358" s="220"/>
      <c r="O358" s="220"/>
      <c r="P358" s="220"/>
      <c r="Q358" s="220"/>
      <c r="R358" s="221"/>
      <c r="S358" s="221"/>
      <c r="T358" s="221"/>
      <c r="U358" s="221"/>
      <c r="V358" s="221"/>
      <c r="W358" s="221"/>
      <c r="X358" s="221"/>
      <c r="Y358" s="221"/>
      <c r="Z358" s="210"/>
      <c r="AA358" s="210"/>
      <c r="AB358" s="210"/>
      <c r="AC358" s="210"/>
      <c r="AD358" s="210"/>
      <c r="AE358" s="210"/>
      <c r="AF358" s="210"/>
      <c r="AG358" s="210" t="s">
        <v>222</v>
      </c>
      <c r="AH358" s="210">
        <v>0</v>
      </c>
      <c r="AI358" s="210"/>
      <c r="AJ358" s="210"/>
      <c r="AK358" s="210"/>
      <c r="AL358" s="210"/>
      <c r="AM358" s="210"/>
      <c r="AN358" s="210"/>
      <c r="AO358" s="210"/>
      <c r="AP358" s="210"/>
      <c r="AQ358" s="210"/>
      <c r="AR358" s="210"/>
      <c r="AS358" s="210"/>
      <c r="AT358" s="210"/>
      <c r="AU358" s="210"/>
      <c r="AV358" s="210"/>
      <c r="AW358" s="210"/>
      <c r="AX358" s="210"/>
      <c r="AY358" s="210"/>
      <c r="AZ358" s="210"/>
      <c r="BA358" s="210"/>
      <c r="BB358" s="210"/>
      <c r="BC358" s="210"/>
      <c r="BD358" s="210"/>
      <c r="BE358" s="210"/>
      <c r="BF358" s="210"/>
      <c r="BG358" s="210"/>
      <c r="BH358" s="210"/>
    </row>
    <row r="359" spans="1:60" outlineLevel="1" x14ac:dyDescent="0.2">
      <c r="A359" s="217">
        <v>127</v>
      </c>
      <c r="B359" s="218" t="s">
        <v>1249</v>
      </c>
      <c r="C359" s="263" t="s">
        <v>1250</v>
      </c>
      <c r="D359" s="219" t="s">
        <v>0</v>
      </c>
      <c r="E359" s="261"/>
      <c r="F359" s="222"/>
      <c r="G359" s="221">
        <f>ROUND(E359*F359,2)</f>
        <v>0</v>
      </c>
      <c r="H359" s="222"/>
      <c r="I359" s="221">
        <f>ROUND(E359*H359,2)</f>
        <v>0</v>
      </c>
      <c r="J359" s="222"/>
      <c r="K359" s="221">
        <f>ROUND(E359*J359,2)</f>
        <v>0</v>
      </c>
      <c r="L359" s="221">
        <v>21</v>
      </c>
      <c r="M359" s="221">
        <f>G359*(1+L359/100)</f>
        <v>0</v>
      </c>
      <c r="N359" s="220">
        <v>0</v>
      </c>
      <c r="O359" s="220">
        <f>ROUND(E359*N359,2)</f>
        <v>0</v>
      </c>
      <c r="P359" s="220">
        <v>0</v>
      </c>
      <c r="Q359" s="220">
        <f>ROUND(E359*P359,2)</f>
        <v>0</v>
      </c>
      <c r="R359" s="221"/>
      <c r="S359" s="221" t="s">
        <v>238</v>
      </c>
      <c r="T359" s="221" t="s">
        <v>216</v>
      </c>
      <c r="U359" s="221">
        <v>0</v>
      </c>
      <c r="V359" s="221">
        <f>ROUND(E359*U359,2)</f>
        <v>0</v>
      </c>
      <c r="W359" s="221"/>
      <c r="X359" s="221" t="s">
        <v>381</v>
      </c>
      <c r="Y359" s="221" t="s">
        <v>218</v>
      </c>
      <c r="Z359" s="210"/>
      <c r="AA359" s="210"/>
      <c r="AB359" s="210"/>
      <c r="AC359" s="210"/>
      <c r="AD359" s="210"/>
      <c r="AE359" s="210"/>
      <c r="AF359" s="210"/>
      <c r="AG359" s="210" t="s">
        <v>382</v>
      </c>
      <c r="AH359" s="210"/>
      <c r="AI359" s="210"/>
      <c r="AJ359" s="210"/>
      <c r="AK359" s="210"/>
      <c r="AL359" s="210"/>
      <c r="AM359" s="210"/>
      <c r="AN359" s="210"/>
      <c r="AO359" s="210"/>
      <c r="AP359" s="210"/>
      <c r="AQ359" s="210"/>
      <c r="AR359" s="210"/>
      <c r="AS359" s="210"/>
      <c r="AT359" s="210"/>
      <c r="AU359" s="210"/>
      <c r="AV359" s="210"/>
      <c r="AW359" s="210"/>
      <c r="AX359" s="210"/>
      <c r="AY359" s="210"/>
      <c r="AZ359" s="210"/>
      <c r="BA359" s="210"/>
      <c r="BB359" s="210"/>
      <c r="BC359" s="210"/>
      <c r="BD359" s="210"/>
      <c r="BE359" s="210"/>
      <c r="BF359" s="210"/>
      <c r="BG359" s="210"/>
      <c r="BH359" s="210"/>
    </row>
    <row r="360" spans="1:60" x14ac:dyDescent="0.2">
      <c r="A360" s="229" t="s">
        <v>210</v>
      </c>
      <c r="B360" s="230" t="s">
        <v>158</v>
      </c>
      <c r="C360" s="246" t="s">
        <v>159</v>
      </c>
      <c r="D360" s="231"/>
      <c r="E360" s="232"/>
      <c r="F360" s="233"/>
      <c r="G360" s="233">
        <f>SUMIF(AG361:AG421,"&lt;&gt;NOR",G361:G421)</f>
        <v>0</v>
      </c>
      <c r="H360" s="233"/>
      <c r="I360" s="233">
        <f>SUM(I361:I421)</f>
        <v>0</v>
      </c>
      <c r="J360" s="233"/>
      <c r="K360" s="233">
        <f>SUM(K361:K421)</f>
        <v>0</v>
      </c>
      <c r="L360" s="233"/>
      <c r="M360" s="233">
        <f>SUM(M361:M421)</f>
        <v>0</v>
      </c>
      <c r="N360" s="232"/>
      <c r="O360" s="232">
        <f>SUM(O361:O421)</f>
        <v>1.2400000000000002</v>
      </c>
      <c r="P360" s="232"/>
      <c r="Q360" s="232">
        <f>SUM(Q361:Q421)</f>
        <v>0.18</v>
      </c>
      <c r="R360" s="233"/>
      <c r="S360" s="233"/>
      <c r="T360" s="234"/>
      <c r="U360" s="228"/>
      <c r="V360" s="228">
        <f>SUM(V361:V421)</f>
        <v>0</v>
      </c>
      <c r="W360" s="228"/>
      <c r="X360" s="228"/>
      <c r="Y360" s="228"/>
      <c r="AG360" t="s">
        <v>211</v>
      </c>
    </row>
    <row r="361" spans="1:60" outlineLevel="1" x14ac:dyDescent="0.2">
      <c r="A361" s="236">
        <v>128</v>
      </c>
      <c r="B361" s="237" t="s">
        <v>1251</v>
      </c>
      <c r="C361" s="247" t="s">
        <v>1252</v>
      </c>
      <c r="D361" s="238" t="s">
        <v>451</v>
      </c>
      <c r="E361" s="239">
        <v>57.6</v>
      </c>
      <c r="F361" s="240"/>
      <c r="G361" s="241">
        <f>ROUND(E361*F361,2)</f>
        <v>0</v>
      </c>
      <c r="H361" s="240"/>
      <c r="I361" s="241">
        <f>ROUND(E361*H361,2)</f>
        <v>0</v>
      </c>
      <c r="J361" s="240"/>
      <c r="K361" s="241">
        <f>ROUND(E361*J361,2)</f>
        <v>0</v>
      </c>
      <c r="L361" s="241">
        <v>21</v>
      </c>
      <c r="M361" s="241">
        <f>G361*(1+L361/100)</f>
        <v>0</v>
      </c>
      <c r="N361" s="239">
        <v>0</v>
      </c>
      <c r="O361" s="239">
        <f>ROUND(E361*N361,2)</f>
        <v>0</v>
      </c>
      <c r="P361" s="239">
        <v>0</v>
      </c>
      <c r="Q361" s="239">
        <f>ROUND(E361*P361,2)</f>
        <v>0</v>
      </c>
      <c r="R361" s="241"/>
      <c r="S361" s="241" t="s">
        <v>238</v>
      </c>
      <c r="T361" s="242" t="s">
        <v>216</v>
      </c>
      <c r="U361" s="221">
        <v>0</v>
      </c>
      <c r="V361" s="221">
        <f>ROUND(E361*U361,2)</f>
        <v>0</v>
      </c>
      <c r="W361" s="221"/>
      <c r="X361" s="221" t="s">
        <v>217</v>
      </c>
      <c r="Y361" s="221" t="s">
        <v>218</v>
      </c>
      <c r="Z361" s="210"/>
      <c r="AA361" s="210"/>
      <c r="AB361" s="210"/>
      <c r="AC361" s="210"/>
      <c r="AD361" s="210"/>
      <c r="AE361" s="210"/>
      <c r="AF361" s="210"/>
      <c r="AG361" s="210" t="s">
        <v>385</v>
      </c>
      <c r="AH361" s="210"/>
      <c r="AI361" s="210"/>
      <c r="AJ361" s="210"/>
      <c r="AK361" s="210"/>
      <c r="AL361" s="210"/>
      <c r="AM361" s="210"/>
      <c r="AN361" s="210"/>
      <c r="AO361" s="210"/>
      <c r="AP361" s="210"/>
      <c r="AQ361" s="210"/>
      <c r="AR361" s="210"/>
      <c r="AS361" s="210"/>
      <c r="AT361" s="210"/>
      <c r="AU361" s="210"/>
      <c r="AV361" s="210"/>
      <c r="AW361" s="210"/>
      <c r="AX361" s="210"/>
      <c r="AY361" s="210"/>
      <c r="AZ361" s="210"/>
      <c r="BA361" s="210"/>
      <c r="BB361" s="210"/>
      <c r="BC361" s="210"/>
      <c r="BD361" s="210"/>
      <c r="BE361" s="210"/>
      <c r="BF361" s="210"/>
      <c r="BG361" s="210"/>
      <c r="BH361" s="210"/>
    </row>
    <row r="362" spans="1:60" outlineLevel="2" x14ac:dyDescent="0.2">
      <c r="A362" s="217"/>
      <c r="B362" s="218"/>
      <c r="C362" s="249" t="s">
        <v>1253</v>
      </c>
      <c r="D362" s="226"/>
      <c r="E362" s="227">
        <v>57.6</v>
      </c>
      <c r="F362" s="221"/>
      <c r="G362" s="221"/>
      <c r="H362" s="221"/>
      <c r="I362" s="221"/>
      <c r="J362" s="221"/>
      <c r="K362" s="221"/>
      <c r="L362" s="221"/>
      <c r="M362" s="221"/>
      <c r="N362" s="220"/>
      <c r="O362" s="220"/>
      <c r="P362" s="220"/>
      <c r="Q362" s="220"/>
      <c r="R362" s="221"/>
      <c r="S362" s="221"/>
      <c r="T362" s="221"/>
      <c r="U362" s="221"/>
      <c r="V362" s="221"/>
      <c r="W362" s="221"/>
      <c r="X362" s="221"/>
      <c r="Y362" s="221"/>
      <c r="Z362" s="210"/>
      <c r="AA362" s="210"/>
      <c r="AB362" s="210"/>
      <c r="AC362" s="210"/>
      <c r="AD362" s="210"/>
      <c r="AE362" s="210"/>
      <c r="AF362" s="210"/>
      <c r="AG362" s="210" t="s">
        <v>222</v>
      </c>
      <c r="AH362" s="210">
        <v>0</v>
      </c>
      <c r="AI362" s="210"/>
      <c r="AJ362" s="210"/>
      <c r="AK362" s="210"/>
      <c r="AL362" s="210"/>
      <c r="AM362" s="210"/>
      <c r="AN362" s="210"/>
      <c r="AO362" s="210"/>
      <c r="AP362" s="210"/>
      <c r="AQ362" s="210"/>
      <c r="AR362" s="210"/>
      <c r="AS362" s="210"/>
      <c r="AT362" s="210"/>
      <c r="AU362" s="210"/>
      <c r="AV362" s="210"/>
      <c r="AW362" s="210"/>
      <c r="AX362" s="210"/>
      <c r="AY362" s="210"/>
      <c r="AZ362" s="210"/>
      <c r="BA362" s="210"/>
      <c r="BB362" s="210"/>
      <c r="BC362" s="210"/>
      <c r="BD362" s="210"/>
      <c r="BE362" s="210"/>
      <c r="BF362" s="210"/>
      <c r="BG362" s="210"/>
      <c r="BH362" s="210"/>
    </row>
    <row r="363" spans="1:60" outlineLevel="1" x14ac:dyDescent="0.2">
      <c r="A363" s="236">
        <v>129</v>
      </c>
      <c r="B363" s="237" t="s">
        <v>1254</v>
      </c>
      <c r="C363" s="247" t="s">
        <v>1255</v>
      </c>
      <c r="D363" s="238" t="s">
        <v>451</v>
      </c>
      <c r="E363" s="239">
        <v>20</v>
      </c>
      <c r="F363" s="240"/>
      <c r="G363" s="241">
        <f>ROUND(E363*F363,2)</f>
        <v>0</v>
      </c>
      <c r="H363" s="240"/>
      <c r="I363" s="241">
        <f>ROUND(E363*H363,2)</f>
        <v>0</v>
      </c>
      <c r="J363" s="240"/>
      <c r="K363" s="241">
        <f>ROUND(E363*J363,2)</f>
        <v>0</v>
      </c>
      <c r="L363" s="241">
        <v>21</v>
      </c>
      <c r="M363" s="241">
        <f>G363*(1+L363/100)</f>
        <v>0</v>
      </c>
      <c r="N363" s="239">
        <v>6.0000000000000002E-5</v>
      </c>
      <c r="O363" s="239">
        <f>ROUND(E363*N363,2)</f>
        <v>0</v>
      </c>
      <c r="P363" s="239">
        <v>0</v>
      </c>
      <c r="Q363" s="239">
        <f>ROUND(E363*P363,2)</f>
        <v>0</v>
      </c>
      <c r="R363" s="241"/>
      <c r="S363" s="241" t="s">
        <v>238</v>
      </c>
      <c r="T363" s="242" t="s">
        <v>216</v>
      </c>
      <c r="U363" s="221">
        <v>0</v>
      </c>
      <c r="V363" s="221">
        <f>ROUND(E363*U363,2)</f>
        <v>0</v>
      </c>
      <c r="W363" s="221"/>
      <c r="X363" s="221" t="s">
        <v>217</v>
      </c>
      <c r="Y363" s="221" t="s">
        <v>218</v>
      </c>
      <c r="Z363" s="210"/>
      <c r="AA363" s="210"/>
      <c r="AB363" s="210"/>
      <c r="AC363" s="210"/>
      <c r="AD363" s="210"/>
      <c r="AE363" s="210"/>
      <c r="AF363" s="210"/>
      <c r="AG363" s="210" t="s">
        <v>385</v>
      </c>
      <c r="AH363" s="210"/>
      <c r="AI363" s="210"/>
      <c r="AJ363" s="210"/>
      <c r="AK363" s="210"/>
      <c r="AL363" s="210"/>
      <c r="AM363" s="210"/>
      <c r="AN363" s="210"/>
      <c r="AO363" s="210"/>
      <c r="AP363" s="210"/>
      <c r="AQ363" s="210"/>
      <c r="AR363" s="210"/>
      <c r="AS363" s="210"/>
      <c r="AT363" s="210"/>
      <c r="AU363" s="210"/>
      <c r="AV363" s="210"/>
      <c r="AW363" s="210"/>
      <c r="AX363" s="210"/>
      <c r="AY363" s="210"/>
      <c r="AZ363" s="210"/>
      <c r="BA363" s="210"/>
      <c r="BB363" s="210"/>
      <c r="BC363" s="210"/>
      <c r="BD363" s="210"/>
      <c r="BE363" s="210"/>
      <c r="BF363" s="210"/>
      <c r="BG363" s="210"/>
      <c r="BH363" s="210"/>
    </row>
    <row r="364" spans="1:60" outlineLevel="2" x14ac:dyDescent="0.2">
      <c r="A364" s="217"/>
      <c r="B364" s="218"/>
      <c r="C364" s="248" t="s">
        <v>1256</v>
      </c>
      <c r="D364" s="243"/>
      <c r="E364" s="243"/>
      <c r="F364" s="243"/>
      <c r="G364" s="243"/>
      <c r="H364" s="221"/>
      <c r="I364" s="221"/>
      <c r="J364" s="221"/>
      <c r="K364" s="221"/>
      <c r="L364" s="221"/>
      <c r="M364" s="221"/>
      <c r="N364" s="220"/>
      <c r="O364" s="220"/>
      <c r="P364" s="220"/>
      <c r="Q364" s="220"/>
      <c r="R364" s="221"/>
      <c r="S364" s="221"/>
      <c r="T364" s="221"/>
      <c r="U364" s="221"/>
      <c r="V364" s="221"/>
      <c r="W364" s="221"/>
      <c r="X364" s="221"/>
      <c r="Y364" s="221"/>
      <c r="Z364" s="210"/>
      <c r="AA364" s="210"/>
      <c r="AB364" s="210"/>
      <c r="AC364" s="210"/>
      <c r="AD364" s="210"/>
      <c r="AE364" s="210"/>
      <c r="AF364" s="210"/>
      <c r="AG364" s="210" t="s">
        <v>221</v>
      </c>
      <c r="AH364" s="210"/>
      <c r="AI364" s="210"/>
      <c r="AJ364" s="210"/>
      <c r="AK364" s="210"/>
      <c r="AL364" s="210"/>
      <c r="AM364" s="210"/>
      <c r="AN364" s="210"/>
      <c r="AO364" s="210"/>
      <c r="AP364" s="210"/>
      <c r="AQ364" s="210"/>
      <c r="AR364" s="210"/>
      <c r="AS364" s="210"/>
      <c r="AT364" s="210"/>
      <c r="AU364" s="210"/>
      <c r="AV364" s="210"/>
      <c r="AW364" s="210"/>
      <c r="AX364" s="210"/>
      <c r="AY364" s="210"/>
      <c r="AZ364" s="210"/>
      <c r="BA364" s="210"/>
      <c r="BB364" s="210"/>
      <c r="BC364" s="210"/>
      <c r="BD364" s="210"/>
      <c r="BE364" s="210"/>
      <c r="BF364" s="210"/>
      <c r="BG364" s="210"/>
      <c r="BH364" s="210"/>
    </row>
    <row r="365" spans="1:60" outlineLevel="2" x14ac:dyDescent="0.2">
      <c r="A365" s="217"/>
      <c r="B365" s="218"/>
      <c r="C365" s="249" t="s">
        <v>1257</v>
      </c>
      <c r="D365" s="226"/>
      <c r="E365" s="227">
        <v>20</v>
      </c>
      <c r="F365" s="221"/>
      <c r="G365" s="221"/>
      <c r="H365" s="221"/>
      <c r="I365" s="221"/>
      <c r="J365" s="221"/>
      <c r="K365" s="221"/>
      <c r="L365" s="221"/>
      <c r="M365" s="221"/>
      <c r="N365" s="220"/>
      <c r="O365" s="220"/>
      <c r="P365" s="220"/>
      <c r="Q365" s="220"/>
      <c r="R365" s="221"/>
      <c r="S365" s="221"/>
      <c r="T365" s="221"/>
      <c r="U365" s="221"/>
      <c r="V365" s="221"/>
      <c r="W365" s="221"/>
      <c r="X365" s="221"/>
      <c r="Y365" s="221"/>
      <c r="Z365" s="210"/>
      <c r="AA365" s="210"/>
      <c r="AB365" s="210"/>
      <c r="AC365" s="210"/>
      <c r="AD365" s="210"/>
      <c r="AE365" s="210"/>
      <c r="AF365" s="210"/>
      <c r="AG365" s="210" t="s">
        <v>222</v>
      </c>
      <c r="AH365" s="210">
        <v>0</v>
      </c>
      <c r="AI365" s="210"/>
      <c r="AJ365" s="210"/>
      <c r="AK365" s="210"/>
      <c r="AL365" s="210"/>
      <c r="AM365" s="210"/>
      <c r="AN365" s="210"/>
      <c r="AO365" s="210"/>
      <c r="AP365" s="210"/>
      <c r="AQ365" s="210"/>
      <c r="AR365" s="210"/>
      <c r="AS365" s="210"/>
      <c r="AT365" s="210"/>
      <c r="AU365" s="210"/>
      <c r="AV365" s="210"/>
      <c r="AW365" s="210"/>
      <c r="AX365" s="210"/>
      <c r="AY365" s="210"/>
      <c r="AZ365" s="210"/>
      <c r="BA365" s="210"/>
      <c r="BB365" s="210"/>
      <c r="BC365" s="210"/>
      <c r="BD365" s="210"/>
      <c r="BE365" s="210"/>
      <c r="BF365" s="210"/>
      <c r="BG365" s="210"/>
      <c r="BH365" s="210"/>
    </row>
    <row r="366" spans="1:60" outlineLevel="1" x14ac:dyDescent="0.2">
      <c r="A366" s="236">
        <v>130</v>
      </c>
      <c r="B366" s="237" t="s">
        <v>1258</v>
      </c>
      <c r="C366" s="247" t="s">
        <v>1259</v>
      </c>
      <c r="D366" s="238" t="s">
        <v>451</v>
      </c>
      <c r="E366" s="239">
        <v>522.56399999999996</v>
      </c>
      <c r="F366" s="240"/>
      <c r="G366" s="241">
        <f>ROUND(E366*F366,2)</f>
        <v>0</v>
      </c>
      <c r="H366" s="240"/>
      <c r="I366" s="241">
        <f>ROUND(E366*H366,2)</f>
        <v>0</v>
      </c>
      <c r="J366" s="240"/>
      <c r="K366" s="241">
        <f>ROUND(E366*J366,2)</f>
        <v>0</v>
      </c>
      <c r="L366" s="241">
        <v>21</v>
      </c>
      <c r="M366" s="241">
        <f>G366*(1+L366/100)</f>
        <v>0</v>
      </c>
      <c r="N366" s="239">
        <v>5.0000000000000002E-5</v>
      </c>
      <c r="O366" s="239">
        <f>ROUND(E366*N366,2)</f>
        <v>0.03</v>
      </c>
      <c r="P366" s="239">
        <v>0</v>
      </c>
      <c r="Q366" s="239">
        <f>ROUND(E366*P366,2)</f>
        <v>0</v>
      </c>
      <c r="R366" s="241"/>
      <c r="S366" s="241" t="s">
        <v>238</v>
      </c>
      <c r="T366" s="242" t="s">
        <v>216</v>
      </c>
      <c r="U366" s="221">
        <v>0</v>
      </c>
      <c r="V366" s="221">
        <f>ROUND(E366*U366,2)</f>
        <v>0</v>
      </c>
      <c r="W366" s="221"/>
      <c r="X366" s="221" t="s">
        <v>217</v>
      </c>
      <c r="Y366" s="221" t="s">
        <v>218</v>
      </c>
      <c r="Z366" s="210"/>
      <c r="AA366" s="210"/>
      <c r="AB366" s="210"/>
      <c r="AC366" s="210"/>
      <c r="AD366" s="210"/>
      <c r="AE366" s="210"/>
      <c r="AF366" s="210"/>
      <c r="AG366" s="210" t="s">
        <v>385</v>
      </c>
      <c r="AH366" s="210"/>
      <c r="AI366" s="210"/>
      <c r="AJ366" s="210"/>
      <c r="AK366" s="210"/>
      <c r="AL366" s="210"/>
      <c r="AM366" s="210"/>
      <c r="AN366" s="210"/>
      <c r="AO366" s="210"/>
      <c r="AP366" s="210"/>
      <c r="AQ366" s="210"/>
      <c r="AR366" s="210"/>
      <c r="AS366" s="210"/>
      <c r="AT366" s="210"/>
      <c r="AU366" s="210"/>
      <c r="AV366" s="210"/>
      <c r="AW366" s="210"/>
      <c r="AX366" s="210"/>
      <c r="AY366" s="210"/>
      <c r="AZ366" s="210"/>
      <c r="BA366" s="210"/>
      <c r="BB366" s="210"/>
      <c r="BC366" s="210"/>
      <c r="BD366" s="210"/>
      <c r="BE366" s="210"/>
      <c r="BF366" s="210"/>
      <c r="BG366" s="210"/>
      <c r="BH366" s="210"/>
    </row>
    <row r="367" spans="1:60" outlineLevel="2" x14ac:dyDescent="0.2">
      <c r="A367" s="217"/>
      <c r="B367" s="218"/>
      <c r="C367" s="248" t="s">
        <v>1260</v>
      </c>
      <c r="D367" s="243"/>
      <c r="E367" s="243"/>
      <c r="F367" s="243"/>
      <c r="G367" s="243"/>
      <c r="H367" s="221"/>
      <c r="I367" s="221"/>
      <c r="J367" s="221"/>
      <c r="K367" s="221"/>
      <c r="L367" s="221"/>
      <c r="M367" s="221"/>
      <c r="N367" s="220"/>
      <c r="O367" s="220"/>
      <c r="P367" s="220"/>
      <c r="Q367" s="220"/>
      <c r="R367" s="221"/>
      <c r="S367" s="221"/>
      <c r="T367" s="221"/>
      <c r="U367" s="221"/>
      <c r="V367" s="221"/>
      <c r="W367" s="221"/>
      <c r="X367" s="221"/>
      <c r="Y367" s="221"/>
      <c r="Z367" s="210"/>
      <c r="AA367" s="210"/>
      <c r="AB367" s="210"/>
      <c r="AC367" s="210"/>
      <c r="AD367" s="210"/>
      <c r="AE367" s="210"/>
      <c r="AF367" s="210"/>
      <c r="AG367" s="210" t="s">
        <v>221</v>
      </c>
      <c r="AH367" s="210"/>
      <c r="AI367" s="210"/>
      <c r="AJ367" s="210"/>
      <c r="AK367" s="210"/>
      <c r="AL367" s="210"/>
      <c r="AM367" s="210"/>
      <c r="AN367" s="210"/>
      <c r="AO367" s="210"/>
      <c r="AP367" s="210"/>
      <c r="AQ367" s="210"/>
      <c r="AR367" s="210"/>
      <c r="AS367" s="210"/>
      <c r="AT367" s="210"/>
      <c r="AU367" s="210"/>
      <c r="AV367" s="210"/>
      <c r="AW367" s="210"/>
      <c r="AX367" s="210"/>
      <c r="AY367" s="210"/>
      <c r="AZ367" s="210"/>
      <c r="BA367" s="210"/>
      <c r="BB367" s="210"/>
      <c r="BC367" s="210"/>
      <c r="BD367" s="210"/>
      <c r="BE367" s="210"/>
      <c r="BF367" s="210"/>
      <c r="BG367" s="210"/>
      <c r="BH367" s="210"/>
    </row>
    <row r="368" spans="1:60" outlineLevel="3" x14ac:dyDescent="0.2">
      <c r="A368" s="217"/>
      <c r="B368" s="218"/>
      <c r="C368" s="250" t="s">
        <v>1261</v>
      </c>
      <c r="D368" s="244"/>
      <c r="E368" s="244"/>
      <c r="F368" s="244"/>
      <c r="G368" s="244"/>
      <c r="H368" s="221"/>
      <c r="I368" s="221"/>
      <c r="J368" s="221"/>
      <c r="K368" s="221"/>
      <c r="L368" s="221"/>
      <c r="M368" s="221"/>
      <c r="N368" s="220"/>
      <c r="O368" s="220"/>
      <c r="P368" s="220"/>
      <c r="Q368" s="220"/>
      <c r="R368" s="221"/>
      <c r="S368" s="221"/>
      <c r="T368" s="221"/>
      <c r="U368" s="221"/>
      <c r="V368" s="221"/>
      <c r="W368" s="221"/>
      <c r="X368" s="221"/>
      <c r="Y368" s="221"/>
      <c r="Z368" s="210"/>
      <c r="AA368" s="210"/>
      <c r="AB368" s="210"/>
      <c r="AC368" s="210"/>
      <c r="AD368" s="210"/>
      <c r="AE368" s="210"/>
      <c r="AF368" s="210"/>
      <c r="AG368" s="210" t="s">
        <v>221</v>
      </c>
      <c r="AH368" s="210"/>
      <c r="AI368" s="210"/>
      <c r="AJ368" s="210"/>
      <c r="AK368" s="210"/>
      <c r="AL368" s="210"/>
      <c r="AM368" s="210"/>
      <c r="AN368" s="210"/>
      <c r="AO368" s="210"/>
      <c r="AP368" s="210"/>
      <c r="AQ368" s="210"/>
      <c r="AR368" s="210"/>
      <c r="AS368" s="210"/>
      <c r="AT368" s="210"/>
      <c r="AU368" s="210"/>
      <c r="AV368" s="210"/>
      <c r="AW368" s="210"/>
      <c r="AX368" s="210"/>
      <c r="AY368" s="210"/>
      <c r="AZ368" s="210"/>
      <c r="BA368" s="210"/>
      <c r="BB368" s="210"/>
      <c r="BC368" s="210"/>
      <c r="BD368" s="210"/>
      <c r="BE368" s="210"/>
      <c r="BF368" s="210"/>
      <c r="BG368" s="210"/>
      <c r="BH368" s="210"/>
    </row>
    <row r="369" spans="1:60" outlineLevel="2" x14ac:dyDescent="0.2">
      <c r="A369" s="217"/>
      <c r="B369" s="218"/>
      <c r="C369" s="249" t="s">
        <v>1262</v>
      </c>
      <c r="D369" s="226"/>
      <c r="E369" s="227">
        <v>78.2</v>
      </c>
      <c r="F369" s="221"/>
      <c r="G369" s="221"/>
      <c r="H369" s="221"/>
      <c r="I369" s="221"/>
      <c r="J369" s="221"/>
      <c r="K369" s="221"/>
      <c r="L369" s="221"/>
      <c r="M369" s="221"/>
      <c r="N369" s="220"/>
      <c r="O369" s="220"/>
      <c r="P369" s="220"/>
      <c r="Q369" s="220"/>
      <c r="R369" s="221"/>
      <c r="S369" s="221"/>
      <c r="T369" s="221"/>
      <c r="U369" s="221"/>
      <c r="V369" s="221"/>
      <c r="W369" s="221"/>
      <c r="X369" s="221"/>
      <c r="Y369" s="221"/>
      <c r="Z369" s="210"/>
      <c r="AA369" s="210"/>
      <c r="AB369" s="210"/>
      <c r="AC369" s="210"/>
      <c r="AD369" s="210"/>
      <c r="AE369" s="210"/>
      <c r="AF369" s="210"/>
      <c r="AG369" s="210" t="s">
        <v>222</v>
      </c>
      <c r="AH369" s="210">
        <v>0</v>
      </c>
      <c r="AI369" s="210"/>
      <c r="AJ369" s="210"/>
      <c r="AK369" s="210"/>
      <c r="AL369" s="210"/>
      <c r="AM369" s="210"/>
      <c r="AN369" s="210"/>
      <c r="AO369" s="210"/>
      <c r="AP369" s="210"/>
      <c r="AQ369" s="210"/>
      <c r="AR369" s="210"/>
      <c r="AS369" s="210"/>
      <c r="AT369" s="210"/>
      <c r="AU369" s="210"/>
      <c r="AV369" s="210"/>
      <c r="AW369" s="210"/>
      <c r="AX369" s="210"/>
      <c r="AY369" s="210"/>
      <c r="AZ369" s="210"/>
      <c r="BA369" s="210"/>
      <c r="BB369" s="210"/>
      <c r="BC369" s="210"/>
      <c r="BD369" s="210"/>
      <c r="BE369" s="210"/>
      <c r="BF369" s="210"/>
      <c r="BG369" s="210"/>
      <c r="BH369" s="210"/>
    </row>
    <row r="370" spans="1:60" outlineLevel="3" x14ac:dyDescent="0.2">
      <c r="A370" s="217"/>
      <c r="B370" s="218"/>
      <c r="C370" s="249" t="s">
        <v>1263</v>
      </c>
      <c r="D370" s="226"/>
      <c r="E370" s="227">
        <v>125.16</v>
      </c>
      <c r="F370" s="221"/>
      <c r="G370" s="221"/>
      <c r="H370" s="221"/>
      <c r="I370" s="221"/>
      <c r="J370" s="221"/>
      <c r="K370" s="221"/>
      <c r="L370" s="221"/>
      <c r="M370" s="221"/>
      <c r="N370" s="220"/>
      <c r="O370" s="220"/>
      <c r="P370" s="220"/>
      <c r="Q370" s="220"/>
      <c r="R370" s="221"/>
      <c r="S370" s="221"/>
      <c r="T370" s="221"/>
      <c r="U370" s="221"/>
      <c r="V370" s="221"/>
      <c r="W370" s="221"/>
      <c r="X370" s="221"/>
      <c r="Y370" s="221"/>
      <c r="Z370" s="210"/>
      <c r="AA370" s="210"/>
      <c r="AB370" s="210"/>
      <c r="AC370" s="210"/>
      <c r="AD370" s="210"/>
      <c r="AE370" s="210"/>
      <c r="AF370" s="210"/>
      <c r="AG370" s="210" t="s">
        <v>222</v>
      </c>
      <c r="AH370" s="210">
        <v>0</v>
      </c>
      <c r="AI370" s="210"/>
      <c r="AJ370" s="210"/>
      <c r="AK370" s="210"/>
      <c r="AL370" s="210"/>
      <c r="AM370" s="210"/>
      <c r="AN370" s="210"/>
      <c r="AO370" s="210"/>
      <c r="AP370" s="210"/>
      <c r="AQ370" s="210"/>
      <c r="AR370" s="210"/>
      <c r="AS370" s="210"/>
      <c r="AT370" s="210"/>
      <c r="AU370" s="210"/>
      <c r="AV370" s="210"/>
      <c r="AW370" s="210"/>
      <c r="AX370" s="210"/>
      <c r="AY370" s="210"/>
      <c r="AZ370" s="210"/>
      <c r="BA370" s="210"/>
      <c r="BB370" s="210"/>
      <c r="BC370" s="210"/>
      <c r="BD370" s="210"/>
      <c r="BE370" s="210"/>
      <c r="BF370" s="210"/>
      <c r="BG370" s="210"/>
      <c r="BH370" s="210"/>
    </row>
    <row r="371" spans="1:60" outlineLevel="3" x14ac:dyDescent="0.2">
      <c r="A371" s="217"/>
      <c r="B371" s="218"/>
      <c r="C371" s="249" t="s">
        <v>1264</v>
      </c>
      <c r="D371" s="226"/>
      <c r="E371" s="227">
        <v>22.11</v>
      </c>
      <c r="F371" s="221"/>
      <c r="G371" s="221"/>
      <c r="H371" s="221"/>
      <c r="I371" s="221"/>
      <c r="J371" s="221"/>
      <c r="K371" s="221"/>
      <c r="L371" s="221"/>
      <c r="M371" s="221"/>
      <c r="N371" s="220"/>
      <c r="O371" s="220"/>
      <c r="P371" s="220"/>
      <c r="Q371" s="220"/>
      <c r="R371" s="221"/>
      <c r="S371" s="221"/>
      <c r="T371" s="221"/>
      <c r="U371" s="221"/>
      <c r="V371" s="221"/>
      <c r="W371" s="221"/>
      <c r="X371" s="221"/>
      <c r="Y371" s="221"/>
      <c r="Z371" s="210"/>
      <c r="AA371" s="210"/>
      <c r="AB371" s="210"/>
      <c r="AC371" s="210"/>
      <c r="AD371" s="210"/>
      <c r="AE371" s="210"/>
      <c r="AF371" s="210"/>
      <c r="AG371" s="210" t="s">
        <v>222</v>
      </c>
      <c r="AH371" s="210">
        <v>0</v>
      </c>
      <c r="AI371" s="210"/>
      <c r="AJ371" s="210"/>
      <c r="AK371" s="210"/>
      <c r="AL371" s="210"/>
      <c r="AM371" s="210"/>
      <c r="AN371" s="210"/>
      <c r="AO371" s="210"/>
      <c r="AP371" s="210"/>
      <c r="AQ371" s="210"/>
      <c r="AR371" s="210"/>
      <c r="AS371" s="210"/>
      <c r="AT371" s="210"/>
      <c r="AU371" s="210"/>
      <c r="AV371" s="210"/>
      <c r="AW371" s="210"/>
      <c r="AX371" s="210"/>
      <c r="AY371" s="210"/>
      <c r="AZ371" s="210"/>
      <c r="BA371" s="210"/>
      <c r="BB371" s="210"/>
      <c r="BC371" s="210"/>
      <c r="BD371" s="210"/>
      <c r="BE371" s="210"/>
      <c r="BF371" s="210"/>
      <c r="BG371" s="210"/>
      <c r="BH371" s="210"/>
    </row>
    <row r="372" spans="1:60" outlineLevel="3" x14ac:dyDescent="0.2">
      <c r="A372" s="217"/>
      <c r="B372" s="218"/>
      <c r="C372" s="249" t="s">
        <v>1265</v>
      </c>
      <c r="D372" s="226"/>
      <c r="E372" s="227">
        <v>31.43</v>
      </c>
      <c r="F372" s="221"/>
      <c r="G372" s="221"/>
      <c r="H372" s="221"/>
      <c r="I372" s="221"/>
      <c r="J372" s="221"/>
      <c r="K372" s="221"/>
      <c r="L372" s="221"/>
      <c r="M372" s="221"/>
      <c r="N372" s="220"/>
      <c r="O372" s="220"/>
      <c r="P372" s="220"/>
      <c r="Q372" s="220"/>
      <c r="R372" s="221"/>
      <c r="S372" s="221"/>
      <c r="T372" s="221"/>
      <c r="U372" s="221"/>
      <c r="V372" s="221"/>
      <c r="W372" s="221"/>
      <c r="X372" s="221"/>
      <c r="Y372" s="221"/>
      <c r="Z372" s="210"/>
      <c r="AA372" s="210"/>
      <c r="AB372" s="210"/>
      <c r="AC372" s="210"/>
      <c r="AD372" s="210"/>
      <c r="AE372" s="210"/>
      <c r="AF372" s="210"/>
      <c r="AG372" s="210" t="s">
        <v>222</v>
      </c>
      <c r="AH372" s="210">
        <v>0</v>
      </c>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row>
    <row r="373" spans="1:60" outlineLevel="3" x14ac:dyDescent="0.2">
      <c r="A373" s="217"/>
      <c r="B373" s="218"/>
      <c r="C373" s="249" t="s">
        <v>1266</v>
      </c>
      <c r="D373" s="226"/>
      <c r="E373" s="227">
        <v>60.58</v>
      </c>
      <c r="F373" s="221"/>
      <c r="G373" s="221"/>
      <c r="H373" s="221"/>
      <c r="I373" s="221"/>
      <c r="J373" s="221"/>
      <c r="K373" s="221"/>
      <c r="L373" s="221"/>
      <c r="M373" s="221"/>
      <c r="N373" s="220"/>
      <c r="O373" s="220"/>
      <c r="P373" s="220"/>
      <c r="Q373" s="220"/>
      <c r="R373" s="221"/>
      <c r="S373" s="221"/>
      <c r="T373" s="221"/>
      <c r="U373" s="221"/>
      <c r="V373" s="221"/>
      <c r="W373" s="221"/>
      <c r="X373" s="221"/>
      <c r="Y373" s="221"/>
      <c r="Z373" s="210"/>
      <c r="AA373" s="210"/>
      <c r="AB373" s="210"/>
      <c r="AC373" s="210"/>
      <c r="AD373" s="210"/>
      <c r="AE373" s="210"/>
      <c r="AF373" s="210"/>
      <c r="AG373" s="210" t="s">
        <v>222</v>
      </c>
      <c r="AH373" s="210">
        <v>0</v>
      </c>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row>
    <row r="374" spans="1:60" outlineLevel="3" x14ac:dyDescent="0.2">
      <c r="A374" s="217"/>
      <c r="B374" s="218"/>
      <c r="C374" s="249" t="s">
        <v>1267</v>
      </c>
      <c r="D374" s="226"/>
      <c r="E374" s="227">
        <v>12.3</v>
      </c>
      <c r="F374" s="221"/>
      <c r="G374" s="221"/>
      <c r="H374" s="221"/>
      <c r="I374" s="221"/>
      <c r="J374" s="221"/>
      <c r="K374" s="221"/>
      <c r="L374" s="221"/>
      <c r="M374" s="221"/>
      <c r="N374" s="220"/>
      <c r="O374" s="220"/>
      <c r="P374" s="220"/>
      <c r="Q374" s="220"/>
      <c r="R374" s="221"/>
      <c r="S374" s="221"/>
      <c r="T374" s="221"/>
      <c r="U374" s="221"/>
      <c r="V374" s="221"/>
      <c r="W374" s="221"/>
      <c r="X374" s="221"/>
      <c r="Y374" s="221"/>
      <c r="Z374" s="210"/>
      <c r="AA374" s="210"/>
      <c r="AB374" s="210"/>
      <c r="AC374" s="210"/>
      <c r="AD374" s="210"/>
      <c r="AE374" s="210"/>
      <c r="AF374" s="210"/>
      <c r="AG374" s="210" t="s">
        <v>222</v>
      </c>
      <c r="AH374" s="210">
        <v>0</v>
      </c>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row>
    <row r="375" spans="1:60" outlineLevel="3" x14ac:dyDescent="0.2">
      <c r="A375" s="217"/>
      <c r="B375" s="218"/>
      <c r="C375" s="249" t="s">
        <v>1268</v>
      </c>
      <c r="D375" s="226"/>
      <c r="E375" s="227">
        <v>37.520000000000003</v>
      </c>
      <c r="F375" s="221"/>
      <c r="G375" s="221"/>
      <c r="H375" s="221"/>
      <c r="I375" s="221"/>
      <c r="J375" s="221"/>
      <c r="K375" s="221"/>
      <c r="L375" s="221"/>
      <c r="M375" s="221"/>
      <c r="N375" s="220"/>
      <c r="O375" s="220"/>
      <c r="P375" s="220"/>
      <c r="Q375" s="220"/>
      <c r="R375" s="221"/>
      <c r="S375" s="221"/>
      <c r="T375" s="221"/>
      <c r="U375" s="221"/>
      <c r="V375" s="221"/>
      <c r="W375" s="221"/>
      <c r="X375" s="221"/>
      <c r="Y375" s="221"/>
      <c r="Z375" s="210"/>
      <c r="AA375" s="210"/>
      <c r="AB375" s="210"/>
      <c r="AC375" s="210"/>
      <c r="AD375" s="210"/>
      <c r="AE375" s="210"/>
      <c r="AF375" s="210"/>
      <c r="AG375" s="210" t="s">
        <v>222</v>
      </c>
      <c r="AH375" s="210">
        <v>0</v>
      </c>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row>
    <row r="376" spans="1:60" outlineLevel="3" x14ac:dyDescent="0.2">
      <c r="A376" s="217"/>
      <c r="B376" s="218"/>
      <c r="C376" s="249" t="s">
        <v>1269</v>
      </c>
      <c r="D376" s="226"/>
      <c r="E376" s="227">
        <v>37.520000000000003</v>
      </c>
      <c r="F376" s="221"/>
      <c r="G376" s="221"/>
      <c r="H376" s="221"/>
      <c r="I376" s="221"/>
      <c r="J376" s="221"/>
      <c r="K376" s="221"/>
      <c r="L376" s="221"/>
      <c r="M376" s="221"/>
      <c r="N376" s="220"/>
      <c r="O376" s="220"/>
      <c r="P376" s="220"/>
      <c r="Q376" s="220"/>
      <c r="R376" s="221"/>
      <c r="S376" s="221"/>
      <c r="T376" s="221"/>
      <c r="U376" s="221"/>
      <c r="V376" s="221"/>
      <c r="W376" s="221"/>
      <c r="X376" s="221"/>
      <c r="Y376" s="221"/>
      <c r="Z376" s="210"/>
      <c r="AA376" s="210"/>
      <c r="AB376" s="210"/>
      <c r="AC376" s="210"/>
      <c r="AD376" s="210"/>
      <c r="AE376" s="210"/>
      <c r="AF376" s="210"/>
      <c r="AG376" s="210" t="s">
        <v>222</v>
      </c>
      <c r="AH376" s="210">
        <v>0</v>
      </c>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row>
    <row r="377" spans="1:60" outlineLevel="3" x14ac:dyDescent="0.2">
      <c r="A377" s="217"/>
      <c r="B377" s="218"/>
      <c r="C377" s="249" t="s">
        <v>1270</v>
      </c>
      <c r="D377" s="226"/>
      <c r="E377" s="227">
        <v>117.73</v>
      </c>
      <c r="F377" s="221"/>
      <c r="G377" s="221"/>
      <c r="H377" s="221"/>
      <c r="I377" s="221"/>
      <c r="J377" s="221"/>
      <c r="K377" s="221"/>
      <c r="L377" s="221"/>
      <c r="M377" s="221"/>
      <c r="N377" s="220"/>
      <c r="O377" s="220"/>
      <c r="P377" s="220"/>
      <c r="Q377" s="220"/>
      <c r="R377" s="221"/>
      <c r="S377" s="221"/>
      <c r="T377" s="221"/>
      <c r="U377" s="221"/>
      <c r="V377" s="221"/>
      <c r="W377" s="221"/>
      <c r="X377" s="221"/>
      <c r="Y377" s="221"/>
      <c r="Z377" s="210"/>
      <c r="AA377" s="210"/>
      <c r="AB377" s="210"/>
      <c r="AC377" s="210"/>
      <c r="AD377" s="210"/>
      <c r="AE377" s="210"/>
      <c r="AF377" s="210"/>
      <c r="AG377" s="210" t="s">
        <v>222</v>
      </c>
      <c r="AH377" s="210">
        <v>0</v>
      </c>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row>
    <row r="378" spans="1:60" outlineLevel="1" x14ac:dyDescent="0.2">
      <c r="A378" s="236">
        <v>131</v>
      </c>
      <c r="B378" s="237" t="s">
        <v>1271</v>
      </c>
      <c r="C378" s="247" t="s">
        <v>1272</v>
      </c>
      <c r="D378" s="238" t="s">
        <v>451</v>
      </c>
      <c r="E378" s="239">
        <v>566.01199999999994</v>
      </c>
      <c r="F378" s="240"/>
      <c r="G378" s="241">
        <f>ROUND(E378*F378,2)</f>
        <v>0</v>
      </c>
      <c r="H378" s="240"/>
      <c r="I378" s="241">
        <f>ROUND(E378*H378,2)</f>
        <v>0</v>
      </c>
      <c r="J378" s="240"/>
      <c r="K378" s="241">
        <f>ROUND(E378*J378,2)</f>
        <v>0</v>
      </c>
      <c r="L378" s="241">
        <v>21</v>
      </c>
      <c r="M378" s="241">
        <f>G378*(1+L378/100)</f>
        <v>0</v>
      </c>
      <c r="N378" s="239">
        <v>5.0000000000000002E-5</v>
      </c>
      <c r="O378" s="239">
        <f>ROUND(E378*N378,2)</f>
        <v>0.03</v>
      </c>
      <c r="P378" s="239">
        <v>0</v>
      </c>
      <c r="Q378" s="239">
        <f>ROUND(E378*P378,2)</f>
        <v>0</v>
      </c>
      <c r="R378" s="241"/>
      <c r="S378" s="241" t="s">
        <v>238</v>
      </c>
      <c r="T378" s="242" t="s">
        <v>216</v>
      </c>
      <c r="U378" s="221">
        <v>0</v>
      </c>
      <c r="V378" s="221">
        <f>ROUND(E378*U378,2)</f>
        <v>0</v>
      </c>
      <c r="W378" s="221"/>
      <c r="X378" s="221" t="s">
        <v>217</v>
      </c>
      <c r="Y378" s="221" t="s">
        <v>218</v>
      </c>
      <c r="Z378" s="210"/>
      <c r="AA378" s="210"/>
      <c r="AB378" s="210"/>
      <c r="AC378" s="210"/>
      <c r="AD378" s="210"/>
      <c r="AE378" s="210"/>
      <c r="AF378" s="210"/>
      <c r="AG378" s="210" t="s">
        <v>385</v>
      </c>
      <c r="AH378" s="210"/>
      <c r="AI378" s="210"/>
      <c r="AJ378" s="210"/>
      <c r="AK378" s="210"/>
      <c r="AL378" s="210"/>
      <c r="AM378" s="210"/>
      <c r="AN378" s="210"/>
      <c r="AO378" s="210"/>
      <c r="AP378" s="210"/>
      <c r="AQ378" s="210"/>
      <c r="AR378" s="210"/>
      <c r="AS378" s="210"/>
      <c r="AT378" s="210"/>
      <c r="AU378" s="210"/>
      <c r="AV378" s="210"/>
      <c r="AW378" s="210"/>
      <c r="AX378" s="210"/>
      <c r="AY378" s="210"/>
      <c r="AZ378" s="210"/>
      <c r="BA378" s="210"/>
      <c r="BB378" s="210"/>
      <c r="BC378" s="210"/>
      <c r="BD378" s="210"/>
      <c r="BE378" s="210"/>
      <c r="BF378" s="210"/>
      <c r="BG378" s="210"/>
      <c r="BH378" s="210"/>
    </row>
    <row r="379" spans="1:60" outlineLevel="2" x14ac:dyDescent="0.2">
      <c r="A379" s="217"/>
      <c r="B379" s="218"/>
      <c r="C379" s="248" t="s">
        <v>1273</v>
      </c>
      <c r="D379" s="243"/>
      <c r="E379" s="243"/>
      <c r="F379" s="243"/>
      <c r="G379" s="243"/>
      <c r="H379" s="221"/>
      <c r="I379" s="221"/>
      <c r="J379" s="221"/>
      <c r="K379" s="221"/>
      <c r="L379" s="221"/>
      <c r="M379" s="221"/>
      <c r="N379" s="220"/>
      <c r="O379" s="220"/>
      <c r="P379" s="220"/>
      <c r="Q379" s="220"/>
      <c r="R379" s="221"/>
      <c r="S379" s="221"/>
      <c r="T379" s="221"/>
      <c r="U379" s="221"/>
      <c r="V379" s="221"/>
      <c r="W379" s="221"/>
      <c r="X379" s="221"/>
      <c r="Y379" s="221"/>
      <c r="Z379" s="210"/>
      <c r="AA379" s="210"/>
      <c r="AB379" s="210"/>
      <c r="AC379" s="210"/>
      <c r="AD379" s="210"/>
      <c r="AE379" s="210"/>
      <c r="AF379" s="210"/>
      <c r="AG379" s="210" t="s">
        <v>221</v>
      </c>
      <c r="AH379" s="210"/>
      <c r="AI379" s="210"/>
      <c r="AJ379" s="210"/>
      <c r="AK379" s="210"/>
      <c r="AL379" s="210"/>
      <c r="AM379" s="210"/>
      <c r="AN379" s="210"/>
      <c r="AO379" s="210"/>
      <c r="AP379" s="210"/>
      <c r="AQ379" s="210"/>
      <c r="AR379" s="210"/>
      <c r="AS379" s="210"/>
      <c r="AT379" s="210"/>
      <c r="AU379" s="210"/>
      <c r="AV379" s="210"/>
      <c r="AW379" s="210"/>
      <c r="AX379" s="210"/>
      <c r="AY379" s="210"/>
      <c r="AZ379" s="210"/>
      <c r="BA379" s="210"/>
      <c r="BB379" s="210"/>
      <c r="BC379" s="210"/>
      <c r="BD379" s="210"/>
      <c r="BE379" s="210"/>
      <c r="BF379" s="210"/>
      <c r="BG379" s="210"/>
      <c r="BH379" s="210"/>
    </row>
    <row r="380" spans="1:60" outlineLevel="2" x14ac:dyDescent="0.2">
      <c r="A380" s="217"/>
      <c r="B380" s="218"/>
      <c r="C380" s="249" t="s">
        <v>1274</v>
      </c>
      <c r="D380" s="226"/>
      <c r="E380" s="227">
        <v>350.47</v>
      </c>
      <c r="F380" s="221"/>
      <c r="G380" s="221"/>
      <c r="H380" s="221"/>
      <c r="I380" s="221"/>
      <c r="J380" s="221"/>
      <c r="K380" s="221"/>
      <c r="L380" s="221"/>
      <c r="M380" s="221"/>
      <c r="N380" s="220"/>
      <c r="O380" s="220"/>
      <c r="P380" s="220"/>
      <c r="Q380" s="220"/>
      <c r="R380" s="221"/>
      <c r="S380" s="221"/>
      <c r="T380" s="221"/>
      <c r="U380" s="221"/>
      <c r="V380" s="221"/>
      <c r="W380" s="221"/>
      <c r="X380" s="221"/>
      <c r="Y380" s="221"/>
      <c r="Z380" s="210"/>
      <c r="AA380" s="210"/>
      <c r="AB380" s="210"/>
      <c r="AC380" s="210"/>
      <c r="AD380" s="210"/>
      <c r="AE380" s="210"/>
      <c r="AF380" s="210"/>
      <c r="AG380" s="210" t="s">
        <v>222</v>
      </c>
      <c r="AH380" s="210">
        <v>0</v>
      </c>
      <c r="AI380" s="210"/>
      <c r="AJ380" s="210"/>
      <c r="AK380" s="210"/>
      <c r="AL380" s="210"/>
      <c r="AM380" s="210"/>
      <c r="AN380" s="210"/>
      <c r="AO380" s="210"/>
      <c r="AP380" s="210"/>
      <c r="AQ380" s="210"/>
      <c r="AR380" s="210"/>
      <c r="AS380" s="210"/>
      <c r="AT380" s="210"/>
      <c r="AU380" s="210"/>
      <c r="AV380" s="210"/>
      <c r="AW380" s="210"/>
      <c r="AX380" s="210"/>
      <c r="AY380" s="210"/>
      <c r="AZ380" s="210"/>
      <c r="BA380" s="210"/>
      <c r="BB380" s="210"/>
      <c r="BC380" s="210"/>
      <c r="BD380" s="210"/>
      <c r="BE380" s="210"/>
      <c r="BF380" s="210"/>
      <c r="BG380" s="210"/>
      <c r="BH380" s="210"/>
    </row>
    <row r="381" spans="1:60" outlineLevel="3" x14ac:dyDescent="0.2">
      <c r="A381" s="217"/>
      <c r="B381" s="218"/>
      <c r="C381" s="249" t="s">
        <v>1275</v>
      </c>
      <c r="D381" s="226"/>
      <c r="E381" s="227">
        <v>165.54</v>
      </c>
      <c r="F381" s="221"/>
      <c r="G381" s="221"/>
      <c r="H381" s="221"/>
      <c r="I381" s="221"/>
      <c r="J381" s="221"/>
      <c r="K381" s="221"/>
      <c r="L381" s="221"/>
      <c r="M381" s="221"/>
      <c r="N381" s="220"/>
      <c r="O381" s="220"/>
      <c r="P381" s="220"/>
      <c r="Q381" s="220"/>
      <c r="R381" s="221"/>
      <c r="S381" s="221"/>
      <c r="T381" s="221"/>
      <c r="U381" s="221"/>
      <c r="V381" s="221"/>
      <c r="W381" s="221"/>
      <c r="X381" s="221"/>
      <c r="Y381" s="221"/>
      <c r="Z381" s="210"/>
      <c r="AA381" s="210"/>
      <c r="AB381" s="210"/>
      <c r="AC381" s="210"/>
      <c r="AD381" s="210"/>
      <c r="AE381" s="210"/>
      <c r="AF381" s="210"/>
      <c r="AG381" s="210" t="s">
        <v>222</v>
      </c>
      <c r="AH381" s="210">
        <v>0</v>
      </c>
      <c r="AI381" s="210"/>
      <c r="AJ381" s="210"/>
      <c r="AK381" s="210"/>
      <c r="AL381" s="210"/>
      <c r="AM381" s="210"/>
      <c r="AN381" s="210"/>
      <c r="AO381" s="210"/>
      <c r="AP381" s="210"/>
      <c r="AQ381" s="210"/>
      <c r="AR381" s="210"/>
      <c r="AS381" s="210"/>
      <c r="AT381" s="210"/>
      <c r="AU381" s="210"/>
      <c r="AV381" s="210"/>
      <c r="AW381" s="210"/>
      <c r="AX381" s="210"/>
      <c r="AY381" s="210"/>
      <c r="AZ381" s="210"/>
      <c r="BA381" s="210"/>
      <c r="BB381" s="210"/>
      <c r="BC381" s="210"/>
      <c r="BD381" s="210"/>
      <c r="BE381" s="210"/>
      <c r="BF381" s="210"/>
      <c r="BG381" s="210"/>
      <c r="BH381" s="210"/>
    </row>
    <row r="382" spans="1:60" outlineLevel="3" x14ac:dyDescent="0.2">
      <c r="A382" s="217"/>
      <c r="B382" s="218"/>
      <c r="C382" s="249" t="s">
        <v>1276</v>
      </c>
      <c r="D382" s="226"/>
      <c r="E382" s="227">
        <v>50</v>
      </c>
      <c r="F382" s="221"/>
      <c r="G382" s="221"/>
      <c r="H382" s="221"/>
      <c r="I382" s="221"/>
      <c r="J382" s="221"/>
      <c r="K382" s="221"/>
      <c r="L382" s="221"/>
      <c r="M382" s="221"/>
      <c r="N382" s="220"/>
      <c r="O382" s="220"/>
      <c r="P382" s="220"/>
      <c r="Q382" s="220"/>
      <c r="R382" s="221"/>
      <c r="S382" s="221"/>
      <c r="T382" s="221"/>
      <c r="U382" s="221"/>
      <c r="V382" s="221"/>
      <c r="W382" s="221"/>
      <c r="X382" s="221"/>
      <c r="Y382" s="221"/>
      <c r="Z382" s="210"/>
      <c r="AA382" s="210"/>
      <c r="AB382" s="210"/>
      <c r="AC382" s="210"/>
      <c r="AD382" s="210"/>
      <c r="AE382" s="210"/>
      <c r="AF382" s="210"/>
      <c r="AG382" s="210" t="s">
        <v>222</v>
      </c>
      <c r="AH382" s="210">
        <v>0</v>
      </c>
      <c r="AI382" s="210"/>
      <c r="AJ382" s="210"/>
      <c r="AK382" s="210"/>
      <c r="AL382" s="210"/>
      <c r="AM382" s="210"/>
      <c r="AN382" s="210"/>
      <c r="AO382" s="210"/>
      <c r="AP382" s="210"/>
      <c r="AQ382" s="210"/>
      <c r="AR382" s="210"/>
      <c r="AS382" s="210"/>
      <c r="AT382" s="210"/>
      <c r="AU382" s="210"/>
      <c r="AV382" s="210"/>
      <c r="AW382" s="210"/>
      <c r="AX382" s="210"/>
      <c r="AY382" s="210"/>
      <c r="AZ382" s="210"/>
      <c r="BA382" s="210"/>
      <c r="BB382" s="210"/>
      <c r="BC382" s="210"/>
      <c r="BD382" s="210"/>
      <c r="BE382" s="210"/>
      <c r="BF382" s="210"/>
      <c r="BG382" s="210"/>
      <c r="BH382" s="210"/>
    </row>
    <row r="383" spans="1:60" outlineLevel="1" x14ac:dyDescent="0.2">
      <c r="A383" s="236">
        <v>132</v>
      </c>
      <c r="B383" s="237" t="s">
        <v>449</v>
      </c>
      <c r="C383" s="247" t="s">
        <v>450</v>
      </c>
      <c r="D383" s="238" t="s">
        <v>451</v>
      </c>
      <c r="E383" s="239">
        <v>176</v>
      </c>
      <c r="F383" s="240"/>
      <c r="G383" s="241">
        <f>ROUND(E383*F383,2)</f>
        <v>0</v>
      </c>
      <c r="H383" s="240"/>
      <c r="I383" s="241">
        <f>ROUND(E383*H383,2)</f>
        <v>0</v>
      </c>
      <c r="J383" s="240"/>
      <c r="K383" s="241">
        <f>ROUND(E383*J383,2)</f>
        <v>0</v>
      </c>
      <c r="L383" s="241">
        <v>21</v>
      </c>
      <c r="M383" s="241">
        <f>G383*(1+L383/100)</f>
        <v>0</v>
      </c>
      <c r="N383" s="239">
        <v>5.0000000000000002E-5</v>
      </c>
      <c r="O383" s="239">
        <f>ROUND(E383*N383,2)</f>
        <v>0.01</v>
      </c>
      <c r="P383" s="239">
        <v>1E-3</v>
      </c>
      <c r="Q383" s="239">
        <f>ROUND(E383*P383,2)</f>
        <v>0.18</v>
      </c>
      <c r="R383" s="241"/>
      <c r="S383" s="241" t="s">
        <v>238</v>
      </c>
      <c r="T383" s="242" t="s">
        <v>216</v>
      </c>
      <c r="U383" s="221">
        <v>0</v>
      </c>
      <c r="V383" s="221">
        <f>ROUND(E383*U383,2)</f>
        <v>0</v>
      </c>
      <c r="W383" s="221"/>
      <c r="X383" s="221" t="s">
        <v>217</v>
      </c>
      <c r="Y383" s="221" t="s">
        <v>218</v>
      </c>
      <c r="Z383" s="210"/>
      <c r="AA383" s="210"/>
      <c r="AB383" s="210"/>
      <c r="AC383" s="210"/>
      <c r="AD383" s="210"/>
      <c r="AE383" s="210"/>
      <c r="AF383" s="210"/>
      <c r="AG383" s="210" t="s">
        <v>385</v>
      </c>
      <c r="AH383" s="210"/>
      <c r="AI383" s="210"/>
      <c r="AJ383" s="210"/>
      <c r="AK383" s="210"/>
      <c r="AL383" s="210"/>
      <c r="AM383" s="210"/>
      <c r="AN383" s="210"/>
      <c r="AO383" s="210"/>
      <c r="AP383" s="210"/>
      <c r="AQ383" s="210"/>
      <c r="AR383" s="210"/>
      <c r="AS383" s="210"/>
      <c r="AT383" s="210"/>
      <c r="AU383" s="210"/>
      <c r="AV383" s="210"/>
      <c r="AW383" s="210"/>
      <c r="AX383" s="210"/>
      <c r="AY383" s="210"/>
      <c r="AZ383" s="210"/>
      <c r="BA383" s="210"/>
      <c r="BB383" s="210"/>
      <c r="BC383" s="210"/>
      <c r="BD383" s="210"/>
      <c r="BE383" s="210"/>
      <c r="BF383" s="210"/>
      <c r="BG383" s="210"/>
      <c r="BH383" s="210"/>
    </row>
    <row r="384" spans="1:60" outlineLevel="2" x14ac:dyDescent="0.2">
      <c r="A384" s="217"/>
      <c r="B384" s="218"/>
      <c r="C384" s="249" t="s">
        <v>1257</v>
      </c>
      <c r="D384" s="226"/>
      <c r="E384" s="227">
        <v>20</v>
      </c>
      <c r="F384" s="221"/>
      <c r="G384" s="221"/>
      <c r="H384" s="221"/>
      <c r="I384" s="221"/>
      <c r="J384" s="221"/>
      <c r="K384" s="221"/>
      <c r="L384" s="221"/>
      <c r="M384" s="221"/>
      <c r="N384" s="220"/>
      <c r="O384" s="220"/>
      <c r="P384" s="220"/>
      <c r="Q384" s="220"/>
      <c r="R384" s="221"/>
      <c r="S384" s="221"/>
      <c r="T384" s="221"/>
      <c r="U384" s="221"/>
      <c r="V384" s="221"/>
      <c r="W384" s="221"/>
      <c r="X384" s="221"/>
      <c r="Y384" s="221"/>
      <c r="Z384" s="210"/>
      <c r="AA384" s="210"/>
      <c r="AB384" s="210"/>
      <c r="AC384" s="210"/>
      <c r="AD384" s="210"/>
      <c r="AE384" s="210"/>
      <c r="AF384" s="210"/>
      <c r="AG384" s="210" t="s">
        <v>222</v>
      </c>
      <c r="AH384" s="210">
        <v>0</v>
      </c>
      <c r="AI384" s="210"/>
      <c r="AJ384" s="210"/>
      <c r="AK384" s="210"/>
      <c r="AL384" s="210"/>
      <c r="AM384" s="210"/>
      <c r="AN384" s="210"/>
      <c r="AO384" s="210"/>
      <c r="AP384" s="210"/>
      <c r="AQ384" s="210"/>
      <c r="AR384" s="210"/>
      <c r="AS384" s="210"/>
      <c r="AT384" s="210"/>
      <c r="AU384" s="210"/>
      <c r="AV384" s="210"/>
      <c r="AW384" s="210"/>
      <c r="AX384" s="210"/>
      <c r="AY384" s="210"/>
      <c r="AZ384" s="210"/>
      <c r="BA384" s="210"/>
      <c r="BB384" s="210"/>
      <c r="BC384" s="210"/>
      <c r="BD384" s="210"/>
      <c r="BE384" s="210"/>
      <c r="BF384" s="210"/>
      <c r="BG384" s="210"/>
      <c r="BH384" s="210"/>
    </row>
    <row r="385" spans="1:60" outlineLevel="3" x14ac:dyDescent="0.2">
      <c r="A385" s="217"/>
      <c r="B385" s="218"/>
      <c r="C385" s="249" t="s">
        <v>1277</v>
      </c>
      <c r="D385" s="226"/>
      <c r="E385" s="227">
        <v>6</v>
      </c>
      <c r="F385" s="221"/>
      <c r="G385" s="221"/>
      <c r="H385" s="221"/>
      <c r="I385" s="221"/>
      <c r="J385" s="221"/>
      <c r="K385" s="221"/>
      <c r="L385" s="221"/>
      <c r="M385" s="221"/>
      <c r="N385" s="220"/>
      <c r="O385" s="220"/>
      <c r="P385" s="220"/>
      <c r="Q385" s="220"/>
      <c r="R385" s="221"/>
      <c r="S385" s="221"/>
      <c r="T385" s="221"/>
      <c r="U385" s="221"/>
      <c r="V385" s="221"/>
      <c r="W385" s="221"/>
      <c r="X385" s="221"/>
      <c r="Y385" s="221"/>
      <c r="Z385" s="210"/>
      <c r="AA385" s="210"/>
      <c r="AB385" s="210"/>
      <c r="AC385" s="210"/>
      <c r="AD385" s="210"/>
      <c r="AE385" s="210"/>
      <c r="AF385" s="210"/>
      <c r="AG385" s="210" t="s">
        <v>222</v>
      </c>
      <c r="AH385" s="210">
        <v>0</v>
      </c>
      <c r="AI385" s="210"/>
      <c r="AJ385" s="210"/>
      <c r="AK385" s="210"/>
      <c r="AL385" s="210"/>
      <c r="AM385" s="210"/>
      <c r="AN385" s="210"/>
      <c r="AO385" s="210"/>
      <c r="AP385" s="210"/>
      <c r="AQ385" s="210"/>
      <c r="AR385" s="210"/>
      <c r="AS385" s="210"/>
      <c r="AT385" s="210"/>
      <c r="AU385" s="210"/>
      <c r="AV385" s="210"/>
      <c r="AW385" s="210"/>
      <c r="AX385" s="210"/>
      <c r="AY385" s="210"/>
      <c r="AZ385" s="210"/>
      <c r="BA385" s="210"/>
      <c r="BB385" s="210"/>
      <c r="BC385" s="210"/>
      <c r="BD385" s="210"/>
      <c r="BE385" s="210"/>
      <c r="BF385" s="210"/>
      <c r="BG385" s="210"/>
      <c r="BH385" s="210"/>
    </row>
    <row r="386" spans="1:60" outlineLevel="3" x14ac:dyDescent="0.2">
      <c r="A386" s="217"/>
      <c r="B386" s="218"/>
      <c r="C386" s="249" t="s">
        <v>1278</v>
      </c>
      <c r="D386" s="226"/>
      <c r="E386" s="227">
        <v>150</v>
      </c>
      <c r="F386" s="221"/>
      <c r="G386" s="221"/>
      <c r="H386" s="221"/>
      <c r="I386" s="221"/>
      <c r="J386" s="221"/>
      <c r="K386" s="221"/>
      <c r="L386" s="221"/>
      <c r="M386" s="221"/>
      <c r="N386" s="220"/>
      <c r="O386" s="220"/>
      <c r="P386" s="220"/>
      <c r="Q386" s="220"/>
      <c r="R386" s="221"/>
      <c r="S386" s="221"/>
      <c r="T386" s="221"/>
      <c r="U386" s="221"/>
      <c r="V386" s="221"/>
      <c r="W386" s="221"/>
      <c r="X386" s="221"/>
      <c r="Y386" s="221"/>
      <c r="Z386" s="210"/>
      <c r="AA386" s="210"/>
      <c r="AB386" s="210"/>
      <c r="AC386" s="210"/>
      <c r="AD386" s="210"/>
      <c r="AE386" s="210"/>
      <c r="AF386" s="210"/>
      <c r="AG386" s="210" t="s">
        <v>222</v>
      </c>
      <c r="AH386" s="210">
        <v>0</v>
      </c>
      <c r="AI386" s="210"/>
      <c r="AJ386" s="210"/>
      <c r="AK386" s="210"/>
      <c r="AL386" s="210"/>
      <c r="AM386" s="210"/>
      <c r="AN386" s="210"/>
      <c r="AO386" s="210"/>
      <c r="AP386" s="210"/>
      <c r="AQ386" s="210"/>
      <c r="AR386" s="210"/>
      <c r="AS386" s="210"/>
      <c r="AT386" s="210"/>
      <c r="AU386" s="210"/>
      <c r="AV386" s="210"/>
      <c r="AW386" s="210"/>
      <c r="AX386" s="210"/>
      <c r="AY386" s="210"/>
      <c r="AZ386" s="210"/>
      <c r="BA386" s="210"/>
      <c r="BB386" s="210"/>
      <c r="BC386" s="210"/>
      <c r="BD386" s="210"/>
      <c r="BE386" s="210"/>
      <c r="BF386" s="210"/>
      <c r="BG386" s="210"/>
      <c r="BH386" s="210"/>
    </row>
    <row r="387" spans="1:60" outlineLevel="1" x14ac:dyDescent="0.2">
      <c r="A387" s="236">
        <v>133</v>
      </c>
      <c r="B387" s="237" t="s">
        <v>1279</v>
      </c>
      <c r="C387" s="247" t="s">
        <v>1280</v>
      </c>
      <c r="D387" s="238" t="s">
        <v>351</v>
      </c>
      <c r="E387" s="239">
        <v>5</v>
      </c>
      <c r="F387" s="240"/>
      <c r="G387" s="241">
        <f>ROUND(E387*F387,2)</f>
        <v>0</v>
      </c>
      <c r="H387" s="240"/>
      <c r="I387" s="241">
        <f>ROUND(E387*H387,2)</f>
        <v>0</v>
      </c>
      <c r="J387" s="240"/>
      <c r="K387" s="241">
        <f>ROUND(E387*J387,2)</f>
        <v>0</v>
      </c>
      <c r="L387" s="241">
        <v>21</v>
      </c>
      <c r="M387" s="241">
        <f>G387*(1+L387/100)</f>
        <v>0</v>
      </c>
      <c r="N387" s="239">
        <v>0</v>
      </c>
      <c r="O387" s="239">
        <f>ROUND(E387*N387,2)</f>
        <v>0</v>
      </c>
      <c r="P387" s="239">
        <v>0</v>
      </c>
      <c r="Q387" s="239">
        <f>ROUND(E387*P387,2)</f>
        <v>0</v>
      </c>
      <c r="R387" s="241"/>
      <c r="S387" s="241" t="s">
        <v>238</v>
      </c>
      <c r="T387" s="242" t="s">
        <v>216</v>
      </c>
      <c r="U387" s="221">
        <v>0</v>
      </c>
      <c r="V387" s="221">
        <f>ROUND(E387*U387,2)</f>
        <v>0</v>
      </c>
      <c r="W387" s="221"/>
      <c r="X387" s="221" t="s">
        <v>217</v>
      </c>
      <c r="Y387" s="221" t="s">
        <v>218</v>
      </c>
      <c r="Z387" s="210"/>
      <c r="AA387" s="210"/>
      <c r="AB387" s="210"/>
      <c r="AC387" s="210"/>
      <c r="AD387" s="210"/>
      <c r="AE387" s="210"/>
      <c r="AF387" s="210"/>
      <c r="AG387" s="210" t="s">
        <v>385</v>
      </c>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row>
    <row r="388" spans="1:60" outlineLevel="2" x14ac:dyDescent="0.2">
      <c r="A388" s="217"/>
      <c r="B388" s="218"/>
      <c r="C388" s="248" t="s">
        <v>1281</v>
      </c>
      <c r="D388" s="243"/>
      <c r="E388" s="243"/>
      <c r="F388" s="243"/>
      <c r="G388" s="243"/>
      <c r="H388" s="221"/>
      <c r="I388" s="221"/>
      <c r="J388" s="221"/>
      <c r="K388" s="221"/>
      <c r="L388" s="221"/>
      <c r="M388" s="221"/>
      <c r="N388" s="220"/>
      <c r="O388" s="220"/>
      <c r="P388" s="220"/>
      <c r="Q388" s="220"/>
      <c r="R388" s="221"/>
      <c r="S388" s="221"/>
      <c r="T388" s="221"/>
      <c r="U388" s="221"/>
      <c r="V388" s="221"/>
      <c r="W388" s="221"/>
      <c r="X388" s="221"/>
      <c r="Y388" s="221"/>
      <c r="Z388" s="210"/>
      <c r="AA388" s="210"/>
      <c r="AB388" s="210"/>
      <c r="AC388" s="210"/>
      <c r="AD388" s="210"/>
      <c r="AE388" s="210"/>
      <c r="AF388" s="210"/>
      <c r="AG388" s="210" t="s">
        <v>221</v>
      </c>
      <c r="AH388" s="210"/>
      <c r="AI388" s="210"/>
      <c r="AJ388" s="210"/>
      <c r="AK388" s="210"/>
      <c r="AL388" s="210"/>
      <c r="AM388" s="210"/>
      <c r="AN388" s="210"/>
      <c r="AO388" s="210"/>
      <c r="AP388" s="210"/>
      <c r="AQ388" s="210"/>
      <c r="AR388" s="210"/>
      <c r="AS388" s="210"/>
      <c r="AT388" s="210"/>
      <c r="AU388" s="210"/>
      <c r="AV388" s="210"/>
      <c r="AW388" s="210"/>
      <c r="AX388" s="210"/>
      <c r="AY388" s="210"/>
      <c r="AZ388" s="210"/>
      <c r="BA388" s="210"/>
      <c r="BB388" s="210"/>
      <c r="BC388" s="210"/>
      <c r="BD388" s="210"/>
      <c r="BE388" s="210"/>
      <c r="BF388" s="210"/>
      <c r="BG388" s="210"/>
      <c r="BH388" s="210"/>
    </row>
    <row r="389" spans="1:60" outlineLevel="2" x14ac:dyDescent="0.2">
      <c r="A389" s="217"/>
      <c r="B389" s="218"/>
      <c r="C389" s="249" t="s">
        <v>105</v>
      </c>
      <c r="D389" s="226"/>
      <c r="E389" s="227">
        <v>5</v>
      </c>
      <c r="F389" s="221"/>
      <c r="G389" s="221"/>
      <c r="H389" s="221"/>
      <c r="I389" s="221"/>
      <c r="J389" s="221"/>
      <c r="K389" s="221"/>
      <c r="L389" s="221"/>
      <c r="M389" s="221"/>
      <c r="N389" s="220"/>
      <c r="O389" s="220"/>
      <c r="P389" s="220"/>
      <c r="Q389" s="220"/>
      <c r="R389" s="221"/>
      <c r="S389" s="221"/>
      <c r="T389" s="221"/>
      <c r="U389" s="221"/>
      <c r="V389" s="221"/>
      <c r="W389" s="221"/>
      <c r="X389" s="221"/>
      <c r="Y389" s="221"/>
      <c r="Z389" s="210"/>
      <c r="AA389" s="210"/>
      <c r="AB389" s="210"/>
      <c r="AC389" s="210"/>
      <c r="AD389" s="210"/>
      <c r="AE389" s="210"/>
      <c r="AF389" s="210"/>
      <c r="AG389" s="210" t="s">
        <v>222</v>
      </c>
      <c r="AH389" s="210">
        <v>0</v>
      </c>
      <c r="AI389" s="210"/>
      <c r="AJ389" s="210"/>
      <c r="AK389" s="210"/>
      <c r="AL389" s="210"/>
      <c r="AM389" s="210"/>
      <c r="AN389" s="210"/>
      <c r="AO389" s="210"/>
      <c r="AP389" s="210"/>
      <c r="AQ389" s="210"/>
      <c r="AR389" s="210"/>
      <c r="AS389" s="210"/>
      <c r="AT389" s="210"/>
      <c r="AU389" s="210"/>
      <c r="AV389" s="210"/>
      <c r="AW389" s="210"/>
      <c r="AX389" s="210"/>
      <c r="AY389" s="210"/>
      <c r="AZ389" s="210"/>
      <c r="BA389" s="210"/>
      <c r="BB389" s="210"/>
      <c r="BC389" s="210"/>
      <c r="BD389" s="210"/>
      <c r="BE389" s="210"/>
      <c r="BF389" s="210"/>
      <c r="BG389" s="210"/>
      <c r="BH389" s="210"/>
    </row>
    <row r="390" spans="1:60" outlineLevel="1" x14ac:dyDescent="0.2">
      <c r="A390" s="236">
        <v>134</v>
      </c>
      <c r="B390" s="237" t="s">
        <v>1282</v>
      </c>
      <c r="C390" s="247" t="s">
        <v>1283</v>
      </c>
      <c r="D390" s="238" t="s">
        <v>380</v>
      </c>
      <c r="E390" s="239">
        <v>7.8799999999999995E-2</v>
      </c>
      <c r="F390" s="240"/>
      <c r="G390" s="241">
        <f>ROUND(E390*F390,2)</f>
        <v>0</v>
      </c>
      <c r="H390" s="240"/>
      <c r="I390" s="241">
        <f>ROUND(E390*H390,2)</f>
        <v>0</v>
      </c>
      <c r="J390" s="240"/>
      <c r="K390" s="241">
        <f>ROUND(E390*J390,2)</f>
        <v>0</v>
      </c>
      <c r="L390" s="241">
        <v>21</v>
      </c>
      <c r="M390" s="241">
        <f>G390*(1+L390/100)</f>
        <v>0</v>
      </c>
      <c r="N390" s="239">
        <v>1</v>
      </c>
      <c r="O390" s="239">
        <f>ROUND(E390*N390,2)</f>
        <v>0.08</v>
      </c>
      <c r="P390" s="239">
        <v>0</v>
      </c>
      <c r="Q390" s="239">
        <f>ROUND(E390*P390,2)</f>
        <v>0</v>
      </c>
      <c r="R390" s="241" t="s">
        <v>683</v>
      </c>
      <c r="S390" s="241" t="s">
        <v>238</v>
      </c>
      <c r="T390" s="242" t="s">
        <v>216</v>
      </c>
      <c r="U390" s="221">
        <v>0</v>
      </c>
      <c r="V390" s="221">
        <f>ROUND(E390*U390,2)</f>
        <v>0</v>
      </c>
      <c r="W390" s="221"/>
      <c r="X390" s="221" t="s">
        <v>684</v>
      </c>
      <c r="Y390" s="221" t="s">
        <v>218</v>
      </c>
      <c r="Z390" s="210"/>
      <c r="AA390" s="210"/>
      <c r="AB390" s="210"/>
      <c r="AC390" s="210"/>
      <c r="AD390" s="210"/>
      <c r="AE390" s="210"/>
      <c r="AF390" s="210"/>
      <c r="AG390" s="210" t="s">
        <v>847</v>
      </c>
      <c r="AH390" s="210"/>
      <c r="AI390" s="210"/>
      <c r="AJ390" s="210"/>
      <c r="AK390" s="210"/>
      <c r="AL390" s="210"/>
      <c r="AM390" s="210"/>
      <c r="AN390" s="210"/>
      <c r="AO390" s="210"/>
      <c r="AP390" s="210"/>
      <c r="AQ390" s="210"/>
      <c r="AR390" s="210"/>
      <c r="AS390" s="210"/>
      <c r="AT390" s="210"/>
      <c r="AU390" s="210"/>
      <c r="AV390" s="210"/>
      <c r="AW390" s="210"/>
      <c r="AX390" s="210"/>
      <c r="AY390" s="210"/>
      <c r="AZ390" s="210"/>
      <c r="BA390" s="210"/>
      <c r="BB390" s="210"/>
      <c r="BC390" s="210"/>
      <c r="BD390" s="210"/>
      <c r="BE390" s="210"/>
      <c r="BF390" s="210"/>
      <c r="BG390" s="210"/>
      <c r="BH390" s="210"/>
    </row>
    <row r="391" spans="1:60" outlineLevel="2" x14ac:dyDescent="0.2">
      <c r="A391" s="217"/>
      <c r="B391" s="218"/>
      <c r="C391" s="249" t="s">
        <v>1284</v>
      </c>
      <c r="D391" s="226"/>
      <c r="E391" s="227">
        <v>0.04</v>
      </c>
      <c r="F391" s="221"/>
      <c r="G391" s="221"/>
      <c r="H391" s="221"/>
      <c r="I391" s="221"/>
      <c r="J391" s="221"/>
      <c r="K391" s="221"/>
      <c r="L391" s="221"/>
      <c r="M391" s="221"/>
      <c r="N391" s="220"/>
      <c r="O391" s="220"/>
      <c r="P391" s="220"/>
      <c r="Q391" s="220"/>
      <c r="R391" s="221"/>
      <c r="S391" s="221"/>
      <c r="T391" s="221"/>
      <c r="U391" s="221"/>
      <c r="V391" s="221"/>
      <c r="W391" s="221"/>
      <c r="X391" s="221"/>
      <c r="Y391" s="221"/>
      <c r="Z391" s="210"/>
      <c r="AA391" s="210"/>
      <c r="AB391" s="210"/>
      <c r="AC391" s="210"/>
      <c r="AD391" s="210"/>
      <c r="AE391" s="210"/>
      <c r="AF391" s="210"/>
      <c r="AG391" s="210" t="s">
        <v>222</v>
      </c>
      <c r="AH391" s="210">
        <v>0</v>
      </c>
      <c r="AI391" s="210"/>
      <c r="AJ391" s="210"/>
      <c r="AK391" s="210"/>
      <c r="AL391" s="210"/>
      <c r="AM391" s="210"/>
      <c r="AN391" s="210"/>
      <c r="AO391" s="210"/>
      <c r="AP391" s="210"/>
      <c r="AQ391" s="210"/>
      <c r="AR391" s="210"/>
      <c r="AS391" s="210"/>
      <c r="AT391" s="210"/>
      <c r="AU391" s="210"/>
      <c r="AV391" s="210"/>
      <c r="AW391" s="210"/>
      <c r="AX391" s="210"/>
      <c r="AY391" s="210"/>
      <c r="AZ391" s="210"/>
      <c r="BA391" s="210"/>
      <c r="BB391" s="210"/>
      <c r="BC391" s="210"/>
      <c r="BD391" s="210"/>
      <c r="BE391" s="210"/>
      <c r="BF391" s="210"/>
      <c r="BG391" s="210"/>
      <c r="BH391" s="210"/>
    </row>
    <row r="392" spans="1:60" outlineLevel="3" x14ac:dyDescent="0.2">
      <c r="A392" s="217"/>
      <c r="B392" s="218"/>
      <c r="C392" s="249" t="s">
        <v>1285</v>
      </c>
      <c r="D392" s="226"/>
      <c r="E392" s="227">
        <v>0.04</v>
      </c>
      <c r="F392" s="221"/>
      <c r="G392" s="221"/>
      <c r="H392" s="221"/>
      <c r="I392" s="221"/>
      <c r="J392" s="221"/>
      <c r="K392" s="221"/>
      <c r="L392" s="221"/>
      <c r="M392" s="221"/>
      <c r="N392" s="220"/>
      <c r="O392" s="220"/>
      <c r="P392" s="220"/>
      <c r="Q392" s="220"/>
      <c r="R392" s="221"/>
      <c r="S392" s="221"/>
      <c r="T392" s="221"/>
      <c r="U392" s="221"/>
      <c r="V392" s="221"/>
      <c r="W392" s="221"/>
      <c r="X392" s="221"/>
      <c r="Y392" s="221"/>
      <c r="Z392" s="210"/>
      <c r="AA392" s="210"/>
      <c r="AB392" s="210"/>
      <c r="AC392" s="210"/>
      <c r="AD392" s="210"/>
      <c r="AE392" s="210"/>
      <c r="AF392" s="210"/>
      <c r="AG392" s="210" t="s">
        <v>222</v>
      </c>
      <c r="AH392" s="210">
        <v>0</v>
      </c>
      <c r="AI392" s="210"/>
      <c r="AJ392" s="210"/>
      <c r="AK392" s="210"/>
      <c r="AL392" s="210"/>
      <c r="AM392" s="210"/>
      <c r="AN392" s="210"/>
      <c r="AO392" s="210"/>
      <c r="AP392" s="210"/>
      <c r="AQ392" s="210"/>
      <c r="AR392" s="210"/>
      <c r="AS392" s="210"/>
      <c r="AT392" s="210"/>
      <c r="AU392" s="210"/>
      <c r="AV392" s="210"/>
      <c r="AW392" s="210"/>
      <c r="AX392" s="210"/>
      <c r="AY392" s="210"/>
      <c r="AZ392" s="210"/>
      <c r="BA392" s="210"/>
      <c r="BB392" s="210"/>
      <c r="BC392" s="210"/>
      <c r="BD392" s="210"/>
      <c r="BE392" s="210"/>
      <c r="BF392" s="210"/>
      <c r="BG392" s="210"/>
      <c r="BH392" s="210"/>
    </row>
    <row r="393" spans="1:60" outlineLevel="1" x14ac:dyDescent="0.2">
      <c r="A393" s="236">
        <v>135</v>
      </c>
      <c r="B393" s="237" t="s">
        <v>1286</v>
      </c>
      <c r="C393" s="247" t="s">
        <v>1287</v>
      </c>
      <c r="D393" s="238" t="s">
        <v>380</v>
      </c>
      <c r="E393" s="239">
        <v>0.1236</v>
      </c>
      <c r="F393" s="240"/>
      <c r="G393" s="241">
        <f>ROUND(E393*F393,2)</f>
        <v>0</v>
      </c>
      <c r="H393" s="240"/>
      <c r="I393" s="241">
        <f>ROUND(E393*H393,2)</f>
        <v>0</v>
      </c>
      <c r="J393" s="240"/>
      <c r="K393" s="241">
        <f>ROUND(E393*J393,2)</f>
        <v>0</v>
      </c>
      <c r="L393" s="241">
        <v>21</v>
      </c>
      <c r="M393" s="241">
        <f>G393*(1+L393/100)</f>
        <v>0</v>
      </c>
      <c r="N393" s="239">
        <v>1</v>
      </c>
      <c r="O393" s="239">
        <f>ROUND(E393*N393,2)</f>
        <v>0.12</v>
      </c>
      <c r="P393" s="239">
        <v>0</v>
      </c>
      <c r="Q393" s="239">
        <f>ROUND(E393*P393,2)</f>
        <v>0</v>
      </c>
      <c r="R393" s="241" t="s">
        <v>683</v>
      </c>
      <c r="S393" s="241" t="s">
        <v>238</v>
      </c>
      <c r="T393" s="242" t="s">
        <v>216</v>
      </c>
      <c r="U393" s="221">
        <v>0</v>
      </c>
      <c r="V393" s="221">
        <f>ROUND(E393*U393,2)</f>
        <v>0</v>
      </c>
      <c r="W393" s="221"/>
      <c r="X393" s="221" t="s">
        <v>684</v>
      </c>
      <c r="Y393" s="221" t="s">
        <v>218</v>
      </c>
      <c r="Z393" s="210"/>
      <c r="AA393" s="210"/>
      <c r="AB393" s="210"/>
      <c r="AC393" s="210"/>
      <c r="AD393" s="210"/>
      <c r="AE393" s="210"/>
      <c r="AF393" s="210"/>
      <c r="AG393" s="210" t="s">
        <v>847</v>
      </c>
      <c r="AH393" s="210"/>
      <c r="AI393" s="210"/>
      <c r="AJ393" s="210"/>
      <c r="AK393" s="210"/>
      <c r="AL393" s="210"/>
      <c r="AM393" s="210"/>
      <c r="AN393" s="210"/>
      <c r="AO393" s="210"/>
      <c r="AP393" s="210"/>
      <c r="AQ393" s="210"/>
      <c r="AR393" s="210"/>
      <c r="AS393" s="210"/>
      <c r="AT393" s="210"/>
      <c r="AU393" s="210"/>
      <c r="AV393" s="210"/>
      <c r="AW393" s="210"/>
      <c r="AX393" s="210"/>
      <c r="AY393" s="210"/>
      <c r="AZ393" s="210"/>
      <c r="BA393" s="210"/>
      <c r="BB393" s="210"/>
      <c r="BC393" s="210"/>
      <c r="BD393" s="210"/>
      <c r="BE393" s="210"/>
      <c r="BF393" s="210"/>
      <c r="BG393" s="210"/>
      <c r="BH393" s="210"/>
    </row>
    <row r="394" spans="1:60" outlineLevel="2" x14ac:dyDescent="0.2">
      <c r="A394" s="217"/>
      <c r="B394" s="218"/>
      <c r="C394" s="248" t="s">
        <v>1288</v>
      </c>
      <c r="D394" s="243"/>
      <c r="E394" s="243"/>
      <c r="F394" s="243"/>
      <c r="G394" s="243"/>
      <c r="H394" s="221"/>
      <c r="I394" s="221"/>
      <c r="J394" s="221"/>
      <c r="K394" s="221"/>
      <c r="L394" s="221"/>
      <c r="M394" s="221"/>
      <c r="N394" s="220"/>
      <c r="O394" s="220"/>
      <c r="P394" s="220"/>
      <c r="Q394" s="220"/>
      <c r="R394" s="221"/>
      <c r="S394" s="221"/>
      <c r="T394" s="221"/>
      <c r="U394" s="221"/>
      <c r="V394" s="221"/>
      <c r="W394" s="221"/>
      <c r="X394" s="221"/>
      <c r="Y394" s="221"/>
      <c r="Z394" s="210"/>
      <c r="AA394" s="210"/>
      <c r="AB394" s="210"/>
      <c r="AC394" s="210"/>
      <c r="AD394" s="210"/>
      <c r="AE394" s="210"/>
      <c r="AF394" s="210"/>
      <c r="AG394" s="210" t="s">
        <v>221</v>
      </c>
      <c r="AH394" s="210"/>
      <c r="AI394" s="210"/>
      <c r="AJ394" s="210"/>
      <c r="AK394" s="210"/>
      <c r="AL394" s="210"/>
      <c r="AM394" s="210"/>
      <c r="AN394" s="210"/>
      <c r="AO394" s="210"/>
      <c r="AP394" s="210"/>
      <c r="AQ394" s="210"/>
      <c r="AR394" s="210"/>
      <c r="AS394" s="210"/>
      <c r="AT394" s="210"/>
      <c r="AU394" s="210"/>
      <c r="AV394" s="210"/>
      <c r="AW394" s="210"/>
      <c r="AX394" s="210"/>
      <c r="AY394" s="210"/>
      <c r="AZ394" s="210"/>
      <c r="BA394" s="210"/>
      <c r="BB394" s="210"/>
      <c r="BC394" s="210"/>
      <c r="BD394" s="210"/>
      <c r="BE394" s="210"/>
      <c r="BF394" s="210"/>
      <c r="BG394" s="210"/>
      <c r="BH394" s="210"/>
    </row>
    <row r="395" spans="1:60" outlineLevel="2" x14ac:dyDescent="0.2">
      <c r="A395" s="217"/>
      <c r="B395" s="218"/>
      <c r="C395" s="249" t="s">
        <v>1289</v>
      </c>
      <c r="D395" s="226"/>
      <c r="E395" s="227">
        <v>0.12</v>
      </c>
      <c r="F395" s="221"/>
      <c r="G395" s="221"/>
      <c r="H395" s="221"/>
      <c r="I395" s="221"/>
      <c r="J395" s="221"/>
      <c r="K395" s="221"/>
      <c r="L395" s="221"/>
      <c r="M395" s="221"/>
      <c r="N395" s="220"/>
      <c r="O395" s="220"/>
      <c r="P395" s="220"/>
      <c r="Q395" s="220"/>
      <c r="R395" s="221"/>
      <c r="S395" s="221"/>
      <c r="T395" s="221"/>
      <c r="U395" s="221"/>
      <c r="V395" s="221"/>
      <c r="W395" s="221"/>
      <c r="X395" s="221"/>
      <c r="Y395" s="221"/>
      <c r="Z395" s="210"/>
      <c r="AA395" s="210"/>
      <c r="AB395" s="210"/>
      <c r="AC395" s="210"/>
      <c r="AD395" s="210"/>
      <c r="AE395" s="210"/>
      <c r="AF395" s="210"/>
      <c r="AG395" s="210" t="s">
        <v>222</v>
      </c>
      <c r="AH395" s="210">
        <v>0</v>
      </c>
      <c r="AI395" s="210"/>
      <c r="AJ395" s="210"/>
      <c r="AK395" s="210"/>
      <c r="AL395" s="210"/>
      <c r="AM395" s="210"/>
      <c r="AN395" s="210"/>
      <c r="AO395" s="210"/>
      <c r="AP395" s="210"/>
      <c r="AQ395" s="210"/>
      <c r="AR395" s="210"/>
      <c r="AS395" s="210"/>
      <c r="AT395" s="210"/>
      <c r="AU395" s="210"/>
      <c r="AV395" s="210"/>
      <c r="AW395" s="210"/>
      <c r="AX395" s="210"/>
      <c r="AY395" s="210"/>
      <c r="AZ395" s="210"/>
      <c r="BA395" s="210"/>
      <c r="BB395" s="210"/>
      <c r="BC395" s="210"/>
      <c r="BD395" s="210"/>
      <c r="BE395" s="210"/>
      <c r="BF395" s="210"/>
      <c r="BG395" s="210"/>
      <c r="BH395" s="210"/>
    </row>
    <row r="396" spans="1:60" outlineLevel="1" x14ac:dyDescent="0.2">
      <c r="A396" s="236">
        <v>136</v>
      </c>
      <c r="B396" s="237" t="s">
        <v>1290</v>
      </c>
      <c r="C396" s="247" t="s">
        <v>1291</v>
      </c>
      <c r="D396" s="238" t="s">
        <v>380</v>
      </c>
      <c r="E396" s="239">
        <v>0.36799999999999999</v>
      </c>
      <c r="F396" s="240"/>
      <c r="G396" s="241">
        <f>ROUND(E396*F396,2)</f>
        <v>0</v>
      </c>
      <c r="H396" s="240"/>
      <c r="I396" s="241">
        <f>ROUND(E396*H396,2)</f>
        <v>0</v>
      </c>
      <c r="J396" s="240"/>
      <c r="K396" s="241">
        <f>ROUND(E396*J396,2)</f>
        <v>0</v>
      </c>
      <c r="L396" s="241">
        <v>21</v>
      </c>
      <c r="M396" s="241">
        <f>G396*(1+L396/100)</f>
        <v>0</v>
      </c>
      <c r="N396" s="239">
        <v>1</v>
      </c>
      <c r="O396" s="239">
        <f>ROUND(E396*N396,2)</f>
        <v>0.37</v>
      </c>
      <c r="P396" s="239">
        <v>0</v>
      </c>
      <c r="Q396" s="239">
        <f>ROUND(E396*P396,2)</f>
        <v>0</v>
      </c>
      <c r="R396" s="241" t="s">
        <v>683</v>
      </c>
      <c r="S396" s="241" t="s">
        <v>238</v>
      </c>
      <c r="T396" s="242" t="s">
        <v>216</v>
      </c>
      <c r="U396" s="221">
        <v>0</v>
      </c>
      <c r="V396" s="221">
        <f>ROUND(E396*U396,2)</f>
        <v>0</v>
      </c>
      <c r="W396" s="221"/>
      <c r="X396" s="221" t="s">
        <v>684</v>
      </c>
      <c r="Y396" s="221" t="s">
        <v>218</v>
      </c>
      <c r="Z396" s="210"/>
      <c r="AA396" s="210"/>
      <c r="AB396" s="210"/>
      <c r="AC396" s="210"/>
      <c r="AD396" s="210"/>
      <c r="AE396" s="210"/>
      <c r="AF396" s="210"/>
      <c r="AG396" s="210" t="s">
        <v>847</v>
      </c>
      <c r="AH396" s="210"/>
      <c r="AI396" s="210"/>
      <c r="AJ396" s="210"/>
      <c r="AK396" s="210"/>
      <c r="AL396" s="210"/>
      <c r="AM396" s="210"/>
      <c r="AN396" s="210"/>
      <c r="AO396" s="210"/>
      <c r="AP396" s="210"/>
      <c r="AQ396" s="210"/>
      <c r="AR396" s="210"/>
      <c r="AS396" s="210"/>
      <c r="AT396" s="210"/>
      <c r="AU396" s="210"/>
      <c r="AV396" s="210"/>
      <c r="AW396" s="210"/>
      <c r="AX396" s="210"/>
      <c r="AY396" s="210"/>
      <c r="AZ396" s="210"/>
      <c r="BA396" s="210"/>
      <c r="BB396" s="210"/>
      <c r="BC396" s="210"/>
      <c r="BD396" s="210"/>
      <c r="BE396" s="210"/>
      <c r="BF396" s="210"/>
      <c r="BG396" s="210"/>
      <c r="BH396" s="210"/>
    </row>
    <row r="397" spans="1:60" outlineLevel="2" x14ac:dyDescent="0.2">
      <c r="A397" s="217"/>
      <c r="B397" s="218"/>
      <c r="C397" s="249" t="s">
        <v>1292</v>
      </c>
      <c r="D397" s="226"/>
      <c r="E397" s="227">
        <v>0.37</v>
      </c>
      <c r="F397" s="221"/>
      <c r="G397" s="221"/>
      <c r="H397" s="221"/>
      <c r="I397" s="221"/>
      <c r="J397" s="221"/>
      <c r="K397" s="221"/>
      <c r="L397" s="221"/>
      <c r="M397" s="221"/>
      <c r="N397" s="220"/>
      <c r="O397" s="220"/>
      <c r="P397" s="220"/>
      <c r="Q397" s="220"/>
      <c r="R397" s="221"/>
      <c r="S397" s="221"/>
      <c r="T397" s="221"/>
      <c r="U397" s="221"/>
      <c r="V397" s="221"/>
      <c r="W397" s="221"/>
      <c r="X397" s="221"/>
      <c r="Y397" s="221"/>
      <c r="Z397" s="210"/>
      <c r="AA397" s="210"/>
      <c r="AB397" s="210"/>
      <c r="AC397" s="210"/>
      <c r="AD397" s="210"/>
      <c r="AE397" s="210"/>
      <c r="AF397" s="210"/>
      <c r="AG397" s="210" t="s">
        <v>222</v>
      </c>
      <c r="AH397" s="210">
        <v>0</v>
      </c>
      <c r="AI397" s="210"/>
      <c r="AJ397" s="210"/>
      <c r="AK397" s="210"/>
      <c r="AL397" s="210"/>
      <c r="AM397" s="210"/>
      <c r="AN397" s="210"/>
      <c r="AO397" s="210"/>
      <c r="AP397" s="210"/>
      <c r="AQ397" s="210"/>
      <c r="AR397" s="210"/>
      <c r="AS397" s="210"/>
      <c r="AT397" s="210"/>
      <c r="AU397" s="210"/>
      <c r="AV397" s="210"/>
      <c r="AW397" s="210"/>
      <c r="AX397" s="210"/>
      <c r="AY397" s="210"/>
      <c r="AZ397" s="210"/>
      <c r="BA397" s="210"/>
      <c r="BB397" s="210"/>
      <c r="BC397" s="210"/>
      <c r="BD397" s="210"/>
      <c r="BE397" s="210"/>
      <c r="BF397" s="210"/>
      <c r="BG397" s="210"/>
      <c r="BH397" s="210"/>
    </row>
    <row r="398" spans="1:60" outlineLevel="1" x14ac:dyDescent="0.2">
      <c r="A398" s="236">
        <v>137</v>
      </c>
      <c r="B398" s="237" t="s">
        <v>1293</v>
      </c>
      <c r="C398" s="247" t="s">
        <v>1294</v>
      </c>
      <c r="D398" s="238" t="s">
        <v>380</v>
      </c>
      <c r="E398" s="239">
        <v>0.17380000000000001</v>
      </c>
      <c r="F398" s="240"/>
      <c r="G398" s="241">
        <f>ROUND(E398*F398,2)</f>
        <v>0</v>
      </c>
      <c r="H398" s="240"/>
      <c r="I398" s="241">
        <f>ROUND(E398*H398,2)</f>
        <v>0</v>
      </c>
      <c r="J398" s="240"/>
      <c r="K398" s="241">
        <f>ROUND(E398*J398,2)</f>
        <v>0</v>
      </c>
      <c r="L398" s="241">
        <v>21</v>
      </c>
      <c r="M398" s="241">
        <f>G398*(1+L398/100)</f>
        <v>0</v>
      </c>
      <c r="N398" s="239">
        <v>1</v>
      </c>
      <c r="O398" s="239">
        <f>ROUND(E398*N398,2)</f>
        <v>0.17</v>
      </c>
      <c r="P398" s="239">
        <v>0</v>
      </c>
      <c r="Q398" s="239">
        <f>ROUND(E398*P398,2)</f>
        <v>0</v>
      </c>
      <c r="R398" s="241" t="s">
        <v>683</v>
      </c>
      <c r="S398" s="241" t="s">
        <v>238</v>
      </c>
      <c r="T398" s="242" t="s">
        <v>216</v>
      </c>
      <c r="U398" s="221">
        <v>0</v>
      </c>
      <c r="V398" s="221">
        <f>ROUND(E398*U398,2)</f>
        <v>0</v>
      </c>
      <c r="W398" s="221"/>
      <c r="X398" s="221" t="s">
        <v>684</v>
      </c>
      <c r="Y398" s="221" t="s">
        <v>218</v>
      </c>
      <c r="Z398" s="210"/>
      <c r="AA398" s="210"/>
      <c r="AB398" s="210"/>
      <c r="AC398" s="210"/>
      <c r="AD398" s="210"/>
      <c r="AE398" s="210"/>
      <c r="AF398" s="210"/>
      <c r="AG398" s="210" t="s">
        <v>847</v>
      </c>
      <c r="AH398" s="210"/>
      <c r="AI398" s="210"/>
      <c r="AJ398" s="210"/>
      <c r="AK398" s="210"/>
      <c r="AL398" s="210"/>
      <c r="AM398" s="210"/>
      <c r="AN398" s="210"/>
      <c r="AO398" s="210"/>
      <c r="AP398" s="210"/>
      <c r="AQ398" s="210"/>
      <c r="AR398" s="210"/>
      <c r="AS398" s="210"/>
      <c r="AT398" s="210"/>
      <c r="AU398" s="210"/>
      <c r="AV398" s="210"/>
      <c r="AW398" s="210"/>
      <c r="AX398" s="210"/>
      <c r="AY398" s="210"/>
      <c r="AZ398" s="210"/>
      <c r="BA398" s="210"/>
      <c r="BB398" s="210"/>
      <c r="BC398" s="210"/>
      <c r="BD398" s="210"/>
      <c r="BE398" s="210"/>
      <c r="BF398" s="210"/>
      <c r="BG398" s="210"/>
      <c r="BH398" s="210"/>
    </row>
    <row r="399" spans="1:60" outlineLevel="2" x14ac:dyDescent="0.2">
      <c r="A399" s="217"/>
      <c r="B399" s="218"/>
      <c r="C399" s="249" t="s">
        <v>1295</v>
      </c>
      <c r="D399" s="226"/>
      <c r="E399" s="227">
        <v>0.17</v>
      </c>
      <c r="F399" s="221"/>
      <c r="G399" s="221"/>
      <c r="H399" s="221"/>
      <c r="I399" s="221"/>
      <c r="J399" s="221"/>
      <c r="K399" s="221"/>
      <c r="L399" s="221"/>
      <c r="M399" s="221"/>
      <c r="N399" s="220"/>
      <c r="O399" s="220"/>
      <c r="P399" s="220"/>
      <c r="Q399" s="220"/>
      <c r="R399" s="221"/>
      <c r="S399" s="221"/>
      <c r="T399" s="221"/>
      <c r="U399" s="221"/>
      <c r="V399" s="221"/>
      <c r="W399" s="221"/>
      <c r="X399" s="221"/>
      <c r="Y399" s="221"/>
      <c r="Z399" s="210"/>
      <c r="AA399" s="210"/>
      <c r="AB399" s="210"/>
      <c r="AC399" s="210"/>
      <c r="AD399" s="210"/>
      <c r="AE399" s="210"/>
      <c r="AF399" s="210"/>
      <c r="AG399" s="210" t="s">
        <v>222</v>
      </c>
      <c r="AH399" s="210">
        <v>0</v>
      </c>
      <c r="AI399" s="210"/>
      <c r="AJ399" s="210"/>
      <c r="AK399" s="210"/>
      <c r="AL399" s="210"/>
      <c r="AM399" s="210"/>
      <c r="AN399" s="210"/>
      <c r="AO399" s="210"/>
      <c r="AP399" s="210"/>
      <c r="AQ399" s="210"/>
      <c r="AR399" s="210"/>
      <c r="AS399" s="210"/>
      <c r="AT399" s="210"/>
      <c r="AU399" s="210"/>
      <c r="AV399" s="210"/>
      <c r="AW399" s="210"/>
      <c r="AX399" s="210"/>
      <c r="AY399" s="210"/>
      <c r="AZ399" s="210"/>
      <c r="BA399" s="210"/>
      <c r="BB399" s="210"/>
      <c r="BC399" s="210"/>
      <c r="BD399" s="210"/>
      <c r="BE399" s="210"/>
      <c r="BF399" s="210"/>
      <c r="BG399" s="210"/>
      <c r="BH399" s="210"/>
    </row>
    <row r="400" spans="1:60" outlineLevel="1" x14ac:dyDescent="0.2">
      <c r="A400" s="236">
        <v>138</v>
      </c>
      <c r="B400" s="237" t="s">
        <v>1296</v>
      </c>
      <c r="C400" s="247" t="s">
        <v>1297</v>
      </c>
      <c r="D400" s="238" t="s">
        <v>380</v>
      </c>
      <c r="E400" s="239">
        <v>6.3E-3</v>
      </c>
      <c r="F400" s="240"/>
      <c r="G400" s="241">
        <f>ROUND(E400*F400,2)</f>
        <v>0</v>
      </c>
      <c r="H400" s="240"/>
      <c r="I400" s="241">
        <f>ROUND(E400*H400,2)</f>
        <v>0</v>
      </c>
      <c r="J400" s="240"/>
      <c r="K400" s="241">
        <f>ROUND(E400*J400,2)</f>
        <v>0</v>
      </c>
      <c r="L400" s="241">
        <v>21</v>
      </c>
      <c r="M400" s="241">
        <f>G400*(1+L400/100)</f>
        <v>0</v>
      </c>
      <c r="N400" s="239">
        <v>1</v>
      </c>
      <c r="O400" s="239">
        <f>ROUND(E400*N400,2)</f>
        <v>0.01</v>
      </c>
      <c r="P400" s="239">
        <v>0</v>
      </c>
      <c r="Q400" s="239">
        <f>ROUND(E400*P400,2)</f>
        <v>0</v>
      </c>
      <c r="R400" s="241" t="s">
        <v>683</v>
      </c>
      <c r="S400" s="241" t="s">
        <v>238</v>
      </c>
      <c r="T400" s="242" t="s">
        <v>216</v>
      </c>
      <c r="U400" s="221">
        <v>0</v>
      </c>
      <c r="V400" s="221">
        <f>ROUND(E400*U400,2)</f>
        <v>0</v>
      </c>
      <c r="W400" s="221"/>
      <c r="X400" s="221" t="s">
        <v>684</v>
      </c>
      <c r="Y400" s="221" t="s">
        <v>218</v>
      </c>
      <c r="Z400" s="210"/>
      <c r="AA400" s="210"/>
      <c r="AB400" s="210"/>
      <c r="AC400" s="210"/>
      <c r="AD400" s="210"/>
      <c r="AE400" s="210"/>
      <c r="AF400" s="210"/>
      <c r="AG400" s="210" t="s">
        <v>847</v>
      </c>
      <c r="AH400" s="210"/>
      <c r="AI400" s="210"/>
      <c r="AJ400" s="210"/>
      <c r="AK400" s="210"/>
      <c r="AL400" s="210"/>
      <c r="AM400" s="210"/>
      <c r="AN400" s="210"/>
      <c r="AO400" s="210"/>
      <c r="AP400" s="210"/>
      <c r="AQ400" s="210"/>
      <c r="AR400" s="210"/>
      <c r="AS400" s="210"/>
      <c r="AT400" s="210"/>
      <c r="AU400" s="210"/>
      <c r="AV400" s="210"/>
      <c r="AW400" s="210"/>
      <c r="AX400" s="210"/>
      <c r="AY400" s="210"/>
      <c r="AZ400" s="210"/>
      <c r="BA400" s="210"/>
      <c r="BB400" s="210"/>
      <c r="BC400" s="210"/>
      <c r="BD400" s="210"/>
      <c r="BE400" s="210"/>
      <c r="BF400" s="210"/>
      <c r="BG400" s="210"/>
      <c r="BH400" s="210"/>
    </row>
    <row r="401" spans="1:60" outlineLevel="2" x14ac:dyDescent="0.2">
      <c r="A401" s="217"/>
      <c r="B401" s="218"/>
      <c r="C401" s="248" t="s">
        <v>1298</v>
      </c>
      <c r="D401" s="243"/>
      <c r="E401" s="243"/>
      <c r="F401" s="243"/>
      <c r="G401" s="243"/>
      <c r="H401" s="221"/>
      <c r="I401" s="221"/>
      <c r="J401" s="221"/>
      <c r="K401" s="221"/>
      <c r="L401" s="221"/>
      <c r="M401" s="221"/>
      <c r="N401" s="220"/>
      <c r="O401" s="220"/>
      <c r="P401" s="220"/>
      <c r="Q401" s="220"/>
      <c r="R401" s="221"/>
      <c r="S401" s="221"/>
      <c r="T401" s="221"/>
      <c r="U401" s="221"/>
      <c r="V401" s="221"/>
      <c r="W401" s="221"/>
      <c r="X401" s="221"/>
      <c r="Y401" s="221"/>
      <c r="Z401" s="210"/>
      <c r="AA401" s="210"/>
      <c r="AB401" s="210"/>
      <c r="AC401" s="210"/>
      <c r="AD401" s="210"/>
      <c r="AE401" s="210"/>
      <c r="AF401" s="210"/>
      <c r="AG401" s="210" t="s">
        <v>221</v>
      </c>
      <c r="AH401" s="210"/>
      <c r="AI401" s="210"/>
      <c r="AJ401" s="210"/>
      <c r="AK401" s="210"/>
      <c r="AL401" s="210"/>
      <c r="AM401" s="210"/>
      <c r="AN401" s="210"/>
      <c r="AO401" s="210"/>
      <c r="AP401" s="210"/>
      <c r="AQ401" s="210"/>
      <c r="AR401" s="210"/>
      <c r="AS401" s="210"/>
      <c r="AT401" s="210"/>
      <c r="AU401" s="210"/>
      <c r="AV401" s="210"/>
      <c r="AW401" s="210"/>
      <c r="AX401" s="210"/>
      <c r="AY401" s="210"/>
      <c r="AZ401" s="210"/>
      <c r="BA401" s="210"/>
      <c r="BB401" s="210"/>
      <c r="BC401" s="210"/>
      <c r="BD401" s="210"/>
      <c r="BE401" s="210"/>
      <c r="BF401" s="210"/>
      <c r="BG401" s="210"/>
      <c r="BH401" s="210"/>
    </row>
    <row r="402" spans="1:60" outlineLevel="2" x14ac:dyDescent="0.2">
      <c r="A402" s="217"/>
      <c r="B402" s="218"/>
      <c r="C402" s="249" t="s">
        <v>1299</v>
      </c>
      <c r="D402" s="226"/>
      <c r="E402" s="227">
        <v>0.01</v>
      </c>
      <c r="F402" s="221"/>
      <c r="G402" s="221"/>
      <c r="H402" s="221"/>
      <c r="I402" s="221"/>
      <c r="J402" s="221"/>
      <c r="K402" s="221"/>
      <c r="L402" s="221"/>
      <c r="M402" s="221"/>
      <c r="N402" s="220"/>
      <c r="O402" s="220"/>
      <c r="P402" s="220"/>
      <c r="Q402" s="220"/>
      <c r="R402" s="221"/>
      <c r="S402" s="221"/>
      <c r="T402" s="221"/>
      <c r="U402" s="221"/>
      <c r="V402" s="221"/>
      <c r="W402" s="221"/>
      <c r="X402" s="221"/>
      <c r="Y402" s="221"/>
      <c r="Z402" s="210"/>
      <c r="AA402" s="210"/>
      <c r="AB402" s="210"/>
      <c r="AC402" s="210"/>
      <c r="AD402" s="210"/>
      <c r="AE402" s="210"/>
      <c r="AF402" s="210"/>
      <c r="AG402" s="210" t="s">
        <v>222</v>
      </c>
      <c r="AH402" s="210">
        <v>0</v>
      </c>
      <c r="AI402" s="210"/>
      <c r="AJ402" s="210"/>
      <c r="AK402" s="210"/>
      <c r="AL402" s="210"/>
      <c r="AM402" s="210"/>
      <c r="AN402" s="210"/>
      <c r="AO402" s="210"/>
      <c r="AP402" s="210"/>
      <c r="AQ402" s="210"/>
      <c r="AR402" s="210"/>
      <c r="AS402" s="210"/>
      <c r="AT402" s="210"/>
      <c r="AU402" s="210"/>
      <c r="AV402" s="210"/>
      <c r="AW402" s="210"/>
      <c r="AX402" s="210"/>
      <c r="AY402" s="210"/>
      <c r="AZ402" s="210"/>
      <c r="BA402" s="210"/>
      <c r="BB402" s="210"/>
      <c r="BC402" s="210"/>
      <c r="BD402" s="210"/>
      <c r="BE402" s="210"/>
      <c r="BF402" s="210"/>
      <c r="BG402" s="210"/>
      <c r="BH402" s="210"/>
    </row>
    <row r="403" spans="1:60" outlineLevel="1" x14ac:dyDescent="0.2">
      <c r="A403" s="236">
        <v>139</v>
      </c>
      <c r="B403" s="237" t="s">
        <v>1300</v>
      </c>
      <c r="C403" s="247" t="s">
        <v>1301</v>
      </c>
      <c r="D403" s="238" t="s">
        <v>380</v>
      </c>
      <c r="E403" s="239">
        <v>5.8900000000000001E-2</v>
      </c>
      <c r="F403" s="240"/>
      <c r="G403" s="241">
        <f>ROUND(E403*F403,2)</f>
        <v>0</v>
      </c>
      <c r="H403" s="240"/>
      <c r="I403" s="241">
        <f>ROUND(E403*H403,2)</f>
        <v>0</v>
      </c>
      <c r="J403" s="240"/>
      <c r="K403" s="241">
        <f>ROUND(E403*J403,2)</f>
        <v>0</v>
      </c>
      <c r="L403" s="241">
        <v>21</v>
      </c>
      <c r="M403" s="241">
        <f>G403*(1+L403/100)</f>
        <v>0</v>
      </c>
      <c r="N403" s="239">
        <v>1</v>
      </c>
      <c r="O403" s="239">
        <f>ROUND(E403*N403,2)</f>
        <v>0.06</v>
      </c>
      <c r="P403" s="239">
        <v>0</v>
      </c>
      <c r="Q403" s="239">
        <f>ROUND(E403*P403,2)</f>
        <v>0</v>
      </c>
      <c r="R403" s="241" t="s">
        <v>683</v>
      </c>
      <c r="S403" s="241" t="s">
        <v>238</v>
      </c>
      <c r="T403" s="242" t="s">
        <v>216</v>
      </c>
      <c r="U403" s="221">
        <v>0</v>
      </c>
      <c r="V403" s="221">
        <f>ROUND(E403*U403,2)</f>
        <v>0</v>
      </c>
      <c r="W403" s="221"/>
      <c r="X403" s="221" t="s">
        <v>684</v>
      </c>
      <c r="Y403" s="221" t="s">
        <v>218</v>
      </c>
      <c r="Z403" s="210"/>
      <c r="AA403" s="210"/>
      <c r="AB403" s="210"/>
      <c r="AC403" s="210"/>
      <c r="AD403" s="210"/>
      <c r="AE403" s="210"/>
      <c r="AF403" s="210"/>
      <c r="AG403" s="210" t="s">
        <v>847</v>
      </c>
      <c r="AH403" s="210"/>
      <c r="AI403" s="210"/>
      <c r="AJ403" s="210"/>
      <c r="AK403" s="210"/>
      <c r="AL403" s="210"/>
      <c r="AM403" s="210"/>
      <c r="AN403" s="210"/>
      <c r="AO403" s="210"/>
      <c r="AP403" s="210"/>
      <c r="AQ403" s="210"/>
      <c r="AR403" s="210"/>
      <c r="AS403" s="210"/>
      <c r="AT403" s="210"/>
      <c r="AU403" s="210"/>
      <c r="AV403" s="210"/>
      <c r="AW403" s="210"/>
      <c r="AX403" s="210"/>
      <c r="AY403" s="210"/>
      <c r="AZ403" s="210"/>
      <c r="BA403" s="210"/>
      <c r="BB403" s="210"/>
      <c r="BC403" s="210"/>
      <c r="BD403" s="210"/>
      <c r="BE403" s="210"/>
      <c r="BF403" s="210"/>
      <c r="BG403" s="210"/>
      <c r="BH403" s="210"/>
    </row>
    <row r="404" spans="1:60" outlineLevel="2" x14ac:dyDescent="0.2">
      <c r="A404" s="217"/>
      <c r="B404" s="218"/>
      <c r="C404" s="248" t="s">
        <v>1302</v>
      </c>
      <c r="D404" s="243"/>
      <c r="E404" s="243"/>
      <c r="F404" s="243"/>
      <c r="G404" s="243"/>
      <c r="H404" s="221"/>
      <c r="I404" s="221"/>
      <c r="J404" s="221"/>
      <c r="K404" s="221"/>
      <c r="L404" s="221"/>
      <c r="M404" s="221"/>
      <c r="N404" s="220"/>
      <c r="O404" s="220"/>
      <c r="P404" s="220"/>
      <c r="Q404" s="220"/>
      <c r="R404" s="221"/>
      <c r="S404" s="221"/>
      <c r="T404" s="221"/>
      <c r="U404" s="221"/>
      <c r="V404" s="221"/>
      <c r="W404" s="221"/>
      <c r="X404" s="221"/>
      <c r="Y404" s="221"/>
      <c r="Z404" s="210"/>
      <c r="AA404" s="210"/>
      <c r="AB404" s="210"/>
      <c r="AC404" s="210"/>
      <c r="AD404" s="210"/>
      <c r="AE404" s="210"/>
      <c r="AF404" s="210"/>
      <c r="AG404" s="210" t="s">
        <v>221</v>
      </c>
      <c r="AH404" s="210"/>
      <c r="AI404" s="210"/>
      <c r="AJ404" s="210"/>
      <c r="AK404" s="210"/>
      <c r="AL404" s="210"/>
      <c r="AM404" s="210"/>
      <c r="AN404" s="210"/>
      <c r="AO404" s="210"/>
      <c r="AP404" s="210"/>
      <c r="AQ404" s="210"/>
      <c r="AR404" s="210"/>
      <c r="AS404" s="210"/>
      <c r="AT404" s="210"/>
      <c r="AU404" s="210"/>
      <c r="AV404" s="210"/>
      <c r="AW404" s="210"/>
      <c r="AX404" s="210"/>
      <c r="AY404" s="210"/>
      <c r="AZ404" s="210"/>
      <c r="BA404" s="210"/>
      <c r="BB404" s="210"/>
      <c r="BC404" s="210"/>
      <c r="BD404" s="210"/>
      <c r="BE404" s="210"/>
      <c r="BF404" s="210"/>
      <c r="BG404" s="210"/>
      <c r="BH404" s="210"/>
    </row>
    <row r="405" spans="1:60" outlineLevel="2" x14ac:dyDescent="0.2">
      <c r="A405" s="217"/>
      <c r="B405" s="218"/>
      <c r="C405" s="249" t="s">
        <v>1303</v>
      </c>
      <c r="D405" s="226"/>
      <c r="E405" s="227">
        <v>0.02</v>
      </c>
      <c r="F405" s="221"/>
      <c r="G405" s="221"/>
      <c r="H405" s="221"/>
      <c r="I405" s="221"/>
      <c r="J405" s="221"/>
      <c r="K405" s="221"/>
      <c r="L405" s="221"/>
      <c r="M405" s="221"/>
      <c r="N405" s="220"/>
      <c r="O405" s="220"/>
      <c r="P405" s="220"/>
      <c r="Q405" s="220"/>
      <c r="R405" s="221"/>
      <c r="S405" s="221"/>
      <c r="T405" s="221"/>
      <c r="U405" s="221"/>
      <c r="V405" s="221"/>
      <c r="W405" s="221"/>
      <c r="X405" s="221"/>
      <c r="Y405" s="221"/>
      <c r="Z405" s="210"/>
      <c r="AA405" s="210"/>
      <c r="AB405" s="210"/>
      <c r="AC405" s="210"/>
      <c r="AD405" s="210"/>
      <c r="AE405" s="210"/>
      <c r="AF405" s="210"/>
      <c r="AG405" s="210" t="s">
        <v>222</v>
      </c>
      <c r="AH405" s="210">
        <v>0</v>
      </c>
      <c r="AI405" s="210"/>
      <c r="AJ405" s="210"/>
      <c r="AK405" s="210"/>
      <c r="AL405" s="210"/>
      <c r="AM405" s="210"/>
      <c r="AN405" s="210"/>
      <c r="AO405" s="210"/>
      <c r="AP405" s="210"/>
      <c r="AQ405" s="210"/>
      <c r="AR405" s="210"/>
      <c r="AS405" s="210"/>
      <c r="AT405" s="210"/>
      <c r="AU405" s="210"/>
      <c r="AV405" s="210"/>
      <c r="AW405" s="210"/>
      <c r="AX405" s="210"/>
      <c r="AY405" s="210"/>
      <c r="AZ405" s="210"/>
      <c r="BA405" s="210"/>
      <c r="BB405" s="210"/>
      <c r="BC405" s="210"/>
      <c r="BD405" s="210"/>
      <c r="BE405" s="210"/>
      <c r="BF405" s="210"/>
      <c r="BG405" s="210"/>
      <c r="BH405" s="210"/>
    </row>
    <row r="406" spans="1:60" outlineLevel="3" x14ac:dyDescent="0.2">
      <c r="A406" s="217"/>
      <c r="B406" s="218"/>
      <c r="C406" s="249" t="s">
        <v>1304</v>
      </c>
      <c r="D406" s="226"/>
      <c r="E406" s="227">
        <v>0.03</v>
      </c>
      <c r="F406" s="221"/>
      <c r="G406" s="221"/>
      <c r="H406" s="221"/>
      <c r="I406" s="221"/>
      <c r="J406" s="221"/>
      <c r="K406" s="221"/>
      <c r="L406" s="221"/>
      <c r="M406" s="221"/>
      <c r="N406" s="220"/>
      <c r="O406" s="220"/>
      <c r="P406" s="220"/>
      <c r="Q406" s="220"/>
      <c r="R406" s="221"/>
      <c r="S406" s="221"/>
      <c r="T406" s="221"/>
      <c r="U406" s="221"/>
      <c r="V406" s="221"/>
      <c r="W406" s="221"/>
      <c r="X406" s="221"/>
      <c r="Y406" s="221"/>
      <c r="Z406" s="210"/>
      <c r="AA406" s="210"/>
      <c r="AB406" s="210"/>
      <c r="AC406" s="210"/>
      <c r="AD406" s="210"/>
      <c r="AE406" s="210"/>
      <c r="AF406" s="210"/>
      <c r="AG406" s="210" t="s">
        <v>222</v>
      </c>
      <c r="AH406" s="210">
        <v>0</v>
      </c>
      <c r="AI406" s="210"/>
      <c r="AJ406" s="210"/>
      <c r="AK406" s="210"/>
      <c r="AL406" s="210"/>
      <c r="AM406" s="210"/>
      <c r="AN406" s="210"/>
      <c r="AO406" s="210"/>
      <c r="AP406" s="210"/>
      <c r="AQ406" s="210"/>
      <c r="AR406" s="210"/>
      <c r="AS406" s="210"/>
      <c r="AT406" s="210"/>
      <c r="AU406" s="210"/>
      <c r="AV406" s="210"/>
      <c r="AW406" s="210"/>
      <c r="AX406" s="210"/>
      <c r="AY406" s="210"/>
      <c r="AZ406" s="210"/>
      <c r="BA406" s="210"/>
      <c r="BB406" s="210"/>
      <c r="BC406" s="210"/>
      <c r="BD406" s="210"/>
      <c r="BE406" s="210"/>
      <c r="BF406" s="210"/>
      <c r="BG406" s="210"/>
      <c r="BH406" s="210"/>
    </row>
    <row r="407" spans="1:60" outlineLevel="1" x14ac:dyDescent="0.2">
      <c r="A407" s="236">
        <v>140</v>
      </c>
      <c r="B407" s="237" t="s">
        <v>1305</v>
      </c>
      <c r="C407" s="247" t="s">
        <v>1306</v>
      </c>
      <c r="D407" s="238" t="s">
        <v>380</v>
      </c>
      <c r="E407" s="239">
        <v>0.22370000000000001</v>
      </c>
      <c r="F407" s="240"/>
      <c r="G407" s="241">
        <f>ROUND(E407*F407,2)</f>
        <v>0</v>
      </c>
      <c r="H407" s="240"/>
      <c r="I407" s="241">
        <f>ROUND(E407*H407,2)</f>
        <v>0</v>
      </c>
      <c r="J407" s="240"/>
      <c r="K407" s="241">
        <f>ROUND(E407*J407,2)</f>
        <v>0</v>
      </c>
      <c r="L407" s="241">
        <v>21</v>
      </c>
      <c r="M407" s="241">
        <f>G407*(1+L407/100)</f>
        <v>0</v>
      </c>
      <c r="N407" s="239">
        <v>1</v>
      </c>
      <c r="O407" s="239">
        <f>ROUND(E407*N407,2)</f>
        <v>0.22</v>
      </c>
      <c r="P407" s="239">
        <v>0</v>
      </c>
      <c r="Q407" s="239">
        <f>ROUND(E407*P407,2)</f>
        <v>0</v>
      </c>
      <c r="R407" s="241" t="s">
        <v>683</v>
      </c>
      <c r="S407" s="241" t="s">
        <v>238</v>
      </c>
      <c r="T407" s="242" t="s">
        <v>216</v>
      </c>
      <c r="U407" s="221">
        <v>0</v>
      </c>
      <c r="V407" s="221">
        <f>ROUND(E407*U407,2)</f>
        <v>0</v>
      </c>
      <c r="W407" s="221"/>
      <c r="X407" s="221" t="s">
        <v>684</v>
      </c>
      <c r="Y407" s="221" t="s">
        <v>218</v>
      </c>
      <c r="Z407" s="210"/>
      <c r="AA407" s="210"/>
      <c r="AB407" s="210"/>
      <c r="AC407" s="210"/>
      <c r="AD407" s="210"/>
      <c r="AE407" s="210"/>
      <c r="AF407" s="210"/>
      <c r="AG407" s="210" t="s">
        <v>847</v>
      </c>
      <c r="AH407" s="210"/>
      <c r="AI407" s="210"/>
      <c r="AJ407" s="210"/>
      <c r="AK407" s="210"/>
      <c r="AL407" s="210"/>
      <c r="AM407" s="210"/>
      <c r="AN407" s="210"/>
      <c r="AO407" s="210"/>
      <c r="AP407" s="210"/>
      <c r="AQ407" s="210"/>
      <c r="AR407" s="210"/>
      <c r="AS407" s="210"/>
      <c r="AT407" s="210"/>
      <c r="AU407" s="210"/>
      <c r="AV407" s="210"/>
      <c r="AW407" s="210"/>
      <c r="AX407" s="210"/>
      <c r="AY407" s="210"/>
      <c r="AZ407" s="210"/>
      <c r="BA407" s="210"/>
      <c r="BB407" s="210"/>
      <c r="BC407" s="210"/>
      <c r="BD407" s="210"/>
      <c r="BE407" s="210"/>
      <c r="BF407" s="210"/>
      <c r="BG407" s="210"/>
      <c r="BH407" s="210"/>
    </row>
    <row r="408" spans="1:60" outlineLevel="2" x14ac:dyDescent="0.2">
      <c r="A408" s="217"/>
      <c r="B408" s="218"/>
      <c r="C408" s="248" t="s">
        <v>1307</v>
      </c>
      <c r="D408" s="243"/>
      <c r="E408" s="243"/>
      <c r="F408" s="243"/>
      <c r="G408" s="243"/>
      <c r="H408" s="221"/>
      <c r="I408" s="221"/>
      <c r="J408" s="221"/>
      <c r="K408" s="221"/>
      <c r="L408" s="221"/>
      <c r="M408" s="221"/>
      <c r="N408" s="220"/>
      <c r="O408" s="220"/>
      <c r="P408" s="220"/>
      <c r="Q408" s="220"/>
      <c r="R408" s="221"/>
      <c r="S408" s="221"/>
      <c r="T408" s="221"/>
      <c r="U408" s="221"/>
      <c r="V408" s="221"/>
      <c r="W408" s="221"/>
      <c r="X408" s="221"/>
      <c r="Y408" s="221"/>
      <c r="Z408" s="210"/>
      <c r="AA408" s="210"/>
      <c r="AB408" s="210"/>
      <c r="AC408" s="210"/>
      <c r="AD408" s="210"/>
      <c r="AE408" s="210"/>
      <c r="AF408" s="210"/>
      <c r="AG408" s="210" t="s">
        <v>221</v>
      </c>
      <c r="AH408" s="210"/>
      <c r="AI408" s="210"/>
      <c r="AJ408" s="210"/>
      <c r="AK408" s="210"/>
      <c r="AL408" s="210"/>
      <c r="AM408" s="210"/>
      <c r="AN408" s="210"/>
      <c r="AO408" s="210"/>
      <c r="AP408" s="210"/>
      <c r="AQ408" s="210"/>
      <c r="AR408" s="210"/>
      <c r="AS408" s="210"/>
      <c r="AT408" s="210"/>
      <c r="AU408" s="210"/>
      <c r="AV408" s="210"/>
      <c r="AW408" s="210"/>
      <c r="AX408" s="210"/>
      <c r="AY408" s="210"/>
      <c r="AZ408" s="210"/>
      <c r="BA408" s="210"/>
      <c r="BB408" s="210"/>
      <c r="BC408" s="210"/>
      <c r="BD408" s="210"/>
      <c r="BE408" s="210"/>
      <c r="BF408" s="210"/>
      <c r="BG408" s="210"/>
      <c r="BH408" s="210"/>
    </row>
    <row r="409" spans="1:60" outlineLevel="2" x14ac:dyDescent="0.2">
      <c r="A409" s="217"/>
      <c r="B409" s="218"/>
      <c r="C409" s="249" t="s">
        <v>1308</v>
      </c>
      <c r="D409" s="226"/>
      <c r="E409" s="227">
        <v>0.09</v>
      </c>
      <c r="F409" s="221"/>
      <c r="G409" s="221"/>
      <c r="H409" s="221"/>
      <c r="I409" s="221"/>
      <c r="J409" s="221"/>
      <c r="K409" s="221"/>
      <c r="L409" s="221"/>
      <c r="M409" s="221"/>
      <c r="N409" s="220"/>
      <c r="O409" s="220"/>
      <c r="P409" s="220"/>
      <c r="Q409" s="220"/>
      <c r="R409" s="221"/>
      <c r="S409" s="221"/>
      <c r="T409" s="221"/>
      <c r="U409" s="221"/>
      <c r="V409" s="221"/>
      <c r="W409" s="221"/>
      <c r="X409" s="221"/>
      <c r="Y409" s="221"/>
      <c r="Z409" s="210"/>
      <c r="AA409" s="210"/>
      <c r="AB409" s="210"/>
      <c r="AC409" s="210"/>
      <c r="AD409" s="210"/>
      <c r="AE409" s="210"/>
      <c r="AF409" s="210"/>
      <c r="AG409" s="210" t="s">
        <v>222</v>
      </c>
      <c r="AH409" s="210">
        <v>0</v>
      </c>
      <c r="AI409" s="210"/>
      <c r="AJ409" s="210"/>
      <c r="AK409" s="210"/>
      <c r="AL409" s="210"/>
      <c r="AM409" s="210"/>
      <c r="AN409" s="210"/>
      <c r="AO409" s="210"/>
      <c r="AP409" s="210"/>
      <c r="AQ409" s="210"/>
      <c r="AR409" s="210"/>
      <c r="AS409" s="210"/>
      <c r="AT409" s="210"/>
      <c r="AU409" s="210"/>
      <c r="AV409" s="210"/>
      <c r="AW409" s="210"/>
      <c r="AX409" s="210"/>
      <c r="AY409" s="210"/>
      <c r="AZ409" s="210"/>
      <c r="BA409" s="210"/>
      <c r="BB409" s="210"/>
      <c r="BC409" s="210"/>
      <c r="BD409" s="210"/>
      <c r="BE409" s="210"/>
      <c r="BF409" s="210"/>
      <c r="BG409" s="210"/>
      <c r="BH409" s="210"/>
    </row>
    <row r="410" spans="1:60" outlineLevel="3" x14ac:dyDescent="0.2">
      <c r="A410" s="217"/>
      <c r="B410" s="218"/>
      <c r="C410" s="249" t="s">
        <v>1309</v>
      </c>
      <c r="D410" s="226"/>
      <c r="E410" s="227">
        <v>0.14000000000000001</v>
      </c>
      <c r="F410" s="221"/>
      <c r="G410" s="221"/>
      <c r="H410" s="221"/>
      <c r="I410" s="221"/>
      <c r="J410" s="221"/>
      <c r="K410" s="221"/>
      <c r="L410" s="221"/>
      <c r="M410" s="221"/>
      <c r="N410" s="220"/>
      <c r="O410" s="220"/>
      <c r="P410" s="220"/>
      <c r="Q410" s="220"/>
      <c r="R410" s="221"/>
      <c r="S410" s="221"/>
      <c r="T410" s="221"/>
      <c r="U410" s="221"/>
      <c r="V410" s="221"/>
      <c r="W410" s="221"/>
      <c r="X410" s="221"/>
      <c r="Y410" s="221"/>
      <c r="Z410" s="210"/>
      <c r="AA410" s="210"/>
      <c r="AB410" s="210"/>
      <c r="AC410" s="210"/>
      <c r="AD410" s="210"/>
      <c r="AE410" s="210"/>
      <c r="AF410" s="210"/>
      <c r="AG410" s="210" t="s">
        <v>222</v>
      </c>
      <c r="AH410" s="210">
        <v>0</v>
      </c>
      <c r="AI410" s="210"/>
      <c r="AJ410" s="210"/>
      <c r="AK410" s="210"/>
      <c r="AL410" s="210"/>
      <c r="AM410" s="210"/>
      <c r="AN410" s="210"/>
      <c r="AO410" s="210"/>
      <c r="AP410" s="210"/>
      <c r="AQ410" s="210"/>
      <c r="AR410" s="210"/>
      <c r="AS410" s="210"/>
      <c r="AT410" s="210"/>
      <c r="AU410" s="210"/>
      <c r="AV410" s="210"/>
      <c r="AW410" s="210"/>
      <c r="AX410" s="210"/>
      <c r="AY410" s="210"/>
      <c r="AZ410" s="210"/>
      <c r="BA410" s="210"/>
      <c r="BB410" s="210"/>
      <c r="BC410" s="210"/>
      <c r="BD410" s="210"/>
      <c r="BE410" s="210"/>
      <c r="BF410" s="210"/>
      <c r="BG410" s="210"/>
      <c r="BH410" s="210"/>
    </row>
    <row r="411" spans="1:60" outlineLevel="1" x14ac:dyDescent="0.2">
      <c r="A411" s="236">
        <v>141</v>
      </c>
      <c r="B411" s="237" t="s">
        <v>1310</v>
      </c>
      <c r="C411" s="247" t="s">
        <v>1311</v>
      </c>
      <c r="D411" s="238" t="s">
        <v>380</v>
      </c>
      <c r="E411" s="239">
        <v>1.29E-2</v>
      </c>
      <c r="F411" s="240"/>
      <c r="G411" s="241">
        <f>ROUND(E411*F411,2)</f>
        <v>0</v>
      </c>
      <c r="H411" s="240"/>
      <c r="I411" s="241">
        <f>ROUND(E411*H411,2)</f>
        <v>0</v>
      </c>
      <c r="J411" s="240"/>
      <c r="K411" s="241">
        <f>ROUND(E411*J411,2)</f>
        <v>0</v>
      </c>
      <c r="L411" s="241">
        <v>21</v>
      </c>
      <c r="M411" s="241">
        <f>G411*(1+L411/100)</f>
        <v>0</v>
      </c>
      <c r="N411" s="239">
        <v>1</v>
      </c>
      <c r="O411" s="239">
        <f>ROUND(E411*N411,2)</f>
        <v>0.01</v>
      </c>
      <c r="P411" s="239">
        <v>0</v>
      </c>
      <c r="Q411" s="239">
        <f>ROUND(E411*P411,2)</f>
        <v>0</v>
      </c>
      <c r="R411" s="241" t="s">
        <v>683</v>
      </c>
      <c r="S411" s="241" t="s">
        <v>238</v>
      </c>
      <c r="T411" s="242" t="s">
        <v>216</v>
      </c>
      <c r="U411" s="221">
        <v>0</v>
      </c>
      <c r="V411" s="221">
        <f>ROUND(E411*U411,2)</f>
        <v>0</v>
      </c>
      <c r="W411" s="221"/>
      <c r="X411" s="221" t="s">
        <v>684</v>
      </c>
      <c r="Y411" s="221" t="s">
        <v>218</v>
      </c>
      <c r="Z411" s="210"/>
      <c r="AA411" s="210"/>
      <c r="AB411" s="210"/>
      <c r="AC411" s="210"/>
      <c r="AD411" s="210"/>
      <c r="AE411" s="210"/>
      <c r="AF411" s="210"/>
      <c r="AG411" s="210" t="s">
        <v>847</v>
      </c>
      <c r="AH411" s="210"/>
      <c r="AI411" s="210"/>
      <c r="AJ411" s="210"/>
      <c r="AK411" s="210"/>
      <c r="AL411" s="210"/>
      <c r="AM411" s="210"/>
      <c r="AN411" s="210"/>
      <c r="AO411" s="210"/>
      <c r="AP411" s="210"/>
      <c r="AQ411" s="210"/>
      <c r="AR411" s="210"/>
      <c r="AS411" s="210"/>
      <c r="AT411" s="210"/>
      <c r="AU411" s="210"/>
      <c r="AV411" s="210"/>
      <c r="AW411" s="210"/>
      <c r="AX411" s="210"/>
      <c r="AY411" s="210"/>
      <c r="AZ411" s="210"/>
      <c r="BA411" s="210"/>
      <c r="BB411" s="210"/>
      <c r="BC411" s="210"/>
      <c r="BD411" s="210"/>
      <c r="BE411" s="210"/>
      <c r="BF411" s="210"/>
      <c r="BG411" s="210"/>
      <c r="BH411" s="210"/>
    </row>
    <row r="412" spans="1:60" outlineLevel="2" x14ac:dyDescent="0.2">
      <c r="A412" s="217"/>
      <c r="B412" s="218"/>
      <c r="C412" s="248" t="s">
        <v>1312</v>
      </c>
      <c r="D412" s="243"/>
      <c r="E412" s="243"/>
      <c r="F412" s="243"/>
      <c r="G412" s="243"/>
      <c r="H412" s="221"/>
      <c r="I412" s="221"/>
      <c r="J412" s="221"/>
      <c r="K412" s="221"/>
      <c r="L412" s="221"/>
      <c r="M412" s="221"/>
      <c r="N412" s="220"/>
      <c r="O412" s="220"/>
      <c r="P412" s="220"/>
      <c r="Q412" s="220"/>
      <c r="R412" s="221"/>
      <c r="S412" s="221"/>
      <c r="T412" s="221"/>
      <c r="U412" s="221"/>
      <c r="V412" s="221"/>
      <c r="W412" s="221"/>
      <c r="X412" s="221"/>
      <c r="Y412" s="221"/>
      <c r="Z412" s="210"/>
      <c r="AA412" s="210"/>
      <c r="AB412" s="210"/>
      <c r="AC412" s="210"/>
      <c r="AD412" s="210"/>
      <c r="AE412" s="210"/>
      <c r="AF412" s="210"/>
      <c r="AG412" s="210" t="s">
        <v>221</v>
      </c>
      <c r="AH412" s="210"/>
      <c r="AI412" s="210"/>
      <c r="AJ412" s="210"/>
      <c r="AK412" s="210"/>
      <c r="AL412" s="210"/>
      <c r="AM412" s="210"/>
      <c r="AN412" s="210"/>
      <c r="AO412" s="210"/>
      <c r="AP412" s="210"/>
      <c r="AQ412" s="210"/>
      <c r="AR412" s="210"/>
      <c r="AS412" s="210"/>
      <c r="AT412" s="210"/>
      <c r="AU412" s="210"/>
      <c r="AV412" s="210"/>
      <c r="AW412" s="210"/>
      <c r="AX412" s="210"/>
      <c r="AY412" s="210"/>
      <c r="AZ412" s="210"/>
      <c r="BA412" s="210"/>
      <c r="BB412" s="210"/>
      <c r="BC412" s="210"/>
      <c r="BD412" s="210"/>
      <c r="BE412" s="210"/>
      <c r="BF412" s="210"/>
      <c r="BG412" s="210"/>
      <c r="BH412" s="210"/>
    </row>
    <row r="413" spans="1:60" outlineLevel="2" x14ac:dyDescent="0.2">
      <c r="A413" s="217"/>
      <c r="B413" s="218"/>
      <c r="C413" s="249" t="s">
        <v>1313</v>
      </c>
      <c r="D413" s="226"/>
      <c r="E413" s="227">
        <v>0.01</v>
      </c>
      <c r="F413" s="221"/>
      <c r="G413" s="221"/>
      <c r="H413" s="221"/>
      <c r="I413" s="221"/>
      <c r="J413" s="221"/>
      <c r="K413" s="221"/>
      <c r="L413" s="221"/>
      <c r="M413" s="221"/>
      <c r="N413" s="220"/>
      <c r="O413" s="220"/>
      <c r="P413" s="220"/>
      <c r="Q413" s="220"/>
      <c r="R413" s="221"/>
      <c r="S413" s="221"/>
      <c r="T413" s="221"/>
      <c r="U413" s="221"/>
      <c r="V413" s="221"/>
      <c r="W413" s="221"/>
      <c r="X413" s="221"/>
      <c r="Y413" s="221"/>
      <c r="Z413" s="210"/>
      <c r="AA413" s="210"/>
      <c r="AB413" s="210"/>
      <c r="AC413" s="210"/>
      <c r="AD413" s="210"/>
      <c r="AE413" s="210"/>
      <c r="AF413" s="210"/>
      <c r="AG413" s="210" t="s">
        <v>222</v>
      </c>
      <c r="AH413" s="210">
        <v>0</v>
      </c>
      <c r="AI413" s="210"/>
      <c r="AJ413" s="210"/>
      <c r="AK413" s="210"/>
      <c r="AL413" s="210"/>
      <c r="AM413" s="210"/>
      <c r="AN413" s="210"/>
      <c r="AO413" s="210"/>
      <c r="AP413" s="210"/>
      <c r="AQ413" s="210"/>
      <c r="AR413" s="210"/>
      <c r="AS413" s="210"/>
      <c r="AT413" s="210"/>
      <c r="AU413" s="210"/>
      <c r="AV413" s="210"/>
      <c r="AW413" s="210"/>
      <c r="AX413" s="210"/>
      <c r="AY413" s="210"/>
      <c r="AZ413" s="210"/>
      <c r="BA413" s="210"/>
      <c r="BB413" s="210"/>
      <c r="BC413" s="210"/>
      <c r="BD413" s="210"/>
      <c r="BE413" s="210"/>
      <c r="BF413" s="210"/>
      <c r="BG413" s="210"/>
      <c r="BH413" s="210"/>
    </row>
    <row r="414" spans="1:60" outlineLevel="1" x14ac:dyDescent="0.2">
      <c r="A414" s="236">
        <v>142</v>
      </c>
      <c r="B414" s="237" t="s">
        <v>1314</v>
      </c>
      <c r="C414" s="247" t="s">
        <v>1315</v>
      </c>
      <c r="D414" s="238" t="s">
        <v>325</v>
      </c>
      <c r="E414" s="239">
        <v>24</v>
      </c>
      <c r="F414" s="240"/>
      <c r="G414" s="241">
        <f>ROUND(E414*F414,2)</f>
        <v>0</v>
      </c>
      <c r="H414" s="240"/>
      <c r="I414" s="241">
        <f>ROUND(E414*H414,2)</f>
        <v>0</v>
      </c>
      <c r="J414" s="240"/>
      <c r="K414" s="241">
        <f>ROUND(E414*J414,2)</f>
        <v>0</v>
      </c>
      <c r="L414" s="241">
        <v>21</v>
      </c>
      <c r="M414" s="241">
        <f>G414*(1+L414/100)</f>
        <v>0</v>
      </c>
      <c r="N414" s="239">
        <v>0</v>
      </c>
      <c r="O414" s="239">
        <f>ROUND(E414*N414,2)</f>
        <v>0</v>
      </c>
      <c r="P414" s="239">
        <v>0</v>
      </c>
      <c r="Q414" s="239">
        <f>ROUND(E414*P414,2)</f>
        <v>0</v>
      </c>
      <c r="R414" s="241" t="s">
        <v>683</v>
      </c>
      <c r="S414" s="241" t="s">
        <v>238</v>
      </c>
      <c r="T414" s="242" t="s">
        <v>216</v>
      </c>
      <c r="U414" s="221">
        <v>0</v>
      </c>
      <c r="V414" s="221">
        <f>ROUND(E414*U414,2)</f>
        <v>0</v>
      </c>
      <c r="W414" s="221"/>
      <c r="X414" s="221" t="s">
        <v>684</v>
      </c>
      <c r="Y414" s="221" t="s">
        <v>218</v>
      </c>
      <c r="Z414" s="210"/>
      <c r="AA414" s="210"/>
      <c r="AB414" s="210"/>
      <c r="AC414" s="210"/>
      <c r="AD414" s="210"/>
      <c r="AE414" s="210"/>
      <c r="AF414" s="210"/>
      <c r="AG414" s="210" t="s">
        <v>847</v>
      </c>
      <c r="AH414" s="210"/>
      <c r="AI414" s="210"/>
      <c r="AJ414" s="210"/>
      <c r="AK414" s="210"/>
      <c r="AL414" s="210"/>
      <c r="AM414" s="210"/>
      <c r="AN414" s="210"/>
      <c r="AO414" s="210"/>
      <c r="AP414" s="210"/>
      <c r="AQ414" s="210"/>
      <c r="AR414" s="210"/>
      <c r="AS414" s="210"/>
      <c r="AT414" s="210"/>
      <c r="AU414" s="210"/>
      <c r="AV414" s="210"/>
      <c r="AW414" s="210"/>
      <c r="AX414" s="210"/>
      <c r="AY414" s="210"/>
      <c r="AZ414" s="210"/>
      <c r="BA414" s="210"/>
      <c r="BB414" s="210"/>
      <c r="BC414" s="210"/>
      <c r="BD414" s="210"/>
      <c r="BE414" s="210"/>
      <c r="BF414" s="210"/>
      <c r="BG414" s="210"/>
      <c r="BH414" s="210"/>
    </row>
    <row r="415" spans="1:60" outlineLevel="2" x14ac:dyDescent="0.2">
      <c r="A415" s="217"/>
      <c r="B415" s="218"/>
      <c r="C415" s="249" t="s">
        <v>1316</v>
      </c>
      <c r="D415" s="226"/>
      <c r="E415" s="227">
        <v>24</v>
      </c>
      <c r="F415" s="221"/>
      <c r="G415" s="221"/>
      <c r="H415" s="221"/>
      <c r="I415" s="221"/>
      <c r="J415" s="221"/>
      <c r="K415" s="221"/>
      <c r="L415" s="221"/>
      <c r="M415" s="221"/>
      <c r="N415" s="220"/>
      <c r="O415" s="220"/>
      <c r="P415" s="220"/>
      <c r="Q415" s="220"/>
      <c r="R415" s="221"/>
      <c r="S415" s="221"/>
      <c r="T415" s="221"/>
      <c r="U415" s="221"/>
      <c r="V415" s="221"/>
      <c r="W415" s="221"/>
      <c r="X415" s="221"/>
      <c r="Y415" s="221"/>
      <c r="Z415" s="210"/>
      <c r="AA415" s="210"/>
      <c r="AB415" s="210"/>
      <c r="AC415" s="210"/>
      <c r="AD415" s="210"/>
      <c r="AE415" s="210"/>
      <c r="AF415" s="210"/>
      <c r="AG415" s="210" t="s">
        <v>222</v>
      </c>
      <c r="AH415" s="210">
        <v>0</v>
      </c>
      <c r="AI415" s="210"/>
      <c r="AJ415" s="210"/>
      <c r="AK415" s="210"/>
      <c r="AL415" s="210"/>
      <c r="AM415" s="210"/>
      <c r="AN415" s="210"/>
      <c r="AO415" s="210"/>
      <c r="AP415" s="210"/>
      <c r="AQ415" s="210"/>
      <c r="AR415" s="210"/>
      <c r="AS415" s="210"/>
      <c r="AT415" s="210"/>
      <c r="AU415" s="210"/>
      <c r="AV415" s="210"/>
      <c r="AW415" s="210"/>
      <c r="AX415" s="210"/>
      <c r="AY415" s="210"/>
      <c r="AZ415" s="210"/>
      <c r="BA415" s="210"/>
      <c r="BB415" s="210"/>
      <c r="BC415" s="210"/>
      <c r="BD415" s="210"/>
      <c r="BE415" s="210"/>
      <c r="BF415" s="210"/>
      <c r="BG415" s="210"/>
      <c r="BH415" s="210"/>
    </row>
    <row r="416" spans="1:60" outlineLevel="1" x14ac:dyDescent="0.2">
      <c r="A416" s="236">
        <v>143</v>
      </c>
      <c r="B416" s="237" t="s">
        <v>1317</v>
      </c>
      <c r="C416" s="247" t="s">
        <v>1318</v>
      </c>
      <c r="D416" s="238" t="s">
        <v>325</v>
      </c>
      <c r="E416" s="239">
        <v>3</v>
      </c>
      <c r="F416" s="240"/>
      <c r="G416" s="241">
        <f>ROUND(E416*F416,2)</f>
        <v>0</v>
      </c>
      <c r="H416" s="240"/>
      <c r="I416" s="241">
        <f>ROUND(E416*H416,2)</f>
        <v>0</v>
      </c>
      <c r="J416" s="240"/>
      <c r="K416" s="241">
        <f>ROUND(E416*J416,2)</f>
        <v>0</v>
      </c>
      <c r="L416" s="241">
        <v>21</v>
      </c>
      <c r="M416" s="241">
        <f>G416*(1+L416/100)</f>
        <v>0</v>
      </c>
      <c r="N416" s="239">
        <v>2.3300000000000001E-2</v>
      </c>
      <c r="O416" s="239">
        <f>ROUND(E416*N416,2)</f>
        <v>7.0000000000000007E-2</v>
      </c>
      <c r="P416" s="239">
        <v>0</v>
      </c>
      <c r="Q416" s="239">
        <f>ROUND(E416*P416,2)</f>
        <v>0</v>
      </c>
      <c r="R416" s="241" t="s">
        <v>683</v>
      </c>
      <c r="S416" s="241" t="s">
        <v>238</v>
      </c>
      <c r="T416" s="242" t="s">
        <v>216</v>
      </c>
      <c r="U416" s="221">
        <v>0</v>
      </c>
      <c r="V416" s="221">
        <f>ROUND(E416*U416,2)</f>
        <v>0</v>
      </c>
      <c r="W416" s="221"/>
      <c r="X416" s="221" t="s">
        <v>684</v>
      </c>
      <c r="Y416" s="221" t="s">
        <v>218</v>
      </c>
      <c r="Z416" s="210"/>
      <c r="AA416" s="210"/>
      <c r="AB416" s="210"/>
      <c r="AC416" s="210"/>
      <c r="AD416" s="210"/>
      <c r="AE416" s="210"/>
      <c r="AF416" s="210"/>
      <c r="AG416" s="210" t="s">
        <v>847</v>
      </c>
      <c r="AH416" s="210"/>
      <c r="AI416" s="210"/>
      <c r="AJ416" s="210"/>
      <c r="AK416" s="210"/>
      <c r="AL416" s="210"/>
      <c r="AM416" s="210"/>
      <c r="AN416" s="210"/>
      <c r="AO416" s="210"/>
      <c r="AP416" s="210"/>
      <c r="AQ416" s="210"/>
      <c r="AR416" s="210"/>
      <c r="AS416" s="210"/>
      <c r="AT416" s="210"/>
      <c r="AU416" s="210"/>
      <c r="AV416" s="210"/>
      <c r="AW416" s="210"/>
      <c r="AX416" s="210"/>
      <c r="AY416" s="210"/>
      <c r="AZ416" s="210"/>
      <c r="BA416" s="210"/>
      <c r="BB416" s="210"/>
      <c r="BC416" s="210"/>
      <c r="BD416" s="210"/>
      <c r="BE416" s="210"/>
      <c r="BF416" s="210"/>
      <c r="BG416" s="210"/>
      <c r="BH416" s="210"/>
    </row>
    <row r="417" spans="1:60" outlineLevel="2" x14ac:dyDescent="0.2">
      <c r="A417" s="217"/>
      <c r="B417" s="218"/>
      <c r="C417" s="249" t="s">
        <v>101</v>
      </c>
      <c r="D417" s="226"/>
      <c r="E417" s="227">
        <v>3</v>
      </c>
      <c r="F417" s="221"/>
      <c r="G417" s="221"/>
      <c r="H417" s="221"/>
      <c r="I417" s="221"/>
      <c r="J417" s="221"/>
      <c r="K417" s="221"/>
      <c r="L417" s="221"/>
      <c r="M417" s="221"/>
      <c r="N417" s="220"/>
      <c r="O417" s="220"/>
      <c r="P417" s="220"/>
      <c r="Q417" s="220"/>
      <c r="R417" s="221"/>
      <c r="S417" s="221"/>
      <c r="T417" s="221"/>
      <c r="U417" s="221"/>
      <c r="V417" s="221"/>
      <c r="W417" s="221"/>
      <c r="X417" s="221"/>
      <c r="Y417" s="221"/>
      <c r="Z417" s="210"/>
      <c r="AA417" s="210"/>
      <c r="AB417" s="210"/>
      <c r="AC417" s="210"/>
      <c r="AD417" s="210"/>
      <c r="AE417" s="210"/>
      <c r="AF417" s="210"/>
      <c r="AG417" s="210" t="s">
        <v>222</v>
      </c>
      <c r="AH417" s="210">
        <v>0</v>
      </c>
      <c r="AI417" s="210"/>
      <c r="AJ417" s="210"/>
      <c r="AK417" s="210"/>
      <c r="AL417" s="210"/>
      <c r="AM417" s="210"/>
      <c r="AN417" s="210"/>
      <c r="AO417" s="210"/>
      <c r="AP417" s="210"/>
      <c r="AQ417" s="210"/>
      <c r="AR417" s="210"/>
      <c r="AS417" s="210"/>
      <c r="AT417" s="210"/>
      <c r="AU417" s="210"/>
      <c r="AV417" s="210"/>
      <c r="AW417" s="210"/>
      <c r="AX417" s="210"/>
      <c r="AY417" s="210"/>
      <c r="AZ417" s="210"/>
      <c r="BA417" s="210"/>
      <c r="BB417" s="210"/>
      <c r="BC417" s="210"/>
      <c r="BD417" s="210"/>
      <c r="BE417" s="210"/>
      <c r="BF417" s="210"/>
      <c r="BG417" s="210"/>
      <c r="BH417" s="210"/>
    </row>
    <row r="418" spans="1:60" outlineLevel="1" x14ac:dyDescent="0.2">
      <c r="A418" s="236">
        <v>144</v>
      </c>
      <c r="B418" s="237" t="s">
        <v>1319</v>
      </c>
      <c r="C418" s="247" t="s">
        <v>1320</v>
      </c>
      <c r="D418" s="238" t="s">
        <v>325</v>
      </c>
      <c r="E418" s="239">
        <v>9</v>
      </c>
      <c r="F418" s="240"/>
      <c r="G418" s="241">
        <f>ROUND(E418*F418,2)</f>
        <v>0</v>
      </c>
      <c r="H418" s="240"/>
      <c r="I418" s="241">
        <f>ROUND(E418*H418,2)</f>
        <v>0</v>
      </c>
      <c r="J418" s="240"/>
      <c r="K418" s="241">
        <f>ROUND(E418*J418,2)</f>
        <v>0</v>
      </c>
      <c r="L418" s="241">
        <v>21</v>
      </c>
      <c r="M418" s="241">
        <f>G418*(1+L418/100)</f>
        <v>0</v>
      </c>
      <c r="N418" s="239">
        <v>6.4000000000000003E-3</v>
      </c>
      <c r="O418" s="239">
        <f>ROUND(E418*N418,2)</f>
        <v>0.06</v>
      </c>
      <c r="P418" s="239">
        <v>0</v>
      </c>
      <c r="Q418" s="239">
        <f>ROUND(E418*P418,2)</f>
        <v>0</v>
      </c>
      <c r="R418" s="241" t="s">
        <v>683</v>
      </c>
      <c r="S418" s="241" t="s">
        <v>238</v>
      </c>
      <c r="T418" s="242" t="s">
        <v>216</v>
      </c>
      <c r="U418" s="221">
        <v>0</v>
      </c>
      <c r="V418" s="221">
        <f>ROUND(E418*U418,2)</f>
        <v>0</v>
      </c>
      <c r="W418" s="221"/>
      <c r="X418" s="221" t="s">
        <v>684</v>
      </c>
      <c r="Y418" s="221" t="s">
        <v>218</v>
      </c>
      <c r="Z418" s="210"/>
      <c r="AA418" s="210"/>
      <c r="AB418" s="210"/>
      <c r="AC418" s="210"/>
      <c r="AD418" s="210"/>
      <c r="AE418" s="210"/>
      <c r="AF418" s="210"/>
      <c r="AG418" s="210" t="s">
        <v>847</v>
      </c>
      <c r="AH418" s="210"/>
      <c r="AI418" s="210"/>
      <c r="AJ418" s="210"/>
      <c r="AK418" s="210"/>
      <c r="AL418" s="210"/>
      <c r="AM418" s="210"/>
      <c r="AN418" s="210"/>
      <c r="AO418" s="210"/>
      <c r="AP418" s="210"/>
      <c r="AQ418" s="210"/>
      <c r="AR418" s="210"/>
      <c r="AS418" s="210"/>
      <c r="AT418" s="210"/>
      <c r="AU418" s="210"/>
      <c r="AV418" s="210"/>
      <c r="AW418" s="210"/>
      <c r="AX418" s="210"/>
      <c r="AY418" s="210"/>
      <c r="AZ418" s="210"/>
      <c r="BA418" s="210"/>
      <c r="BB418" s="210"/>
      <c r="BC418" s="210"/>
      <c r="BD418" s="210"/>
      <c r="BE418" s="210"/>
      <c r="BF418" s="210"/>
      <c r="BG418" s="210"/>
      <c r="BH418" s="210"/>
    </row>
    <row r="419" spans="1:60" outlineLevel="2" x14ac:dyDescent="0.2">
      <c r="A419" s="217"/>
      <c r="B419" s="218"/>
      <c r="C419" s="249" t="s">
        <v>1321</v>
      </c>
      <c r="D419" s="226"/>
      <c r="E419" s="227">
        <v>4</v>
      </c>
      <c r="F419" s="221"/>
      <c r="G419" s="221"/>
      <c r="H419" s="221"/>
      <c r="I419" s="221"/>
      <c r="J419" s="221"/>
      <c r="K419" s="221"/>
      <c r="L419" s="221"/>
      <c r="M419" s="221"/>
      <c r="N419" s="220"/>
      <c r="O419" s="220"/>
      <c r="P419" s="220"/>
      <c r="Q419" s="220"/>
      <c r="R419" s="221"/>
      <c r="S419" s="221"/>
      <c r="T419" s="221"/>
      <c r="U419" s="221"/>
      <c r="V419" s="221"/>
      <c r="W419" s="221"/>
      <c r="X419" s="221"/>
      <c r="Y419" s="221"/>
      <c r="Z419" s="210"/>
      <c r="AA419" s="210"/>
      <c r="AB419" s="210"/>
      <c r="AC419" s="210"/>
      <c r="AD419" s="210"/>
      <c r="AE419" s="210"/>
      <c r="AF419" s="210"/>
      <c r="AG419" s="210" t="s">
        <v>222</v>
      </c>
      <c r="AH419" s="210">
        <v>0</v>
      </c>
      <c r="AI419" s="210"/>
      <c r="AJ419" s="210"/>
      <c r="AK419" s="210"/>
      <c r="AL419" s="210"/>
      <c r="AM419" s="210"/>
      <c r="AN419" s="210"/>
      <c r="AO419" s="210"/>
      <c r="AP419" s="210"/>
      <c r="AQ419" s="210"/>
      <c r="AR419" s="210"/>
      <c r="AS419" s="210"/>
      <c r="AT419" s="210"/>
      <c r="AU419" s="210"/>
      <c r="AV419" s="210"/>
      <c r="AW419" s="210"/>
      <c r="AX419" s="210"/>
      <c r="AY419" s="210"/>
      <c r="AZ419" s="210"/>
      <c r="BA419" s="210"/>
      <c r="BB419" s="210"/>
      <c r="BC419" s="210"/>
      <c r="BD419" s="210"/>
      <c r="BE419" s="210"/>
      <c r="BF419" s="210"/>
      <c r="BG419" s="210"/>
      <c r="BH419" s="210"/>
    </row>
    <row r="420" spans="1:60" outlineLevel="3" x14ac:dyDescent="0.2">
      <c r="A420" s="217"/>
      <c r="B420" s="218"/>
      <c r="C420" s="249" t="s">
        <v>1322</v>
      </c>
      <c r="D420" s="226"/>
      <c r="E420" s="227">
        <v>5</v>
      </c>
      <c r="F420" s="221"/>
      <c r="G420" s="221"/>
      <c r="H420" s="221"/>
      <c r="I420" s="221"/>
      <c r="J420" s="221"/>
      <c r="K420" s="221"/>
      <c r="L420" s="221"/>
      <c r="M420" s="221"/>
      <c r="N420" s="220"/>
      <c r="O420" s="220"/>
      <c r="P420" s="220"/>
      <c r="Q420" s="220"/>
      <c r="R420" s="221"/>
      <c r="S420" s="221"/>
      <c r="T420" s="221"/>
      <c r="U420" s="221"/>
      <c r="V420" s="221"/>
      <c r="W420" s="221"/>
      <c r="X420" s="221"/>
      <c r="Y420" s="221"/>
      <c r="Z420" s="210"/>
      <c r="AA420" s="210"/>
      <c r="AB420" s="210"/>
      <c r="AC420" s="210"/>
      <c r="AD420" s="210"/>
      <c r="AE420" s="210"/>
      <c r="AF420" s="210"/>
      <c r="AG420" s="210" t="s">
        <v>222</v>
      </c>
      <c r="AH420" s="210">
        <v>0</v>
      </c>
      <c r="AI420" s="210"/>
      <c r="AJ420" s="210"/>
      <c r="AK420" s="210"/>
      <c r="AL420" s="210"/>
      <c r="AM420" s="210"/>
      <c r="AN420" s="210"/>
      <c r="AO420" s="210"/>
      <c r="AP420" s="210"/>
      <c r="AQ420" s="210"/>
      <c r="AR420" s="210"/>
      <c r="AS420" s="210"/>
      <c r="AT420" s="210"/>
      <c r="AU420" s="210"/>
      <c r="AV420" s="210"/>
      <c r="AW420" s="210"/>
      <c r="AX420" s="210"/>
      <c r="AY420" s="210"/>
      <c r="AZ420" s="210"/>
      <c r="BA420" s="210"/>
      <c r="BB420" s="210"/>
      <c r="BC420" s="210"/>
      <c r="BD420" s="210"/>
      <c r="BE420" s="210"/>
      <c r="BF420" s="210"/>
      <c r="BG420" s="210"/>
      <c r="BH420" s="210"/>
    </row>
    <row r="421" spans="1:60" outlineLevel="1" x14ac:dyDescent="0.2">
      <c r="A421" s="217">
        <v>145</v>
      </c>
      <c r="B421" s="218" t="s">
        <v>455</v>
      </c>
      <c r="C421" s="263" t="s">
        <v>456</v>
      </c>
      <c r="D421" s="219" t="s">
        <v>0</v>
      </c>
      <c r="E421" s="261"/>
      <c r="F421" s="222"/>
      <c r="G421" s="221">
        <f>ROUND(E421*F421,2)</f>
        <v>0</v>
      </c>
      <c r="H421" s="222"/>
      <c r="I421" s="221">
        <f>ROUND(E421*H421,2)</f>
        <v>0</v>
      </c>
      <c r="J421" s="222"/>
      <c r="K421" s="221">
        <f>ROUND(E421*J421,2)</f>
        <v>0</v>
      </c>
      <c r="L421" s="221">
        <v>21</v>
      </c>
      <c r="M421" s="221">
        <f>G421*(1+L421/100)</f>
        <v>0</v>
      </c>
      <c r="N421" s="220">
        <v>0</v>
      </c>
      <c r="O421" s="220">
        <f>ROUND(E421*N421,2)</f>
        <v>0</v>
      </c>
      <c r="P421" s="220">
        <v>0</v>
      </c>
      <c r="Q421" s="220">
        <f>ROUND(E421*P421,2)</f>
        <v>0</v>
      </c>
      <c r="R421" s="221"/>
      <c r="S421" s="221" t="s">
        <v>238</v>
      </c>
      <c r="T421" s="221" t="s">
        <v>216</v>
      </c>
      <c r="U421" s="221">
        <v>0</v>
      </c>
      <c r="V421" s="221">
        <f>ROUND(E421*U421,2)</f>
        <v>0</v>
      </c>
      <c r="W421" s="221"/>
      <c r="X421" s="221" t="s">
        <v>381</v>
      </c>
      <c r="Y421" s="221" t="s">
        <v>218</v>
      </c>
      <c r="Z421" s="210"/>
      <c r="AA421" s="210"/>
      <c r="AB421" s="210"/>
      <c r="AC421" s="210"/>
      <c r="AD421" s="210"/>
      <c r="AE421" s="210"/>
      <c r="AF421" s="210"/>
      <c r="AG421" s="210" t="s">
        <v>382</v>
      </c>
      <c r="AH421" s="210"/>
      <c r="AI421" s="210"/>
      <c r="AJ421" s="210"/>
      <c r="AK421" s="210"/>
      <c r="AL421" s="210"/>
      <c r="AM421" s="210"/>
      <c r="AN421" s="210"/>
      <c r="AO421" s="210"/>
      <c r="AP421" s="210"/>
      <c r="AQ421" s="210"/>
      <c r="AR421" s="210"/>
      <c r="AS421" s="210"/>
      <c r="AT421" s="210"/>
      <c r="AU421" s="210"/>
      <c r="AV421" s="210"/>
      <c r="AW421" s="210"/>
      <c r="AX421" s="210"/>
      <c r="AY421" s="210"/>
      <c r="AZ421" s="210"/>
      <c r="BA421" s="210"/>
      <c r="BB421" s="210"/>
      <c r="BC421" s="210"/>
      <c r="BD421" s="210"/>
      <c r="BE421" s="210"/>
      <c r="BF421" s="210"/>
      <c r="BG421" s="210"/>
      <c r="BH421" s="210"/>
    </row>
    <row r="422" spans="1:60" x14ac:dyDescent="0.2">
      <c r="A422" s="229" t="s">
        <v>210</v>
      </c>
      <c r="B422" s="230" t="s">
        <v>160</v>
      </c>
      <c r="C422" s="246" t="s">
        <v>161</v>
      </c>
      <c r="D422" s="231"/>
      <c r="E422" s="232"/>
      <c r="F422" s="233"/>
      <c r="G422" s="233">
        <f>SUMIF(AG423:AG472,"&lt;&gt;NOR",G423:G472)</f>
        <v>0</v>
      </c>
      <c r="H422" s="233"/>
      <c r="I422" s="233">
        <f>SUM(I423:I472)</f>
        <v>0</v>
      </c>
      <c r="J422" s="233"/>
      <c r="K422" s="233">
        <f>SUM(K423:K472)</f>
        <v>0</v>
      </c>
      <c r="L422" s="233"/>
      <c r="M422" s="233">
        <f>SUM(M423:M472)</f>
        <v>0</v>
      </c>
      <c r="N422" s="232"/>
      <c r="O422" s="232">
        <f>SUM(O423:O472)</f>
        <v>3.02</v>
      </c>
      <c r="P422" s="232"/>
      <c r="Q422" s="232">
        <f>SUM(Q423:Q472)</f>
        <v>0</v>
      </c>
      <c r="R422" s="233"/>
      <c r="S422" s="233"/>
      <c r="T422" s="234"/>
      <c r="U422" s="228"/>
      <c r="V422" s="228">
        <f>SUM(V423:V472)</f>
        <v>0</v>
      </c>
      <c r="W422" s="228"/>
      <c r="X422" s="228"/>
      <c r="Y422" s="228"/>
      <c r="AG422" t="s">
        <v>211</v>
      </c>
    </row>
    <row r="423" spans="1:60" outlineLevel="1" x14ac:dyDescent="0.2">
      <c r="A423" s="236">
        <v>146</v>
      </c>
      <c r="B423" s="237" t="s">
        <v>1323</v>
      </c>
      <c r="C423" s="247" t="s">
        <v>1324</v>
      </c>
      <c r="D423" s="238" t="s">
        <v>297</v>
      </c>
      <c r="E423" s="239">
        <v>97.85</v>
      </c>
      <c r="F423" s="240"/>
      <c r="G423" s="241">
        <f>ROUND(E423*F423,2)</f>
        <v>0</v>
      </c>
      <c r="H423" s="240"/>
      <c r="I423" s="241">
        <f>ROUND(E423*H423,2)</f>
        <v>0</v>
      </c>
      <c r="J423" s="240"/>
      <c r="K423" s="241">
        <f>ROUND(E423*J423,2)</f>
        <v>0</v>
      </c>
      <c r="L423" s="241">
        <v>21</v>
      </c>
      <c r="M423" s="241">
        <f>G423*(1+L423/100)</f>
        <v>0</v>
      </c>
      <c r="N423" s="239">
        <v>0</v>
      </c>
      <c r="O423" s="239">
        <f>ROUND(E423*N423,2)</f>
        <v>0</v>
      </c>
      <c r="P423" s="239">
        <v>0</v>
      </c>
      <c r="Q423" s="239">
        <f>ROUND(E423*P423,2)</f>
        <v>0</v>
      </c>
      <c r="R423" s="241"/>
      <c r="S423" s="241" t="s">
        <v>238</v>
      </c>
      <c r="T423" s="242" t="s">
        <v>216</v>
      </c>
      <c r="U423" s="221">
        <v>0</v>
      </c>
      <c r="V423" s="221">
        <f>ROUND(E423*U423,2)</f>
        <v>0</v>
      </c>
      <c r="W423" s="221"/>
      <c r="X423" s="221" t="s">
        <v>217</v>
      </c>
      <c r="Y423" s="221" t="s">
        <v>218</v>
      </c>
      <c r="Z423" s="210"/>
      <c r="AA423" s="210"/>
      <c r="AB423" s="210"/>
      <c r="AC423" s="210"/>
      <c r="AD423" s="210"/>
      <c r="AE423" s="210"/>
      <c r="AF423" s="210"/>
      <c r="AG423" s="210" t="s">
        <v>385</v>
      </c>
      <c r="AH423" s="210"/>
      <c r="AI423" s="210"/>
      <c r="AJ423" s="210"/>
      <c r="AK423" s="210"/>
      <c r="AL423" s="210"/>
      <c r="AM423" s="210"/>
      <c r="AN423" s="210"/>
      <c r="AO423" s="210"/>
      <c r="AP423" s="210"/>
      <c r="AQ423" s="210"/>
      <c r="AR423" s="210"/>
      <c r="AS423" s="210"/>
      <c r="AT423" s="210"/>
      <c r="AU423" s="210"/>
      <c r="AV423" s="210"/>
      <c r="AW423" s="210"/>
      <c r="AX423" s="210"/>
      <c r="AY423" s="210"/>
      <c r="AZ423" s="210"/>
      <c r="BA423" s="210"/>
      <c r="BB423" s="210"/>
      <c r="BC423" s="210"/>
      <c r="BD423" s="210"/>
      <c r="BE423" s="210"/>
      <c r="BF423" s="210"/>
      <c r="BG423" s="210"/>
      <c r="BH423" s="210"/>
    </row>
    <row r="424" spans="1:60" outlineLevel="2" x14ac:dyDescent="0.2">
      <c r="A424" s="217"/>
      <c r="B424" s="218"/>
      <c r="C424" s="249" t="s">
        <v>1325</v>
      </c>
      <c r="D424" s="226"/>
      <c r="E424" s="227">
        <v>17.05</v>
      </c>
      <c r="F424" s="221"/>
      <c r="G424" s="221"/>
      <c r="H424" s="221"/>
      <c r="I424" s="221"/>
      <c r="J424" s="221"/>
      <c r="K424" s="221"/>
      <c r="L424" s="221"/>
      <c r="M424" s="221"/>
      <c r="N424" s="220"/>
      <c r="O424" s="220"/>
      <c r="P424" s="220"/>
      <c r="Q424" s="220"/>
      <c r="R424" s="221"/>
      <c r="S424" s="221"/>
      <c r="T424" s="221"/>
      <c r="U424" s="221"/>
      <c r="V424" s="221"/>
      <c r="W424" s="221"/>
      <c r="X424" s="221"/>
      <c r="Y424" s="221"/>
      <c r="Z424" s="210"/>
      <c r="AA424" s="210"/>
      <c r="AB424" s="210"/>
      <c r="AC424" s="210"/>
      <c r="AD424" s="210"/>
      <c r="AE424" s="210"/>
      <c r="AF424" s="210"/>
      <c r="AG424" s="210" t="s">
        <v>222</v>
      </c>
      <c r="AH424" s="210">
        <v>0</v>
      </c>
      <c r="AI424" s="210"/>
      <c r="AJ424" s="210"/>
      <c r="AK424" s="210"/>
      <c r="AL424" s="210"/>
      <c r="AM424" s="210"/>
      <c r="AN424" s="210"/>
      <c r="AO424" s="210"/>
      <c r="AP424" s="210"/>
      <c r="AQ424" s="210"/>
      <c r="AR424" s="210"/>
      <c r="AS424" s="210"/>
      <c r="AT424" s="210"/>
      <c r="AU424" s="210"/>
      <c r="AV424" s="210"/>
      <c r="AW424" s="210"/>
      <c r="AX424" s="210"/>
      <c r="AY424" s="210"/>
      <c r="AZ424" s="210"/>
      <c r="BA424" s="210"/>
      <c r="BB424" s="210"/>
      <c r="BC424" s="210"/>
      <c r="BD424" s="210"/>
      <c r="BE424" s="210"/>
      <c r="BF424" s="210"/>
      <c r="BG424" s="210"/>
      <c r="BH424" s="210"/>
    </row>
    <row r="425" spans="1:60" outlineLevel="3" x14ac:dyDescent="0.2">
      <c r="A425" s="217"/>
      <c r="B425" s="218"/>
      <c r="C425" s="249" t="s">
        <v>1326</v>
      </c>
      <c r="D425" s="226"/>
      <c r="E425" s="227">
        <v>26.1</v>
      </c>
      <c r="F425" s="221"/>
      <c r="G425" s="221"/>
      <c r="H425" s="221"/>
      <c r="I425" s="221"/>
      <c r="J425" s="221"/>
      <c r="K425" s="221"/>
      <c r="L425" s="221"/>
      <c r="M425" s="221"/>
      <c r="N425" s="220"/>
      <c r="O425" s="220"/>
      <c r="P425" s="220"/>
      <c r="Q425" s="220"/>
      <c r="R425" s="221"/>
      <c r="S425" s="221"/>
      <c r="T425" s="221"/>
      <c r="U425" s="221"/>
      <c r="V425" s="221"/>
      <c r="W425" s="221"/>
      <c r="X425" s="221"/>
      <c r="Y425" s="221"/>
      <c r="Z425" s="210"/>
      <c r="AA425" s="210"/>
      <c r="AB425" s="210"/>
      <c r="AC425" s="210"/>
      <c r="AD425" s="210"/>
      <c r="AE425" s="210"/>
      <c r="AF425" s="210"/>
      <c r="AG425" s="210" t="s">
        <v>222</v>
      </c>
      <c r="AH425" s="210">
        <v>0</v>
      </c>
      <c r="AI425" s="210"/>
      <c r="AJ425" s="210"/>
      <c r="AK425" s="210"/>
      <c r="AL425" s="210"/>
      <c r="AM425" s="210"/>
      <c r="AN425" s="210"/>
      <c r="AO425" s="210"/>
      <c r="AP425" s="210"/>
      <c r="AQ425" s="210"/>
      <c r="AR425" s="210"/>
      <c r="AS425" s="210"/>
      <c r="AT425" s="210"/>
      <c r="AU425" s="210"/>
      <c r="AV425" s="210"/>
      <c r="AW425" s="210"/>
      <c r="AX425" s="210"/>
      <c r="AY425" s="210"/>
      <c r="AZ425" s="210"/>
      <c r="BA425" s="210"/>
      <c r="BB425" s="210"/>
      <c r="BC425" s="210"/>
      <c r="BD425" s="210"/>
      <c r="BE425" s="210"/>
      <c r="BF425" s="210"/>
      <c r="BG425" s="210"/>
      <c r="BH425" s="210"/>
    </row>
    <row r="426" spans="1:60" outlineLevel="3" x14ac:dyDescent="0.2">
      <c r="A426" s="217"/>
      <c r="B426" s="218"/>
      <c r="C426" s="249" t="s">
        <v>1327</v>
      </c>
      <c r="D426" s="226"/>
      <c r="E426" s="227">
        <v>9.5</v>
      </c>
      <c r="F426" s="221"/>
      <c r="G426" s="221"/>
      <c r="H426" s="221"/>
      <c r="I426" s="221"/>
      <c r="J426" s="221"/>
      <c r="K426" s="221"/>
      <c r="L426" s="221"/>
      <c r="M426" s="221"/>
      <c r="N426" s="220"/>
      <c r="O426" s="220"/>
      <c r="P426" s="220"/>
      <c r="Q426" s="220"/>
      <c r="R426" s="221"/>
      <c r="S426" s="221"/>
      <c r="T426" s="221"/>
      <c r="U426" s="221"/>
      <c r="V426" s="221"/>
      <c r="W426" s="221"/>
      <c r="X426" s="221"/>
      <c r="Y426" s="221"/>
      <c r="Z426" s="210"/>
      <c r="AA426" s="210"/>
      <c r="AB426" s="210"/>
      <c r="AC426" s="210"/>
      <c r="AD426" s="210"/>
      <c r="AE426" s="210"/>
      <c r="AF426" s="210"/>
      <c r="AG426" s="210" t="s">
        <v>222</v>
      </c>
      <c r="AH426" s="210">
        <v>0</v>
      </c>
      <c r="AI426" s="210"/>
      <c r="AJ426" s="210"/>
      <c r="AK426" s="210"/>
      <c r="AL426" s="210"/>
      <c r="AM426" s="210"/>
      <c r="AN426" s="210"/>
      <c r="AO426" s="210"/>
      <c r="AP426" s="210"/>
      <c r="AQ426" s="210"/>
      <c r="AR426" s="210"/>
      <c r="AS426" s="210"/>
      <c r="AT426" s="210"/>
      <c r="AU426" s="210"/>
      <c r="AV426" s="210"/>
      <c r="AW426" s="210"/>
      <c r="AX426" s="210"/>
      <c r="AY426" s="210"/>
      <c r="AZ426" s="210"/>
      <c r="BA426" s="210"/>
      <c r="BB426" s="210"/>
      <c r="BC426" s="210"/>
      <c r="BD426" s="210"/>
      <c r="BE426" s="210"/>
      <c r="BF426" s="210"/>
      <c r="BG426" s="210"/>
      <c r="BH426" s="210"/>
    </row>
    <row r="427" spans="1:60" outlineLevel="3" x14ac:dyDescent="0.2">
      <c r="A427" s="217"/>
      <c r="B427" s="218"/>
      <c r="C427" s="249" t="s">
        <v>1328</v>
      </c>
      <c r="D427" s="226"/>
      <c r="E427" s="227">
        <v>45.2</v>
      </c>
      <c r="F427" s="221"/>
      <c r="G427" s="221"/>
      <c r="H427" s="221"/>
      <c r="I427" s="221"/>
      <c r="J427" s="221"/>
      <c r="K427" s="221"/>
      <c r="L427" s="221"/>
      <c r="M427" s="221"/>
      <c r="N427" s="220"/>
      <c r="O427" s="220"/>
      <c r="P427" s="220"/>
      <c r="Q427" s="220"/>
      <c r="R427" s="221"/>
      <c r="S427" s="221"/>
      <c r="T427" s="221"/>
      <c r="U427" s="221"/>
      <c r="V427" s="221"/>
      <c r="W427" s="221"/>
      <c r="X427" s="221"/>
      <c r="Y427" s="221"/>
      <c r="Z427" s="210"/>
      <c r="AA427" s="210"/>
      <c r="AB427" s="210"/>
      <c r="AC427" s="210"/>
      <c r="AD427" s="210"/>
      <c r="AE427" s="210"/>
      <c r="AF427" s="210"/>
      <c r="AG427" s="210" t="s">
        <v>222</v>
      </c>
      <c r="AH427" s="210">
        <v>0</v>
      </c>
      <c r="AI427" s="210"/>
      <c r="AJ427" s="210"/>
      <c r="AK427" s="210"/>
      <c r="AL427" s="210"/>
      <c r="AM427" s="210"/>
      <c r="AN427" s="210"/>
      <c r="AO427" s="210"/>
      <c r="AP427" s="210"/>
      <c r="AQ427" s="210"/>
      <c r="AR427" s="210"/>
      <c r="AS427" s="210"/>
      <c r="AT427" s="210"/>
      <c r="AU427" s="210"/>
      <c r="AV427" s="210"/>
      <c r="AW427" s="210"/>
      <c r="AX427" s="210"/>
      <c r="AY427" s="210"/>
      <c r="AZ427" s="210"/>
      <c r="BA427" s="210"/>
      <c r="BB427" s="210"/>
      <c r="BC427" s="210"/>
      <c r="BD427" s="210"/>
      <c r="BE427" s="210"/>
      <c r="BF427" s="210"/>
      <c r="BG427" s="210"/>
      <c r="BH427" s="210"/>
    </row>
    <row r="428" spans="1:60" outlineLevel="1" x14ac:dyDescent="0.2">
      <c r="A428" s="236">
        <v>147</v>
      </c>
      <c r="B428" s="237" t="s">
        <v>1329</v>
      </c>
      <c r="C428" s="247" t="s">
        <v>1330</v>
      </c>
      <c r="D428" s="238" t="s">
        <v>351</v>
      </c>
      <c r="E428" s="239">
        <v>19.975000000000001</v>
      </c>
      <c r="F428" s="240"/>
      <c r="G428" s="241">
        <f>ROUND(E428*F428,2)</f>
        <v>0</v>
      </c>
      <c r="H428" s="240"/>
      <c r="I428" s="241">
        <f>ROUND(E428*H428,2)</f>
        <v>0</v>
      </c>
      <c r="J428" s="240"/>
      <c r="K428" s="241">
        <f>ROUND(E428*J428,2)</f>
        <v>0</v>
      </c>
      <c r="L428" s="241">
        <v>21</v>
      </c>
      <c r="M428" s="241">
        <f>G428*(1+L428/100)</f>
        <v>0</v>
      </c>
      <c r="N428" s="239">
        <v>5.1799999999999997E-3</v>
      </c>
      <c r="O428" s="239">
        <f>ROUND(E428*N428,2)</f>
        <v>0.1</v>
      </c>
      <c r="P428" s="239">
        <v>0</v>
      </c>
      <c r="Q428" s="239">
        <f>ROUND(E428*P428,2)</f>
        <v>0</v>
      </c>
      <c r="R428" s="241"/>
      <c r="S428" s="241" t="s">
        <v>238</v>
      </c>
      <c r="T428" s="242" t="s">
        <v>216</v>
      </c>
      <c r="U428" s="221">
        <v>0</v>
      </c>
      <c r="V428" s="221">
        <f>ROUND(E428*U428,2)</f>
        <v>0</v>
      </c>
      <c r="W428" s="221"/>
      <c r="X428" s="221" t="s">
        <v>217</v>
      </c>
      <c r="Y428" s="221" t="s">
        <v>218</v>
      </c>
      <c r="Z428" s="210"/>
      <c r="AA428" s="210"/>
      <c r="AB428" s="210"/>
      <c r="AC428" s="210"/>
      <c r="AD428" s="210"/>
      <c r="AE428" s="210"/>
      <c r="AF428" s="210"/>
      <c r="AG428" s="210" t="s">
        <v>385</v>
      </c>
      <c r="AH428" s="210"/>
      <c r="AI428" s="210"/>
      <c r="AJ428" s="210"/>
      <c r="AK428" s="210"/>
      <c r="AL428" s="210"/>
      <c r="AM428" s="210"/>
      <c r="AN428" s="210"/>
      <c r="AO428" s="210"/>
      <c r="AP428" s="210"/>
      <c r="AQ428" s="210"/>
      <c r="AR428" s="210"/>
      <c r="AS428" s="210"/>
      <c r="AT428" s="210"/>
      <c r="AU428" s="210"/>
      <c r="AV428" s="210"/>
      <c r="AW428" s="210"/>
      <c r="AX428" s="210"/>
      <c r="AY428" s="210"/>
      <c r="AZ428" s="210"/>
      <c r="BA428" s="210"/>
      <c r="BB428" s="210"/>
      <c r="BC428" s="210"/>
      <c r="BD428" s="210"/>
      <c r="BE428" s="210"/>
      <c r="BF428" s="210"/>
      <c r="BG428" s="210"/>
      <c r="BH428" s="210"/>
    </row>
    <row r="429" spans="1:60" outlineLevel="2" x14ac:dyDescent="0.2">
      <c r="A429" s="217"/>
      <c r="B429" s="218"/>
      <c r="C429" s="249" t="s">
        <v>1331</v>
      </c>
      <c r="D429" s="226"/>
      <c r="E429" s="227">
        <v>19.98</v>
      </c>
      <c r="F429" s="221"/>
      <c r="G429" s="221"/>
      <c r="H429" s="221"/>
      <c r="I429" s="221"/>
      <c r="J429" s="221"/>
      <c r="K429" s="221"/>
      <c r="L429" s="221"/>
      <c r="M429" s="221"/>
      <c r="N429" s="220"/>
      <c r="O429" s="220"/>
      <c r="P429" s="220"/>
      <c r="Q429" s="220"/>
      <c r="R429" s="221"/>
      <c r="S429" s="221"/>
      <c r="T429" s="221"/>
      <c r="U429" s="221"/>
      <c r="V429" s="221"/>
      <c r="W429" s="221"/>
      <c r="X429" s="221"/>
      <c r="Y429" s="221"/>
      <c r="Z429" s="210"/>
      <c r="AA429" s="210"/>
      <c r="AB429" s="210"/>
      <c r="AC429" s="210"/>
      <c r="AD429" s="210"/>
      <c r="AE429" s="210"/>
      <c r="AF429" s="210"/>
      <c r="AG429" s="210" t="s">
        <v>222</v>
      </c>
      <c r="AH429" s="210">
        <v>0</v>
      </c>
      <c r="AI429" s="210"/>
      <c r="AJ429" s="210"/>
      <c r="AK429" s="210"/>
      <c r="AL429" s="210"/>
      <c r="AM429" s="210"/>
      <c r="AN429" s="210"/>
      <c r="AO429" s="210"/>
      <c r="AP429" s="210"/>
      <c r="AQ429" s="210"/>
      <c r="AR429" s="210"/>
      <c r="AS429" s="210"/>
      <c r="AT429" s="210"/>
      <c r="AU429" s="210"/>
      <c r="AV429" s="210"/>
      <c r="AW429" s="210"/>
      <c r="AX429" s="210"/>
      <c r="AY429" s="210"/>
      <c r="AZ429" s="210"/>
      <c r="BA429" s="210"/>
      <c r="BB429" s="210"/>
      <c r="BC429" s="210"/>
      <c r="BD429" s="210"/>
      <c r="BE429" s="210"/>
      <c r="BF429" s="210"/>
      <c r="BG429" s="210"/>
      <c r="BH429" s="210"/>
    </row>
    <row r="430" spans="1:60" outlineLevel="1" x14ac:dyDescent="0.2">
      <c r="A430" s="236">
        <v>148</v>
      </c>
      <c r="B430" s="237" t="s">
        <v>1332</v>
      </c>
      <c r="C430" s="247" t="s">
        <v>1333</v>
      </c>
      <c r="D430" s="238" t="s">
        <v>351</v>
      </c>
      <c r="E430" s="239">
        <v>19.975000000000001</v>
      </c>
      <c r="F430" s="240"/>
      <c r="G430" s="241">
        <f>ROUND(E430*F430,2)</f>
        <v>0</v>
      </c>
      <c r="H430" s="240"/>
      <c r="I430" s="241">
        <f>ROUND(E430*H430,2)</f>
        <v>0</v>
      </c>
      <c r="J430" s="240"/>
      <c r="K430" s="241">
        <f>ROUND(E430*J430,2)</f>
        <v>0</v>
      </c>
      <c r="L430" s="241">
        <v>21</v>
      </c>
      <c r="M430" s="241">
        <f>G430*(1+L430/100)</f>
        <v>0</v>
      </c>
      <c r="N430" s="239">
        <v>0</v>
      </c>
      <c r="O430" s="239">
        <f>ROUND(E430*N430,2)</f>
        <v>0</v>
      </c>
      <c r="P430" s="239">
        <v>0</v>
      </c>
      <c r="Q430" s="239">
        <f>ROUND(E430*P430,2)</f>
        <v>0</v>
      </c>
      <c r="R430" s="241"/>
      <c r="S430" s="241" t="s">
        <v>238</v>
      </c>
      <c r="T430" s="242" t="s">
        <v>216</v>
      </c>
      <c r="U430" s="221">
        <v>0</v>
      </c>
      <c r="V430" s="221">
        <f>ROUND(E430*U430,2)</f>
        <v>0</v>
      </c>
      <c r="W430" s="221"/>
      <c r="X430" s="221" t="s">
        <v>217</v>
      </c>
      <c r="Y430" s="221" t="s">
        <v>218</v>
      </c>
      <c r="Z430" s="210"/>
      <c r="AA430" s="210"/>
      <c r="AB430" s="210"/>
      <c r="AC430" s="210"/>
      <c r="AD430" s="210"/>
      <c r="AE430" s="210"/>
      <c r="AF430" s="210"/>
      <c r="AG430" s="210" t="s">
        <v>385</v>
      </c>
      <c r="AH430" s="210"/>
      <c r="AI430" s="210"/>
      <c r="AJ430" s="210"/>
      <c r="AK430" s="210"/>
      <c r="AL430" s="210"/>
      <c r="AM430" s="210"/>
      <c r="AN430" s="210"/>
      <c r="AO430" s="210"/>
      <c r="AP430" s="210"/>
      <c r="AQ430" s="210"/>
      <c r="AR430" s="210"/>
      <c r="AS430" s="210"/>
      <c r="AT430" s="210"/>
      <c r="AU430" s="210"/>
      <c r="AV430" s="210"/>
      <c r="AW430" s="210"/>
      <c r="AX430" s="210"/>
      <c r="AY430" s="210"/>
      <c r="AZ430" s="210"/>
      <c r="BA430" s="210"/>
      <c r="BB430" s="210"/>
      <c r="BC430" s="210"/>
      <c r="BD430" s="210"/>
      <c r="BE430" s="210"/>
      <c r="BF430" s="210"/>
      <c r="BG430" s="210"/>
      <c r="BH430" s="210"/>
    </row>
    <row r="431" spans="1:60" outlineLevel="2" x14ac:dyDescent="0.2">
      <c r="A431" s="217"/>
      <c r="B431" s="218"/>
      <c r="C431" s="249" t="s">
        <v>1331</v>
      </c>
      <c r="D431" s="226"/>
      <c r="E431" s="227">
        <v>19.98</v>
      </c>
      <c r="F431" s="221"/>
      <c r="G431" s="221"/>
      <c r="H431" s="221"/>
      <c r="I431" s="221"/>
      <c r="J431" s="221"/>
      <c r="K431" s="221"/>
      <c r="L431" s="221"/>
      <c r="M431" s="221"/>
      <c r="N431" s="220"/>
      <c r="O431" s="220"/>
      <c r="P431" s="220"/>
      <c r="Q431" s="220"/>
      <c r="R431" s="221"/>
      <c r="S431" s="221"/>
      <c r="T431" s="221"/>
      <c r="U431" s="221"/>
      <c r="V431" s="221"/>
      <c r="W431" s="221"/>
      <c r="X431" s="221"/>
      <c r="Y431" s="221"/>
      <c r="Z431" s="210"/>
      <c r="AA431" s="210"/>
      <c r="AB431" s="210"/>
      <c r="AC431" s="210"/>
      <c r="AD431" s="210"/>
      <c r="AE431" s="210"/>
      <c r="AF431" s="210"/>
      <c r="AG431" s="210" t="s">
        <v>222</v>
      </c>
      <c r="AH431" s="210">
        <v>0</v>
      </c>
      <c r="AI431" s="210"/>
      <c r="AJ431" s="210"/>
      <c r="AK431" s="210"/>
      <c r="AL431" s="210"/>
      <c r="AM431" s="210"/>
      <c r="AN431" s="210"/>
      <c r="AO431" s="210"/>
      <c r="AP431" s="210"/>
      <c r="AQ431" s="210"/>
      <c r="AR431" s="210"/>
      <c r="AS431" s="210"/>
      <c r="AT431" s="210"/>
      <c r="AU431" s="210"/>
      <c r="AV431" s="210"/>
      <c r="AW431" s="210"/>
      <c r="AX431" s="210"/>
      <c r="AY431" s="210"/>
      <c r="AZ431" s="210"/>
      <c r="BA431" s="210"/>
      <c r="BB431" s="210"/>
      <c r="BC431" s="210"/>
      <c r="BD431" s="210"/>
      <c r="BE431" s="210"/>
      <c r="BF431" s="210"/>
      <c r="BG431" s="210"/>
      <c r="BH431" s="210"/>
    </row>
    <row r="432" spans="1:60" outlineLevel="1" x14ac:dyDescent="0.2">
      <c r="A432" s="236">
        <v>149</v>
      </c>
      <c r="B432" s="237" t="s">
        <v>1334</v>
      </c>
      <c r="C432" s="247" t="s">
        <v>1335</v>
      </c>
      <c r="D432" s="238" t="s">
        <v>297</v>
      </c>
      <c r="E432" s="239">
        <v>100.45</v>
      </c>
      <c r="F432" s="240"/>
      <c r="G432" s="241">
        <f>ROUND(E432*F432,2)</f>
        <v>0</v>
      </c>
      <c r="H432" s="240"/>
      <c r="I432" s="241">
        <f>ROUND(E432*H432,2)</f>
        <v>0</v>
      </c>
      <c r="J432" s="240"/>
      <c r="K432" s="241">
        <f>ROUND(E432*J432,2)</f>
        <v>0</v>
      </c>
      <c r="L432" s="241">
        <v>21</v>
      </c>
      <c r="M432" s="241">
        <f>G432*(1+L432/100)</f>
        <v>0</v>
      </c>
      <c r="N432" s="239">
        <v>5.0400000000000002E-3</v>
      </c>
      <c r="O432" s="239">
        <f>ROUND(E432*N432,2)</f>
        <v>0.51</v>
      </c>
      <c r="P432" s="239">
        <v>0</v>
      </c>
      <c r="Q432" s="239">
        <f>ROUND(E432*P432,2)</f>
        <v>0</v>
      </c>
      <c r="R432" s="241"/>
      <c r="S432" s="241" t="s">
        <v>238</v>
      </c>
      <c r="T432" s="242" t="s">
        <v>216</v>
      </c>
      <c r="U432" s="221">
        <v>0</v>
      </c>
      <c r="V432" s="221">
        <f>ROUND(E432*U432,2)</f>
        <v>0</v>
      </c>
      <c r="W432" s="221"/>
      <c r="X432" s="221" t="s">
        <v>217</v>
      </c>
      <c r="Y432" s="221" t="s">
        <v>218</v>
      </c>
      <c r="Z432" s="210"/>
      <c r="AA432" s="210"/>
      <c r="AB432" s="210"/>
      <c r="AC432" s="210"/>
      <c r="AD432" s="210"/>
      <c r="AE432" s="210"/>
      <c r="AF432" s="210"/>
      <c r="AG432" s="210" t="s">
        <v>385</v>
      </c>
      <c r="AH432" s="210"/>
      <c r="AI432" s="210"/>
      <c r="AJ432" s="210"/>
      <c r="AK432" s="210"/>
      <c r="AL432" s="210"/>
      <c r="AM432" s="210"/>
      <c r="AN432" s="210"/>
      <c r="AO432" s="210"/>
      <c r="AP432" s="210"/>
      <c r="AQ432" s="210"/>
      <c r="AR432" s="210"/>
      <c r="AS432" s="210"/>
      <c r="AT432" s="210"/>
      <c r="AU432" s="210"/>
      <c r="AV432" s="210"/>
      <c r="AW432" s="210"/>
      <c r="AX432" s="210"/>
      <c r="AY432" s="210"/>
      <c r="AZ432" s="210"/>
      <c r="BA432" s="210"/>
      <c r="BB432" s="210"/>
      <c r="BC432" s="210"/>
      <c r="BD432" s="210"/>
      <c r="BE432" s="210"/>
      <c r="BF432" s="210"/>
      <c r="BG432" s="210"/>
      <c r="BH432" s="210"/>
    </row>
    <row r="433" spans="1:60" outlineLevel="2" x14ac:dyDescent="0.2">
      <c r="A433" s="217"/>
      <c r="B433" s="218"/>
      <c r="C433" s="249" t="s">
        <v>1325</v>
      </c>
      <c r="D433" s="226"/>
      <c r="E433" s="227">
        <v>17.05</v>
      </c>
      <c r="F433" s="221"/>
      <c r="G433" s="221"/>
      <c r="H433" s="221"/>
      <c r="I433" s="221"/>
      <c r="J433" s="221"/>
      <c r="K433" s="221"/>
      <c r="L433" s="221"/>
      <c r="M433" s="221"/>
      <c r="N433" s="220"/>
      <c r="O433" s="220"/>
      <c r="P433" s="220"/>
      <c r="Q433" s="220"/>
      <c r="R433" s="221"/>
      <c r="S433" s="221"/>
      <c r="T433" s="221"/>
      <c r="U433" s="221"/>
      <c r="V433" s="221"/>
      <c r="W433" s="221"/>
      <c r="X433" s="221"/>
      <c r="Y433" s="221"/>
      <c r="Z433" s="210"/>
      <c r="AA433" s="210"/>
      <c r="AB433" s="210"/>
      <c r="AC433" s="210"/>
      <c r="AD433" s="210"/>
      <c r="AE433" s="210"/>
      <c r="AF433" s="210"/>
      <c r="AG433" s="210" t="s">
        <v>222</v>
      </c>
      <c r="AH433" s="210">
        <v>0</v>
      </c>
      <c r="AI433" s="210"/>
      <c r="AJ433" s="210"/>
      <c r="AK433" s="210"/>
      <c r="AL433" s="210"/>
      <c r="AM433" s="210"/>
      <c r="AN433" s="210"/>
      <c r="AO433" s="210"/>
      <c r="AP433" s="210"/>
      <c r="AQ433" s="210"/>
      <c r="AR433" s="210"/>
      <c r="AS433" s="210"/>
      <c r="AT433" s="210"/>
      <c r="AU433" s="210"/>
      <c r="AV433" s="210"/>
      <c r="AW433" s="210"/>
      <c r="AX433" s="210"/>
      <c r="AY433" s="210"/>
      <c r="AZ433" s="210"/>
      <c r="BA433" s="210"/>
      <c r="BB433" s="210"/>
      <c r="BC433" s="210"/>
      <c r="BD433" s="210"/>
      <c r="BE433" s="210"/>
      <c r="BF433" s="210"/>
      <c r="BG433" s="210"/>
      <c r="BH433" s="210"/>
    </row>
    <row r="434" spans="1:60" outlineLevel="3" x14ac:dyDescent="0.2">
      <c r="A434" s="217"/>
      <c r="B434" s="218"/>
      <c r="C434" s="249" t="s">
        <v>1326</v>
      </c>
      <c r="D434" s="226"/>
      <c r="E434" s="227">
        <v>26.1</v>
      </c>
      <c r="F434" s="221"/>
      <c r="G434" s="221"/>
      <c r="H434" s="221"/>
      <c r="I434" s="221"/>
      <c r="J434" s="221"/>
      <c r="K434" s="221"/>
      <c r="L434" s="221"/>
      <c r="M434" s="221"/>
      <c r="N434" s="220"/>
      <c r="O434" s="220"/>
      <c r="P434" s="220"/>
      <c r="Q434" s="220"/>
      <c r="R434" s="221"/>
      <c r="S434" s="221"/>
      <c r="T434" s="221"/>
      <c r="U434" s="221"/>
      <c r="V434" s="221"/>
      <c r="W434" s="221"/>
      <c r="X434" s="221"/>
      <c r="Y434" s="221"/>
      <c r="Z434" s="210"/>
      <c r="AA434" s="210"/>
      <c r="AB434" s="210"/>
      <c r="AC434" s="210"/>
      <c r="AD434" s="210"/>
      <c r="AE434" s="210"/>
      <c r="AF434" s="210"/>
      <c r="AG434" s="210" t="s">
        <v>222</v>
      </c>
      <c r="AH434" s="210">
        <v>0</v>
      </c>
      <c r="AI434" s="210"/>
      <c r="AJ434" s="210"/>
      <c r="AK434" s="210"/>
      <c r="AL434" s="210"/>
      <c r="AM434" s="210"/>
      <c r="AN434" s="210"/>
      <c r="AO434" s="210"/>
      <c r="AP434" s="210"/>
      <c r="AQ434" s="210"/>
      <c r="AR434" s="210"/>
      <c r="AS434" s="210"/>
      <c r="AT434" s="210"/>
      <c r="AU434" s="210"/>
      <c r="AV434" s="210"/>
      <c r="AW434" s="210"/>
      <c r="AX434" s="210"/>
      <c r="AY434" s="210"/>
      <c r="AZ434" s="210"/>
      <c r="BA434" s="210"/>
      <c r="BB434" s="210"/>
      <c r="BC434" s="210"/>
      <c r="BD434" s="210"/>
      <c r="BE434" s="210"/>
      <c r="BF434" s="210"/>
      <c r="BG434" s="210"/>
      <c r="BH434" s="210"/>
    </row>
    <row r="435" spans="1:60" outlineLevel="3" x14ac:dyDescent="0.2">
      <c r="A435" s="217"/>
      <c r="B435" s="218"/>
      <c r="C435" s="249" t="s">
        <v>1327</v>
      </c>
      <c r="D435" s="226"/>
      <c r="E435" s="227">
        <v>9.5</v>
      </c>
      <c r="F435" s="221"/>
      <c r="G435" s="221"/>
      <c r="H435" s="221"/>
      <c r="I435" s="221"/>
      <c r="J435" s="221"/>
      <c r="K435" s="221"/>
      <c r="L435" s="221"/>
      <c r="M435" s="221"/>
      <c r="N435" s="220"/>
      <c r="O435" s="220"/>
      <c r="P435" s="220"/>
      <c r="Q435" s="220"/>
      <c r="R435" s="221"/>
      <c r="S435" s="221"/>
      <c r="T435" s="221"/>
      <c r="U435" s="221"/>
      <c r="V435" s="221"/>
      <c r="W435" s="221"/>
      <c r="X435" s="221"/>
      <c r="Y435" s="221"/>
      <c r="Z435" s="210"/>
      <c r="AA435" s="210"/>
      <c r="AB435" s="210"/>
      <c r="AC435" s="210"/>
      <c r="AD435" s="210"/>
      <c r="AE435" s="210"/>
      <c r="AF435" s="210"/>
      <c r="AG435" s="210" t="s">
        <v>222</v>
      </c>
      <c r="AH435" s="210">
        <v>0</v>
      </c>
      <c r="AI435" s="210"/>
      <c r="AJ435" s="210"/>
      <c r="AK435" s="210"/>
      <c r="AL435" s="210"/>
      <c r="AM435" s="210"/>
      <c r="AN435" s="210"/>
      <c r="AO435" s="210"/>
      <c r="AP435" s="210"/>
      <c r="AQ435" s="210"/>
      <c r="AR435" s="210"/>
      <c r="AS435" s="210"/>
      <c r="AT435" s="210"/>
      <c r="AU435" s="210"/>
      <c r="AV435" s="210"/>
      <c r="AW435" s="210"/>
      <c r="AX435" s="210"/>
      <c r="AY435" s="210"/>
      <c r="AZ435" s="210"/>
      <c r="BA435" s="210"/>
      <c r="BB435" s="210"/>
      <c r="BC435" s="210"/>
      <c r="BD435" s="210"/>
      <c r="BE435" s="210"/>
      <c r="BF435" s="210"/>
      <c r="BG435" s="210"/>
      <c r="BH435" s="210"/>
    </row>
    <row r="436" spans="1:60" outlineLevel="3" x14ac:dyDescent="0.2">
      <c r="A436" s="217"/>
      <c r="B436" s="218"/>
      <c r="C436" s="249" t="s">
        <v>1336</v>
      </c>
      <c r="D436" s="226"/>
      <c r="E436" s="227">
        <v>2.6</v>
      </c>
      <c r="F436" s="221"/>
      <c r="G436" s="221"/>
      <c r="H436" s="221"/>
      <c r="I436" s="221"/>
      <c r="J436" s="221"/>
      <c r="K436" s="221"/>
      <c r="L436" s="221"/>
      <c r="M436" s="221"/>
      <c r="N436" s="220"/>
      <c r="O436" s="220"/>
      <c r="P436" s="220"/>
      <c r="Q436" s="220"/>
      <c r="R436" s="221"/>
      <c r="S436" s="221"/>
      <c r="T436" s="221"/>
      <c r="U436" s="221"/>
      <c r="V436" s="221"/>
      <c r="W436" s="221"/>
      <c r="X436" s="221"/>
      <c r="Y436" s="221"/>
      <c r="Z436" s="210"/>
      <c r="AA436" s="210"/>
      <c r="AB436" s="210"/>
      <c r="AC436" s="210"/>
      <c r="AD436" s="210"/>
      <c r="AE436" s="210"/>
      <c r="AF436" s="210"/>
      <c r="AG436" s="210" t="s">
        <v>222</v>
      </c>
      <c r="AH436" s="210">
        <v>0</v>
      </c>
      <c r="AI436" s="210"/>
      <c r="AJ436" s="210"/>
      <c r="AK436" s="210"/>
      <c r="AL436" s="210"/>
      <c r="AM436" s="210"/>
      <c r="AN436" s="210"/>
      <c r="AO436" s="210"/>
      <c r="AP436" s="210"/>
      <c r="AQ436" s="210"/>
      <c r="AR436" s="210"/>
      <c r="AS436" s="210"/>
      <c r="AT436" s="210"/>
      <c r="AU436" s="210"/>
      <c r="AV436" s="210"/>
      <c r="AW436" s="210"/>
      <c r="AX436" s="210"/>
      <c r="AY436" s="210"/>
      <c r="AZ436" s="210"/>
      <c r="BA436" s="210"/>
      <c r="BB436" s="210"/>
      <c r="BC436" s="210"/>
      <c r="BD436" s="210"/>
      <c r="BE436" s="210"/>
      <c r="BF436" s="210"/>
      <c r="BG436" s="210"/>
      <c r="BH436" s="210"/>
    </row>
    <row r="437" spans="1:60" outlineLevel="3" x14ac:dyDescent="0.2">
      <c r="A437" s="217"/>
      <c r="B437" s="218"/>
      <c r="C437" s="249" t="s">
        <v>1328</v>
      </c>
      <c r="D437" s="226"/>
      <c r="E437" s="227">
        <v>45.2</v>
      </c>
      <c r="F437" s="221"/>
      <c r="G437" s="221"/>
      <c r="H437" s="221"/>
      <c r="I437" s="221"/>
      <c r="J437" s="221"/>
      <c r="K437" s="221"/>
      <c r="L437" s="221"/>
      <c r="M437" s="221"/>
      <c r="N437" s="220"/>
      <c r="O437" s="220"/>
      <c r="P437" s="220"/>
      <c r="Q437" s="220"/>
      <c r="R437" s="221"/>
      <c r="S437" s="221"/>
      <c r="T437" s="221"/>
      <c r="U437" s="221"/>
      <c r="V437" s="221"/>
      <c r="W437" s="221"/>
      <c r="X437" s="221"/>
      <c r="Y437" s="221"/>
      <c r="Z437" s="210"/>
      <c r="AA437" s="210"/>
      <c r="AB437" s="210"/>
      <c r="AC437" s="210"/>
      <c r="AD437" s="210"/>
      <c r="AE437" s="210"/>
      <c r="AF437" s="210"/>
      <c r="AG437" s="210" t="s">
        <v>222</v>
      </c>
      <c r="AH437" s="210">
        <v>0</v>
      </c>
      <c r="AI437" s="210"/>
      <c r="AJ437" s="210"/>
      <c r="AK437" s="210"/>
      <c r="AL437" s="210"/>
      <c r="AM437" s="210"/>
      <c r="AN437" s="210"/>
      <c r="AO437" s="210"/>
      <c r="AP437" s="210"/>
      <c r="AQ437" s="210"/>
      <c r="AR437" s="210"/>
      <c r="AS437" s="210"/>
      <c r="AT437" s="210"/>
      <c r="AU437" s="210"/>
      <c r="AV437" s="210"/>
      <c r="AW437" s="210"/>
      <c r="AX437" s="210"/>
      <c r="AY437" s="210"/>
      <c r="AZ437" s="210"/>
      <c r="BA437" s="210"/>
      <c r="BB437" s="210"/>
      <c r="BC437" s="210"/>
      <c r="BD437" s="210"/>
      <c r="BE437" s="210"/>
      <c r="BF437" s="210"/>
      <c r="BG437" s="210"/>
      <c r="BH437" s="210"/>
    </row>
    <row r="438" spans="1:60" outlineLevel="1" x14ac:dyDescent="0.2">
      <c r="A438" s="236">
        <v>150</v>
      </c>
      <c r="B438" s="237" t="s">
        <v>1337</v>
      </c>
      <c r="C438" s="247" t="s">
        <v>1338</v>
      </c>
      <c r="D438" s="238" t="s">
        <v>351</v>
      </c>
      <c r="E438" s="239">
        <v>2</v>
      </c>
      <c r="F438" s="240"/>
      <c r="G438" s="241">
        <f>ROUND(E438*F438,2)</f>
        <v>0</v>
      </c>
      <c r="H438" s="240"/>
      <c r="I438" s="241">
        <f>ROUND(E438*H438,2)</f>
        <v>0</v>
      </c>
      <c r="J438" s="240"/>
      <c r="K438" s="241">
        <f>ROUND(E438*J438,2)</f>
        <v>0</v>
      </c>
      <c r="L438" s="241">
        <v>21</v>
      </c>
      <c r="M438" s="241">
        <f>G438*(1+L438/100)</f>
        <v>0</v>
      </c>
      <c r="N438" s="239">
        <v>2.3000000000000001E-4</v>
      </c>
      <c r="O438" s="239">
        <f>ROUND(E438*N438,2)</f>
        <v>0</v>
      </c>
      <c r="P438" s="239">
        <v>0</v>
      </c>
      <c r="Q438" s="239">
        <f>ROUND(E438*P438,2)</f>
        <v>0</v>
      </c>
      <c r="R438" s="241"/>
      <c r="S438" s="241" t="s">
        <v>238</v>
      </c>
      <c r="T438" s="242" t="s">
        <v>216</v>
      </c>
      <c r="U438" s="221">
        <v>0</v>
      </c>
      <c r="V438" s="221">
        <f>ROUND(E438*U438,2)</f>
        <v>0</v>
      </c>
      <c r="W438" s="221"/>
      <c r="X438" s="221" t="s">
        <v>217</v>
      </c>
      <c r="Y438" s="221" t="s">
        <v>218</v>
      </c>
      <c r="Z438" s="210"/>
      <c r="AA438" s="210"/>
      <c r="AB438" s="210"/>
      <c r="AC438" s="210"/>
      <c r="AD438" s="210"/>
      <c r="AE438" s="210"/>
      <c r="AF438" s="210"/>
      <c r="AG438" s="210" t="s">
        <v>328</v>
      </c>
      <c r="AH438" s="210"/>
      <c r="AI438" s="210"/>
      <c r="AJ438" s="210"/>
      <c r="AK438" s="210"/>
      <c r="AL438" s="210"/>
      <c r="AM438" s="210"/>
      <c r="AN438" s="210"/>
      <c r="AO438" s="210"/>
      <c r="AP438" s="210"/>
      <c r="AQ438" s="210"/>
      <c r="AR438" s="210"/>
      <c r="AS438" s="210"/>
      <c r="AT438" s="210"/>
      <c r="AU438" s="210"/>
      <c r="AV438" s="210"/>
      <c r="AW438" s="210"/>
      <c r="AX438" s="210"/>
      <c r="AY438" s="210"/>
      <c r="AZ438" s="210"/>
      <c r="BA438" s="210"/>
      <c r="BB438" s="210"/>
      <c r="BC438" s="210"/>
      <c r="BD438" s="210"/>
      <c r="BE438" s="210"/>
      <c r="BF438" s="210"/>
      <c r="BG438" s="210"/>
      <c r="BH438" s="210"/>
    </row>
    <row r="439" spans="1:60" outlineLevel="2" x14ac:dyDescent="0.2">
      <c r="A439" s="217"/>
      <c r="B439" s="218"/>
      <c r="C439" s="249" t="s">
        <v>1339</v>
      </c>
      <c r="D439" s="226"/>
      <c r="E439" s="227">
        <v>2</v>
      </c>
      <c r="F439" s="221"/>
      <c r="G439" s="221"/>
      <c r="H439" s="221"/>
      <c r="I439" s="221"/>
      <c r="J439" s="221"/>
      <c r="K439" s="221"/>
      <c r="L439" s="221"/>
      <c r="M439" s="221"/>
      <c r="N439" s="220"/>
      <c r="O439" s="220"/>
      <c r="P439" s="220"/>
      <c r="Q439" s="220"/>
      <c r="R439" s="221"/>
      <c r="S439" s="221"/>
      <c r="T439" s="221"/>
      <c r="U439" s="221"/>
      <c r="V439" s="221"/>
      <c r="W439" s="221"/>
      <c r="X439" s="221"/>
      <c r="Y439" s="221"/>
      <c r="Z439" s="210"/>
      <c r="AA439" s="210"/>
      <c r="AB439" s="210"/>
      <c r="AC439" s="210"/>
      <c r="AD439" s="210"/>
      <c r="AE439" s="210"/>
      <c r="AF439" s="210"/>
      <c r="AG439" s="210" t="s">
        <v>222</v>
      </c>
      <c r="AH439" s="210">
        <v>0</v>
      </c>
      <c r="AI439" s="210"/>
      <c r="AJ439" s="210"/>
      <c r="AK439" s="210"/>
      <c r="AL439" s="210"/>
      <c r="AM439" s="210"/>
      <c r="AN439" s="210"/>
      <c r="AO439" s="210"/>
      <c r="AP439" s="210"/>
      <c r="AQ439" s="210"/>
      <c r="AR439" s="210"/>
      <c r="AS439" s="210"/>
      <c r="AT439" s="210"/>
      <c r="AU439" s="210"/>
      <c r="AV439" s="210"/>
      <c r="AW439" s="210"/>
      <c r="AX439" s="210"/>
      <c r="AY439" s="210"/>
      <c r="AZ439" s="210"/>
      <c r="BA439" s="210"/>
      <c r="BB439" s="210"/>
      <c r="BC439" s="210"/>
      <c r="BD439" s="210"/>
      <c r="BE439" s="210"/>
      <c r="BF439" s="210"/>
      <c r="BG439" s="210"/>
      <c r="BH439" s="210"/>
    </row>
    <row r="440" spans="1:60" outlineLevel="1" x14ac:dyDescent="0.2">
      <c r="A440" s="236">
        <v>151</v>
      </c>
      <c r="B440" s="237" t="s">
        <v>1340</v>
      </c>
      <c r="C440" s="247" t="s">
        <v>1341</v>
      </c>
      <c r="D440" s="238" t="s">
        <v>351</v>
      </c>
      <c r="E440" s="239">
        <v>26.175000000000001</v>
      </c>
      <c r="F440" s="240"/>
      <c r="G440" s="241">
        <f>ROUND(E440*F440,2)</f>
        <v>0</v>
      </c>
      <c r="H440" s="240"/>
      <c r="I440" s="241">
        <f>ROUND(E440*H440,2)</f>
        <v>0</v>
      </c>
      <c r="J440" s="240"/>
      <c r="K440" s="241">
        <f>ROUND(E440*J440,2)</f>
        <v>0</v>
      </c>
      <c r="L440" s="241">
        <v>21</v>
      </c>
      <c r="M440" s="241">
        <f>G440*(1+L440/100)</f>
        <v>0</v>
      </c>
      <c r="N440" s="239">
        <v>4.0000000000000003E-5</v>
      </c>
      <c r="O440" s="239">
        <f>ROUND(E440*N440,2)</f>
        <v>0</v>
      </c>
      <c r="P440" s="239">
        <v>0</v>
      </c>
      <c r="Q440" s="239">
        <f>ROUND(E440*P440,2)</f>
        <v>0</v>
      </c>
      <c r="R440" s="241"/>
      <c r="S440" s="241" t="s">
        <v>238</v>
      </c>
      <c r="T440" s="242" t="s">
        <v>216</v>
      </c>
      <c r="U440" s="221">
        <v>0</v>
      </c>
      <c r="V440" s="221">
        <f>ROUND(E440*U440,2)</f>
        <v>0</v>
      </c>
      <c r="W440" s="221"/>
      <c r="X440" s="221" t="s">
        <v>217</v>
      </c>
      <c r="Y440" s="221" t="s">
        <v>218</v>
      </c>
      <c r="Z440" s="210"/>
      <c r="AA440" s="210"/>
      <c r="AB440" s="210"/>
      <c r="AC440" s="210"/>
      <c r="AD440" s="210"/>
      <c r="AE440" s="210"/>
      <c r="AF440" s="210"/>
      <c r="AG440" s="210" t="s">
        <v>385</v>
      </c>
      <c r="AH440" s="210"/>
      <c r="AI440" s="210"/>
      <c r="AJ440" s="210"/>
      <c r="AK440" s="210"/>
      <c r="AL440" s="210"/>
      <c r="AM440" s="210"/>
      <c r="AN440" s="210"/>
      <c r="AO440" s="210"/>
      <c r="AP440" s="210"/>
      <c r="AQ440" s="210"/>
      <c r="AR440" s="210"/>
      <c r="AS440" s="210"/>
      <c r="AT440" s="210"/>
      <c r="AU440" s="210"/>
      <c r="AV440" s="210"/>
      <c r="AW440" s="210"/>
      <c r="AX440" s="210"/>
      <c r="AY440" s="210"/>
      <c r="AZ440" s="210"/>
      <c r="BA440" s="210"/>
      <c r="BB440" s="210"/>
      <c r="BC440" s="210"/>
      <c r="BD440" s="210"/>
      <c r="BE440" s="210"/>
      <c r="BF440" s="210"/>
      <c r="BG440" s="210"/>
      <c r="BH440" s="210"/>
    </row>
    <row r="441" spans="1:60" outlineLevel="2" x14ac:dyDescent="0.2">
      <c r="A441" s="217"/>
      <c r="B441" s="218"/>
      <c r="C441" s="249" t="s">
        <v>1331</v>
      </c>
      <c r="D441" s="226"/>
      <c r="E441" s="227">
        <v>19.98</v>
      </c>
      <c r="F441" s="221"/>
      <c r="G441" s="221"/>
      <c r="H441" s="221"/>
      <c r="I441" s="221"/>
      <c r="J441" s="221"/>
      <c r="K441" s="221"/>
      <c r="L441" s="221"/>
      <c r="M441" s="221"/>
      <c r="N441" s="220"/>
      <c r="O441" s="220"/>
      <c r="P441" s="220"/>
      <c r="Q441" s="220"/>
      <c r="R441" s="221"/>
      <c r="S441" s="221"/>
      <c r="T441" s="221"/>
      <c r="U441" s="221"/>
      <c r="V441" s="221"/>
      <c r="W441" s="221"/>
      <c r="X441" s="221"/>
      <c r="Y441" s="221"/>
      <c r="Z441" s="210"/>
      <c r="AA441" s="210"/>
      <c r="AB441" s="210"/>
      <c r="AC441" s="210"/>
      <c r="AD441" s="210"/>
      <c r="AE441" s="210"/>
      <c r="AF441" s="210"/>
      <c r="AG441" s="210" t="s">
        <v>222</v>
      </c>
      <c r="AH441" s="210">
        <v>0</v>
      </c>
      <c r="AI441" s="210"/>
      <c r="AJ441" s="210"/>
      <c r="AK441" s="210"/>
      <c r="AL441" s="210"/>
      <c r="AM441" s="210"/>
      <c r="AN441" s="210"/>
      <c r="AO441" s="210"/>
      <c r="AP441" s="210"/>
      <c r="AQ441" s="210"/>
      <c r="AR441" s="210"/>
      <c r="AS441" s="210"/>
      <c r="AT441" s="210"/>
      <c r="AU441" s="210"/>
      <c r="AV441" s="210"/>
      <c r="AW441" s="210"/>
      <c r="AX441" s="210"/>
      <c r="AY441" s="210"/>
      <c r="AZ441" s="210"/>
      <c r="BA441" s="210"/>
      <c r="BB441" s="210"/>
      <c r="BC441" s="210"/>
      <c r="BD441" s="210"/>
      <c r="BE441" s="210"/>
      <c r="BF441" s="210"/>
      <c r="BG441" s="210"/>
      <c r="BH441" s="210"/>
    </row>
    <row r="442" spans="1:60" outlineLevel="3" x14ac:dyDescent="0.2">
      <c r="A442" s="217"/>
      <c r="B442" s="218"/>
      <c r="C442" s="249" t="s">
        <v>1342</v>
      </c>
      <c r="D442" s="226"/>
      <c r="E442" s="227">
        <v>6.2</v>
      </c>
      <c r="F442" s="221"/>
      <c r="G442" s="221"/>
      <c r="H442" s="221"/>
      <c r="I442" s="221"/>
      <c r="J442" s="221"/>
      <c r="K442" s="221"/>
      <c r="L442" s="221"/>
      <c r="M442" s="221"/>
      <c r="N442" s="220"/>
      <c r="O442" s="220"/>
      <c r="P442" s="220"/>
      <c r="Q442" s="220"/>
      <c r="R442" s="221"/>
      <c r="S442" s="221"/>
      <c r="T442" s="221"/>
      <c r="U442" s="221"/>
      <c r="V442" s="221"/>
      <c r="W442" s="221"/>
      <c r="X442" s="221"/>
      <c r="Y442" s="221"/>
      <c r="Z442" s="210"/>
      <c r="AA442" s="210"/>
      <c r="AB442" s="210"/>
      <c r="AC442" s="210"/>
      <c r="AD442" s="210"/>
      <c r="AE442" s="210"/>
      <c r="AF442" s="210"/>
      <c r="AG442" s="210" t="s">
        <v>222</v>
      </c>
      <c r="AH442" s="210">
        <v>0</v>
      </c>
      <c r="AI442" s="210"/>
      <c r="AJ442" s="210"/>
      <c r="AK442" s="210"/>
      <c r="AL442" s="210"/>
      <c r="AM442" s="210"/>
      <c r="AN442" s="210"/>
      <c r="AO442" s="210"/>
      <c r="AP442" s="210"/>
      <c r="AQ442" s="210"/>
      <c r="AR442" s="210"/>
      <c r="AS442" s="210"/>
      <c r="AT442" s="210"/>
      <c r="AU442" s="210"/>
      <c r="AV442" s="210"/>
      <c r="AW442" s="210"/>
      <c r="AX442" s="210"/>
      <c r="AY442" s="210"/>
      <c r="AZ442" s="210"/>
      <c r="BA442" s="210"/>
      <c r="BB442" s="210"/>
      <c r="BC442" s="210"/>
      <c r="BD442" s="210"/>
      <c r="BE442" s="210"/>
      <c r="BF442" s="210"/>
      <c r="BG442" s="210"/>
      <c r="BH442" s="210"/>
    </row>
    <row r="443" spans="1:60" outlineLevel="1" x14ac:dyDescent="0.2">
      <c r="A443" s="236">
        <v>152</v>
      </c>
      <c r="B443" s="237" t="s">
        <v>1343</v>
      </c>
      <c r="C443" s="247" t="s">
        <v>1344</v>
      </c>
      <c r="D443" s="238" t="s">
        <v>297</v>
      </c>
      <c r="E443" s="239">
        <v>100.45</v>
      </c>
      <c r="F443" s="240"/>
      <c r="G443" s="241">
        <f>ROUND(E443*F443,2)</f>
        <v>0</v>
      </c>
      <c r="H443" s="240"/>
      <c r="I443" s="241">
        <f>ROUND(E443*H443,2)</f>
        <v>0</v>
      </c>
      <c r="J443" s="240"/>
      <c r="K443" s="241">
        <f>ROUND(E443*J443,2)</f>
        <v>0</v>
      </c>
      <c r="L443" s="241">
        <v>21</v>
      </c>
      <c r="M443" s="241">
        <f>G443*(1+L443/100)</f>
        <v>0</v>
      </c>
      <c r="N443" s="239">
        <v>0</v>
      </c>
      <c r="O443" s="239">
        <f>ROUND(E443*N443,2)</f>
        <v>0</v>
      </c>
      <c r="P443" s="239">
        <v>0</v>
      </c>
      <c r="Q443" s="239">
        <f>ROUND(E443*P443,2)</f>
        <v>0</v>
      </c>
      <c r="R443" s="241"/>
      <c r="S443" s="241" t="s">
        <v>238</v>
      </c>
      <c r="T443" s="242" t="s">
        <v>216</v>
      </c>
      <c r="U443" s="221">
        <v>0</v>
      </c>
      <c r="V443" s="221">
        <f>ROUND(E443*U443,2)</f>
        <v>0</v>
      </c>
      <c r="W443" s="221"/>
      <c r="X443" s="221" t="s">
        <v>217</v>
      </c>
      <c r="Y443" s="221" t="s">
        <v>218</v>
      </c>
      <c r="Z443" s="210"/>
      <c r="AA443" s="210"/>
      <c r="AB443" s="210"/>
      <c r="AC443" s="210"/>
      <c r="AD443" s="210"/>
      <c r="AE443" s="210"/>
      <c r="AF443" s="210"/>
      <c r="AG443" s="210" t="s">
        <v>219</v>
      </c>
      <c r="AH443" s="210"/>
      <c r="AI443" s="210"/>
      <c r="AJ443" s="210"/>
      <c r="AK443" s="210"/>
      <c r="AL443" s="210"/>
      <c r="AM443" s="210"/>
      <c r="AN443" s="210"/>
      <c r="AO443" s="210"/>
      <c r="AP443" s="210"/>
      <c r="AQ443" s="210"/>
      <c r="AR443" s="210"/>
      <c r="AS443" s="210"/>
      <c r="AT443" s="210"/>
      <c r="AU443" s="210"/>
      <c r="AV443" s="210"/>
      <c r="AW443" s="210"/>
      <c r="AX443" s="210"/>
      <c r="AY443" s="210"/>
      <c r="AZ443" s="210"/>
      <c r="BA443" s="210"/>
      <c r="BB443" s="210"/>
      <c r="BC443" s="210"/>
      <c r="BD443" s="210"/>
      <c r="BE443" s="210"/>
      <c r="BF443" s="210"/>
      <c r="BG443" s="210"/>
      <c r="BH443" s="210"/>
    </row>
    <row r="444" spans="1:60" outlineLevel="2" x14ac:dyDescent="0.2">
      <c r="A444" s="217"/>
      <c r="B444" s="218"/>
      <c r="C444" s="249" t="s">
        <v>1325</v>
      </c>
      <c r="D444" s="226"/>
      <c r="E444" s="227">
        <v>17.05</v>
      </c>
      <c r="F444" s="221"/>
      <c r="G444" s="221"/>
      <c r="H444" s="221"/>
      <c r="I444" s="221"/>
      <c r="J444" s="221"/>
      <c r="K444" s="221"/>
      <c r="L444" s="221"/>
      <c r="M444" s="221"/>
      <c r="N444" s="220"/>
      <c r="O444" s="220"/>
      <c r="P444" s="220"/>
      <c r="Q444" s="220"/>
      <c r="R444" s="221"/>
      <c r="S444" s="221"/>
      <c r="T444" s="221"/>
      <c r="U444" s="221"/>
      <c r="V444" s="221"/>
      <c r="W444" s="221"/>
      <c r="X444" s="221"/>
      <c r="Y444" s="221"/>
      <c r="Z444" s="210"/>
      <c r="AA444" s="210"/>
      <c r="AB444" s="210"/>
      <c r="AC444" s="210"/>
      <c r="AD444" s="210"/>
      <c r="AE444" s="210"/>
      <c r="AF444" s="210"/>
      <c r="AG444" s="210" t="s">
        <v>222</v>
      </c>
      <c r="AH444" s="210">
        <v>0</v>
      </c>
      <c r="AI444" s="210"/>
      <c r="AJ444" s="210"/>
      <c r="AK444" s="210"/>
      <c r="AL444" s="210"/>
      <c r="AM444" s="210"/>
      <c r="AN444" s="210"/>
      <c r="AO444" s="210"/>
      <c r="AP444" s="210"/>
      <c r="AQ444" s="210"/>
      <c r="AR444" s="210"/>
      <c r="AS444" s="210"/>
      <c r="AT444" s="210"/>
      <c r="AU444" s="210"/>
      <c r="AV444" s="210"/>
      <c r="AW444" s="210"/>
      <c r="AX444" s="210"/>
      <c r="AY444" s="210"/>
      <c r="AZ444" s="210"/>
      <c r="BA444" s="210"/>
      <c r="BB444" s="210"/>
      <c r="BC444" s="210"/>
      <c r="BD444" s="210"/>
      <c r="BE444" s="210"/>
      <c r="BF444" s="210"/>
      <c r="BG444" s="210"/>
      <c r="BH444" s="210"/>
    </row>
    <row r="445" spans="1:60" outlineLevel="3" x14ac:dyDescent="0.2">
      <c r="A445" s="217"/>
      <c r="B445" s="218"/>
      <c r="C445" s="249" t="s">
        <v>1326</v>
      </c>
      <c r="D445" s="226"/>
      <c r="E445" s="227">
        <v>26.1</v>
      </c>
      <c r="F445" s="221"/>
      <c r="G445" s="221"/>
      <c r="H445" s="221"/>
      <c r="I445" s="221"/>
      <c r="J445" s="221"/>
      <c r="K445" s="221"/>
      <c r="L445" s="221"/>
      <c r="M445" s="221"/>
      <c r="N445" s="220"/>
      <c r="O445" s="220"/>
      <c r="P445" s="220"/>
      <c r="Q445" s="220"/>
      <c r="R445" s="221"/>
      <c r="S445" s="221"/>
      <c r="T445" s="221"/>
      <c r="U445" s="221"/>
      <c r="V445" s="221"/>
      <c r="W445" s="221"/>
      <c r="X445" s="221"/>
      <c r="Y445" s="221"/>
      <c r="Z445" s="210"/>
      <c r="AA445" s="210"/>
      <c r="AB445" s="210"/>
      <c r="AC445" s="210"/>
      <c r="AD445" s="210"/>
      <c r="AE445" s="210"/>
      <c r="AF445" s="210"/>
      <c r="AG445" s="210" t="s">
        <v>222</v>
      </c>
      <c r="AH445" s="210">
        <v>0</v>
      </c>
      <c r="AI445" s="210"/>
      <c r="AJ445" s="210"/>
      <c r="AK445" s="210"/>
      <c r="AL445" s="210"/>
      <c r="AM445" s="210"/>
      <c r="AN445" s="210"/>
      <c r="AO445" s="210"/>
      <c r="AP445" s="210"/>
      <c r="AQ445" s="210"/>
      <c r="AR445" s="210"/>
      <c r="AS445" s="210"/>
      <c r="AT445" s="210"/>
      <c r="AU445" s="210"/>
      <c r="AV445" s="210"/>
      <c r="AW445" s="210"/>
      <c r="AX445" s="210"/>
      <c r="AY445" s="210"/>
      <c r="AZ445" s="210"/>
      <c r="BA445" s="210"/>
      <c r="BB445" s="210"/>
      <c r="BC445" s="210"/>
      <c r="BD445" s="210"/>
      <c r="BE445" s="210"/>
      <c r="BF445" s="210"/>
      <c r="BG445" s="210"/>
      <c r="BH445" s="210"/>
    </row>
    <row r="446" spans="1:60" outlineLevel="3" x14ac:dyDescent="0.2">
      <c r="A446" s="217"/>
      <c r="B446" s="218"/>
      <c r="C446" s="249" t="s">
        <v>1327</v>
      </c>
      <c r="D446" s="226"/>
      <c r="E446" s="227">
        <v>9.5</v>
      </c>
      <c r="F446" s="221"/>
      <c r="G446" s="221"/>
      <c r="H446" s="221"/>
      <c r="I446" s="221"/>
      <c r="J446" s="221"/>
      <c r="K446" s="221"/>
      <c r="L446" s="221"/>
      <c r="M446" s="221"/>
      <c r="N446" s="220"/>
      <c r="O446" s="220"/>
      <c r="P446" s="220"/>
      <c r="Q446" s="220"/>
      <c r="R446" s="221"/>
      <c r="S446" s="221"/>
      <c r="T446" s="221"/>
      <c r="U446" s="221"/>
      <c r="V446" s="221"/>
      <c r="W446" s="221"/>
      <c r="X446" s="221"/>
      <c r="Y446" s="221"/>
      <c r="Z446" s="210"/>
      <c r="AA446" s="210"/>
      <c r="AB446" s="210"/>
      <c r="AC446" s="210"/>
      <c r="AD446" s="210"/>
      <c r="AE446" s="210"/>
      <c r="AF446" s="210"/>
      <c r="AG446" s="210" t="s">
        <v>222</v>
      </c>
      <c r="AH446" s="210">
        <v>0</v>
      </c>
      <c r="AI446" s="210"/>
      <c r="AJ446" s="210"/>
      <c r="AK446" s="210"/>
      <c r="AL446" s="210"/>
      <c r="AM446" s="210"/>
      <c r="AN446" s="210"/>
      <c r="AO446" s="210"/>
      <c r="AP446" s="210"/>
      <c r="AQ446" s="210"/>
      <c r="AR446" s="210"/>
      <c r="AS446" s="210"/>
      <c r="AT446" s="210"/>
      <c r="AU446" s="210"/>
      <c r="AV446" s="210"/>
      <c r="AW446" s="210"/>
      <c r="AX446" s="210"/>
      <c r="AY446" s="210"/>
      <c r="AZ446" s="210"/>
      <c r="BA446" s="210"/>
      <c r="BB446" s="210"/>
      <c r="BC446" s="210"/>
      <c r="BD446" s="210"/>
      <c r="BE446" s="210"/>
      <c r="BF446" s="210"/>
      <c r="BG446" s="210"/>
      <c r="BH446" s="210"/>
    </row>
    <row r="447" spans="1:60" outlineLevel="3" x14ac:dyDescent="0.2">
      <c r="A447" s="217"/>
      <c r="B447" s="218"/>
      <c r="C447" s="249" t="s">
        <v>1336</v>
      </c>
      <c r="D447" s="226"/>
      <c r="E447" s="227">
        <v>2.6</v>
      </c>
      <c r="F447" s="221"/>
      <c r="G447" s="221"/>
      <c r="H447" s="221"/>
      <c r="I447" s="221"/>
      <c r="J447" s="221"/>
      <c r="K447" s="221"/>
      <c r="L447" s="221"/>
      <c r="M447" s="221"/>
      <c r="N447" s="220"/>
      <c r="O447" s="220"/>
      <c r="P447" s="220"/>
      <c r="Q447" s="220"/>
      <c r="R447" s="221"/>
      <c r="S447" s="221"/>
      <c r="T447" s="221"/>
      <c r="U447" s="221"/>
      <c r="V447" s="221"/>
      <c r="W447" s="221"/>
      <c r="X447" s="221"/>
      <c r="Y447" s="221"/>
      <c r="Z447" s="210"/>
      <c r="AA447" s="210"/>
      <c r="AB447" s="210"/>
      <c r="AC447" s="210"/>
      <c r="AD447" s="210"/>
      <c r="AE447" s="210"/>
      <c r="AF447" s="210"/>
      <c r="AG447" s="210" t="s">
        <v>222</v>
      </c>
      <c r="AH447" s="210">
        <v>0</v>
      </c>
      <c r="AI447" s="210"/>
      <c r="AJ447" s="210"/>
      <c r="AK447" s="210"/>
      <c r="AL447" s="210"/>
      <c r="AM447" s="210"/>
      <c r="AN447" s="210"/>
      <c r="AO447" s="210"/>
      <c r="AP447" s="210"/>
      <c r="AQ447" s="210"/>
      <c r="AR447" s="210"/>
      <c r="AS447" s="210"/>
      <c r="AT447" s="210"/>
      <c r="AU447" s="210"/>
      <c r="AV447" s="210"/>
      <c r="AW447" s="210"/>
      <c r="AX447" s="210"/>
      <c r="AY447" s="210"/>
      <c r="AZ447" s="210"/>
      <c r="BA447" s="210"/>
      <c r="BB447" s="210"/>
      <c r="BC447" s="210"/>
      <c r="BD447" s="210"/>
      <c r="BE447" s="210"/>
      <c r="BF447" s="210"/>
      <c r="BG447" s="210"/>
      <c r="BH447" s="210"/>
    </row>
    <row r="448" spans="1:60" outlineLevel="3" x14ac:dyDescent="0.2">
      <c r="A448" s="217"/>
      <c r="B448" s="218"/>
      <c r="C448" s="249" t="s">
        <v>1328</v>
      </c>
      <c r="D448" s="226"/>
      <c r="E448" s="227">
        <v>45.2</v>
      </c>
      <c r="F448" s="221"/>
      <c r="G448" s="221"/>
      <c r="H448" s="221"/>
      <c r="I448" s="221"/>
      <c r="J448" s="221"/>
      <c r="K448" s="221"/>
      <c r="L448" s="221"/>
      <c r="M448" s="221"/>
      <c r="N448" s="220"/>
      <c r="O448" s="220"/>
      <c r="P448" s="220"/>
      <c r="Q448" s="220"/>
      <c r="R448" s="221"/>
      <c r="S448" s="221"/>
      <c r="T448" s="221"/>
      <c r="U448" s="221"/>
      <c r="V448" s="221"/>
      <c r="W448" s="221"/>
      <c r="X448" s="221"/>
      <c r="Y448" s="221"/>
      <c r="Z448" s="210"/>
      <c r="AA448" s="210"/>
      <c r="AB448" s="210"/>
      <c r="AC448" s="210"/>
      <c r="AD448" s="210"/>
      <c r="AE448" s="210"/>
      <c r="AF448" s="210"/>
      <c r="AG448" s="210" t="s">
        <v>222</v>
      </c>
      <c r="AH448" s="210">
        <v>0</v>
      </c>
      <c r="AI448" s="210"/>
      <c r="AJ448" s="210"/>
      <c r="AK448" s="210"/>
      <c r="AL448" s="210"/>
      <c r="AM448" s="210"/>
      <c r="AN448" s="210"/>
      <c r="AO448" s="210"/>
      <c r="AP448" s="210"/>
      <c r="AQ448" s="210"/>
      <c r="AR448" s="210"/>
      <c r="AS448" s="210"/>
      <c r="AT448" s="210"/>
      <c r="AU448" s="210"/>
      <c r="AV448" s="210"/>
      <c r="AW448" s="210"/>
      <c r="AX448" s="210"/>
      <c r="AY448" s="210"/>
      <c r="AZ448" s="210"/>
      <c r="BA448" s="210"/>
      <c r="BB448" s="210"/>
      <c r="BC448" s="210"/>
      <c r="BD448" s="210"/>
      <c r="BE448" s="210"/>
      <c r="BF448" s="210"/>
      <c r="BG448" s="210"/>
      <c r="BH448" s="210"/>
    </row>
    <row r="449" spans="1:60" outlineLevel="1" x14ac:dyDescent="0.2">
      <c r="A449" s="236">
        <v>153</v>
      </c>
      <c r="B449" s="237" t="s">
        <v>1345</v>
      </c>
      <c r="C449" s="247" t="s">
        <v>1346</v>
      </c>
      <c r="D449" s="238" t="s">
        <v>297</v>
      </c>
      <c r="E449" s="239">
        <v>100.45</v>
      </c>
      <c r="F449" s="240"/>
      <c r="G449" s="241">
        <f>ROUND(E449*F449,2)</f>
        <v>0</v>
      </c>
      <c r="H449" s="240"/>
      <c r="I449" s="241">
        <f>ROUND(E449*H449,2)</f>
        <v>0</v>
      </c>
      <c r="J449" s="240"/>
      <c r="K449" s="241">
        <f>ROUND(E449*J449,2)</f>
        <v>0</v>
      </c>
      <c r="L449" s="241">
        <v>21</v>
      </c>
      <c r="M449" s="241">
        <f>G449*(1+L449/100)</f>
        <v>0</v>
      </c>
      <c r="N449" s="239">
        <v>8.0000000000000004E-4</v>
      </c>
      <c r="O449" s="239">
        <f>ROUND(E449*N449,2)</f>
        <v>0.08</v>
      </c>
      <c r="P449" s="239">
        <v>0</v>
      </c>
      <c r="Q449" s="239">
        <f>ROUND(E449*P449,2)</f>
        <v>0</v>
      </c>
      <c r="R449" s="241"/>
      <c r="S449" s="241" t="s">
        <v>238</v>
      </c>
      <c r="T449" s="242" t="s">
        <v>216</v>
      </c>
      <c r="U449" s="221">
        <v>0</v>
      </c>
      <c r="V449" s="221">
        <f>ROUND(E449*U449,2)</f>
        <v>0</v>
      </c>
      <c r="W449" s="221"/>
      <c r="X449" s="221" t="s">
        <v>217</v>
      </c>
      <c r="Y449" s="221" t="s">
        <v>218</v>
      </c>
      <c r="Z449" s="210"/>
      <c r="AA449" s="210"/>
      <c r="AB449" s="210"/>
      <c r="AC449" s="210"/>
      <c r="AD449" s="210"/>
      <c r="AE449" s="210"/>
      <c r="AF449" s="210"/>
      <c r="AG449" s="210" t="s">
        <v>385</v>
      </c>
      <c r="AH449" s="210"/>
      <c r="AI449" s="210"/>
      <c r="AJ449" s="210"/>
      <c r="AK449" s="210"/>
      <c r="AL449" s="210"/>
      <c r="AM449" s="210"/>
      <c r="AN449" s="210"/>
      <c r="AO449" s="210"/>
      <c r="AP449" s="210"/>
      <c r="AQ449" s="210"/>
      <c r="AR449" s="210"/>
      <c r="AS449" s="210"/>
      <c r="AT449" s="210"/>
      <c r="AU449" s="210"/>
      <c r="AV449" s="210"/>
      <c r="AW449" s="210"/>
      <c r="AX449" s="210"/>
      <c r="AY449" s="210"/>
      <c r="AZ449" s="210"/>
      <c r="BA449" s="210"/>
      <c r="BB449" s="210"/>
      <c r="BC449" s="210"/>
      <c r="BD449" s="210"/>
      <c r="BE449" s="210"/>
      <c r="BF449" s="210"/>
      <c r="BG449" s="210"/>
      <c r="BH449" s="210"/>
    </row>
    <row r="450" spans="1:60" outlineLevel="2" x14ac:dyDescent="0.2">
      <c r="A450" s="217"/>
      <c r="B450" s="218"/>
      <c r="C450" s="249" t="s">
        <v>1325</v>
      </c>
      <c r="D450" s="226"/>
      <c r="E450" s="227">
        <v>17.05</v>
      </c>
      <c r="F450" s="221"/>
      <c r="G450" s="221"/>
      <c r="H450" s="221"/>
      <c r="I450" s="221"/>
      <c r="J450" s="221"/>
      <c r="K450" s="221"/>
      <c r="L450" s="221"/>
      <c r="M450" s="221"/>
      <c r="N450" s="220"/>
      <c r="O450" s="220"/>
      <c r="P450" s="220"/>
      <c r="Q450" s="220"/>
      <c r="R450" s="221"/>
      <c r="S450" s="221"/>
      <c r="T450" s="221"/>
      <c r="U450" s="221"/>
      <c r="V450" s="221"/>
      <c r="W450" s="221"/>
      <c r="X450" s="221"/>
      <c r="Y450" s="221"/>
      <c r="Z450" s="210"/>
      <c r="AA450" s="210"/>
      <c r="AB450" s="210"/>
      <c r="AC450" s="210"/>
      <c r="AD450" s="210"/>
      <c r="AE450" s="210"/>
      <c r="AF450" s="210"/>
      <c r="AG450" s="210" t="s">
        <v>222</v>
      </c>
      <c r="AH450" s="210">
        <v>0</v>
      </c>
      <c r="AI450" s="210"/>
      <c r="AJ450" s="210"/>
      <c r="AK450" s="210"/>
      <c r="AL450" s="210"/>
      <c r="AM450" s="210"/>
      <c r="AN450" s="210"/>
      <c r="AO450" s="210"/>
      <c r="AP450" s="210"/>
      <c r="AQ450" s="210"/>
      <c r="AR450" s="210"/>
      <c r="AS450" s="210"/>
      <c r="AT450" s="210"/>
      <c r="AU450" s="210"/>
      <c r="AV450" s="210"/>
      <c r="AW450" s="210"/>
      <c r="AX450" s="210"/>
      <c r="AY450" s="210"/>
      <c r="AZ450" s="210"/>
      <c r="BA450" s="210"/>
      <c r="BB450" s="210"/>
      <c r="BC450" s="210"/>
      <c r="BD450" s="210"/>
      <c r="BE450" s="210"/>
      <c r="BF450" s="210"/>
      <c r="BG450" s="210"/>
      <c r="BH450" s="210"/>
    </row>
    <row r="451" spans="1:60" outlineLevel="3" x14ac:dyDescent="0.2">
      <c r="A451" s="217"/>
      <c r="B451" s="218"/>
      <c r="C451" s="249" t="s">
        <v>1326</v>
      </c>
      <c r="D451" s="226"/>
      <c r="E451" s="227">
        <v>26.1</v>
      </c>
      <c r="F451" s="221"/>
      <c r="G451" s="221"/>
      <c r="H451" s="221"/>
      <c r="I451" s="221"/>
      <c r="J451" s="221"/>
      <c r="K451" s="221"/>
      <c r="L451" s="221"/>
      <c r="M451" s="221"/>
      <c r="N451" s="220"/>
      <c r="O451" s="220"/>
      <c r="P451" s="220"/>
      <c r="Q451" s="220"/>
      <c r="R451" s="221"/>
      <c r="S451" s="221"/>
      <c r="T451" s="221"/>
      <c r="U451" s="221"/>
      <c r="V451" s="221"/>
      <c r="W451" s="221"/>
      <c r="X451" s="221"/>
      <c r="Y451" s="221"/>
      <c r="Z451" s="210"/>
      <c r="AA451" s="210"/>
      <c r="AB451" s="210"/>
      <c r="AC451" s="210"/>
      <c r="AD451" s="210"/>
      <c r="AE451" s="210"/>
      <c r="AF451" s="210"/>
      <c r="AG451" s="210" t="s">
        <v>222</v>
      </c>
      <c r="AH451" s="210">
        <v>0</v>
      </c>
      <c r="AI451" s="210"/>
      <c r="AJ451" s="210"/>
      <c r="AK451" s="210"/>
      <c r="AL451" s="210"/>
      <c r="AM451" s="210"/>
      <c r="AN451" s="210"/>
      <c r="AO451" s="210"/>
      <c r="AP451" s="210"/>
      <c r="AQ451" s="210"/>
      <c r="AR451" s="210"/>
      <c r="AS451" s="210"/>
      <c r="AT451" s="210"/>
      <c r="AU451" s="210"/>
      <c r="AV451" s="210"/>
      <c r="AW451" s="210"/>
      <c r="AX451" s="210"/>
      <c r="AY451" s="210"/>
      <c r="AZ451" s="210"/>
      <c r="BA451" s="210"/>
      <c r="BB451" s="210"/>
      <c r="BC451" s="210"/>
      <c r="BD451" s="210"/>
      <c r="BE451" s="210"/>
      <c r="BF451" s="210"/>
      <c r="BG451" s="210"/>
      <c r="BH451" s="210"/>
    </row>
    <row r="452" spans="1:60" outlineLevel="3" x14ac:dyDescent="0.2">
      <c r="A452" s="217"/>
      <c r="B452" s="218"/>
      <c r="C452" s="249" t="s">
        <v>1327</v>
      </c>
      <c r="D452" s="226"/>
      <c r="E452" s="227">
        <v>9.5</v>
      </c>
      <c r="F452" s="221"/>
      <c r="G452" s="221"/>
      <c r="H452" s="221"/>
      <c r="I452" s="221"/>
      <c r="J452" s="221"/>
      <c r="K452" s="221"/>
      <c r="L452" s="221"/>
      <c r="M452" s="221"/>
      <c r="N452" s="220"/>
      <c r="O452" s="220"/>
      <c r="P452" s="220"/>
      <c r="Q452" s="220"/>
      <c r="R452" s="221"/>
      <c r="S452" s="221"/>
      <c r="T452" s="221"/>
      <c r="U452" s="221"/>
      <c r="V452" s="221"/>
      <c r="W452" s="221"/>
      <c r="X452" s="221"/>
      <c r="Y452" s="221"/>
      <c r="Z452" s="210"/>
      <c r="AA452" s="210"/>
      <c r="AB452" s="210"/>
      <c r="AC452" s="210"/>
      <c r="AD452" s="210"/>
      <c r="AE452" s="210"/>
      <c r="AF452" s="210"/>
      <c r="AG452" s="210" t="s">
        <v>222</v>
      </c>
      <c r="AH452" s="210">
        <v>0</v>
      </c>
      <c r="AI452" s="210"/>
      <c r="AJ452" s="210"/>
      <c r="AK452" s="210"/>
      <c r="AL452" s="210"/>
      <c r="AM452" s="210"/>
      <c r="AN452" s="210"/>
      <c r="AO452" s="210"/>
      <c r="AP452" s="210"/>
      <c r="AQ452" s="210"/>
      <c r="AR452" s="210"/>
      <c r="AS452" s="210"/>
      <c r="AT452" s="210"/>
      <c r="AU452" s="210"/>
      <c r="AV452" s="210"/>
      <c r="AW452" s="210"/>
      <c r="AX452" s="210"/>
      <c r="AY452" s="210"/>
      <c r="AZ452" s="210"/>
      <c r="BA452" s="210"/>
      <c r="BB452" s="210"/>
      <c r="BC452" s="210"/>
      <c r="BD452" s="210"/>
      <c r="BE452" s="210"/>
      <c r="BF452" s="210"/>
      <c r="BG452" s="210"/>
      <c r="BH452" s="210"/>
    </row>
    <row r="453" spans="1:60" outlineLevel="3" x14ac:dyDescent="0.2">
      <c r="A453" s="217"/>
      <c r="B453" s="218"/>
      <c r="C453" s="249" t="s">
        <v>1336</v>
      </c>
      <c r="D453" s="226"/>
      <c r="E453" s="227">
        <v>2.6</v>
      </c>
      <c r="F453" s="221"/>
      <c r="G453" s="221"/>
      <c r="H453" s="221"/>
      <c r="I453" s="221"/>
      <c r="J453" s="221"/>
      <c r="K453" s="221"/>
      <c r="L453" s="221"/>
      <c r="M453" s="221"/>
      <c r="N453" s="220"/>
      <c r="O453" s="220"/>
      <c r="P453" s="220"/>
      <c r="Q453" s="220"/>
      <c r="R453" s="221"/>
      <c r="S453" s="221"/>
      <c r="T453" s="221"/>
      <c r="U453" s="221"/>
      <c r="V453" s="221"/>
      <c r="W453" s="221"/>
      <c r="X453" s="221"/>
      <c r="Y453" s="221"/>
      <c r="Z453" s="210"/>
      <c r="AA453" s="210"/>
      <c r="AB453" s="210"/>
      <c r="AC453" s="210"/>
      <c r="AD453" s="210"/>
      <c r="AE453" s="210"/>
      <c r="AF453" s="210"/>
      <c r="AG453" s="210" t="s">
        <v>222</v>
      </c>
      <c r="AH453" s="210">
        <v>0</v>
      </c>
      <c r="AI453" s="210"/>
      <c r="AJ453" s="210"/>
      <c r="AK453" s="210"/>
      <c r="AL453" s="210"/>
      <c r="AM453" s="210"/>
      <c r="AN453" s="210"/>
      <c r="AO453" s="210"/>
      <c r="AP453" s="210"/>
      <c r="AQ453" s="210"/>
      <c r="AR453" s="210"/>
      <c r="AS453" s="210"/>
      <c r="AT453" s="210"/>
      <c r="AU453" s="210"/>
      <c r="AV453" s="210"/>
      <c r="AW453" s="210"/>
      <c r="AX453" s="210"/>
      <c r="AY453" s="210"/>
      <c r="AZ453" s="210"/>
      <c r="BA453" s="210"/>
      <c r="BB453" s="210"/>
      <c r="BC453" s="210"/>
      <c r="BD453" s="210"/>
      <c r="BE453" s="210"/>
      <c r="BF453" s="210"/>
      <c r="BG453" s="210"/>
      <c r="BH453" s="210"/>
    </row>
    <row r="454" spans="1:60" outlineLevel="3" x14ac:dyDescent="0.2">
      <c r="A454" s="217"/>
      <c r="B454" s="218"/>
      <c r="C454" s="249" t="s">
        <v>1328</v>
      </c>
      <c r="D454" s="226"/>
      <c r="E454" s="227">
        <v>45.2</v>
      </c>
      <c r="F454" s="221"/>
      <c r="G454" s="221"/>
      <c r="H454" s="221"/>
      <c r="I454" s="221"/>
      <c r="J454" s="221"/>
      <c r="K454" s="221"/>
      <c r="L454" s="221"/>
      <c r="M454" s="221"/>
      <c r="N454" s="220"/>
      <c r="O454" s="220"/>
      <c r="P454" s="220"/>
      <c r="Q454" s="220"/>
      <c r="R454" s="221"/>
      <c r="S454" s="221"/>
      <c r="T454" s="221"/>
      <c r="U454" s="221"/>
      <c r="V454" s="221"/>
      <c r="W454" s="221"/>
      <c r="X454" s="221"/>
      <c r="Y454" s="221"/>
      <c r="Z454" s="210"/>
      <c r="AA454" s="210"/>
      <c r="AB454" s="210"/>
      <c r="AC454" s="210"/>
      <c r="AD454" s="210"/>
      <c r="AE454" s="210"/>
      <c r="AF454" s="210"/>
      <c r="AG454" s="210" t="s">
        <v>222</v>
      </c>
      <c r="AH454" s="210">
        <v>0</v>
      </c>
      <c r="AI454" s="210"/>
      <c r="AJ454" s="210"/>
      <c r="AK454" s="210"/>
      <c r="AL454" s="210"/>
      <c r="AM454" s="210"/>
      <c r="AN454" s="210"/>
      <c r="AO454" s="210"/>
      <c r="AP454" s="210"/>
      <c r="AQ454" s="210"/>
      <c r="AR454" s="210"/>
      <c r="AS454" s="210"/>
      <c r="AT454" s="210"/>
      <c r="AU454" s="210"/>
      <c r="AV454" s="210"/>
      <c r="AW454" s="210"/>
      <c r="AX454" s="210"/>
      <c r="AY454" s="210"/>
      <c r="AZ454" s="210"/>
      <c r="BA454" s="210"/>
      <c r="BB454" s="210"/>
      <c r="BC454" s="210"/>
      <c r="BD454" s="210"/>
      <c r="BE454" s="210"/>
      <c r="BF454" s="210"/>
      <c r="BG454" s="210"/>
      <c r="BH454" s="210"/>
    </row>
    <row r="455" spans="1:60" outlineLevel="1" x14ac:dyDescent="0.2">
      <c r="A455" s="236">
        <v>154</v>
      </c>
      <c r="B455" s="237" t="s">
        <v>1347</v>
      </c>
      <c r="C455" s="247" t="s">
        <v>1348</v>
      </c>
      <c r="D455" s="238" t="s">
        <v>297</v>
      </c>
      <c r="E455" s="239">
        <v>100.45</v>
      </c>
      <c r="F455" s="240"/>
      <c r="G455" s="241">
        <f>ROUND(E455*F455,2)</f>
        <v>0</v>
      </c>
      <c r="H455" s="240"/>
      <c r="I455" s="241">
        <f>ROUND(E455*H455,2)</f>
        <v>0</v>
      </c>
      <c r="J455" s="240"/>
      <c r="K455" s="241">
        <f>ROUND(E455*J455,2)</f>
        <v>0</v>
      </c>
      <c r="L455" s="241">
        <v>21</v>
      </c>
      <c r="M455" s="241">
        <f>G455*(1+L455/100)</f>
        <v>0</v>
      </c>
      <c r="N455" s="239">
        <v>0</v>
      </c>
      <c r="O455" s="239">
        <f>ROUND(E455*N455,2)</f>
        <v>0</v>
      </c>
      <c r="P455" s="239">
        <v>0</v>
      </c>
      <c r="Q455" s="239">
        <f>ROUND(E455*P455,2)</f>
        <v>0</v>
      </c>
      <c r="R455" s="241"/>
      <c r="S455" s="241" t="s">
        <v>215</v>
      </c>
      <c r="T455" s="242" t="s">
        <v>216</v>
      </c>
      <c r="U455" s="221">
        <v>0</v>
      </c>
      <c r="V455" s="221">
        <f>ROUND(E455*U455,2)</f>
        <v>0</v>
      </c>
      <c r="W455" s="221"/>
      <c r="X455" s="221" t="s">
        <v>217</v>
      </c>
      <c r="Y455" s="221" t="s">
        <v>218</v>
      </c>
      <c r="Z455" s="210"/>
      <c r="AA455" s="210"/>
      <c r="AB455" s="210"/>
      <c r="AC455" s="210"/>
      <c r="AD455" s="210"/>
      <c r="AE455" s="210"/>
      <c r="AF455" s="210"/>
      <c r="AG455" s="210" t="s">
        <v>219</v>
      </c>
      <c r="AH455" s="210"/>
      <c r="AI455" s="210"/>
      <c r="AJ455" s="210"/>
      <c r="AK455" s="210"/>
      <c r="AL455" s="210"/>
      <c r="AM455" s="210"/>
      <c r="AN455" s="210"/>
      <c r="AO455" s="210"/>
      <c r="AP455" s="210"/>
      <c r="AQ455" s="210"/>
      <c r="AR455" s="210"/>
      <c r="AS455" s="210"/>
      <c r="AT455" s="210"/>
      <c r="AU455" s="210"/>
      <c r="AV455" s="210"/>
      <c r="AW455" s="210"/>
      <c r="AX455" s="210"/>
      <c r="AY455" s="210"/>
      <c r="AZ455" s="210"/>
      <c r="BA455" s="210"/>
      <c r="BB455" s="210"/>
      <c r="BC455" s="210"/>
      <c r="BD455" s="210"/>
      <c r="BE455" s="210"/>
      <c r="BF455" s="210"/>
      <c r="BG455" s="210"/>
      <c r="BH455" s="210"/>
    </row>
    <row r="456" spans="1:60" outlineLevel="2" x14ac:dyDescent="0.2">
      <c r="A456" s="217"/>
      <c r="B456" s="218"/>
      <c r="C456" s="249" t="s">
        <v>1325</v>
      </c>
      <c r="D456" s="226"/>
      <c r="E456" s="227">
        <v>17.05</v>
      </c>
      <c r="F456" s="221"/>
      <c r="G456" s="221"/>
      <c r="H456" s="221"/>
      <c r="I456" s="221"/>
      <c r="J456" s="221"/>
      <c r="K456" s="221"/>
      <c r="L456" s="221"/>
      <c r="M456" s="221"/>
      <c r="N456" s="220"/>
      <c r="O456" s="220"/>
      <c r="P456" s="220"/>
      <c r="Q456" s="220"/>
      <c r="R456" s="221"/>
      <c r="S456" s="221"/>
      <c r="T456" s="221"/>
      <c r="U456" s="221"/>
      <c r="V456" s="221"/>
      <c r="W456" s="221"/>
      <c r="X456" s="221"/>
      <c r="Y456" s="221"/>
      <c r="Z456" s="210"/>
      <c r="AA456" s="210"/>
      <c r="AB456" s="210"/>
      <c r="AC456" s="210"/>
      <c r="AD456" s="210"/>
      <c r="AE456" s="210"/>
      <c r="AF456" s="210"/>
      <c r="AG456" s="210" t="s">
        <v>222</v>
      </c>
      <c r="AH456" s="210">
        <v>0</v>
      </c>
      <c r="AI456" s="210"/>
      <c r="AJ456" s="210"/>
      <c r="AK456" s="210"/>
      <c r="AL456" s="210"/>
      <c r="AM456" s="210"/>
      <c r="AN456" s="210"/>
      <c r="AO456" s="210"/>
      <c r="AP456" s="210"/>
      <c r="AQ456" s="210"/>
      <c r="AR456" s="210"/>
      <c r="AS456" s="210"/>
      <c r="AT456" s="210"/>
      <c r="AU456" s="210"/>
      <c r="AV456" s="210"/>
      <c r="AW456" s="210"/>
      <c r="AX456" s="210"/>
      <c r="AY456" s="210"/>
      <c r="AZ456" s="210"/>
      <c r="BA456" s="210"/>
      <c r="BB456" s="210"/>
      <c r="BC456" s="210"/>
      <c r="BD456" s="210"/>
      <c r="BE456" s="210"/>
      <c r="BF456" s="210"/>
      <c r="BG456" s="210"/>
      <c r="BH456" s="210"/>
    </row>
    <row r="457" spans="1:60" outlineLevel="3" x14ac:dyDescent="0.2">
      <c r="A457" s="217"/>
      <c r="B457" s="218"/>
      <c r="C457" s="249" t="s">
        <v>1326</v>
      </c>
      <c r="D457" s="226"/>
      <c r="E457" s="227">
        <v>26.1</v>
      </c>
      <c r="F457" s="221"/>
      <c r="G457" s="221"/>
      <c r="H457" s="221"/>
      <c r="I457" s="221"/>
      <c r="J457" s="221"/>
      <c r="K457" s="221"/>
      <c r="L457" s="221"/>
      <c r="M457" s="221"/>
      <c r="N457" s="220"/>
      <c r="O457" s="220"/>
      <c r="P457" s="220"/>
      <c r="Q457" s="220"/>
      <c r="R457" s="221"/>
      <c r="S457" s="221"/>
      <c r="T457" s="221"/>
      <c r="U457" s="221"/>
      <c r="V457" s="221"/>
      <c r="W457" s="221"/>
      <c r="X457" s="221"/>
      <c r="Y457" s="221"/>
      <c r="Z457" s="210"/>
      <c r="AA457" s="210"/>
      <c r="AB457" s="210"/>
      <c r="AC457" s="210"/>
      <c r="AD457" s="210"/>
      <c r="AE457" s="210"/>
      <c r="AF457" s="210"/>
      <c r="AG457" s="210" t="s">
        <v>222</v>
      </c>
      <c r="AH457" s="210">
        <v>0</v>
      </c>
      <c r="AI457" s="210"/>
      <c r="AJ457" s="210"/>
      <c r="AK457" s="210"/>
      <c r="AL457" s="210"/>
      <c r="AM457" s="210"/>
      <c r="AN457" s="210"/>
      <c r="AO457" s="210"/>
      <c r="AP457" s="210"/>
      <c r="AQ457" s="210"/>
      <c r="AR457" s="210"/>
      <c r="AS457" s="210"/>
      <c r="AT457" s="210"/>
      <c r="AU457" s="210"/>
      <c r="AV457" s="210"/>
      <c r="AW457" s="210"/>
      <c r="AX457" s="210"/>
      <c r="AY457" s="210"/>
      <c r="AZ457" s="210"/>
      <c r="BA457" s="210"/>
      <c r="BB457" s="210"/>
      <c r="BC457" s="210"/>
      <c r="BD457" s="210"/>
      <c r="BE457" s="210"/>
      <c r="BF457" s="210"/>
      <c r="BG457" s="210"/>
      <c r="BH457" s="210"/>
    </row>
    <row r="458" spans="1:60" outlineLevel="3" x14ac:dyDescent="0.2">
      <c r="A458" s="217"/>
      <c r="B458" s="218"/>
      <c r="C458" s="249" t="s">
        <v>1327</v>
      </c>
      <c r="D458" s="226"/>
      <c r="E458" s="227">
        <v>9.5</v>
      </c>
      <c r="F458" s="221"/>
      <c r="G458" s="221"/>
      <c r="H458" s="221"/>
      <c r="I458" s="221"/>
      <c r="J458" s="221"/>
      <c r="K458" s="221"/>
      <c r="L458" s="221"/>
      <c r="M458" s="221"/>
      <c r="N458" s="220"/>
      <c r="O458" s="220"/>
      <c r="P458" s="220"/>
      <c r="Q458" s="220"/>
      <c r="R458" s="221"/>
      <c r="S458" s="221"/>
      <c r="T458" s="221"/>
      <c r="U458" s="221"/>
      <c r="V458" s="221"/>
      <c r="W458" s="221"/>
      <c r="X458" s="221"/>
      <c r="Y458" s="221"/>
      <c r="Z458" s="210"/>
      <c r="AA458" s="210"/>
      <c r="AB458" s="210"/>
      <c r="AC458" s="210"/>
      <c r="AD458" s="210"/>
      <c r="AE458" s="210"/>
      <c r="AF458" s="210"/>
      <c r="AG458" s="210" t="s">
        <v>222</v>
      </c>
      <c r="AH458" s="210">
        <v>0</v>
      </c>
      <c r="AI458" s="210"/>
      <c r="AJ458" s="210"/>
      <c r="AK458" s="210"/>
      <c r="AL458" s="210"/>
      <c r="AM458" s="210"/>
      <c r="AN458" s="210"/>
      <c r="AO458" s="210"/>
      <c r="AP458" s="210"/>
      <c r="AQ458" s="210"/>
      <c r="AR458" s="210"/>
      <c r="AS458" s="210"/>
      <c r="AT458" s="210"/>
      <c r="AU458" s="210"/>
      <c r="AV458" s="210"/>
      <c r="AW458" s="210"/>
      <c r="AX458" s="210"/>
      <c r="AY458" s="210"/>
      <c r="AZ458" s="210"/>
      <c r="BA458" s="210"/>
      <c r="BB458" s="210"/>
      <c r="BC458" s="210"/>
      <c r="BD458" s="210"/>
      <c r="BE458" s="210"/>
      <c r="BF458" s="210"/>
      <c r="BG458" s="210"/>
      <c r="BH458" s="210"/>
    </row>
    <row r="459" spans="1:60" outlineLevel="3" x14ac:dyDescent="0.2">
      <c r="A459" s="217"/>
      <c r="B459" s="218"/>
      <c r="C459" s="249" t="s">
        <v>1336</v>
      </c>
      <c r="D459" s="226"/>
      <c r="E459" s="227">
        <v>2.6</v>
      </c>
      <c r="F459" s="221"/>
      <c r="G459" s="221"/>
      <c r="H459" s="221"/>
      <c r="I459" s="221"/>
      <c r="J459" s="221"/>
      <c r="K459" s="221"/>
      <c r="L459" s="221"/>
      <c r="M459" s="221"/>
      <c r="N459" s="220"/>
      <c r="O459" s="220"/>
      <c r="P459" s="220"/>
      <c r="Q459" s="220"/>
      <c r="R459" s="221"/>
      <c r="S459" s="221"/>
      <c r="T459" s="221"/>
      <c r="U459" s="221"/>
      <c r="V459" s="221"/>
      <c r="W459" s="221"/>
      <c r="X459" s="221"/>
      <c r="Y459" s="221"/>
      <c r="Z459" s="210"/>
      <c r="AA459" s="210"/>
      <c r="AB459" s="210"/>
      <c r="AC459" s="210"/>
      <c r="AD459" s="210"/>
      <c r="AE459" s="210"/>
      <c r="AF459" s="210"/>
      <c r="AG459" s="210" t="s">
        <v>222</v>
      </c>
      <c r="AH459" s="210">
        <v>0</v>
      </c>
      <c r="AI459" s="210"/>
      <c r="AJ459" s="210"/>
      <c r="AK459" s="210"/>
      <c r="AL459" s="210"/>
      <c r="AM459" s="210"/>
      <c r="AN459" s="210"/>
      <c r="AO459" s="210"/>
      <c r="AP459" s="210"/>
      <c r="AQ459" s="210"/>
      <c r="AR459" s="210"/>
      <c r="AS459" s="210"/>
      <c r="AT459" s="210"/>
      <c r="AU459" s="210"/>
      <c r="AV459" s="210"/>
      <c r="AW459" s="210"/>
      <c r="AX459" s="210"/>
      <c r="AY459" s="210"/>
      <c r="AZ459" s="210"/>
      <c r="BA459" s="210"/>
      <c r="BB459" s="210"/>
      <c r="BC459" s="210"/>
      <c r="BD459" s="210"/>
      <c r="BE459" s="210"/>
      <c r="BF459" s="210"/>
      <c r="BG459" s="210"/>
      <c r="BH459" s="210"/>
    </row>
    <row r="460" spans="1:60" outlineLevel="3" x14ac:dyDescent="0.2">
      <c r="A460" s="217"/>
      <c r="B460" s="218"/>
      <c r="C460" s="249" t="s">
        <v>1328</v>
      </c>
      <c r="D460" s="226"/>
      <c r="E460" s="227">
        <v>45.2</v>
      </c>
      <c r="F460" s="221"/>
      <c r="G460" s="221"/>
      <c r="H460" s="221"/>
      <c r="I460" s="221"/>
      <c r="J460" s="221"/>
      <c r="K460" s="221"/>
      <c r="L460" s="221"/>
      <c r="M460" s="221"/>
      <c r="N460" s="220"/>
      <c r="O460" s="220"/>
      <c r="P460" s="220"/>
      <c r="Q460" s="220"/>
      <c r="R460" s="221"/>
      <c r="S460" s="221"/>
      <c r="T460" s="221"/>
      <c r="U460" s="221"/>
      <c r="V460" s="221"/>
      <c r="W460" s="221"/>
      <c r="X460" s="221"/>
      <c r="Y460" s="221"/>
      <c r="Z460" s="210"/>
      <c r="AA460" s="210"/>
      <c r="AB460" s="210"/>
      <c r="AC460" s="210"/>
      <c r="AD460" s="210"/>
      <c r="AE460" s="210"/>
      <c r="AF460" s="210"/>
      <c r="AG460" s="210" t="s">
        <v>222</v>
      </c>
      <c r="AH460" s="210">
        <v>0</v>
      </c>
      <c r="AI460" s="210"/>
      <c r="AJ460" s="210"/>
      <c r="AK460" s="210"/>
      <c r="AL460" s="210"/>
      <c r="AM460" s="210"/>
      <c r="AN460" s="210"/>
      <c r="AO460" s="210"/>
      <c r="AP460" s="210"/>
      <c r="AQ460" s="210"/>
      <c r="AR460" s="210"/>
      <c r="AS460" s="210"/>
      <c r="AT460" s="210"/>
      <c r="AU460" s="210"/>
      <c r="AV460" s="210"/>
      <c r="AW460" s="210"/>
      <c r="AX460" s="210"/>
      <c r="AY460" s="210"/>
      <c r="AZ460" s="210"/>
      <c r="BA460" s="210"/>
      <c r="BB460" s="210"/>
      <c r="BC460" s="210"/>
      <c r="BD460" s="210"/>
      <c r="BE460" s="210"/>
      <c r="BF460" s="210"/>
      <c r="BG460" s="210"/>
      <c r="BH460" s="210"/>
    </row>
    <row r="461" spans="1:60" outlineLevel="1" x14ac:dyDescent="0.2">
      <c r="A461" s="236">
        <v>155</v>
      </c>
      <c r="B461" s="237" t="s">
        <v>1349</v>
      </c>
      <c r="C461" s="247" t="s">
        <v>1350</v>
      </c>
      <c r="D461" s="238" t="s">
        <v>351</v>
      </c>
      <c r="E461" s="239">
        <v>1.4</v>
      </c>
      <c r="F461" s="240"/>
      <c r="G461" s="241">
        <f>ROUND(E461*F461,2)</f>
        <v>0</v>
      </c>
      <c r="H461" s="240"/>
      <c r="I461" s="241">
        <f>ROUND(E461*H461,2)</f>
        <v>0</v>
      </c>
      <c r="J461" s="240"/>
      <c r="K461" s="241">
        <f>ROUND(E461*J461,2)</f>
        <v>0</v>
      </c>
      <c r="L461" s="241">
        <v>21</v>
      </c>
      <c r="M461" s="241">
        <f>G461*(1+L461/100)</f>
        <v>0</v>
      </c>
      <c r="N461" s="239">
        <v>2.0000000000000001E-4</v>
      </c>
      <c r="O461" s="239">
        <f>ROUND(E461*N461,2)</f>
        <v>0</v>
      </c>
      <c r="P461" s="239">
        <v>0</v>
      </c>
      <c r="Q461" s="239">
        <f>ROUND(E461*P461,2)</f>
        <v>0</v>
      </c>
      <c r="R461" s="241"/>
      <c r="S461" s="241" t="s">
        <v>215</v>
      </c>
      <c r="T461" s="242" t="s">
        <v>216</v>
      </c>
      <c r="U461" s="221">
        <v>0</v>
      </c>
      <c r="V461" s="221">
        <f>ROUND(E461*U461,2)</f>
        <v>0</v>
      </c>
      <c r="W461" s="221"/>
      <c r="X461" s="221" t="s">
        <v>217</v>
      </c>
      <c r="Y461" s="221" t="s">
        <v>218</v>
      </c>
      <c r="Z461" s="210"/>
      <c r="AA461" s="210"/>
      <c r="AB461" s="210"/>
      <c r="AC461" s="210"/>
      <c r="AD461" s="210"/>
      <c r="AE461" s="210"/>
      <c r="AF461" s="210"/>
      <c r="AG461" s="210" t="s">
        <v>385</v>
      </c>
      <c r="AH461" s="210"/>
      <c r="AI461" s="210"/>
      <c r="AJ461" s="210"/>
      <c r="AK461" s="210"/>
      <c r="AL461" s="210"/>
      <c r="AM461" s="210"/>
      <c r="AN461" s="210"/>
      <c r="AO461" s="210"/>
      <c r="AP461" s="210"/>
      <c r="AQ461" s="210"/>
      <c r="AR461" s="210"/>
      <c r="AS461" s="210"/>
      <c r="AT461" s="210"/>
      <c r="AU461" s="210"/>
      <c r="AV461" s="210"/>
      <c r="AW461" s="210"/>
      <c r="AX461" s="210"/>
      <c r="AY461" s="210"/>
      <c r="AZ461" s="210"/>
      <c r="BA461" s="210"/>
      <c r="BB461" s="210"/>
      <c r="BC461" s="210"/>
      <c r="BD461" s="210"/>
      <c r="BE461" s="210"/>
      <c r="BF461" s="210"/>
      <c r="BG461" s="210"/>
      <c r="BH461" s="210"/>
    </row>
    <row r="462" spans="1:60" outlineLevel="2" x14ac:dyDescent="0.2">
      <c r="A462" s="217"/>
      <c r="B462" s="218"/>
      <c r="C462" s="248" t="s">
        <v>1351</v>
      </c>
      <c r="D462" s="243"/>
      <c r="E462" s="243"/>
      <c r="F462" s="243"/>
      <c r="G462" s="243"/>
      <c r="H462" s="221"/>
      <c r="I462" s="221"/>
      <c r="J462" s="221"/>
      <c r="K462" s="221"/>
      <c r="L462" s="221"/>
      <c r="M462" s="221"/>
      <c r="N462" s="220"/>
      <c r="O462" s="220"/>
      <c r="P462" s="220"/>
      <c r="Q462" s="220"/>
      <c r="R462" s="221"/>
      <c r="S462" s="221"/>
      <c r="T462" s="221"/>
      <c r="U462" s="221"/>
      <c r="V462" s="221"/>
      <c r="W462" s="221"/>
      <c r="X462" s="221"/>
      <c r="Y462" s="221"/>
      <c r="Z462" s="210"/>
      <c r="AA462" s="210"/>
      <c r="AB462" s="210"/>
      <c r="AC462" s="210"/>
      <c r="AD462" s="210"/>
      <c r="AE462" s="210"/>
      <c r="AF462" s="210"/>
      <c r="AG462" s="210" t="s">
        <v>221</v>
      </c>
      <c r="AH462" s="210"/>
      <c r="AI462" s="210"/>
      <c r="AJ462" s="210"/>
      <c r="AK462" s="210"/>
      <c r="AL462" s="210"/>
      <c r="AM462" s="210"/>
      <c r="AN462" s="210"/>
      <c r="AO462" s="210"/>
      <c r="AP462" s="210"/>
      <c r="AQ462" s="210"/>
      <c r="AR462" s="210"/>
      <c r="AS462" s="210"/>
      <c r="AT462" s="210"/>
      <c r="AU462" s="210"/>
      <c r="AV462" s="210"/>
      <c r="AW462" s="210"/>
      <c r="AX462" s="210"/>
      <c r="AY462" s="210"/>
      <c r="AZ462" s="210"/>
      <c r="BA462" s="210"/>
      <c r="BB462" s="210"/>
      <c r="BC462" s="210"/>
      <c r="BD462" s="210"/>
      <c r="BE462" s="210"/>
      <c r="BF462" s="210"/>
      <c r="BG462" s="210"/>
      <c r="BH462" s="210"/>
    </row>
    <row r="463" spans="1:60" outlineLevel="2" x14ac:dyDescent="0.2">
      <c r="A463" s="217"/>
      <c r="B463" s="218"/>
      <c r="C463" s="249" t="s">
        <v>1352</v>
      </c>
      <c r="D463" s="226"/>
      <c r="E463" s="227">
        <v>1.4</v>
      </c>
      <c r="F463" s="221"/>
      <c r="G463" s="221"/>
      <c r="H463" s="221"/>
      <c r="I463" s="221"/>
      <c r="J463" s="221"/>
      <c r="K463" s="221"/>
      <c r="L463" s="221"/>
      <c r="M463" s="221"/>
      <c r="N463" s="220"/>
      <c r="O463" s="220"/>
      <c r="P463" s="220"/>
      <c r="Q463" s="220"/>
      <c r="R463" s="221"/>
      <c r="S463" s="221"/>
      <c r="T463" s="221"/>
      <c r="U463" s="221"/>
      <c r="V463" s="221"/>
      <c r="W463" s="221"/>
      <c r="X463" s="221"/>
      <c r="Y463" s="221"/>
      <c r="Z463" s="210"/>
      <c r="AA463" s="210"/>
      <c r="AB463" s="210"/>
      <c r="AC463" s="210"/>
      <c r="AD463" s="210"/>
      <c r="AE463" s="210"/>
      <c r="AF463" s="210"/>
      <c r="AG463" s="210" t="s">
        <v>222</v>
      </c>
      <c r="AH463" s="210">
        <v>0</v>
      </c>
      <c r="AI463" s="210"/>
      <c r="AJ463" s="210"/>
      <c r="AK463" s="210"/>
      <c r="AL463" s="210"/>
      <c r="AM463" s="210"/>
      <c r="AN463" s="210"/>
      <c r="AO463" s="210"/>
      <c r="AP463" s="210"/>
      <c r="AQ463" s="210"/>
      <c r="AR463" s="210"/>
      <c r="AS463" s="210"/>
      <c r="AT463" s="210"/>
      <c r="AU463" s="210"/>
      <c r="AV463" s="210"/>
      <c r="AW463" s="210"/>
      <c r="AX463" s="210"/>
      <c r="AY463" s="210"/>
      <c r="AZ463" s="210"/>
      <c r="BA463" s="210"/>
      <c r="BB463" s="210"/>
      <c r="BC463" s="210"/>
      <c r="BD463" s="210"/>
      <c r="BE463" s="210"/>
      <c r="BF463" s="210"/>
      <c r="BG463" s="210"/>
      <c r="BH463" s="210"/>
    </row>
    <row r="464" spans="1:60" outlineLevel="1" x14ac:dyDescent="0.2">
      <c r="A464" s="236">
        <v>156</v>
      </c>
      <c r="B464" s="237" t="s">
        <v>1353</v>
      </c>
      <c r="C464" s="247" t="s">
        <v>1354</v>
      </c>
      <c r="D464" s="238" t="s">
        <v>297</v>
      </c>
      <c r="E464" s="239">
        <v>121.37390000000001</v>
      </c>
      <c r="F464" s="240"/>
      <c r="G464" s="241">
        <f>ROUND(E464*F464,2)</f>
        <v>0</v>
      </c>
      <c r="H464" s="240"/>
      <c r="I464" s="241">
        <f>ROUND(E464*H464,2)</f>
        <v>0</v>
      </c>
      <c r="J464" s="240"/>
      <c r="K464" s="241">
        <f>ROUND(E464*J464,2)</f>
        <v>0</v>
      </c>
      <c r="L464" s="241">
        <v>21</v>
      </c>
      <c r="M464" s="241">
        <f>G464*(1+L464/100)</f>
        <v>0</v>
      </c>
      <c r="N464" s="239">
        <v>1.9199999999999998E-2</v>
      </c>
      <c r="O464" s="239">
        <f>ROUND(E464*N464,2)</f>
        <v>2.33</v>
      </c>
      <c r="P464" s="239">
        <v>0</v>
      </c>
      <c r="Q464" s="239">
        <f>ROUND(E464*P464,2)</f>
        <v>0</v>
      </c>
      <c r="R464" s="241"/>
      <c r="S464" s="241" t="s">
        <v>215</v>
      </c>
      <c r="T464" s="242" t="s">
        <v>216</v>
      </c>
      <c r="U464" s="221">
        <v>0</v>
      </c>
      <c r="V464" s="221">
        <f>ROUND(E464*U464,2)</f>
        <v>0</v>
      </c>
      <c r="W464" s="221"/>
      <c r="X464" s="221" t="s">
        <v>684</v>
      </c>
      <c r="Y464" s="221" t="s">
        <v>218</v>
      </c>
      <c r="Z464" s="210"/>
      <c r="AA464" s="210"/>
      <c r="AB464" s="210"/>
      <c r="AC464" s="210"/>
      <c r="AD464" s="210"/>
      <c r="AE464" s="210"/>
      <c r="AF464" s="210"/>
      <c r="AG464" s="210" t="s">
        <v>847</v>
      </c>
      <c r="AH464" s="210"/>
      <c r="AI464" s="210"/>
      <c r="AJ464" s="210"/>
      <c r="AK464" s="210"/>
      <c r="AL464" s="210"/>
      <c r="AM464" s="210"/>
      <c r="AN464" s="210"/>
      <c r="AO464" s="210"/>
      <c r="AP464" s="210"/>
      <c r="AQ464" s="210"/>
      <c r="AR464" s="210"/>
      <c r="AS464" s="210"/>
      <c r="AT464" s="210"/>
      <c r="AU464" s="210"/>
      <c r="AV464" s="210"/>
      <c r="AW464" s="210"/>
      <c r="AX464" s="210"/>
      <c r="AY464" s="210"/>
      <c r="AZ464" s="210"/>
      <c r="BA464" s="210"/>
      <c r="BB464" s="210"/>
      <c r="BC464" s="210"/>
      <c r="BD464" s="210"/>
      <c r="BE464" s="210"/>
      <c r="BF464" s="210"/>
      <c r="BG464" s="210"/>
      <c r="BH464" s="210"/>
    </row>
    <row r="465" spans="1:60" outlineLevel="2" x14ac:dyDescent="0.2">
      <c r="A465" s="217"/>
      <c r="B465" s="218"/>
      <c r="C465" s="248" t="s">
        <v>1355</v>
      </c>
      <c r="D465" s="243"/>
      <c r="E465" s="243"/>
      <c r="F465" s="243"/>
      <c r="G465" s="243"/>
      <c r="H465" s="221"/>
      <c r="I465" s="221"/>
      <c r="J465" s="221"/>
      <c r="K465" s="221"/>
      <c r="L465" s="221"/>
      <c r="M465" s="221"/>
      <c r="N465" s="220"/>
      <c r="O465" s="220"/>
      <c r="P465" s="220"/>
      <c r="Q465" s="220"/>
      <c r="R465" s="221"/>
      <c r="S465" s="221"/>
      <c r="T465" s="221"/>
      <c r="U465" s="221"/>
      <c r="V465" s="221"/>
      <c r="W465" s="221"/>
      <c r="X465" s="221"/>
      <c r="Y465" s="221"/>
      <c r="Z465" s="210"/>
      <c r="AA465" s="210"/>
      <c r="AB465" s="210"/>
      <c r="AC465" s="210"/>
      <c r="AD465" s="210"/>
      <c r="AE465" s="210"/>
      <c r="AF465" s="210"/>
      <c r="AG465" s="210" t="s">
        <v>221</v>
      </c>
      <c r="AH465" s="210"/>
      <c r="AI465" s="210"/>
      <c r="AJ465" s="210"/>
      <c r="AK465" s="210"/>
      <c r="AL465" s="210"/>
      <c r="AM465" s="210"/>
      <c r="AN465" s="210"/>
      <c r="AO465" s="210"/>
      <c r="AP465" s="210"/>
      <c r="AQ465" s="210"/>
      <c r="AR465" s="210"/>
      <c r="AS465" s="210"/>
      <c r="AT465" s="210"/>
      <c r="AU465" s="210"/>
      <c r="AV465" s="210"/>
      <c r="AW465" s="210"/>
      <c r="AX465" s="210"/>
      <c r="AY465" s="210"/>
      <c r="AZ465" s="210"/>
      <c r="BA465" s="210"/>
      <c r="BB465" s="210"/>
      <c r="BC465" s="210"/>
      <c r="BD465" s="210"/>
      <c r="BE465" s="210"/>
      <c r="BF465" s="210"/>
      <c r="BG465" s="210"/>
      <c r="BH465" s="210"/>
    </row>
    <row r="466" spans="1:60" outlineLevel="2" x14ac:dyDescent="0.2">
      <c r="A466" s="217"/>
      <c r="B466" s="218"/>
      <c r="C466" s="249" t="s">
        <v>1356</v>
      </c>
      <c r="D466" s="226"/>
      <c r="E466" s="227">
        <v>19.61</v>
      </c>
      <c r="F466" s="221"/>
      <c r="G466" s="221"/>
      <c r="H466" s="221"/>
      <c r="I466" s="221"/>
      <c r="J466" s="221"/>
      <c r="K466" s="221"/>
      <c r="L466" s="221"/>
      <c r="M466" s="221"/>
      <c r="N466" s="220"/>
      <c r="O466" s="220"/>
      <c r="P466" s="220"/>
      <c r="Q466" s="220"/>
      <c r="R466" s="221"/>
      <c r="S466" s="221"/>
      <c r="T466" s="221"/>
      <c r="U466" s="221"/>
      <c r="V466" s="221"/>
      <c r="W466" s="221"/>
      <c r="X466" s="221"/>
      <c r="Y466" s="221"/>
      <c r="Z466" s="210"/>
      <c r="AA466" s="210"/>
      <c r="AB466" s="210"/>
      <c r="AC466" s="210"/>
      <c r="AD466" s="210"/>
      <c r="AE466" s="210"/>
      <c r="AF466" s="210"/>
      <c r="AG466" s="210" t="s">
        <v>222</v>
      </c>
      <c r="AH466" s="210">
        <v>0</v>
      </c>
      <c r="AI466" s="210"/>
      <c r="AJ466" s="210"/>
      <c r="AK466" s="210"/>
      <c r="AL466" s="210"/>
      <c r="AM466" s="210"/>
      <c r="AN466" s="210"/>
      <c r="AO466" s="210"/>
      <c r="AP466" s="210"/>
      <c r="AQ466" s="210"/>
      <c r="AR466" s="210"/>
      <c r="AS466" s="210"/>
      <c r="AT466" s="210"/>
      <c r="AU466" s="210"/>
      <c r="AV466" s="210"/>
      <c r="AW466" s="210"/>
      <c r="AX466" s="210"/>
      <c r="AY466" s="210"/>
      <c r="AZ466" s="210"/>
      <c r="BA466" s="210"/>
      <c r="BB466" s="210"/>
      <c r="BC466" s="210"/>
      <c r="BD466" s="210"/>
      <c r="BE466" s="210"/>
      <c r="BF466" s="210"/>
      <c r="BG466" s="210"/>
      <c r="BH466" s="210"/>
    </row>
    <row r="467" spans="1:60" outlineLevel="3" x14ac:dyDescent="0.2">
      <c r="A467" s="217"/>
      <c r="B467" s="218"/>
      <c r="C467" s="249" t="s">
        <v>1357</v>
      </c>
      <c r="D467" s="226"/>
      <c r="E467" s="227">
        <v>30.02</v>
      </c>
      <c r="F467" s="221"/>
      <c r="G467" s="221"/>
      <c r="H467" s="221"/>
      <c r="I467" s="221"/>
      <c r="J467" s="221"/>
      <c r="K467" s="221"/>
      <c r="L467" s="221"/>
      <c r="M467" s="221"/>
      <c r="N467" s="220"/>
      <c r="O467" s="220"/>
      <c r="P467" s="220"/>
      <c r="Q467" s="220"/>
      <c r="R467" s="221"/>
      <c r="S467" s="221"/>
      <c r="T467" s="221"/>
      <c r="U467" s="221"/>
      <c r="V467" s="221"/>
      <c r="W467" s="221"/>
      <c r="X467" s="221"/>
      <c r="Y467" s="221"/>
      <c r="Z467" s="210"/>
      <c r="AA467" s="210"/>
      <c r="AB467" s="210"/>
      <c r="AC467" s="210"/>
      <c r="AD467" s="210"/>
      <c r="AE467" s="210"/>
      <c r="AF467" s="210"/>
      <c r="AG467" s="210" t="s">
        <v>222</v>
      </c>
      <c r="AH467" s="210">
        <v>0</v>
      </c>
      <c r="AI467" s="210"/>
      <c r="AJ467" s="210"/>
      <c r="AK467" s="210"/>
      <c r="AL467" s="210"/>
      <c r="AM467" s="210"/>
      <c r="AN467" s="210"/>
      <c r="AO467" s="210"/>
      <c r="AP467" s="210"/>
      <c r="AQ467" s="210"/>
      <c r="AR467" s="210"/>
      <c r="AS467" s="210"/>
      <c r="AT467" s="210"/>
      <c r="AU467" s="210"/>
      <c r="AV467" s="210"/>
      <c r="AW467" s="210"/>
      <c r="AX467" s="210"/>
      <c r="AY467" s="210"/>
      <c r="AZ467" s="210"/>
      <c r="BA467" s="210"/>
      <c r="BB467" s="210"/>
      <c r="BC467" s="210"/>
      <c r="BD467" s="210"/>
      <c r="BE467" s="210"/>
      <c r="BF467" s="210"/>
      <c r="BG467" s="210"/>
      <c r="BH467" s="210"/>
    </row>
    <row r="468" spans="1:60" outlineLevel="3" x14ac:dyDescent="0.2">
      <c r="A468" s="217"/>
      <c r="B468" s="218"/>
      <c r="C468" s="249" t="s">
        <v>1358</v>
      </c>
      <c r="D468" s="226"/>
      <c r="E468" s="227">
        <v>10.93</v>
      </c>
      <c r="F468" s="221"/>
      <c r="G468" s="221"/>
      <c r="H468" s="221"/>
      <c r="I468" s="221"/>
      <c r="J468" s="221"/>
      <c r="K468" s="221"/>
      <c r="L468" s="221"/>
      <c r="M468" s="221"/>
      <c r="N468" s="220"/>
      <c r="O468" s="220"/>
      <c r="P468" s="220"/>
      <c r="Q468" s="220"/>
      <c r="R468" s="221"/>
      <c r="S468" s="221"/>
      <c r="T468" s="221"/>
      <c r="U468" s="221"/>
      <c r="V468" s="221"/>
      <c r="W468" s="221"/>
      <c r="X468" s="221"/>
      <c r="Y468" s="221"/>
      <c r="Z468" s="210"/>
      <c r="AA468" s="210"/>
      <c r="AB468" s="210"/>
      <c r="AC468" s="210"/>
      <c r="AD468" s="210"/>
      <c r="AE468" s="210"/>
      <c r="AF468" s="210"/>
      <c r="AG468" s="210" t="s">
        <v>222</v>
      </c>
      <c r="AH468" s="210">
        <v>0</v>
      </c>
      <c r="AI468" s="210"/>
      <c r="AJ468" s="210"/>
      <c r="AK468" s="210"/>
      <c r="AL468" s="210"/>
      <c r="AM468" s="210"/>
      <c r="AN468" s="210"/>
      <c r="AO468" s="210"/>
      <c r="AP468" s="210"/>
      <c r="AQ468" s="210"/>
      <c r="AR468" s="210"/>
      <c r="AS468" s="210"/>
      <c r="AT468" s="210"/>
      <c r="AU468" s="210"/>
      <c r="AV468" s="210"/>
      <c r="AW468" s="210"/>
      <c r="AX468" s="210"/>
      <c r="AY468" s="210"/>
      <c r="AZ468" s="210"/>
      <c r="BA468" s="210"/>
      <c r="BB468" s="210"/>
      <c r="BC468" s="210"/>
      <c r="BD468" s="210"/>
      <c r="BE468" s="210"/>
      <c r="BF468" s="210"/>
      <c r="BG468" s="210"/>
      <c r="BH468" s="210"/>
    </row>
    <row r="469" spans="1:60" outlineLevel="3" x14ac:dyDescent="0.2">
      <c r="A469" s="217"/>
      <c r="B469" s="218"/>
      <c r="C469" s="249" t="s">
        <v>1359</v>
      </c>
      <c r="D469" s="226"/>
      <c r="E469" s="227">
        <v>2.99</v>
      </c>
      <c r="F469" s="221"/>
      <c r="G469" s="221"/>
      <c r="H469" s="221"/>
      <c r="I469" s="221"/>
      <c r="J469" s="221"/>
      <c r="K469" s="221"/>
      <c r="L469" s="221"/>
      <c r="M469" s="221"/>
      <c r="N469" s="220"/>
      <c r="O469" s="220"/>
      <c r="P469" s="220"/>
      <c r="Q469" s="220"/>
      <c r="R469" s="221"/>
      <c r="S469" s="221"/>
      <c r="T469" s="221"/>
      <c r="U469" s="221"/>
      <c r="V469" s="221"/>
      <c r="W469" s="221"/>
      <c r="X469" s="221"/>
      <c r="Y469" s="221"/>
      <c r="Z469" s="210"/>
      <c r="AA469" s="210"/>
      <c r="AB469" s="210"/>
      <c r="AC469" s="210"/>
      <c r="AD469" s="210"/>
      <c r="AE469" s="210"/>
      <c r="AF469" s="210"/>
      <c r="AG469" s="210" t="s">
        <v>222</v>
      </c>
      <c r="AH469" s="210">
        <v>0</v>
      </c>
      <c r="AI469" s="210"/>
      <c r="AJ469" s="210"/>
      <c r="AK469" s="210"/>
      <c r="AL469" s="210"/>
      <c r="AM469" s="210"/>
      <c r="AN469" s="210"/>
      <c r="AO469" s="210"/>
      <c r="AP469" s="210"/>
      <c r="AQ469" s="210"/>
      <c r="AR469" s="210"/>
      <c r="AS469" s="210"/>
      <c r="AT469" s="210"/>
      <c r="AU469" s="210"/>
      <c r="AV469" s="210"/>
      <c r="AW469" s="210"/>
      <c r="AX469" s="210"/>
      <c r="AY469" s="210"/>
      <c r="AZ469" s="210"/>
      <c r="BA469" s="210"/>
      <c r="BB469" s="210"/>
      <c r="BC469" s="210"/>
      <c r="BD469" s="210"/>
      <c r="BE469" s="210"/>
      <c r="BF469" s="210"/>
      <c r="BG469" s="210"/>
      <c r="BH469" s="210"/>
    </row>
    <row r="470" spans="1:60" outlineLevel="3" x14ac:dyDescent="0.2">
      <c r="A470" s="217"/>
      <c r="B470" s="218"/>
      <c r="C470" s="249" t="s">
        <v>1360</v>
      </c>
      <c r="D470" s="226"/>
      <c r="E470" s="227">
        <v>5.86</v>
      </c>
      <c r="F470" s="221"/>
      <c r="G470" s="221"/>
      <c r="H470" s="221"/>
      <c r="I470" s="221"/>
      <c r="J470" s="221"/>
      <c r="K470" s="221"/>
      <c r="L470" s="221"/>
      <c r="M470" s="221"/>
      <c r="N470" s="220"/>
      <c r="O470" s="220"/>
      <c r="P470" s="220"/>
      <c r="Q470" s="220"/>
      <c r="R470" s="221"/>
      <c r="S470" s="221"/>
      <c r="T470" s="221"/>
      <c r="U470" s="221"/>
      <c r="V470" s="221"/>
      <c r="W470" s="221"/>
      <c r="X470" s="221"/>
      <c r="Y470" s="221"/>
      <c r="Z470" s="210"/>
      <c r="AA470" s="210"/>
      <c r="AB470" s="210"/>
      <c r="AC470" s="210"/>
      <c r="AD470" s="210"/>
      <c r="AE470" s="210"/>
      <c r="AF470" s="210"/>
      <c r="AG470" s="210" t="s">
        <v>222</v>
      </c>
      <c r="AH470" s="210">
        <v>0</v>
      </c>
      <c r="AI470" s="210"/>
      <c r="AJ470" s="210"/>
      <c r="AK470" s="210"/>
      <c r="AL470" s="210"/>
      <c r="AM470" s="210"/>
      <c r="AN470" s="210"/>
      <c r="AO470" s="210"/>
      <c r="AP470" s="210"/>
      <c r="AQ470" s="210"/>
      <c r="AR470" s="210"/>
      <c r="AS470" s="210"/>
      <c r="AT470" s="210"/>
      <c r="AU470" s="210"/>
      <c r="AV470" s="210"/>
      <c r="AW470" s="210"/>
      <c r="AX470" s="210"/>
      <c r="AY470" s="210"/>
      <c r="AZ470" s="210"/>
      <c r="BA470" s="210"/>
      <c r="BB470" s="210"/>
      <c r="BC470" s="210"/>
      <c r="BD470" s="210"/>
      <c r="BE470" s="210"/>
      <c r="BF470" s="210"/>
      <c r="BG470" s="210"/>
      <c r="BH470" s="210"/>
    </row>
    <row r="471" spans="1:60" outlineLevel="3" x14ac:dyDescent="0.2">
      <c r="A471" s="217"/>
      <c r="B471" s="218"/>
      <c r="C471" s="249" t="s">
        <v>1361</v>
      </c>
      <c r="D471" s="226"/>
      <c r="E471" s="227">
        <v>51.98</v>
      </c>
      <c r="F471" s="221"/>
      <c r="G471" s="221"/>
      <c r="H471" s="221"/>
      <c r="I471" s="221"/>
      <c r="J471" s="221"/>
      <c r="K471" s="221"/>
      <c r="L471" s="221"/>
      <c r="M471" s="221"/>
      <c r="N471" s="220"/>
      <c r="O471" s="220"/>
      <c r="P471" s="220"/>
      <c r="Q471" s="220"/>
      <c r="R471" s="221"/>
      <c r="S471" s="221"/>
      <c r="T471" s="221"/>
      <c r="U471" s="221"/>
      <c r="V471" s="221"/>
      <c r="W471" s="221"/>
      <c r="X471" s="221"/>
      <c r="Y471" s="221"/>
      <c r="Z471" s="210"/>
      <c r="AA471" s="210"/>
      <c r="AB471" s="210"/>
      <c r="AC471" s="210"/>
      <c r="AD471" s="210"/>
      <c r="AE471" s="210"/>
      <c r="AF471" s="210"/>
      <c r="AG471" s="210" t="s">
        <v>222</v>
      </c>
      <c r="AH471" s="210">
        <v>0</v>
      </c>
      <c r="AI471" s="210"/>
      <c r="AJ471" s="210"/>
      <c r="AK471" s="210"/>
      <c r="AL471" s="210"/>
      <c r="AM471" s="210"/>
      <c r="AN471" s="210"/>
      <c r="AO471" s="210"/>
      <c r="AP471" s="210"/>
      <c r="AQ471" s="210"/>
      <c r="AR471" s="210"/>
      <c r="AS471" s="210"/>
      <c r="AT471" s="210"/>
      <c r="AU471" s="210"/>
      <c r="AV471" s="210"/>
      <c r="AW471" s="210"/>
      <c r="AX471" s="210"/>
      <c r="AY471" s="210"/>
      <c r="AZ471" s="210"/>
      <c r="BA471" s="210"/>
      <c r="BB471" s="210"/>
      <c r="BC471" s="210"/>
      <c r="BD471" s="210"/>
      <c r="BE471" s="210"/>
      <c r="BF471" s="210"/>
      <c r="BG471" s="210"/>
      <c r="BH471" s="210"/>
    </row>
    <row r="472" spans="1:60" outlineLevel="1" x14ac:dyDescent="0.2">
      <c r="A472" s="217">
        <v>157</v>
      </c>
      <c r="B472" s="218" t="s">
        <v>1362</v>
      </c>
      <c r="C472" s="263" t="s">
        <v>1363</v>
      </c>
      <c r="D472" s="219" t="s">
        <v>0</v>
      </c>
      <c r="E472" s="261"/>
      <c r="F472" s="222"/>
      <c r="G472" s="221">
        <f>ROUND(E472*F472,2)</f>
        <v>0</v>
      </c>
      <c r="H472" s="222"/>
      <c r="I472" s="221">
        <f>ROUND(E472*H472,2)</f>
        <v>0</v>
      </c>
      <c r="J472" s="222"/>
      <c r="K472" s="221">
        <f>ROUND(E472*J472,2)</f>
        <v>0</v>
      </c>
      <c r="L472" s="221">
        <v>21</v>
      </c>
      <c r="M472" s="221">
        <f>G472*(1+L472/100)</f>
        <v>0</v>
      </c>
      <c r="N472" s="220">
        <v>0</v>
      </c>
      <c r="O472" s="220">
        <f>ROUND(E472*N472,2)</f>
        <v>0</v>
      </c>
      <c r="P472" s="220">
        <v>0</v>
      </c>
      <c r="Q472" s="220">
        <f>ROUND(E472*P472,2)</f>
        <v>0</v>
      </c>
      <c r="R472" s="221"/>
      <c r="S472" s="221" t="s">
        <v>238</v>
      </c>
      <c r="T472" s="221" t="s">
        <v>216</v>
      </c>
      <c r="U472" s="221">
        <v>0</v>
      </c>
      <c r="V472" s="221">
        <f>ROUND(E472*U472,2)</f>
        <v>0</v>
      </c>
      <c r="W472" s="221"/>
      <c r="X472" s="221" t="s">
        <v>381</v>
      </c>
      <c r="Y472" s="221" t="s">
        <v>218</v>
      </c>
      <c r="Z472" s="210"/>
      <c r="AA472" s="210"/>
      <c r="AB472" s="210"/>
      <c r="AC472" s="210"/>
      <c r="AD472" s="210"/>
      <c r="AE472" s="210"/>
      <c r="AF472" s="210"/>
      <c r="AG472" s="210" t="s">
        <v>382</v>
      </c>
      <c r="AH472" s="210"/>
      <c r="AI472" s="210"/>
      <c r="AJ472" s="210"/>
      <c r="AK472" s="210"/>
      <c r="AL472" s="210"/>
      <c r="AM472" s="210"/>
      <c r="AN472" s="210"/>
      <c r="AO472" s="210"/>
      <c r="AP472" s="210"/>
      <c r="AQ472" s="210"/>
      <c r="AR472" s="210"/>
      <c r="AS472" s="210"/>
      <c r="AT472" s="210"/>
      <c r="AU472" s="210"/>
      <c r="AV472" s="210"/>
      <c r="AW472" s="210"/>
      <c r="AX472" s="210"/>
      <c r="AY472" s="210"/>
      <c r="AZ472" s="210"/>
      <c r="BA472" s="210"/>
      <c r="BB472" s="210"/>
      <c r="BC472" s="210"/>
      <c r="BD472" s="210"/>
      <c r="BE472" s="210"/>
      <c r="BF472" s="210"/>
      <c r="BG472" s="210"/>
      <c r="BH472" s="210"/>
    </row>
    <row r="473" spans="1:60" x14ac:dyDescent="0.2">
      <c r="A473" s="229" t="s">
        <v>210</v>
      </c>
      <c r="B473" s="230" t="s">
        <v>162</v>
      </c>
      <c r="C473" s="246" t="s">
        <v>163</v>
      </c>
      <c r="D473" s="231"/>
      <c r="E473" s="232"/>
      <c r="F473" s="233"/>
      <c r="G473" s="233">
        <f>SUMIF(AG474:AG476,"&lt;&gt;NOR",G474:G476)</f>
        <v>0</v>
      </c>
      <c r="H473" s="233"/>
      <c r="I473" s="233">
        <f>SUM(I474:I476)</f>
        <v>0</v>
      </c>
      <c r="J473" s="233"/>
      <c r="K473" s="233">
        <f>SUM(K474:K476)</f>
        <v>0</v>
      </c>
      <c r="L473" s="233"/>
      <c r="M473" s="233">
        <f>SUM(M474:M476)</f>
        <v>0</v>
      </c>
      <c r="N473" s="232"/>
      <c r="O473" s="232">
        <f>SUM(O474:O476)</f>
        <v>0</v>
      </c>
      <c r="P473" s="232"/>
      <c r="Q473" s="232">
        <f>SUM(Q474:Q476)</f>
        <v>0</v>
      </c>
      <c r="R473" s="233"/>
      <c r="S473" s="233"/>
      <c r="T473" s="234"/>
      <c r="U473" s="228"/>
      <c r="V473" s="228">
        <f>SUM(V474:V476)</f>
        <v>0</v>
      </c>
      <c r="W473" s="228"/>
      <c r="X473" s="228"/>
      <c r="Y473" s="228"/>
      <c r="AG473" t="s">
        <v>211</v>
      </c>
    </row>
    <row r="474" spans="1:60" outlineLevel="1" x14ac:dyDescent="0.2">
      <c r="A474" s="236">
        <v>158</v>
      </c>
      <c r="B474" s="237" t="s">
        <v>1364</v>
      </c>
      <c r="C474" s="247" t="s">
        <v>1365</v>
      </c>
      <c r="D474" s="238" t="s">
        <v>297</v>
      </c>
      <c r="E474" s="239">
        <v>67.5</v>
      </c>
      <c r="F474" s="240"/>
      <c r="G474" s="241">
        <f>ROUND(E474*F474,2)</f>
        <v>0</v>
      </c>
      <c r="H474" s="240"/>
      <c r="I474" s="241">
        <f>ROUND(E474*H474,2)</f>
        <v>0</v>
      </c>
      <c r="J474" s="240"/>
      <c r="K474" s="241">
        <f>ROUND(E474*J474,2)</f>
        <v>0</v>
      </c>
      <c r="L474" s="241">
        <v>21</v>
      </c>
      <c r="M474" s="241">
        <f>G474*(1+L474/100)</f>
        <v>0</v>
      </c>
      <c r="N474" s="239">
        <v>0</v>
      </c>
      <c r="O474" s="239">
        <f>ROUND(E474*N474,2)</f>
        <v>0</v>
      </c>
      <c r="P474" s="239">
        <v>0</v>
      </c>
      <c r="Q474" s="239">
        <f>ROUND(E474*P474,2)</f>
        <v>0</v>
      </c>
      <c r="R474" s="241"/>
      <c r="S474" s="241" t="s">
        <v>215</v>
      </c>
      <c r="T474" s="242" t="s">
        <v>216</v>
      </c>
      <c r="U474" s="221">
        <v>0</v>
      </c>
      <c r="V474" s="221">
        <f>ROUND(E474*U474,2)</f>
        <v>0</v>
      </c>
      <c r="W474" s="221"/>
      <c r="X474" s="221" t="s">
        <v>217</v>
      </c>
      <c r="Y474" s="221" t="s">
        <v>218</v>
      </c>
      <c r="Z474" s="210"/>
      <c r="AA474" s="210"/>
      <c r="AB474" s="210"/>
      <c r="AC474" s="210"/>
      <c r="AD474" s="210"/>
      <c r="AE474" s="210"/>
      <c r="AF474" s="210"/>
      <c r="AG474" s="210" t="s">
        <v>219</v>
      </c>
      <c r="AH474" s="210"/>
      <c r="AI474" s="210"/>
      <c r="AJ474" s="210"/>
      <c r="AK474" s="210"/>
      <c r="AL474" s="210"/>
      <c r="AM474" s="210"/>
      <c r="AN474" s="210"/>
      <c r="AO474" s="210"/>
      <c r="AP474" s="210"/>
      <c r="AQ474" s="210"/>
      <c r="AR474" s="210"/>
      <c r="AS474" s="210"/>
      <c r="AT474" s="210"/>
      <c r="AU474" s="210"/>
      <c r="AV474" s="210"/>
      <c r="AW474" s="210"/>
      <c r="AX474" s="210"/>
      <c r="AY474" s="210"/>
      <c r="AZ474" s="210"/>
      <c r="BA474" s="210"/>
      <c r="BB474" s="210"/>
      <c r="BC474" s="210"/>
      <c r="BD474" s="210"/>
      <c r="BE474" s="210"/>
      <c r="BF474" s="210"/>
      <c r="BG474" s="210"/>
      <c r="BH474" s="210"/>
    </row>
    <row r="475" spans="1:60" outlineLevel="2" x14ac:dyDescent="0.2">
      <c r="A475" s="217"/>
      <c r="B475" s="218"/>
      <c r="C475" s="249" t="s">
        <v>1366</v>
      </c>
      <c r="D475" s="226"/>
      <c r="E475" s="227">
        <v>67.5</v>
      </c>
      <c r="F475" s="221"/>
      <c r="G475" s="221"/>
      <c r="H475" s="221"/>
      <c r="I475" s="221"/>
      <c r="J475" s="221"/>
      <c r="K475" s="221"/>
      <c r="L475" s="221"/>
      <c r="M475" s="221"/>
      <c r="N475" s="220"/>
      <c r="O475" s="220"/>
      <c r="P475" s="220"/>
      <c r="Q475" s="220"/>
      <c r="R475" s="221"/>
      <c r="S475" s="221"/>
      <c r="T475" s="221"/>
      <c r="U475" s="221"/>
      <c r="V475" s="221"/>
      <c r="W475" s="221"/>
      <c r="X475" s="221"/>
      <c r="Y475" s="221"/>
      <c r="Z475" s="210"/>
      <c r="AA475" s="210"/>
      <c r="AB475" s="210"/>
      <c r="AC475" s="210"/>
      <c r="AD475" s="210"/>
      <c r="AE475" s="210"/>
      <c r="AF475" s="210"/>
      <c r="AG475" s="210" t="s">
        <v>222</v>
      </c>
      <c r="AH475" s="210">
        <v>0</v>
      </c>
      <c r="AI475" s="210"/>
      <c r="AJ475" s="210"/>
      <c r="AK475" s="210"/>
      <c r="AL475" s="210"/>
      <c r="AM475" s="210"/>
      <c r="AN475" s="210"/>
      <c r="AO475" s="210"/>
      <c r="AP475" s="210"/>
      <c r="AQ475" s="210"/>
      <c r="AR475" s="210"/>
      <c r="AS475" s="210"/>
      <c r="AT475" s="210"/>
      <c r="AU475" s="210"/>
      <c r="AV475" s="210"/>
      <c r="AW475" s="210"/>
      <c r="AX475" s="210"/>
      <c r="AY475" s="210"/>
      <c r="AZ475" s="210"/>
      <c r="BA475" s="210"/>
      <c r="BB475" s="210"/>
      <c r="BC475" s="210"/>
      <c r="BD475" s="210"/>
      <c r="BE475" s="210"/>
      <c r="BF475" s="210"/>
      <c r="BG475" s="210"/>
      <c r="BH475" s="210"/>
    </row>
    <row r="476" spans="1:60" outlineLevel="1" x14ac:dyDescent="0.2">
      <c r="A476" s="217">
        <v>159</v>
      </c>
      <c r="B476" s="218" t="s">
        <v>1367</v>
      </c>
      <c r="C476" s="263" t="s">
        <v>1368</v>
      </c>
      <c r="D476" s="219" t="s">
        <v>0</v>
      </c>
      <c r="E476" s="261"/>
      <c r="F476" s="222"/>
      <c r="G476" s="221">
        <f>ROUND(E476*F476,2)</f>
        <v>0</v>
      </c>
      <c r="H476" s="222"/>
      <c r="I476" s="221">
        <f>ROUND(E476*H476,2)</f>
        <v>0</v>
      </c>
      <c r="J476" s="222"/>
      <c r="K476" s="221">
        <f>ROUND(E476*J476,2)</f>
        <v>0</v>
      </c>
      <c r="L476" s="221">
        <v>21</v>
      </c>
      <c r="M476" s="221">
        <f>G476*(1+L476/100)</f>
        <v>0</v>
      </c>
      <c r="N476" s="220">
        <v>0</v>
      </c>
      <c r="O476" s="220">
        <f>ROUND(E476*N476,2)</f>
        <v>0</v>
      </c>
      <c r="P476" s="220">
        <v>0</v>
      </c>
      <c r="Q476" s="220">
        <f>ROUND(E476*P476,2)</f>
        <v>0</v>
      </c>
      <c r="R476" s="221"/>
      <c r="S476" s="221" t="s">
        <v>238</v>
      </c>
      <c r="T476" s="221" t="s">
        <v>216</v>
      </c>
      <c r="U476" s="221">
        <v>0</v>
      </c>
      <c r="V476" s="221">
        <f>ROUND(E476*U476,2)</f>
        <v>0</v>
      </c>
      <c r="W476" s="221"/>
      <c r="X476" s="221" t="s">
        <v>381</v>
      </c>
      <c r="Y476" s="221" t="s">
        <v>218</v>
      </c>
      <c r="Z476" s="210"/>
      <c r="AA476" s="210"/>
      <c r="AB476" s="210"/>
      <c r="AC476" s="210"/>
      <c r="AD476" s="210"/>
      <c r="AE476" s="210"/>
      <c r="AF476" s="210"/>
      <c r="AG476" s="210" t="s">
        <v>382</v>
      </c>
      <c r="AH476" s="210"/>
      <c r="AI476" s="210"/>
      <c r="AJ476" s="210"/>
      <c r="AK476" s="210"/>
      <c r="AL476" s="210"/>
      <c r="AM476" s="210"/>
      <c r="AN476" s="210"/>
      <c r="AO476" s="210"/>
      <c r="AP476" s="210"/>
      <c r="AQ476" s="210"/>
      <c r="AR476" s="210"/>
      <c r="AS476" s="210"/>
      <c r="AT476" s="210"/>
      <c r="AU476" s="210"/>
      <c r="AV476" s="210"/>
      <c r="AW476" s="210"/>
      <c r="AX476" s="210"/>
      <c r="AY476" s="210"/>
      <c r="AZ476" s="210"/>
      <c r="BA476" s="210"/>
      <c r="BB476" s="210"/>
      <c r="BC476" s="210"/>
      <c r="BD476" s="210"/>
      <c r="BE476" s="210"/>
      <c r="BF476" s="210"/>
      <c r="BG476" s="210"/>
      <c r="BH476" s="210"/>
    </row>
    <row r="477" spans="1:60" x14ac:dyDescent="0.2">
      <c r="A477" s="229" t="s">
        <v>210</v>
      </c>
      <c r="B477" s="230" t="s">
        <v>164</v>
      </c>
      <c r="C477" s="246" t="s">
        <v>165</v>
      </c>
      <c r="D477" s="231"/>
      <c r="E477" s="232"/>
      <c r="F477" s="233"/>
      <c r="G477" s="233">
        <f>SUMIF(AG478:AG484,"&lt;&gt;NOR",G478:G484)</f>
        <v>0</v>
      </c>
      <c r="H477" s="233"/>
      <c r="I477" s="233">
        <f>SUM(I478:I484)</f>
        <v>0</v>
      </c>
      <c r="J477" s="233"/>
      <c r="K477" s="233">
        <f>SUM(K478:K484)</f>
        <v>0</v>
      </c>
      <c r="L477" s="233"/>
      <c r="M477" s="233">
        <f>SUM(M478:M484)</f>
        <v>0</v>
      </c>
      <c r="N477" s="232"/>
      <c r="O477" s="232">
        <f>SUM(O478:O484)</f>
        <v>0.61</v>
      </c>
      <c r="P477" s="232"/>
      <c r="Q477" s="232">
        <f>SUM(Q478:Q484)</f>
        <v>0</v>
      </c>
      <c r="R477" s="233"/>
      <c r="S477" s="233"/>
      <c r="T477" s="234"/>
      <c r="U477" s="228"/>
      <c r="V477" s="228">
        <f>SUM(V478:V484)</f>
        <v>0</v>
      </c>
      <c r="W477" s="228"/>
      <c r="X477" s="228"/>
      <c r="Y477" s="228"/>
      <c r="AG477" t="s">
        <v>211</v>
      </c>
    </row>
    <row r="478" spans="1:60" outlineLevel="1" x14ac:dyDescent="0.2">
      <c r="A478" s="236">
        <v>160</v>
      </c>
      <c r="B478" s="237" t="s">
        <v>1369</v>
      </c>
      <c r="C478" s="247" t="s">
        <v>1370</v>
      </c>
      <c r="D478" s="238" t="s">
        <v>297</v>
      </c>
      <c r="E478" s="239">
        <v>135</v>
      </c>
      <c r="F478" s="240"/>
      <c r="G478" s="241">
        <f>ROUND(E478*F478,2)</f>
        <v>0</v>
      </c>
      <c r="H478" s="240"/>
      <c r="I478" s="241">
        <f>ROUND(E478*H478,2)</f>
        <v>0</v>
      </c>
      <c r="J478" s="240"/>
      <c r="K478" s="241">
        <f>ROUND(E478*J478,2)</f>
        <v>0</v>
      </c>
      <c r="L478" s="241">
        <v>21</v>
      </c>
      <c r="M478" s="241">
        <f>G478*(1+L478/100)</f>
        <v>0</v>
      </c>
      <c r="N478" s="239">
        <v>0</v>
      </c>
      <c r="O478" s="239">
        <f>ROUND(E478*N478,2)</f>
        <v>0</v>
      </c>
      <c r="P478" s="239">
        <v>0</v>
      </c>
      <c r="Q478" s="239">
        <f>ROUND(E478*P478,2)</f>
        <v>0</v>
      </c>
      <c r="R478" s="241"/>
      <c r="S478" s="241" t="s">
        <v>238</v>
      </c>
      <c r="T478" s="242" t="s">
        <v>216</v>
      </c>
      <c r="U478" s="221">
        <v>0</v>
      </c>
      <c r="V478" s="221">
        <f>ROUND(E478*U478,2)</f>
        <v>0</v>
      </c>
      <c r="W478" s="221"/>
      <c r="X478" s="221" t="s">
        <v>217</v>
      </c>
      <c r="Y478" s="221" t="s">
        <v>218</v>
      </c>
      <c r="Z478" s="210"/>
      <c r="AA478" s="210"/>
      <c r="AB478" s="210"/>
      <c r="AC478" s="210"/>
      <c r="AD478" s="210"/>
      <c r="AE478" s="210"/>
      <c r="AF478" s="210"/>
      <c r="AG478" s="210" t="s">
        <v>385</v>
      </c>
      <c r="AH478" s="210"/>
      <c r="AI478" s="210"/>
      <c r="AJ478" s="210"/>
      <c r="AK478" s="210"/>
      <c r="AL478" s="210"/>
      <c r="AM478" s="210"/>
      <c r="AN478" s="210"/>
      <c r="AO478" s="210"/>
      <c r="AP478" s="210"/>
      <c r="AQ478" s="210"/>
      <c r="AR478" s="210"/>
      <c r="AS478" s="210"/>
      <c r="AT478" s="210"/>
      <c r="AU478" s="210"/>
      <c r="AV478" s="210"/>
      <c r="AW478" s="210"/>
      <c r="AX478" s="210"/>
      <c r="AY478" s="210"/>
      <c r="AZ478" s="210"/>
      <c r="BA478" s="210"/>
      <c r="BB478" s="210"/>
      <c r="BC478" s="210"/>
      <c r="BD478" s="210"/>
      <c r="BE478" s="210"/>
      <c r="BF478" s="210"/>
      <c r="BG478" s="210"/>
      <c r="BH478" s="210"/>
    </row>
    <row r="479" spans="1:60" outlineLevel="2" x14ac:dyDescent="0.2">
      <c r="A479" s="217"/>
      <c r="B479" s="218"/>
      <c r="C479" s="249" t="s">
        <v>1371</v>
      </c>
      <c r="D479" s="226"/>
      <c r="E479" s="227">
        <v>135</v>
      </c>
      <c r="F479" s="221"/>
      <c r="G479" s="221"/>
      <c r="H479" s="221"/>
      <c r="I479" s="221"/>
      <c r="J479" s="221"/>
      <c r="K479" s="221"/>
      <c r="L479" s="221"/>
      <c r="M479" s="221"/>
      <c r="N479" s="220"/>
      <c r="O479" s="220"/>
      <c r="P479" s="220"/>
      <c r="Q479" s="220"/>
      <c r="R479" s="221"/>
      <c r="S479" s="221"/>
      <c r="T479" s="221"/>
      <c r="U479" s="221"/>
      <c r="V479" s="221"/>
      <c r="W479" s="221"/>
      <c r="X479" s="221"/>
      <c r="Y479" s="221"/>
      <c r="Z479" s="210"/>
      <c r="AA479" s="210"/>
      <c r="AB479" s="210"/>
      <c r="AC479" s="210"/>
      <c r="AD479" s="210"/>
      <c r="AE479" s="210"/>
      <c r="AF479" s="210"/>
      <c r="AG479" s="210" t="s">
        <v>222</v>
      </c>
      <c r="AH479" s="210">
        <v>0</v>
      </c>
      <c r="AI479" s="210"/>
      <c r="AJ479" s="210"/>
      <c r="AK479" s="210"/>
      <c r="AL479" s="210"/>
      <c r="AM479" s="210"/>
      <c r="AN479" s="210"/>
      <c r="AO479" s="210"/>
      <c r="AP479" s="210"/>
      <c r="AQ479" s="210"/>
      <c r="AR479" s="210"/>
      <c r="AS479" s="210"/>
      <c r="AT479" s="210"/>
      <c r="AU479" s="210"/>
      <c r="AV479" s="210"/>
      <c r="AW479" s="210"/>
      <c r="AX479" s="210"/>
      <c r="AY479" s="210"/>
      <c r="AZ479" s="210"/>
      <c r="BA479" s="210"/>
      <c r="BB479" s="210"/>
      <c r="BC479" s="210"/>
      <c r="BD479" s="210"/>
      <c r="BE479" s="210"/>
      <c r="BF479" s="210"/>
      <c r="BG479" s="210"/>
      <c r="BH479" s="210"/>
    </row>
    <row r="480" spans="1:60" outlineLevel="1" x14ac:dyDescent="0.2">
      <c r="A480" s="236">
        <v>161</v>
      </c>
      <c r="B480" s="237" t="s">
        <v>1372</v>
      </c>
      <c r="C480" s="247" t="s">
        <v>1373</v>
      </c>
      <c r="D480" s="238" t="s">
        <v>297</v>
      </c>
      <c r="E480" s="239">
        <v>67.5</v>
      </c>
      <c r="F480" s="240"/>
      <c r="G480" s="241">
        <f>ROUND(E480*F480,2)</f>
        <v>0</v>
      </c>
      <c r="H480" s="240"/>
      <c r="I480" s="241">
        <f>ROUND(E480*H480,2)</f>
        <v>0</v>
      </c>
      <c r="J480" s="240"/>
      <c r="K480" s="241">
        <f>ROUND(E480*J480,2)</f>
        <v>0</v>
      </c>
      <c r="L480" s="241">
        <v>21</v>
      </c>
      <c r="M480" s="241">
        <f>G480*(1+L480/100)</f>
        <v>0</v>
      </c>
      <c r="N480" s="239">
        <v>3.0000000000000001E-3</v>
      </c>
      <c r="O480" s="239">
        <f>ROUND(E480*N480,2)</f>
        <v>0.2</v>
      </c>
      <c r="P480" s="239">
        <v>0</v>
      </c>
      <c r="Q480" s="239">
        <f>ROUND(E480*P480,2)</f>
        <v>0</v>
      </c>
      <c r="R480" s="241"/>
      <c r="S480" s="241" t="s">
        <v>238</v>
      </c>
      <c r="T480" s="242" t="s">
        <v>216</v>
      </c>
      <c r="U480" s="221">
        <v>0</v>
      </c>
      <c r="V480" s="221">
        <f>ROUND(E480*U480,2)</f>
        <v>0</v>
      </c>
      <c r="W480" s="221"/>
      <c r="X480" s="221" t="s">
        <v>217</v>
      </c>
      <c r="Y480" s="221" t="s">
        <v>218</v>
      </c>
      <c r="Z480" s="210"/>
      <c r="AA480" s="210"/>
      <c r="AB480" s="210"/>
      <c r="AC480" s="210"/>
      <c r="AD480" s="210"/>
      <c r="AE480" s="210"/>
      <c r="AF480" s="210"/>
      <c r="AG480" s="210" t="s">
        <v>385</v>
      </c>
      <c r="AH480" s="210"/>
      <c r="AI480" s="210"/>
      <c r="AJ480" s="210"/>
      <c r="AK480" s="210"/>
      <c r="AL480" s="210"/>
      <c r="AM480" s="210"/>
      <c r="AN480" s="210"/>
      <c r="AO480" s="210"/>
      <c r="AP480" s="210"/>
      <c r="AQ480" s="210"/>
      <c r="AR480" s="210"/>
      <c r="AS480" s="210"/>
      <c r="AT480" s="210"/>
      <c r="AU480" s="210"/>
      <c r="AV480" s="210"/>
      <c r="AW480" s="210"/>
      <c r="AX480" s="210"/>
      <c r="AY480" s="210"/>
      <c r="AZ480" s="210"/>
      <c r="BA480" s="210"/>
      <c r="BB480" s="210"/>
      <c r="BC480" s="210"/>
      <c r="BD480" s="210"/>
      <c r="BE480" s="210"/>
      <c r="BF480" s="210"/>
      <c r="BG480" s="210"/>
      <c r="BH480" s="210"/>
    </row>
    <row r="481" spans="1:60" outlineLevel="2" x14ac:dyDescent="0.2">
      <c r="A481" s="217"/>
      <c r="B481" s="218"/>
      <c r="C481" s="249" t="s">
        <v>1366</v>
      </c>
      <c r="D481" s="226"/>
      <c r="E481" s="227">
        <v>67.5</v>
      </c>
      <c r="F481" s="221"/>
      <c r="G481" s="221"/>
      <c r="H481" s="221"/>
      <c r="I481" s="221"/>
      <c r="J481" s="221"/>
      <c r="K481" s="221"/>
      <c r="L481" s="221"/>
      <c r="M481" s="221"/>
      <c r="N481" s="220"/>
      <c r="O481" s="220"/>
      <c r="P481" s="220"/>
      <c r="Q481" s="220"/>
      <c r="R481" s="221"/>
      <c r="S481" s="221"/>
      <c r="T481" s="221"/>
      <c r="U481" s="221"/>
      <c r="V481" s="221"/>
      <c r="W481" s="221"/>
      <c r="X481" s="221"/>
      <c r="Y481" s="221"/>
      <c r="Z481" s="210"/>
      <c r="AA481" s="210"/>
      <c r="AB481" s="210"/>
      <c r="AC481" s="210"/>
      <c r="AD481" s="210"/>
      <c r="AE481" s="210"/>
      <c r="AF481" s="210"/>
      <c r="AG481" s="210" t="s">
        <v>222</v>
      </c>
      <c r="AH481" s="210">
        <v>0</v>
      </c>
      <c r="AI481" s="210"/>
      <c r="AJ481" s="210"/>
      <c r="AK481" s="210"/>
      <c r="AL481" s="210"/>
      <c r="AM481" s="210"/>
      <c r="AN481" s="210"/>
      <c r="AO481" s="210"/>
      <c r="AP481" s="210"/>
      <c r="AQ481" s="210"/>
      <c r="AR481" s="210"/>
      <c r="AS481" s="210"/>
      <c r="AT481" s="210"/>
      <c r="AU481" s="210"/>
      <c r="AV481" s="210"/>
      <c r="AW481" s="210"/>
      <c r="AX481" s="210"/>
      <c r="AY481" s="210"/>
      <c r="AZ481" s="210"/>
      <c r="BA481" s="210"/>
      <c r="BB481" s="210"/>
      <c r="BC481" s="210"/>
      <c r="BD481" s="210"/>
      <c r="BE481" s="210"/>
      <c r="BF481" s="210"/>
      <c r="BG481" s="210"/>
      <c r="BH481" s="210"/>
    </row>
    <row r="482" spans="1:60" outlineLevel="1" x14ac:dyDescent="0.2">
      <c r="A482" s="236">
        <v>162</v>
      </c>
      <c r="B482" s="237" t="s">
        <v>1374</v>
      </c>
      <c r="C482" s="247" t="s">
        <v>1375</v>
      </c>
      <c r="D482" s="238" t="s">
        <v>297</v>
      </c>
      <c r="E482" s="239">
        <v>135</v>
      </c>
      <c r="F482" s="240"/>
      <c r="G482" s="241">
        <f>ROUND(E482*F482,2)</f>
        <v>0</v>
      </c>
      <c r="H482" s="240"/>
      <c r="I482" s="241">
        <f>ROUND(E482*H482,2)</f>
        <v>0</v>
      </c>
      <c r="J482" s="240"/>
      <c r="K482" s="241">
        <f>ROUND(E482*J482,2)</f>
        <v>0</v>
      </c>
      <c r="L482" s="241">
        <v>21</v>
      </c>
      <c r="M482" s="241">
        <f>G482*(1+L482/100)</f>
        <v>0</v>
      </c>
      <c r="N482" s="239">
        <v>3.0000000000000001E-3</v>
      </c>
      <c r="O482" s="239">
        <f>ROUND(E482*N482,2)</f>
        <v>0.41</v>
      </c>
      <c r="P482" s="239">
        <v>0</v>
      </c>
      <c r="Q482" s="239">
        <f>ROUND(E482*P482,2)</f>
        <v>0</v>
      </c>
      <c r="R482" s="241"/>
      <c r="S482" s="241" t="s">
        <v>238</v>
      </c>
      <c r="T482" s="242" t="s">
        <v>216</v>
      </c>
      <c r="U482" s="221">
        <v>0</v>
      </c>
      <c r="V482" s="221">
        <f>ROUND(E482*U482,2)</f>
        <v>0</v>
      </c>
      <c r="W482" s="221"/>
      <c r="X482" s="221" t="s">
        <v>217</v>
      </c>
      <c r="Y482" s="221" t="s">
        <v>218</v>
      </c>
      <c r="Z482" s="210"/>
      <c r="AA482" s="210"/>
      <c r="AB482" s="210"/>
      <c r="AC482" s="210"/>
      <c r="AD482" s="210"/>
      <c r="AE482" s="210"/>
      <c r="AF482" s="210"/>
      <c r="AG482" s="210" t="s">
        <v>385</v>
      </c>
      <c r="AH482" s="210"/>
      <c r="AI482" s="210"/>
      <c r="AJ482" s="210"/>
      <c r="AK482" s="210"/>
      <c r="AL482" s="210"/>
      <c r="AM482" s="210"/>
      <c r="AN482" s="210"/>
      <c r="AO482" s="210"/>
      <c r="AP482" s="210"/>
      <c r="AQ482" s="210"/>
      <c r="AR482" s="210"/>
      <c r="AS482" s="210"/>
      <c r="AT482" s="210"/>
      <c r="AU482" s="210"/>
      <c r="AV482" s="210"/>
      <c r="AW482" s="210"/>
      <c r="AX482" s="210"/>
      <c r="AY482" s="210"/>
      <c r="AZ482" s="210"/>
      <c r="BA482" s="210"/>
      <c r="BB482" s="210"/>
      <c r="BC482" s="210"/>
      <c r="BD482" s="210"/>
      <c r="BE482" s="210"/>
      <c r="BF482" s="210"/>
      <c r="BG482" s="210"/>
      <c r="BH482" s="210"/>
    </row>
    <row r="483" spans="1:60" outlineLevel="2" x14ac:dyDescent="0.2">
      <c r="A483" s="217"/>
      <c r="B483" s="218"/>
      <c r="C483" s="249" t="s">
        <v>1371</v>
      </c>
      <c r="D483" s="226"/>
      <c r="E483" s="227">
        <v>135</v>
      </c>
      <c r="F483" s="221"/>
      <c r="G483" s="221"/>
      <c r="H483" s="221"/>
      <c r="I483" s="221"/>
      <c r="J483" s="221"/>
      <c r="K483" s="221"/>
      <c r="L483" s="221"/>
      <c r="M483" s="221"/>
      <c r="N483" s="220"/>
      <c r="O483" s="220"/>
      <c r="P483" s="220"/>
      <c r="Q483" s="220"/>
      <c r="R483" s="221"/>
      <c r="S483" s="221"/>
      <c r="T483" s="221"/>
      <c r="U483" s="221"/>
      <c r="V483" s="221"/>
      <c r="W483" s="221"/>
      <c r="X483" s="221"/>
      <c r="Y483" s="221"/>
      <c r="Z483" s="210"/>
      <c r="AA483" s="210"/>
      <c r="AB483" s="210"/>
      <c r="AC483" s="210"/>
      <c r="AD483" s="210"/>
      <c r="AE483" s="210"/>
      <c r="AF483" s="210"/>
      <c r="AG483" s="210" t="s">
        <v>222</v>
      </c>
      <c r="AH483" s="210">
        <v>0</v>
      </c>
      <c r="AI483" s="210"/>
      <c r="AJ483" s="210"/>
      <c r="AK483" s="210"/>
      <c r="AL483" s="210"/>
      <c r="AM483" s="210"/>
      <c r="AN483" s="210"/>
      <c r="AO483" s="210"/>
      <c r="AP483" s="210"/>
      <c r="AQ483" s="210"/>
      <c r="AR483" s="210"/>
      <c r="AS483" s="210"/>
      <c r="AT483" s="210"/>
      <c r="AU483" s="210"/>
      <c r="AV483" s="210"/>
      <c r="AW483" s="210"/>
      <c r="AX483" s="210"/>
      <c r="AY483" s="210"/>
      <c r="AZ483" s="210"/>
      <c r="BA483" s="210"/>
      <c r="BB483" s="210"/>
      <c r="BC483" s="210"/>
      <c r="BD483" s="210"/>
      <c r="BE483" s="210"/>
      <c r="BF483" s="210"/>
      <c r="BG483" s="210"/>
      <c r="BH483" s="210"/>
    </row>
    <row r="484" spans="1:60" outlineLevel="1" x14ac:dyDescent="0.2">
      <c r="A484" s="217">
        <v>163</v>
      </c>
      <c r="B484" s="218" t="s">
        <v>1376</v>
      </c>
      <c r="C484" s="263" t="s">
        <v>1377</v>
      </c>
      <c r="D484" s="219" t="s">
        <v>0</v>
      </c>
      <c r="E484" s="261"/>
      <c r="F484" s="222"/>
      <c r="G484" s="221">
        <f>ROUND(E484*F484,2)</f>
        <v>0</v>
      </c>
      <c r="H484" s="222"/>
      <c r="I484" s="221">
        <f>ROUND(E484*H484,2)</f>
        <v>0</v>
      </c>
      <c r="J484" s="222"/>
      <c r="K484" s="221">
        <f>ROUND(E484*J484,2)</f>
        <v>0</v>
      </c>
      <c r="L484" s="221">
        <v>21</v>
      </c>
      <c r="M484" s="221">
        <f>G484*(1+L484/100)</f>
        <v>0</v>
      </c>
      <c r="N484" s="220">
        <v>0</v>
      </c>
      <c r="O484" s="220">
        <f>ROUND(E484*N484,2)</f>
        <v>0</v>
      </c>
      <c r="P484" s="220">
        <v>0</v>
      </c>
      <c r="Q484" s="220">
        <f>ROUND(E484*P484,2)</f>
        <v>0</v>
      </c>
      <c r="R484" s="221"/>
      <c r="S484" s="221" t="s">
        <v>238</v>
      </c>
      <c r="T484" s="221" t="s">
        <v>216</v>
      </c>
      <c r="U484" s="221">
        <v>0</v>
      </c>
      <c r="V484" s="221">
        <f>ROUND(E484*U484,2)</f>
        <v>0</v>
      </c>
      <c r="W484" s="221"/>
      <c r="X484" s="221" t="s">
        <v>381</v>
      </c>
      <c r="Y484" s="221" t="s">
        <v>218</v>
      </c>
      <c r="Z484" s="210"/>
      <c r="AA484" s="210"/>
      <c r="AB484" s="210"/>
      <c r="AC484" s="210"/>
      <c r="AD484" s="210"/>
      <c r="AE484" s="210"/>
      <c r="AF484" s="210"/>
      <c r="AG484" s="210" t="s">
        <v>382</v>
      </c>
      <c r="AH484" s="210"/>
      <c r="AI484" s="210"/>
      <c r="AJ484" s="210"/>
      <c r="AK484" s="210"/>
      <c r="AL484" s="210"/>
      <c r="AM484" s="210"/>
      <c r="AN484" s="210"/>
      <c r="AO484" s="210"/>
      <c r="AP484" s="210"/>
      <c r="AQ484" s="210"/>
      <c r="AR484" s="210"/>
      <c r="AS484" s="210"/>
      <c r="AT484" s="210"/>
      <c r="AU484" s="210"/>
      <c r="AV484" s="210"/>
      <c r="AW484" s="210"/>
      <c r="AX484" s="210"/>
      <c r="AY484" s="210"/>
      <c r="AZ484" s="210"/>
      <c r="BA484" s="210"/>
      <c r="BB484" s="210"/>
      <c r="BC484" s="210"/>
      <c r="BD484" s="210"/>
      <c r="BE484" s="210"/>
      <c r="BF484" s="210"/>
      <c r="BG484" s="210"/>
      <c r="BH484" s="210"/>
    </row>
    <row r="485" spans="1:60" x14ac:dyDescent="0.2">
      <c r="A485" s="229" t="s">
        <v>210</v>
      </c>
      <c r="B485" s="230" t="s">
        <v>166</v>
      </c>
      <c r="C485" s="246" t="s">
        <v>167</v>
      </c>
      <c r="D485" s="231"/>
      <c r="E485" s="232"/>
      <c r="F485" s="233"/>
      <c r="G485" s="233">
        <f>SUMIF(AG486:AG506,"&lt;&gt;NOR",G486:G506)</f>
        <v>0</v>
      </c>
      <c r="H485" s="233"/>
      <c r="I485" s="233">
        <f>SUM(I486:I506)</f>
        <v>0</v>
      </c>
      <c r="J485" s="233"/>
      <c r="K485" s="233">
        <f>SUM(K486:K506)</f>
        <v>0</v>
      </c>
      <c r="L485" s="233"/>
      <c r="M485" s="233">
        <f>SUM(M486:M506)</f>
        <v>0</v>
      </c>
      <c r="N485" s="232"/>
      <c r="O485" s="232">
        <f>SUM(O486:O506)</f>
        <v>0.17</v>
      </c>
      <c r="P485" s="232"/>
      <c r="Q485" s="232">
        <f>SUM(Q486:Q506)</f>
        <v>0</v>
      </c>
      <c r="R485" s="233"/>
      <c r="S485" s="233"/>
      <c r="T485" s="234"/>
      <c r="U485" s="228"/>
      <c r="V485" s="228">
        <f>SUM(V486:V506)</f>
        <v>0</v>
      </c>
      <c r="W485" s="228"/>
      <c r="X485" s="228"/>
      <c r="Y485" s="228"/>
      <c r="AG485" t="s">
        <v>211</v>
      </c>
    </row>
    <row r="486" spans="1:60" outlineLevel="1" x14ac:dyDescent="0.2">
      <c r="A486" s="236">
        <v>164</v>
      </c>
      <c r="B486" s="237" t="s">
        <v>1378</v>
      </c>
      <c r="C486" s="247" t="s">
        <v>1379</v>
      </c>
      <c r="D486" s="238" t="s">
        <v>297</v>
      </c>
      <c r="E486" s="239">
        <v>8.1999999999999993</v>
      </c>
      <c r="F486" s="240"/>
      <c r="G486" s="241">
        <f>ROUND(E486*F486,2)</f>
        <v>0</v>
      </c>
      <c r="H486" s="240"/>
      <c r="I486" s="241">
        <f>ROUND(E486*H486,2)</f>
        <v>0</v>
      </c>
      <c r="J486" s="240"/>
      <c r="K486" s="241">
        <f>ROUND(E486*J486,2)</f>
        <v>0</v>
      </c>
      <c r="L486" s="241">
        <v>21</v>
      </c>
      <c r="M486" s="241">
        <f>G486*(1+L486/100)</f>
        <v>0</v>
      </c>
      <c r="N486" s="239">
        <v>2.1000000000000001E-4</v>
      </c>
      <c r="O486" s="239">
        <f>ROUND(E486*N486,2)</f>
        <v>0</v>
      </c>
      <c r="P486" s="239">
        <v>0</v>
      </c>
      <c r="Q486" s="239">
        <f>ROUND(E486*P486,2)</f>
        <v>0</v>
      </c>
      <c r="R486" s="241"/>
      <c r="S486" s="241" t="s">
        <v>238</v>
      </c>
      <c r="T486" s="242" t="s">
        <v>216</v>
      </c>
      <c r="U486" s="221">
        <v>0</v>
      </c>
      <c r="V486" s="221">
        <f>ROUND(E486*U486,2)</f>
        <v>0</v>
      </c>
      <c r="W486" s="221"/>
      <c r="X486" s="221" t="s">
        <v>217</v>
      </c>
      <c r="Y486" s="221" t="s">
        <v>218</v>
      </c>
      <c r="Z486" s="210"/>
      <c r="AA486" s="210"/>
      <c r="AB486" s="210"/>
      <c r="AC486" s="210"/>
      <c r="AD486" s="210"/>
      <c r="AE486" s="210"/>
      <c r="AF486" s="210"/>
      <c r="AG486" s="210" t="s">
        <v>385</v>
      </c>
      <c r="AH486" s="210"/>
      <c r="AI486" s="210"/>
      <c r="AJ486" s="210"/>
      <c r="AK486" s="210"/>
      <c r="AL486" s="210"/>
      <c r="AM486" s="210"/>
      <c r="AN486" s="210"/>
      <c r="AO486" s="210"/>
      <c r="AP486" s="210"/>
      <c r="AQ486" s="210"/>
      <c r="AR486" s="210"/>
      <c r="AS486" s="210"/>
      <c r="AT486" s="210"/>
      <c r="AU486" s="210"/>
      <c r="AV486" s="210"/>
      <c r="AW486" s="210"/>
      <c r="AX486" s="210"/>
      <c r="AY486" s="210"/>
      <c r="AZ486" s="210"/>
      <c r="BA486" s="210"/>
      <c r="BB486" s="210"/>
      <c r="BC486" s="210"/>
      <c r="BD486" s="210"/>
      <c r="BE486" s="210"/>
      <c r="BF486" s="210"/>
      <c r="BG486" s="210"/>
      <c r="BH486" s="210"/>
    </row>
    <row r="487" spans="1:60" outlineLevel="2" x14ac:dyDescent="0.2">
      <c r="A487" s="217"/>
      <c r="B487" s="218"/>
      <c r="C487" s="249" t="s">
        <v>1060</v>
      </c>
      <c r="D487" s="226"/>
      <c r="E487" s="227">
        <v>8.1999999999999993</v>
      </c>
      <c r="F487" s="221"/>
      <c r="G487" s="221"/>
      <c r="H487" s="221"/>
      <c r="I487" s="221"/>
      <c r="J487" s="221"/>
      <c r="K487" s="221"/>
      <c r="L487" s="221"/>
      <c r="M487" s="221"/>
      <c r="N487" s="220"/>
      <c r="O487" s="220"/>
      <c r="P487" s="220"/>
      <c r="Q487" s="220"/>
      <c r="R487" s="221"/>
      <c r="S487" s="221"/>
      <c r="T487" s="221"/>
      <c r="U487" s="221"/>
      <c r="V487" s="221"/>
      <c r="W487" s="221"/>
      <c r="X487" s="221"/>
      <c r="Y487" s="221"/>
      <c r="Z487" s="210"/>
      <c r="AA487" s="210"/>
      <c r="AB487" s="210"/>
      <c r="AC487" s="210"/>
      <c r="AD487" s="210"/>
      <c r="AE487" s="210"/>
      <c r="AF487" s="210"/>
      <c r="AG487" s="210" t="s">
        <v>222</v>
      </c>
      <c r="AH487" s="210">
        <v>0</v>
      </c>
      <c r="AI487" s="210"/>
      <c r="AJ487" s="210"/>
      <c r="AK487" s="210"/>
      <c r="AL487" s="210"/>
      <c r="AM487" s="210"/>
      <c r="AN487" s="210"/>
      <c r="AO487" s="210"/>
      <c r="AP487" s="210"/>
      <c r="AQ487" s="210"/>
      <c r="AR487" s="210"/>
      <c r="AS487" s="210"/>
      <c r="AT487" s="210"/>
      <c r="AU487" s="210"/>
      <c r="AV487" s="210"/>
      <c r="AW487" s="210"/>
      <c r="AX487" s="210"/>
      <c r="AY487" s="210"/>
      <c r="AZ487" s="210"/>
      <c r="BA487" s="210"/>
      <c r="BB487" s="210"/>
      <c r="BC487" s="210"/>
      <c r="BD487" s="210"/>
      <c r="BE487" s="210"/>
      <c r="BF487" s="210"/>
      <c r="BG487" s="210"/>
      <c r="BH487" s="210"/>
    </row>
    <row r="488" spans="1:60" outlineLevel="1" x14ac:dyDescent="0.2">
      <c r="A488" s="236">
        <v>165</v>
      </c>
      <c r="B488" s="237" t="s">
        <v>1380</v>
      </c>
      <c r="C488" s="247" t="s">
        <v>1381</v>
      </c>
      <c r="D488" s="238" t="s">
        <v>297</v>
      </c>
      <c r="E488" s="239">
        <v>8.1999999999999993</v>
      </c>
      <c r="F488" s="240"/>
      <c r="G488" s="241">
        <f>ROUND(E488*F488,2)</f>
        <v>0</v>
      </c>
      <c r="H488" s="240"/>
      <c r="I488" s="241">
        <f>ROUND(E488*H488,2)</f>
        <v>0</v>
      </c>
      <c r="J488" s="240"/>
      <c r="K488" s="241">
        <f>ROUND(E488*J488,2)</f>
        <v>0</v>
      </c>
      <c r="L488" s="241">
        <v>21</v>
      </c>
      <c r="M488" s="241">
        <f>G488*(1+L488/100)</f>
        <v>0</v>
      </c>
      <c r="N488" s="239">
        <v>4.9699999999999996E-3</v>
      </c>
      <c r="O488" s="239">
        <f>ROUND(E488*N488,2)</f>
        <v>0.04</v>
      </c>
      <c r="P488" s="239">
        <v>0</v>
      </c>
      <c r="Q488" s="239">
        <f>ROUND(E488*P488,2)</f>
        <v>0</v>
      </c>
      <c r="R488" s="241"/>
      <c r="S488" s="241" t="s">
        <v>238</v>
      </c>
      <c r="T488" s="242" t="s">
        <v>216</v>
      </c>
      <c r="U488" s="221">
        <v>0</v>
      </c>
      <c r="V488" s="221">
        <f>ROUND(E488*U488,2)</f>
        <v>0</v>
      </c>
      <c r="W488" s="221"/>
      <c r="X488" s="221" t="s">
        <v>217</v>
      </c>
      <c r="Y488" s="221" t="s">
        <v>218</v>
      </c>
      <c r="Z488" s="210"/>
      <c r="AA488" s="210"/>
      <c r="AB488" s="210"/>
      <c r="AC488" s="210"/>
      <c r="AD488" s="210"/>
      <c r="AE488" s="210"/>
      <c r="AF488" s="210"/>
      <c r="AG488" s="210" t="s">
        <v>219</v>
      </c>
      <c r="AH488" s="210"/>
      <c r="AI488" s="210"/>
      <c r="AJ488" s="210"/>
      <c r="AK488" s="210"/>
      <c r="AL488" s="210"/>
      <c r="AM488" s="210"/>
      <c r="AN488" s="210"/>
      <c r="AO488" s="210"/>
      <c r="AP488" s="210"/>
      <c r="AQ488" s="210"/>
      <c r="AR488" s="210"/>
      <c r="AS488" s="210"/>
      <c r="AT488" s="210"/>
      <c r="AU488" s="210"/>
      <c r="AV488" s="210"/>
      <c r="AW488" s="210"/>
      <c r="AX488" s="210"/>
      <c r="AY488" s="210"/>
      <c r="AZ488" s="210"/>
      <c r="BA488" s="210"/>
      <c r="BB488" s="210"/>
      <c r="BC488" s="210"/>
      <c r="BD488" s="210"/>
      <c r="BE488" s="210"/>
      <c r="BF488" s="210"/>
      <c r="BG488" s="210"/>
      <c r="BH488" s="210"/>
    </row>
    <row r="489" spans="1:60" outlineLevel="2" x14ac:dyDescent="0.2">
      <c r="A489" s="217"/>
      <c r="B489" s="218"/>
      <c r="C489" s="249" t="s">
        <v>1060</v>
      </c>
      <c r="D489" s="226"/>
      <c r="E489" s="227">
        <v>8.1999999999999993</v>
      </c>
      <c r="F489" s="221"/>
      <c r="G489" s="221"/>
      <c r="H489" s="221"/>
      <c r="I489" s="221"/>
      <c r="J489" s="221"/>
      <c r="K489" s="221"/>
      <c r="L489" s="221"/>
      <c r="M489" s="221"/>
      <c r="N489" s="220"/>
      <c r="O489" s="220"/>
      <c r="P489" s="220"/>
      <c r="Q489" s="220"/>
      <c r="R489" s="221"/>
      <c r="S489" s="221"/>
      <c r="T489" s="221"/>
      <c r="U489" s="221"/>
      <c r="V489" s="221"/>
      <c r="W489" s="221"/>
      <c r="X489" s="221"/>
      <c r="Y489" s="221"/>
      <c r="Z489" s="210"/>
      <c r="AA489" s="210"/>
      <c r="AB489" s="210"/>
      <c r="AC489" s="210"/>
      <c r="AD489" s="210"/>
      <c r="AE489" s="210"/>
      <c r="AF489" s="210"/>
      <c r="AG489" s="210" t="s">
        <v>222</v>
      </c>
      <c r="AH489" s="210">
        <v>0</v>
      </c>
      <c r="AI489" s="210"/>
      <c r="AJ489" s="210"/>
      <c r="AK489" s="210"/>
      <c r="AL489" s="210"/>
      <c r="AM489" s="210"/>
      <c r="AN489" s="210"/>
      <c r="AO489" s="210"/>
      <c r="AP489" s="210"/>
      <c r="AQ489" s="210"/>
      <c r="AR489" s="210"/>
      <c r="AS489" s="210"/>
      <c r="AT489" s="210"/>
      <c r="AU489" s="210"/>
      <c r="AV489" s="210"/>
      <c r="AW489" s="210"/>
      <c r="AX489" s="210"/>
      <c r="AY489" s="210"/>
      <c r="AZ489" s="210"/>
      <c r="BA489" s="210"/>
      <c r="BB489" s="210"/>
      <c r="BC489" s="210"/>
      <c r="BD489" s="210"/>
      <c r="BE489" s="210"/>
      <c r="BF489" s="210"/>
      <c r="BG489" s="210"/>
      <c r="BH489" s="210"/>
    </row>
    <row r="490" spans="1:60" outlineLevel="1" x14ac:dyDescent="0.2">
      <c r="A490" s="236">
        <v>166</v>
      </c>
      <c r="B490" s="237" t="s">
        <v>1382</v>
      </c>
      <c r="C490" s="247" t="s">
        <v>1383</v>
      </c>
      <c r="D490" s="238" t="s">
        <v>297</v>
      </c>
      <c r="E490" s="239">
        <v>8.1999999999999993</v>
      </c>
      <c r="F490" s="240"/>
      <c r="G490" s="241">
        <f>ROUND(E490*F490,2)</f>
        <v>0</v>
      </c>
      <c r="H490" s="240"/>
      <c r="I490" s="241">
        <f>ROUND(E490*H490,2)</f>
        <v>0</v>
      </c>
      <c r="J490" s="240"/>
      <c r="K490" s="241">
        <f>ROUND(E490*J490,2)</f>
        <v>0</v>
      </c>
      <c r="L490" s="241">
        <v>21</v>
      </c>
      <c r="M490" s="241">
        <f>G490*(1+L490/100)</f>
        <v>0</v>
      </c>
      <c r="N490" s="239">
        <v>4.0000000000000002E-4</v>
      </c>
      <c r="O490" s="239">
        <f>ROUND(E490*N490,2)</f>
        <v>0</v>
      </c>
      <c r="P490" s="239">
        <v>0</v>
      </c>
      <c r="Q490" s="239">
        <f>ROUND(E490*P490,2)</f>
        <v>0</v>
      </c>
      <c r="R490" s="241"/>
      <c r="S490" s="241" t="s">
        <v>238</v>
      </c>
      <c r="T490" s="242" t="s">
        <v>216</v>
      </c>
      <c r="U490" s="221">
        <v>0</v>
      </c>
      <c r="V490" s="221">
        <f>ROUND(E490*U490,2)</f>
        <v>0</v>
      </c>
      <c r="W490" s="221"/>
      <c r="X490" s="221" t="s">
        <v>217</v>
      </c>
      <c r="Y490" s="221" t="s">
        <v>218</v>
      </c>
      <c r="Z490" s="210"/>
      <c r="AA490" s="210"/>
      <c r="AB490" s="210"/>
      <c r="AC490" s="210"/>
      <c r="AD490" s="210"/>
      <c r="AE490" s="210"/>
      <c r="AF490" s="210"/>
      <c r="AG490" s="210" t="s">
        <v>385</v>
      </c>
      <c r="AH490" s="210"/>
      <c r="AI490" s="210"/>
      <c r="AJ490" s="210"/>
      <c r="AK490" s="210"/>
      <c r="AL490" s="210"/>
      <c r="AM490" s="210"/>
      <c r="AN490" s="210"/>
      <c r="AO490" s="210"/>
      <c r="AP490" s="210"/>
      <c r="AQ490" s="210"/>
      <c r="AR490" s="210"/>
      <c r="AS490" s="210"/>
      <c r="AT490" s="210"/>
      <c r="AU490" s="210"/>
      <c r="AV490" s="210"/>
      <c r="AW490" s="210"/>
      <c r="AX490" s="210"/>
      <c r="AY490" s="210"/>
      <c r="AZ490" s="210"/>
      <c r="BA490" s="210"/>
      <c r="BB490" s="210"/>
      <c r="BC490" s="210"/>
      <c r="BD490" s="210"/>
      <c r="BE490" s="210"/>
      <c r="BF490" s="210"/>
      <c r="BG490" s="210"/>
      <c r="BH490" s="210"/>
    </row>
    <row r="491" spans="1:60" outlineLevel="2" x14ac:dyDescent="0.2">
      <c r="A491" s="217"/>
      <c r="B491" s="218"/>
      <c r="C491" s="248" t="s">
        <v>1384</v>
      </c>
      <c r="D491" s="243"/>
      <c r="E491" s="243"/>
      <c r="F491" s="243"/>
      <c r="G491" s="243"/>
      <c r="H491" s="221"/>
      <c r="I491" s="221"/>
      <c r="J491" s="221"/>
      <c r="K491" s="221"/>
      <c r="L491" s="221"/>
      <c r="M491" s="221"/>
      <c r="N491" s="220"/>
      <c r="O491" s="220"/>
      <c r="P491" s="220"/>
      <c r="Q491" s="220"/>
      <c r="R491" s="221"/>
      <c r="S491" s="221"/>
      <c r="T491" s="221"/>
      <c r="U491" s="221"/>
      <c r="V491" s="221"/>
      <c r="W491" s="221"/>
      <c r="X491" s="221"/>
      <c r="Y491" s="221"/>
      <c r="Z491" s="210"/>
      <c r="AA491" s="210"/>
      <c r="AB491" s="210"/>
      <c r="AC491" s="210"/>
      <c r="AD491" s="210"/>
      <c r="AE491" s="210"/>
      <c r="AF491" s="210"/>
      <c r="AG491" s="210" t="s">
        <v>221</v>
      </c>
      <c r="AH491" s="210"/>
      <c r="AI491" s="210"/>
      <c r="AJ491" s="210"/>
      <c r="AK491" s="210"/>
      <c r="AL491" s="210"/>
      <c r="AM491" s="210"/>
      <c r="AN491" s="210"/>
      <c r="AO491" s="210"/>
      <c r="AP491" s="210"/>
      <c r="AQ491" s="210"/>
      <c r="AR491" s="210"/>
      <c r="AS491" s="210"/>
      <c r="AT491" s="210"/>
      <c r="AU491" s="210"/>
      <c r="AV491" s="210"/>
      <c r="AW491" s="210"/>
      <c r="AX491" s="210"/>
      <c r="AY491" s="210"/>
      <c r="AZ491" s="210"/>
      <c r="BA491" s="210"/>
      <c r="BB491" s="210"/>
      <c r="BC491" s="210"/>
      <c r="BD491" s="210"/>
      <c r="BE491" s="210"/>
      <c r="BF491" s="210"/>
      <c r="BG491" s="210"/>
      <c r="BH491" s="210"/>
    </row>
    <row r="492" spans="1:60" outlineLevel="2" x14ac:dyDescent="0.2">
      <c r="A492" s="217"/>
      <c r="B492" s="218"/>
      <c r="C492" s="249" t="s">
        <v>1060</v>
      </c>
      <c r="D492" s="226"/>
      <c r="E492" s="227">
        <v>8.1999999999999993</v>
      </c>
      <c r="F492" s="221"/>
      <c r="G492" s="221"/>
      <c r="H492" s="221"/>
      <c r="I492" s="221"/>
      <c r="J492" s="221"/>
      <c r="K492" s="221"/>
      <c r="L492" s="221"/>
      <c r="M492" s="221"/>
      <c r="N492" s="220"/>
      <c r="O492" s="220"/>
      <c r="P492" s="220"/>
      <c r="Q492" s="220"/>
      <c r="R492" s="221"/>
      <c r="S492" s="221"/>
      <c r="T492" s="221"/>
      <c r="U492" s="221"/>
      <c r="V492" s="221"/>
      <c r="W492" s="221"/>
      <c r="X492" s="221"/>
      <c r="Y492" s="221"/>
      <c r="Z492" s="210"/>
      <c r="AA492" s="210"/>
      <c r="AB492" s="210"/>
      <c r="AC492" s="210"/>
      <c r="AD492" s="210"/>
      <c r="AE492" s="210"/>
      <c r="AF492" s="210"/>
      <c r="AG492" s="210" t="s">
        <v>222</v>
      </c>
      <c r="AH492" s="210">
        <v>0</v>
      </c>
      <c r="AI492" s="210"/>
      <c r="AJ492" s="210"/>
      <c r="AK492" s="210"/>
      <c r="AL492" s="210"/>
      <c r="AM492" s="210"/>
      <c r="AN492" s="210"/>
      <c r="AO492" s="210"/>
      <c r="AP492" s="210"/>
      <c r="AQ492" s="210"/>
      <c r="AR492" s="210"/>
      <c r="AS492" s="210"/>
      <c r="AT492" s="210"/>
      <c r="AU492" s="210"/>
      <c r="AV492" s="210"/>
      <c r="AW492" s="210"/>
      <c r="AX492" s="210"/>
      <c r="AY492" s="210"/>
      <c r="AZ492" s="210"/>
      <c r="BA492" s="210"/>
      <c r="BB492" s="210"/>
      <c r="BC492" s="210"/>
      <c r="BD492" s="210"/>
      <c r="BE492" s="210"/>
      <c r="BF492" s="210"/>
      <c r="BG492" s="210"/>
      <c r="BH492" s="210"/>
    </row>
    <row r="493" spans="1:60" outlineLevel="1" x14ac:dyDescent="0.2">
      <c r="A493" s="236">
        <v>167</v>
      </c>
      <c r="B493" s="237" t="s">
        <v>1385</v>
      </c>
      <c r="C493" s="247" t="s">
        <v>1386</v>
      </c>
      <c r="D493" s="238" t="s">
        <v>297</v>
      </c>
      <c r="E493" s="239">
        <v>8.1999999999999993</v>
      </c>
      <c r="F493" s="240"/>
      <c r="G493" s="241">
        <f>ROUND(E493*F493,2)</f>
        <v>0</v>
      </c>
      <c r="H493" s="240"/>
      <c r="I493" s="241">
        <f>ROUND(E493*H493,2)</f>
        <v>0</v>
      </c>
      <c r="J493" s="240"/>
      <c r="K493" s="241">
        <f>ROUND(E493*J493,2)</f>
        <v>0</v>
      </c>
      <c r="L493" s="241">
        <v>21</v>
      </c>
      <c r="M493" s="241">
        <f>G493*(1+L493/100)</f>
        <v>0</v>
      </c>
      <c r="N493" s="239">
        <v>1.1E-4</v>
      </c>
      <c r="O493" s="239">
        <f>ROUND(E493*N493,2)</f>
        <v>0</v>
      </c>
      <c r="P493" s="239">
        <v>0</v>
      </c>
      <c r="Q493" s="239">
        <f>ROUND(E493*P493,2)</f>
        <v>0</v>
      </c>
      <c r="R493" s="241"/>
      <c r="S493" s="241" t="s">
        <v>238</v>
      </c>
      <c r="T493" s="242" t="s">
        <v>216</v>
      </c>
      <c r="U493" s="221">
        <v>0</v>
      </c>
      <c r="V493" s="221">
        <f>ROUND(E493*U493,2)</f>
        <v>0</v>
      </c>
      <c r="W493" s="221"/>
      <c r="X493" s="221" t="s">
        <v>217</v>
      </c>
      <c r="Y493" s="221" t="s">
        <v>218</v>
      </c>
      <c r="Z493" s="210"/>
      <c r="AA493" s="210"/>
      <c r="AB493" s="210"/>
      <c r="AC493" s="210"/>
      <c r="AD493" s="210"/>
      <c r="AE493" s="210"/>
      <c r="AF493" s="210"/>
      <c r="AG493" s="210" t="s">
        <v>385</v>
      </c>
      <c r="AH493" s="210"/>
      <c r="AI493" s="210"/>
      <c r="AJ493" s="210"/>
      <c r="AK493" s="210"/>
      <c r="AL493" s="210"/>
      <c r="AM493" s="210"/>
      <c r="AN493" s="210"/>
      <c r="AO493" s="210"/>
      <c r="AP493" s="210"/>
      <c r="AQ493" s="210"/>
      <c r="AR493" s="210"/>
      <c r="AS493" s="210"/>
      <c r="AT493" s="210"/>
      <c r="AU493" s="210"/>
      <c r="AV493" s="210"/>
      <c r="AW493" s="210"/>
      <c r="AX493" s="210"/>
      <c r="AY493" s="210"/>
      <c r="AZ493" s="210"/>
      <c r="BA493" s="210"/>
      <c r="BB493" s="210"/>
      <c r="BC493" s="210"/>
      <c r="BD493" s="210"/>
      <c r="BE493" s="210"/>
      <c r="BF493" s="210"/>
      <c r="BG493" s="210"/>
      <c r="BH493" s="210"/>
    </row>
    <row r="494" spans="1:60" outlineLevel="2" x14ac:dyDescent="0.2">
      <c r="A494" s="217"/>
      <c r="B494" s="218"/>
      <c r="C494" s="249" t="s">
        <v>1060</v>
      </c>
      <c r="D494" s="226"/>
      <c r="E494" s="227">
        <v>8.1999999999999993</v>
      </c>
      <c r="F494" s="221"/>
      <c r="G494" s="221"/>
      <c r="H494" s="221"/>
      <c r="I494" s="221"/>
      <c r="J494" s="221"/>
      <c r="K494" s="221"/>
      <c r="L494" s="221"/>
      <c r="M494" s="221"/>
      <c r="N494" s="220"/>
      <c r="O494" s="220"/>
      <c r="P494" s="220"/>
      <c r="Q494" s="220"/>
      <c r="R494" s="221"/>
      <c r="S494" s="221"/>
      <c r="T494" s="221"/>
      <c r="U494" s="221"/>
      <c r="V494" s="221"/>
      <c r="W494" s="221"/>
      <c r="X494" s="221"/>
      <c r="Y494" s="221"/>
      <c r="Z494" s="210"/>
      <c r="AA494" s="210"/>
      <c r="AB494" s="210"/>
      <c r="AC494" s="210"/>
      <c r="AD494" s="210"/>
      <c r="AE494" s="210"/>
      <c r="AF494" s="210"/>
      <c r="AG494" s="210" t="s">
        <v>222</v>
      </c>
      <c r="AH494" s="210">
        <v>0</v>
      </c>
      <c r="AI494" s="210"/>
      <c r="AJ494" s="210"/>
      <c r="AK494" s="210"/>
      <c r="AL494" s="210"/>
      <c r="AM494" s="210"/>
      <c r="AN494" s="210"/>
      <c r="AO494" s="210"/>
      <c r="AP494" s="210"/>
      <c r="AQ494" s="210"/>
      <c r="AR494" s="210"/>
      <c r="AS494" s="210"/>
      <c r="AT494" s="210"/>
      <c r="AU494" s="210"/>
      <c r="AV494" s="210"/>
      <c r="AW494" s="210"/>
      <c r="AX494" s="210"/>
      <c r="AY494" s="210"/>
      <c r="AZ494" s="210"/>
      <c r="BA494" s="210"/>
      <c r="BB494" s="210"/>
      <c r="BC494" s="210"/>
      <c r="BD494" s="210"/>
      <c r="BE494" s="210"/>
      <c r="BF494" s="210"/>
      <c r="BG494" s="210"/>
      <c r="BH494" s="210"/>
    </row>
    <row r="495" spans="1:60" outlineLevel="1" x14ac:dyDescent="0.2">
      <c r="A495" s="236">
        <v>168</v>
      </c>
      <c r="B495" s="237" t="s">
        <v>1387</v>
      </c>
      <c r="C495" s="247" t="s">
        <v>1388</v>
      </c>
      <c r="D495" s="238" t="s">
        <v>297</v>
      </c>
      <c r="E495" s="239">
        <v>8.1999999999999993</v>
      </c>
      <c r="F495" s="240"/>
      <c r="G495" s="241">
        <f>ROUND(E495*F495,2)</f>
        <v>0</v>
      </c>
      <c r="H495" s="240"/>
      <c r="I495" s="241">
        <f>ROUND(E495*H495,2)</f>
        <v>0</v>
      </c>
      <c r="J495" s="240"/>
      <c r="K495" s="241">
        <f>ROUND(E495*J495,2)</f>
        <v>0</v>
      </c>
      <c r="L495" s="241">
        <v>21</v>
      </c>
      <c r="M495" s="241">
        <f>G495*(1+L495/100)</f>
        <v>0</v>
      </c>
      <c r="N495" s="239">
        <v>0</v>
      </c>
      <c r="O495" s="239">
        <f>ROUND(E495*N495,2)</f>
        <v>0</v>
      </c>
      <c r="P495" s="239">
        <v>0</v>
      </c>
      <c r="Q495" s="239">
        <f>ROUND(E495*P495,2)</f>
        <v>0</v>
      </c>
      <c r="R495" s="241"/>
      <c r="S495" s="241" t="s">
        <v>238</v>
      </c>
      <c r="T495" s="242" t="s">
        <v>216</v>
      </c>
      <c r="U495" s="221">
        <v>0</v>
      </c>
      <c r="V495" s="221">
        <f>ROUND(E495*U495,2)</f>
        <v>0</v>
      </c>
      <c r="W495" s="221"/>
      <c r="X495" s="221" t="s">
        <v>217</v>
      </c>
      <c r="Y495" s="221" t="s">
        <v>218</v>
      </c>
      <c r="Z495" s="210"/>
      <c r="AA495" s="210"/>
      <c r="AB495" s="210"/>
      <c r="AC495" s="210"/>
      <c r="AD495" s="210"/>
      <c r="AE495" s="210"/>
      <c r="AF495" s="210"/>
      <c r="AG495" s="210" t="s">
        <v>385</v>
      </c>
      <c r="AH495" s="210"/>
      <c r="AI495" s="210"/>
      <c r="AJ495" s="210"/>
      <c r="AK495" s="210"/>
      <c r="AL495" s="210"/>
      <c r="AM495" s="210"/>
      <c r="AN495" s="210"/>
      <c r="AO495" s="210"/>
      <c r="AP495" s="210"/>
      <c r="AQ495" s="210"/>
      <c r="AR495" s="210"/>
      <c r="AS495" s="210"/>
      <c r="AT495" s="210"/>
      <c r="AU495" s="210"/>
      <c r="AV495" s="210"/>
      <c r="AW495" s="210"/>
      <c r="AX495" s="210"/>
      <c r="AY495" s="210"/>
      <c r="AZ495" s="210"/>
      <c r="BA495" s="210"/>
      <c r="BB495" s="210"/>
      <c r="BC495" s="210"/>
      <c r="BD495" s="210"/>
      <c r="BE495" s="210"/>
      <c r="BF495" s="210"/>
      <c r="BG495" s="210"/>
      <c r="BH495" s="210"/>
    </row>
    <row r="496" spans="1:60" outlineLevel="2" x14ac:dyDescent="0.2">
      <c r="A496" s="217"/>
      <c r="B496" s="218"/>
      <c r="C496" s="249" t="s">
        <v>1060</v>
      </c>
      <c r="D496" s="226"/>
      <c r="E496" s="227">
        <v>8.1999999999999993</v>
      </c>
      <c r="F496" s="221"/>
      <c r="G496" s="221"/>
      <c r="H496" s="221"/>
      <c r="I496" s="221"/>
      <c r="J496" s="221"/>
      <c r="K496" s="221"/>
      <c r="L496" s="221"/>
      <c r="M496" s="221"/>
      <c r="N496" s="220"/>
      <c r="O496" s="220"/>
      <c r="P496" s="220"/>
      <c r="Q496" s="220"/>
      <c r="R496" s="221"/>
      <c r="S496" s="221"/>
      <c r="T496" s="221"/>
      <c r="U496" s="221"/>
      <c r="V496" s="221"/>
      <c r="W496" s="221"/>
      <c r="X496" s="221"/>
      <c r="Y496" s="221"/>
      <c r="Z496" s="210"/>
      <c r="AA496" s="210"/>
      <c r="AB496" s="210"/>
      <c r="AC496" s="210"/>
      <c r="AD496" s="210"/>
      <c r="AE496" s="210"/>
      <c r="AF496" s="210"/>
      <c r="AG496" s="210" t="s">
        <v>222</v>
      </c>
      <c r="AH496" s="210">
        <v>0</v>
      </c>
      <c r="AI496" s="210"/>
      <c r="AJ496" s="210"/>
      <c r="AK496" s="210"/>
      <c r="AL496" s="210"/>
      <c r="AM496" s="210"/>
      <c r="AN496" s="210"/>
      <c r="AO496" s="210"/>
      <c r="AP496" s="210"/>
      <c r="AQ496" s="210"/>
      <c r="AR496" s="210"/>
      <c r="AS496" s="210"/>
      <c r="AT496" s="210"/>
      <c r="AU496" s="210"/>
      <c r="AV496" s="210"/>
      <c r="AW496" s="210"/>
      <c r="AX496" s="210"/>
      <c r="AY496" s="210"/>
      <c r="AZ496" s="210"/>
      <c r="BA496" s="210"/>
      <c r="BB496" s="210"/>
      <c r="BC496" s="210"/>
      <c r="BD496" s="210"/>
      <c r="BE496" s="210"/>
      <c r="BF496" s="210"/>
      <c r="BG496" s="210"/>
      <c r="BH496" s="210"/>
    </row>
    <row r="497" spans="1:60" outlineLevel="1" x14ac:dyDescent="0.2">
      <c r="A497" s="236">
        <v>169</v>
      </c>
      <c r="B497" s="237" t="s">
        <v>1389</v>
      </c>
      <c r="C497" s="247" t="s">
        <v>1390</v>
      </c>
      <c r="D497" s="238" t="s">
        <v>351</v>
      </c>
      <c r="E497" s="239">
        <v>10.1</v>
      </c>
      <c r="F497" s="240"/>
      <c r="G497" s="241">
        <f>ROUND(E497*F497,2)</f>
        <v>0</v>
      </c>
      <c r="H497" s="240"/>
      <c r="I497" s="241">
        <f>ROUND(E497*H497,2)</f>
        <v>0</v>
      </c>
      <c r="J497" s="240"/>
      <c r="K497" s="241">
        <f>ROUND(E497*J497,2)</f>
        <v>0</v>
      </c>
      <c r="L497" s="241">
        <v>21</v>
      </c>
      <c r="M497" s="241">
        <f>G497*(1+L497/100)</f>
        <v>0</v>
      </c>
      <c r="N497" s="239">
        <v>0</v>
      </c>
      <c r="O497" s="239">
        <f>ROUND(E497*N497,2)</f>
        <v>0</v>
      </c>
      <c r="P497" s="239">
        <v>0</v>
      </c>
      <c r="Q497" s="239">
        <f>ROUND(E497*P497,2)</f>
        <v>0</v>
      </c>
      <c r="R497" s="241"/>
      <c r="S497" s="241" t="s">
        <v>238</v>
      </c>
      <c r="T497" s="242" t="s">
        <v>216</v>
      </c>
      <c r="U497" s="221">
        <v>0</v>
      </c>
      <c r="V497" s="221">
        <f>ROUND(E497*U497,2)</f>
        <v>0</v>
      </c>
      <c r="W497" s="221"/>
      <c r="X497" s="221" t="s">
        <v>217</v>
      </c>
      <c r="Y497" s="221" t="s">
        <v>218</v>
      </c>
      <c r="Z497" s="210"/>
      <c r="AA497" s="210"/>
      <c r="AB497" s="210"/>
      <c r="AC497" s="210"/>
      <c r="AD497" s="210"/>
      <c r="AE497" s="210"/>
      <c r="AF497" s="210"/>
      <c r="AG497" s="210" t="s">
        <v>385</v>
      </c>
      <c r="AH497" s="210"/>
      <c r="AI497" s="210"/>
      <c r="AJ497" s="210"/>
      <c r="AK497" s="210"/>
      <c r="AL497" s="210"/>
      <c r="AM497" s="210"/>
      <c r="AN497" s="210"/>
      <c r="AO497" s="210"/>
      <c r="AP497" s="210"/>
      <c r="AQ497" s="210"/>
      <c r="AR497" s="210"/>
      <c r="AS497" s="210"/>
      <c r="AT497" s="210"/>
      <c r="AU497" s="210"/>
      <c r="AV497" s="210"/>
      <c r="AW497" s="210"/>
      <c r="AX497" s="210"/>
      <c r="AY497" s="210"/>
      <c r="AZ497" s="210"/>
      <c r="BA497" s="210"/>
      <c r="BB497" s="210"/>
      <c r="BC497" s="210"/>
      <c r="BD497" s="210"/>
      <c r="BE497" s="210"/>
      <c r="BF497" s="210"/>
      <c r="BG497" s="210"/>
      <c r="BH497" s="210"/>
    </row>
    <row r="498" spans="1:60" outlineLevel="2" x14ac:dyDescent="0.2">
      <c r="A498" s="217"/>
      <c r="B498" s="218"/>
      <c r="C498" s="248" t="s">
        <v>1391</v>
      </c>
      <c r="D498" s="243"/>
      <c r="E498" s="243"/>
      <c r="F498" s="243"/>
      <c r="G498" s="243"/>
      <c r="H498" s="221"/>
      <c r="I498" s="221"/>
      <c r="J498" s="221"/>
      <c r="K498" s="221"/>
      <c r="L498" s="221"/>
      <c r="M498" s="221"/>
      <c r="N498" s="220"/>
      <c r="O498" s="220"/>
      <c r="P498" s="220"/>
      <c r="Q498" s="220"/>
      <c r="R498" s="221"/>
      <c r="S498" s="221"/>
      <c r="T498" s="221"/>
      <c r="U498" s="221"/>
      <c r="V498" s="221"/>
      <c r="W498" s="221"/>
      <c r="X498" s="221"/>
      <c r="Y498" s="221"/>
      <c r="Z498" s="210"/>
      <c r="AA498" s="210"/>
      <c r="AB498" s="210"/>
      <c r="AC498" s="210"/>
      <c r="AD498" s="210"/>
      <c r="AE498" s="210"/>
      <c r="AF498" s="210"/>
      <c r="AG498" s="210" t="s">
        <v>221</v>
      </c>
      <c r="AH498" s="210"/>
      <c r="AI498" s="210"/>
      <c r="AJ498" s="210"/>
      <c r="AK498" s="210"/>
      <c r="AL498" s="210"/>
      <c r="AM498" s="210"/>
      <c r="AN498" s="210"/>
      <c r="AO498" s="210"/>
      <c r="AP498" s="210"/>
      <c r="AQ498" s="210"/>
      <c r="AR498" s="210"/>
      <c r="AS498" s="210"/>
      <c r="AT498" s="210"/>
      <c r="AU498" s="210"/>
      <c r="AV498" s="210"/>
      <c r="AW498" s="210"/>
      <c r="AX498" s="210"/>
      <c r="AY498" s="210"/>
      <c r="AZ498" s="210"/>
      <c r="BA498" s="210"/>
      <c r="BB498" s="210"/>
      <c r="BC498" s="210"/>
      <c r="BD498" s="210"/>
      <c r="BE498" s="210"/>
      <c r="BF498" s="210"/>
      <c r="BG498" s="210"/>
      <c r="BH498" s="210"/>
    </row>
    <row r="499" spans="1:60" outlineLevel="2" x14ac:dyDescent="0.2">
      <c r="A499" s="217"/>
      <c r="B499" s="218"/>
      <c r="C499" s="249" t="s">
        <v>1392</v>
      </c>
      <c r="D499" s="226"/>
      <c r="E499" s="227">
        <v>6</v>
      </c>
      <c r="F499" s="221"/>
      <c r="G499" s="221"/>
      <c r="H499" s="221"/>
      <c r="I499" s="221"/>
      <c r="J499" s="221"/>
      <c r="K499" s="221"/>
      <c r="L499" s="221"/>
      <c r="M499" s="221"/>
      <c r="N499" s="220"/>
      <c r="O499" s="220"/>
      <c r="P499" s="220"/>
      <c r="Q499" s="220"/>
      <c r="R499" s="221"/>
      <c r="S499" s="221"/>
      <c r="T499" s="221"/>
      <c r="U499" s="221"/>
      <c r="V499" s="221"/>
      <c r="W499" s="221"/>
      <c r="X499" s="221"/>
      <c r="Y499" s="221"/>
      <c r="Z499" s="210"/>
      <c r="AA499" s="210"/>
      <c r="AB499" s="210"/>
      <c r="AC499" s="210"/>
      <c r="AD499" s="210"/>
      <c r="AE499" s="210"/>
      <c r="AF499" s="210"/>
      <c r="AG499" s="210" t="s">
        <v>222</v>
      </c>
      <c r="AH499" s="210">
        <v>0</v>
      </c>
      <c r="AI499" s="210"/>
      <c r="AJ499" s="210"/>
      <c r="AK499" s="210"/>
      <c r="AL499" s="210"/>
      <c r="AM499" s="210"/>
      <c r="AN499" s="210"/>
      <c r="AO499" s="210"/>
      <c r="AP499" s="210"/>
      <c r="AQ499" s="210"/>
      <c r="AR499" s="210"/>
      <c r="AS499" s="210"/>
      <c r="AT499" s="210"/>
      <c r="AU499" s="210"/>
      <c r="AV499" s="210"/>
      <c r="AW499" s="210"/>
      <c r="AX499" s="210"/>
      <c r="AY499" s="210"/>
      <c r="AZ499" s="210"/>
      <c r="BA499" s="210"/>
      <c r="BB499" s="210"/>
      <c r="BC499" s="210"/>
      <c r="BD499" s="210"/>
      <c r="BE499" s="210"/>
      <c r="BF499" s="210"/>
      <c r="BG499" s="210"/>
      <c r="BH499" s="210"/>
    </row>
    <row r="500" spans="1:60" outlineLevel="3" x14ac:dyDescent="0.2">
      <c r="A500" s="217"/>
      <c r="B500" s="218"/>
      <c r="C500" s="249" t="s">
        <v>1393</v>
      </c>
      <c r="D500" s="226"/>
      <c r="E500" s="227">
        <v>4.0999999999999996</v>
      </c>
      <c r="F500" s="221"/>
      <c r="G500" s="221"/>
      <c r="H500" s="221"/>
      <c r="I500" s="221"/>
      <c r="J500" s="221"/>
      <c r="K500" s="221"/>
      <c r="L500" s="221"/>
      <c r="M500" s="221"/>
      <c r="N500" s="220"/>
      <c r="O500" s="220"/>
      <c r="P500" s="220"/>
      <c r="Q500" s="220"/>
      <c r="R500" s="221"/>
      <c r="S500" s="221"/>
      <c r="T500" s="221"/>
      <c r="U500" s="221"/>
      <c r="V500" s="221"/>
      <c r="W500" s="221"/>
      <c r="X500" s="221"/>
      <c r="Y500" s="221"/>
      <c r="Z500" s="210"/>
      <c r="AA500" s="210"/>
      <c r="AB500" s="210"/>
      <c r="AC500" s="210"/>
      <c r="AD500" s="210"/>
      <c r="AE500" s="210"/>
      <c r="AF500" s="210"/>
      <c r="AG500" s="210" t="s">
        <v>222</v>
      </c>
      <c r="AH500" s="210">
        <v>0</v>
      </c>
      <c r="AI500" s="210"/>
      <c r="AJ500" s="210"/>
      <c r="AK500" s="210"/>
      <c r="AL500" s="210"/>
      <c r="AM500" s="210"/>
      <c r="AN500" s="210"/>
      <c r="AO500" s="210"/>
      <c r="AP500" s="210"/>
      <c r="AQ500" s="210"/>
      <c r="AR500" s="210"/>
      <c r="AS500" s="210"/>
      <c r="AT500" s="210"/>
      <c r="AU500" s="210"/>
      <c r="AV500" s="210"/>
      <c r="AW500" s="210"/>
      <c r="AX500" s="210"/>
      <c r="AY500" s="210"/>
      <c r="AZ500" s="210"/>
      <c r="BA500" s="210"/>
      <c r="BB500" s="210"/>
      <c r="BC500" s="210"/>
      <c r="BD500" s="210"/>
      <c r="BE500" s="210"/>
      <c r="BF500" s="210"/>
      <c r="BG500" s="210"/>
      <c r="BH500" s="210"/>
    </row>
    <row r="501" spans="1:60" outlineLevel="1" x14ac:dyDescent="0.2">
      <c r="A501" s="236">
        <v>170</v>
      </c>
      <c r="B501" s="237" t="s">
        <v>1394</v>
      </c>
      <c r="C501" s="247" t="s">
        <v>1395</v>
      </c>
      <c r="D501" s="238" t="s">
        <v>351</v>
      </c>
      <c r="E501" s="239">
        <v>11.11</v>
      </c>
      <c r="F501" s="240"/>
      <c r="G501" s="241">
        <f>ROUND(E501*F501,2)</f>
        <v>0</v>
      </c>
      <c r="H501" s="240"/>
      <c r="I501" s="241">
        <f>ROUND(E501*H501,2)</f>
        <v>0</v>
      </c>
      <c r="J501" s="240"/>
      <c r="K501" s="241">
        <f>ROUND(E501*J501,2)</f>
        <v>0</v>
      </c>
      <c r="L501" s="241">
        <v>21</v>
      </c>
      <c r="M501" s="241">
        <f>G501*(1+L501/100)</f>
        <v>0</v>
      </c>
      <c r="N501" s="239">
        <v>2.2000000000000001E-4</v>
      </c>
      <c r="O501" s="239">
        <f>ROUND(E501*N501,2)</f>
        <v>0</v>
      </c>
      <c r="P501" s="239">
        <v>0</v>
      </c>
      <c r="Q501" s="239">
        <f>ROUND(E501*P501,2)</f>
        <v>0</v>
      </c>
      <c r="R501" s="241"/>
      <c r="S501" s="241" t="s">
        <v>215</v>
      </c>
      <c r="T501" s="242" t="s">
        <v>216</v>
      </c>
      <c r="U501" s="221">
        <v>0</v>
      </c>
      <c r="V501" s="221">
        <f>ROUND(E501*U501,2)</f>
        <v>0</v>
      </c>
      <c r="W501" s="221"/>
      <c r="X501" s="221" t="s">
        <v>684</v>
      </c>
      <c r="Y501" s="221" t="s">
        <v>218</v>
      </c>
      <c r="Z501" s="210"/>
      <c r="AA501" s="210"/>
      <c r="AB501" s="210"/>
      <c r="AC501" s="210"/>
      <c r="AD501" s="210"/>
      <c r="AE501" s="210"/>
      <c r="AF501" s="210"/>
      <c r="AG501" s="210" t="s">
        <v>847</v>
      </c>
      <c r="AH501" s="210"/>
      <c r="AI501" s="210"/>
      <c r="AJ501" s="210"/>
      <c r="AK501" s="210"/>
      <c r="AL501" s="210"/>
      <c r="AM501" s="210"/>
      <c r="AN501" s="210"/>
      <c r="AO501" s="210"/>
      <c r="AP501" s="210"/>
      <c r="AQ501" s="210"/>
      <c r="AR501" s="210"/>
      <c r="AS501" s="210"/>
      <c r="AT501" s="210"/>
      <c r="AU501" s="210"/>
      <c r="AV501" s="210"/>
      <c r="AW501" s="210"/>
      <c r="AX501" s="210"/>
      <c r="AY501" s="210"/>
      <c r="AZ501" s="210"/>
      <c r="BA501" s="210"/>
      <c r="BB501" s="210"/>
      <c r="BC501" s="210"/>
      <c r="BD501" s="210"/>
      <c r="BE501" s="210"/>
      <c r="BF501" s="210"/>
      <c r="BG501" s="210"/>
      <c r="BH501" s="210"/>
    </row>
    <row r="502" spans="1:60" outlineLevel="2" x14ac:dyDescent="0.2">
      <c r="A502" s="217"/>
      <c r="B502" s="218"/>
      <c r="C502" s="249" t="s">
        <v>1396</v>
      </c>
      <c r="D502" s="226"/>
      <c r="E502" s="227">
        <v>11.11</v>
      </c>
      <c r="F502" s="221"/>
      <c r="G502" s="221"/>
      <c r="H502" s="221"/>
      <c r="I502" s="221"/>
      <c r="J502" s="221"/>
      <c r="K502" s="221"/>
      <c r="L502" s="221"/>
      <c r="M502" s="221"/>
      <c r="N502" s="220"/>
      <c r="O502" s="220"/>
      <c r="P502" s="220"/>
      <c r="Q502" s="220"/>
      <c r="R502" s="221"/>
      <c r="S502" s="221"/>
      <c r="T502" s="221"/>
      <c r="U502" s="221"/>
      <c r="V502" s="221"/>
      <c r="W502" s="221"/>
      <c r="X502" s="221"/>
      <c r="Y502" s="221"/>
      <c r="Z502" s="210"/>
      <c r="AA502" s="210"/>
      <c r="AB502" s="210"/>
      <c r="AC502" s="210"/>
      <c r="AD502" s="210"/>
      <c r="AE502" s="210"/>
      <c r="AF502" s="210"/>
      <c r="AG502" s="210" t="s">
        <v>222</v>
      </c>
      <c r="AH502" s="210">
        <v>0</v>
      </c>
      <c r="AI502" s="210"/>
      <c r="AJ502" s="210"/>
      <c r="AK502" s="210"/>
      <c r="AL502" s="210"/>
      <c r="AM502" s="210"/>
      <c r="AN502" s="210"/>
      <c r="AO502" s="210"/>
      <c r="AP502" s="210"/>
      <c r="AQ502" s="210"/>
      <c r="AR502" s="210"/>
      <c r="AS502" s="210"/>
      <c r="AT502" s="210"/>
      <c r="AU502" s="210"/>
      <c r="AV502" s="210"/>
      <c r="AW502" s="210"/>
      <c r="AX502" s="210"/>
      <c r="AY502" s="210"/>
      <c r="AZ502" s="210"/>
      <c r="BA502" s="210"/>
      <c r="BB502" s="210"/>
      <c r="BC502" s="210"/>
      <c r="BD502" s="210"/>
      <c r="BE502" s="210"/>
      <c r="BF502" s="210"/>
      <c r="BG502" s="210"/>
      <c r="BH502" s="210"/>
    </row>
    <row r="503" spans="1:60" outlineLevel="1" x14ac:dyDescent="0.2">
      <c r="A503" s="236">
        <v>171</v>
      </c>
      <c r="B503" s="237" t="s">
        <v>1397</v>
      </c>
      <c r="C503" s="247" t="s">
        <v>1398</v>
      </c>
      <c r="D503" s="238" t="s">
        <v>297</v>
      </c>
      <c r="E503" s="239">
        <v>9.84</v>
      </c>
      <c r="F503" s="240"/>
      <c r="G503" s="241">
        <f>ROUND(E503*F503,2)</f>
        <v>0</v>
      </c>
      <c r="H503" s="240"/>
      <c r="I503" s="241">
        <f>ROUND(E503*H503,2)</f>
        <v>0</v>
      </c>
      <c r="J503" s="240"/>
      <c r="K503" s="241">
        <f>ROUND(E503*J503,2)</f>
        <v>0</v>
      </c>
      <c r="L503" s="241">
        <v>21</v>
      </c>
      <c r="M503" s="241">
        <f>G503*(1+L503/100)</f>
        <v>0</v>
      </c>
      <c r="N503" s="239">
        <v>1.3599999999999999E-2</v>
      </c>
      <c r="O503" s="239">
        <f>ROUND(E503*N503,2)</f>
        <v>0.13</v>
      </c>
      <c r="P503" s="239">
        <v>0</v>
      </c>
      <c r="Q503" s="239">
        <f>ROUND(E503*P503,2)</f>
        <v>0</v>
      </c>
      <c r="R503" s="241"/>
      <c r="S503" s="241" t="s">
        <v>215</v>
      </c>
      <c r="T503" s="242" t="s">
        <v>216</v>
      </c>
      <c r="U503" s="221">
        <v>0</v>
      </c>
      <c r="V503" s="221">
        <f>ROUND(E503*U503,2)</f>
        <v>0</v>
      </c>
      <c r="W503" s="221"/>
      <c r="X503" s="221" t="s">
        <v>684</v>
      </c>
      <c r="Y503" s="221" t="s">
        <v>218</v>
      </c>
      <c r="Z503" s="210"/>
      <c r="AA503" s="210"/>
      <c r="AB503" s="210"/>
      <c r="AC503" s="210"/>
      <c r="AD503" s="210"/>
      <c r="AE503" s="210"/>
      <c r="AF503" s="210"/>
      <c r="AG503" s="210" t="s">
        <v>847</v>
      </c>
      <c r="AH503" s="210"/>
      <c r="AI503" s="210"/>
      <c r="AJ503" s="210"/>
      <c r="AK503" s="210"/>
      <c r="AL503" s="210"/>
      <c r="AM503" s="210"/>
      <c r="AN503" s="210"/>
      <c r="AO503" s="210"/>
      <c r="AP503" s="210"/>
      <c r="AQ503" s="210"/>
      <c r="AR503" s="210"/>
      <c r="AS503" s="210"/>
      <c r="AT503" s="210"/>
      <c r="AU503" s="210"/>
      <c r="AV503" s="210"/>
      <c r="AW503" s="210"/>
      <c r="AX503" s="210"/>
      <c r="AY503" s="210"/>
      <c r="AZ503" s="210"/>
      <c r="BA503" s="210"/>
      <c r="BB503" s="210"/>
      <c r="BC503" s="210"/>
      <c r="BD503" s="210"/>
      <c r="BE503" s="210"/>
      <c r="BF503" s="210"/>
      <c r="BG503" s="210"/>
      <c r="BH503" s="210"/>
    </row>
    <row r="504" spans="1:60" outlineLevel="2" x14ac:dyDescent="0.2">
      <c r="A504" s="217"/>
      <c r="B504" s="218"/>
      <c r="C504" s="248" t="s">
        <v>1399</v>
      </c>
      <c r="D504" s="243"/>
      <c r="E504" s="243"/>
      <c r="F504" s="243"/>
      <c r="G504" s="243"/>
      <c r="H504" s="221"/>
      <c r="I504" s="221"/>
      <c r="J504" s="221"/>
      <c r="K504" s="221"/>
      <c r="L504" s="221"/>
      <c r="M504" s="221"/>
      <c r="N504" s="220"/>
      <c r="O504" s="220"/>
      <c r="P504" s="220"/>
      <c r="Q504" s="220"/>
      <c r="R504" s="221"/>
      <c r="S504" s="221"/>
      <c r="T504" s="221"/>
      <c r="U504" s="221"/>
      <c r="V504" s="221"/>
      <c r="W504" s="221"/>
      <c r="X504" s="221"/>
      <c r="Y504" s="221"/>
      <c r="Z504" s="210"/>
      <c r="AA504" s="210"/>
      <c r="AB504" s="210"/>
      <c r="AC504" s="210"/>
      <c r="AD504" s="210"/>
      <c r="AE504" s="210"/>
      <c r="AF504" s="210"/>
      <c r="AG504" s="210" t="s">
        <v>221</v>
      </c>
      <c r="AH504" s="210"/>
      <c r="AI504" s="210"/>
      <c r="AJ504" s="210"/>
      <c r="AK504" s="210"/>
      <c r="AL504" s="210"/>
      <c r="AM504" s="210"/>
      <c r="AN504" s="210"/>
      <c r="AO504" s="210"/>
      <c r="AP504" s="210"/>
      <c r="AQ504" s="210"/>
      <c r="AR504" s="210"/>
      <c r="AS504" s="210"/>
      <c r="AT504" s="210"/>
      <c r="AU504" s="210"/>
      <c r="AV504" s="210"/>
      <c r="AW504" s="210"/>
      <c r="AX504" s="210"/>
      <c r="AY504" s="210"/>
      <c r="AZ504" s="210"/>
      <c r="BA504" s="210"/>
      <c r="BB504" s="210"/>
      <c r="BC504" s="210"/>
      <c r="BD504" s="210"/>
      <c r="BE504" s="210"/>
      <c r="BF504" s="210"/>
      <c r="BG504" s="210"/>
      <c r="BH504" s="210"/>
    </row>
    <row r="505" spans="1:60" outlineLevel="2" x14ac:dyDescent="0.2">
      <c r="A505" s="217"/>
      <c r="B505" s="218"/>
      <c r="C505" s="249" t="s">
        <v>1400</v>
      </c>
      <c r="D505" s="226"/>
      <c r="E505" s="227">
        <v>9.84</v>
      </c>
      <c r="F505" s="221"/>
      <c r="G505" s="221"/>
      <c r="H505" s="221"/>
      <c r="I505" s="221"/>
      <c r="J505" s="221"/>
      <c r="K505" s="221"/>
      <c r="L505" s="221"/>
      <c r="M505" s="221"/>
      <c r="N505" s="220"/>
      <c r="O505" s="220"/>
      <c r="P505" s="220"/>
      <c r="Q505" s="220"/>
      <c r="R505" s="221"/>
      <c r="S505" s="221"/>
      <c r="T505" s="221"/>
      <c r="U505" s="221"/>
      <c r="V505" s="221"/>
      <c r="W505" s="221"/>
      <c r="X505" s="221"/>
      <c r="Y505" s="221"/>
      <c r="Z505" s="210"/>
      <c r="AA505" s="210"/>
      <c r="AB505" s="210"/>
      <c r="AC505" s="210"/>
      <c r="AD505" s="210"/>
      <c r="AE505" s="210"/>
      <c r="AF505" s="210"/>
      <c r="AG505" s="210" t="s">
        <v>222</v>
      </c>
      <c r="AH505" s="210">
        <v>0</v>
      </c>
      <c r="AI505" s="210"/>
      <c r="AJ505" s="210"/>
      <c r="AK505" s="210"/>
      <c r="AL505" s="210"/>
      <c r="AM505" s="210"/>
      <c r="AN505" s="210"/>
      <c r="AO505" s="210"/>
      <c r="AP505" s="210"/>
      <c r="AQ505" s="210"/>
      <c r="AR505" s="210"/>
      <c r="AS505" s="210"/>
      <c r="AT505" s="210"/>
      <c r="AU505" s="210"/>
      <c r="AV505" s="210"/>
      <c r="AW505" s="210"/>
      <c r="AX505" s="210"/>
      <c r="AY505" s="210"/>
      <c r="AZ505" s="210"/>
      <c r="BA505" s="210"/>
      <c r="BB505" s="210"/>
      <c r="BC505" s="210"/>
      <c r="BD505" s="210"/>
      <c r="BE505" s="210"/>
      <c r="BF505" s="210"/>
      <c r="BG505" s="210"/>
      <c r="BH505" s="210"/>
    </row>
    <row r="506" spans="1:60" outlineLevel="1" x14ac:dyDescent="0.2">
      <c r="A506" s="217">
        <v>172</v>
      </c>
      <c r="B506" s="218" t="s">
        <v>1401</v>
      </c>
      <c r="C506" s="263" t="s">
        <v>1402</v>
      </c>
      <c r="D506" s="219" t="s">
        <v>0</v>
      </c>
      <c r="E506" s="261"/>
      <c r="F506" s="222"/>
      <c r="G506" s="221">
        <f>ROUND(E506*F506,2)</f>
        <v>0</v>
      </c>
      <c r="H506" s="222"/>
      <c r="I506" s="221">
        <f>ROUND(E506*H506,2)</f>
        <v>0</v>
      </c>
      <c r="J506" s="222"/>
      <c r="K506" s="221">
        <f>ROUND(E506*J506,2)</f>
        <v>0</v>
      </c>
      <c r="L506" s="221">
        <v>21</v>
      </c>
      <c r="M506" s="221">
        <f>G506*(1+L506/100)</f>
        <v>0</v>
      </c>
      <c r="N506" s="220">
        <v>0</v>
      </c>
      <c r="O506" s="220">
        <f>ROUND(E506*N506,2)</f>
        <v>0</v>
      </c>
      <c r="P506" s="220">
        <v>0</v>
      </c>
      <c r="Q506" s="220">
        <f>ROUND(E506*P506,2)</f>
        <v>0</v>
      </c>
      <c r="R506" s="221"/>
      <c r="S506" s="221" t="s">
        <v>238</v>
      </c>
      <c r="T506" s="221" t="s">
        <v>216</v>
      </c>
      <c r="U506" s="221">
        <v>0</v>
      </c>
      <c r="V506" s="221">
        <f>ROUND(E506*U506,2)</f>
        <v>0</v>
      </c>
      <c r="W506" s="221"/>
      <c r="X506" s="221" t="s">
        <v>381</v>
      </c>
      <c r="Y506" s="221" t="s">
        <v>218</v>
      </c>
      <c r="Z506" s="210"/>
      <c r="AA506" s="210"/>
      <c r="AB506" s="210"/>
      <c r="AC506" s="210"/>
      <c r="AD506" s="210"/>
      <c r="AE506" s="210"/>
      <c r="AF506" s="210"/>
      <c r="AG506" s="210" t="s">
        <v>382</v>
      </c>
      <c r="AH506" s="210"/>
      <c r="AI506" s="210"/>
      <c r="AJ506" s="210"/>
      <c r="AK506" s="210"/>
      <c r="AL506" s="210"/>
      <c r="AM506" s="210"/>
      <c r="AN506" s="210"/>
      <c r="AO506" s="210"/>
      <c r="AP506" s="210"/>
      <c r="AQ506" s="210"/>
      <c r="AR506" s="210"/>
      <c r="AS506" s="210"/>
      <c r="AT506" s="210"/>
      <c r="AU506" s="210"/>
      <c r="AV506" s="210"/>
      <c r="AW506" s="210"/>
      <c r="AX506" s="210"/>
      <c r="AY506" s="210"/>
      <c r="AZ506" s="210"/>
      <c r="BA506" s="210"/>
      <c r="BB506" s="210"/>
      <c r="BC506" s="210"/>
      <c r="BD506" s="210"/>
      <c r="BE506" s="210"/>
      <c r="BF506" s="210"/>
      <c r="BG506" s="210"/>
      <c r="BH506" s="210"/>
    </row>
    <row r="507" spans="1:60" x14ac:dyDescent="0.2">
      <c r="A507" s="229" t="s">
        <v>210</v>
      </c>
      <c r="B507" s="230" t="s">
        <v>168</v>
      </c>
      <c r="C507" s="246" t="s">
        <v>169</v>
      </c>
      <c r="D507" s="231"/>
      <c r="E507" s="232"/>
      <c r="F507" s="233"/>
      <c r="G507" s="233">
        <f>SUMIF(AG508:AG537,"&lt;&gt;NOR",G508:G537)</f>
        <v>0</v>
      </c>
      <c r="H507" s="233"/>
      <c r="I507" s="233">
        <f>SUM(I508:I537)</f>
        <v>0</v>
      </c>
      <c r="J507" s="233"/>
      <c r="K507" s="233">
        <f>SUM(K508:K537)</f>
        <v>0</v>
      </c>
      <c r="L507" s="233"/>
      <c r="M507" s="233">
        <f>SUM(M508:M537)</f>
        <v>0</v>
      </c>
      <c r="N507" s="232"/>
      <c r="O507" s="232">
        <f>SUM(O508:O537)</f>
        <v>0</v>
      </c>
      <c r="P507" s="232"/>
      <c r="Q507" s="232">
        <f>SUM(Q508:Q537)</f>
        <v>0</v>
      </c>
      <c r="R507" s="233"/>
      <c r="S507" s="233"/>
      <c r="T507" s="234"/>
      <c r="U507" s="228"/>
      <c r="V507" s="228">
        <f>SUM(V508:V537)</f>
        <v>0</v>
      </c>
      <c r="W507" s="228"/>
      <c r="X507" s="228"/>
      <c r="Y507" s="228"/>
      <c r="AG507" t="s">
        <v>211</v>
      </c>
    </row>
    <row r="508" spans="1:60" outlineLevel="1" x14ac:dyDescent="0.2">
      <c r="A508" s="236">
        <v>173</v>
      </c>
      <c r="B508" s="237" t="s">
        <v>1403</v>
      </c>
      <c r="C508" s="247" t="s">
        <v>1404</v>
      </c>
      <c r="D508" s="238" t="s">
        <v>297</v>
      </c>
      <c r="E508" s="239">
        <v>1.325</v>
      </c>
      <c r="F508" s="240"/>
      <c r="G508" s="241">
        <f>ROUND(E508*F508,2)</f>
        <v>0</v>
      </c>
      <c r="H508" s="240"/>
      <c r="I508" s="241">
        <f>ROUND(E508*H508,2)</f>
        <v>0</v>
      </c>
      <c r="J508" s="240"/>
      <c r="K508" s="241">
        <f>ROUND(E508*J508,2)</f>
        <v>0</v>
      </c>
      <c r="L508" s="241">
        <v>21</v>
      </c>
      <c r="M508" s="241">
        <f>G508*(1+L508/100)</f>
        <v>0</v>
      </c>
      <c r="N508" s="239">
        <v>2.5999999999999998E-4</v>
      </c>
      <c r="O508" s="239">
        <f>ROUND(E508*N508,2)</f>
        <v>0</v>
      </c>
      <c r="P508" s="239">
        <v>0</v>
      </c>
      <c r="Q508" s="239">
        <f>ROUND(E508*P508,2)</f>
        <v>0</v>
      </c>
      <c r="R508" s="241"/>
      <c r="S508" s="241" t="s">
        <v>238</v>
      </c>
      <c r="T508" s="242" t="s">
        <v>216</v>
      </c>
      <c r="U508" s="221">
        <v>0</v>
      </c>
      <c r="V508" s="221">
        <f>ROUND(E508*U508,2)</f>
        <v>0</v>
      </c>
      <c r="W508" s="221"/>
      <c r="X508" s="221" t="s">
        <v>217</v>
      </c>
      <c r="Y508" s="221" t="s">
        <v>218</v>
      </c>
      <c r="Z508" s="210"/>
      <c r="AA508" s="210"/>
      <c r="AB508" s="210"/>
      <c r="AC508" s="210"/>
      <c r="AD508" s="210"/>
      <c r="AE508" s="210"/>
      <c r="AF508" s="210"/>
      <c r="AG508" s="210" t="s">
        <v>385</v>
      </c>
      <c r="AH508" s="210"/>
      <c r="AI508" s="210"/>
      <c r="AJ508" s="210"/>
      <c r="AK508" s="210"/>
      <c r="AL508" s="210"/>
      <c r="AM508" s="210"/>
      <c r="AN508" s="210"/>
      <c r="AO508" s="210"/>
      <c r="AP508" s="210"/>
      <c r="AQ508" s="210"/>
      <c r="AR508" s="210"/>
      <c r="AS508" s="210"/>
      <c r="AT508" s="210"/>
      <c r="AU508" s="210"/>
      <c r="AV508" s="210"/>
      <c r="AW508" s="210"/>
      <c r="AX508" s="210"/>
      <c r="AY508" s="210"/>
      <c r="AZ508" s="210"/>
      <c r="BA508" s="210"/>
      <c r="BB508" s="210"/>
      <c r="BC508" s="210"/>
      <c r="BD508" s="210"/>
      <c r="BE508" s="210"/>
      <c r="BF508" s="210"/>
      <c r="BG508" s="210"/>
      <c r="BH508" s="210"/>
    </row>
    <row r="509" spans="1:60" outlineLevel="2" x14ac:dyDescent="0.2">
      <c r="A509" s="217"/>
      <c r="B509" s="218"/>
      <c r="C509" s="248" t="s">
        <v>1405</v>
      </c>
      <c r="D509" s="243"/>
      <c r="E509" s="243"/>
      <c r="F509" s="243"/>
      <c r="G509" s="243"/>
      <c r="H509" s="221"/>
      <c r="I509" s="221"/>
      <c r="J509" s="221"/>
      <c r="K509" s="221"/>
      <c r="L509" s="221"/>
      <c r="M509" s="221"/>
      <c r="N509" s="220"/>
      <c r="O509" s="220"/>
      <c r="P509" s="220"/>
      <c r="Q509" s="220"/>
      <c r="R509" s="221"/>
      <c r="S509" s="221"/>
      <c r="T509" s="221"/>
      <c r="U509" s="221"/>
      <c r="V509" s="221"/>
      <c r="W509" s="221"/>
      <c r="X509" s="221"/>
      <c r="Y509" s="221"/>
      <c r="Z509" s="210"/>
      <c r="AA509" s="210"/>
      <c r="AB509" s="210"/>
      <c r="AC509" s="210"/>
      <c r="AD509" s="210"/>
      <c r="AE509" s="210"/>
      <c r="AF509" s="210"/>
      <c r="AG509" s="210" t="s">
        <v>221</v>
      </c>
      <c r="AH509" s="210"/>
      <c r="AI509" s="210"/>
      <c r="AJ509" s="210"/>
      <c r="AK509" s="210"/>
      <c r="AL509" s="210"/>
      <c r="AM509" s="210"/>
      <c r="AN509" s="210"/>
      <c r="AO509" s="210"/>
      <c r="AP509" s="210"/>
      <c r="AQ509" s="210"/>
      <c r="AR509" s="210"/>
      <c r="AS509" s="210"/>
      <c r="AT509" s="210"/>
      <c r="AU509" s="210"/>
      <c r="AV509" s="210"/>
      <c r="AW509" s="210"/>
      <c r="AX509" s="210"/>
      <c r="AY509" s="210"/>
      <c r="AZ509" s="210"/>
      <c r="BA509" s="210"/>
      <c r="BB509" s="210"/>
      <c r="BC509" s="210"/>
      <c r="BD509" s="210"/>
      <c r="BE509" s="210"/>
      <c r="BF509" s="210"/>
      <c r="BG509" s="210"/>
      <c r="BH509" s="210"/>
    </row>
    <row r="510" spans="1:60" outlineLevel="2" x14ac:dyDescent="0.2">
      <c r="A510" s="217"/>
      <c r="B510" s="218"/>
      <c r="C510" s="249" t="s">
        <v>1406</v>
      </c>
      <c r="D510" s="226"/>
      <c r="E510" s="227">
        <v>1.32</v>
      </c>
      <c r="F510" s="221"/>
      <c r="G510" s="221"/>
      <c r="H510" s="221"/>
      <c r="I510" s="221"/>
      <c r="J510" s="221"/>
      <c r="K510" s="221"/>
      <c r="L510" s="221"/>
      <c r="M510" s="221"/>
      <c r="N510" s="220"/>
      <c r="O510" s="220"/>
      <c r="P510" s="220"/>
      <c r="Q510" s="220"/>
      <c r="R510" s="221"/>
      <c r="S510" s="221"/>
      <c r="T510" s="221"/>
      <c r="U510" s="221"/>
      <c r="V510" s="221"/>
      <c r="W510" s="221"/>
      <c r="X510" s="221"/>
      <c r="Y510" s="221"/>
      <c r="Z510" s="210"/>
      <c r="AA510" s="210"/>
      <c r="AB510" s="210"/>
      <c r="AC510" s="210"/>
      <c r="AD510" s="210"/>
      <c r="AE510" s="210"/>
      <c r="AF510" s="210"/>
      <c r="AG510" s="210" t="s">
        <v>222</v>
      </c>
      <c r="AH510" s="210">
        <v>0</v>
      </c>
      <c r="AI510" s="210"/>
      <c r="AJ510" s="210"/>
      <c r="AK510" s="210"/>
      <c r="AL510" s="210"/>
      <c r="AM510" s="210"/>
      <c r="AN510" s="210"/>
      <c r="AO510" s="210"/>
      <c r="AP510" s="210"/>
      <c r="AQ510" s="210"/>
      <c r="AR510" s="210"/>
      <c r="AS510" s="210"/>
      <c r="AT510" s="210"/>
      <c r="AU510" s="210"/>
      <c r="AV510" s="210"/>
      <c r="AW510" s="210"/>
      <c r="AX510" s="210"/>
      <c r="AY510" s="210"/>
      <c r="AZ510" s="210"/>
      <c r="BA510" s="210"/>
      <c r="BB510" s="210"/>
      <c r="BC510" s="210"/>
      <c r="BD510" s="210"/>
      <c r="BE510" s="210"/>
      <c r="BF510" s="210"/>
      <c r="BG510" s="210"/>
      <c r="BH510" s="210"/>
    </row>
    <row r="511" spans="1:60" outlineLevel="1" x14ac:dyDescent="0.2">
      <c r="A511" s="236">
        <v>174</v>
      </c>
      <c r="B511" s="237" t="s">
        <v>936</v>
      </c>
      <c r="C511" s="247" t="s">
        <v>937</v>
      </c>
      <c r="D511" s="238" t="s">
        <v>297</v>
      </c>
      <c r="E511" s="239">
        <v>77.177599999999998</v>
      </c>
      <c r="F511" s="240"/>
      <c r="G511" s="241">
        <f>ROUND(E511*F511,2)</f>
        <v>0</v>
      </c>
      <c r="H511" s="240"/>
      <c r="I511" s="241">
        <f>ROUND(E511*H511,2)</f>
        <v>0</v>
      </c>
      <c r="J511" s="240"/>
      <c r="K511" s="241">
        <f>ROUND(E511*J511,2)</f>
        <v>0</v>
      </c>
      <c r="L511" s="241">
        <v>21</v>
      </c>
      <c r="M511" s="241">
        <f>G511*(1+L511/100)</f>
        <v>0</v>
      </c>
      <c r="N511" s="239">
        <v>0</v>
      </c>
      <c r="O511" s="239">
        <f>ROUND(E511*N511,2)</f>
        <v>0</v>
      </c>
      <c r="P511" s="239">
        <v>0</v>
      </c>
      <c r="Q511" s="239">
        <f>ROUND(E511*P511,2)</f>
        <v>0</v>
      </c>
      <c r="R511" s="241"/>
      <c r="S511" s="241" t="s">
        <v>238</v>
      </c>
      <c r="T511" s="242" t="s">
        <v>216</v>
      </c>
      <c r="U511" s="221">
        <v>0</v>
      </c>
      <c r="V511" s="221">
        <f>ROUND(E511*U511,2)</f>
        <v>0</v>
      </c>
      <c r="W511" s="221"/>
      <c r="X511" s="221" t="s">
        <v>217</v>
      </c>
      <c r="Y511" s="221" t="s">
        <v>218</v>
      </c>
      <c r="Z511" s="210"/>
      <c r="AA511" s="210"/>
      <c r="AB511" s="210"/>
      <c r="AC511" s="210"/>
      <c r="AD511" s="210"/>
      <c r="AE511" s="210"/>
      <c r="AF511" s="210"/>
      <c r="AG511" s="210" t="s">
        <v>385</v>
      </c>
      <c r="AH511" s="210"/>
      <c r="AI511" s="210"/>
      <c r="AJ511" s="210"/>
      <c r="AK511" s="210"/>
      <c r="AL511" s="210"/>
      <c r="AM511" s="210"/>
      <c r="AN511" s="210"/>
      <c r="AO511" s="210"/>
      <c r="AP511" s="210"/>
      <c r="AQ511" s="210"/>
      <c r="AR511" s="210"/>
      <c r="AS511" s="210"/>
      <c r="AT511" s="210"/>
      <c r="AU511" s="210"/>
      <c r="AV511" s="210"/>
      <c r="AW511" s="210"/>
      <c r="AX511" s="210"/>
      <c r="AY511" s="210"/>
      <c r="AZ511" s="210"/>
      <c r="BA511" s="210"/>
      <c r="BB511" s="210"/>
      <c r="BC511" s="210"/>
      <c r="BD511" s="210"/>
      <c r="BE511" s="210"/>
      <c r="BF511" s="210"/>
      <c r="BG511" s="210"/>
      <c r="BH511" s="210"/>
    </row>
    <row r="512" spans="1:60" outlineLevel="2" x14ac:dyDescent="0.2">
      <c r="A512" s="217"/>
      <c r="B512" s="218"/>
      <c r="C512" s="248" t="s">
        <v>938</v>
      </c>
      <c r="D512" s="243"/>
      <c r="E512" s="243"/>
      <c r="F512" s="243"/>
      <c r="G512" s="243"/>
      <c r="H512" s="221"/>
      <c r="I512" s="221"/>
      <c r="J512" s="221"/>
      <c r="K512" s="221"/>
      <c r="L512" s="221"/>
      <c r="M512" s="221"/>
      <c r="N512" s="220"/>
      <c r="O512" s="220"/>
      <c r="P512" s="220"/>
      <c r="Q512" s="220"/>
      <c r="R512" s="221"/>
      <c r="S512" s="221"/>
      <c r="T512" s="221"/>
      <c r="U512" s="221"/>
      <c r="V512" s="221"/>
      <c r="W512" s="221"/>
      <c r="X512" s="221"/>
      <c r="Y512" s="221"/>
      <c r="Z512" s="210"/>
      <c r="AA512" s="210"/>
      <c r="AB512" s="210"/>
      <c r="AC512" s="210"/>
      <c r="AD512" s="210"/>
      <c r="AE512" s="210"/>
      <c r="AF512" s="210"/>
      <c r="AG512" s="210" t="s">
        <v>221</v>
      </c>
      <c r="AH512" s="210"/>
      <c r="AI512" s="210"/>
      <c r="AJ512" s="210"/>
      <c r="AK512" s="210"/>
      <c r="AL512" s="210"/>
      <c r="AM512" s="210"/>
      <c r="AN512" s="210"/>
      <c r="AO512" s="210"/>
      <c r="AP512" s="210"/>
      <c r="AQ512" s="210"/>
      <c r="AR512" s="210"/>
      <c r="AS512" s="210"/>
      <c r="AT512" s="210"/>
      <c r="AU512" s="210"/>
      <c r="AV512" s="210"/>
      <c r="AW512" s="210"/>
      <c r="AX512" s="210"/>
      <c r="AY512" s="210"/>
      <c r="AZ512" s="210"/>
      <c r="BA512" s="210"/>
      <c r="BB512" s="210"/>
      <c r="BC512" s="210"/>
      <c r="BD512" s="210"/>
      <c r="BE512" s="210"/>
      <c r="BF512" s="210"/>
      <c r="BG512" s="210"/>
      <c r="BH512" s="210"/>
    </row>
    <row r="513" spans="1:60" outlineLevel="2" x14ac:dyDescent="0.2">
      <c r="A513" s="217"/>
      <c r="B513" s="218"/>
      <c r="C513" s="249" t="s">
        <v>1407</v>
      </c>
      <c r="D513" s="226"/>
      <c r="E513" s="227">
        <v>4.3499999999999996</v>
      </c>
      <c r="F513" s="221"/>
      <c r="G513" s="221"/>
      <c r="H513" s="221"/>
      <c r="I513" s="221"/>
      <c r="J513" s="221"/>
      <c r="K513" s="221"/>
      <c r="L513" s="221"/>
      <c r="M513" s="221"/>
      <c r="N513" s="220"/>
      <c r="O513" s="220"/>
      <c r="P513" s="220"/>
      <c r="Q513" s="220"/>
      <c r="R513" s="221"/>
      <c r="S513" s="221"/>
      <c r="T513" s="221"/>
      <c r="U513" s="221"/>
      <c r="V513" s="221"/>
      <c r="W513" s="221"/>
      <c r="X513" s="221"/>
      <c r="Y513" s="221"/>
      <c r="Z513" s="210"/>
      <c r="AA513" s="210"/>
      <c r="AB513" s="210"/>
      <c r="AC513" s="210"/>
      <c r="AD513" s="210"/>
      <c r="AE513" s="210"/>
      <c r="AF513" s="210"/>
      <c r="AG513" s="210" t="s">
        <v>222</v>
      </c>
      <c r="AH513" s="210">
        <v>0</v>
      </c>
      <c r="AI513" s="210"/>
      <c r="AJ513" s="210"/>
      <c r="AK513" s="210"/>
      <c r="AL513" s="210"/>
      <c r="AM513" s="210"/>
      <c r="AN513" s="210"/>
      <c r="AO513" s="210"/>
      <c r="AP513" s="210"/>
      <c r="AQ513" s="210"/>
      <c r="AR513" s="210"/>
      <c r="AS513" s="210"/>
      <c r="AT513" s="210"/>
      <c r="AU513" s="210"/>
      <c r="AV513" s="210"/>
      <c r="AW513" s="210"/>
      <c r="AX513" s="210"/>
      <c r="AY513" s="210"/>
      <c r="AZ513" s="210"/>
      <c r="BA513" s="210"/>
      <c r="BB513" s="210"/>
      <c r="BC513" s="210"/>
      <c r="BD513" s="210"/>
      <c r="BE513" s="210"/>
      <c r="BF513" s="210"/>
      <c r="BG513" s="210"/>
      <c r="BH513" s="210"/>
    </row>
    <row r="514" spans="1:60" outlineLevel="3" x14ac:dyDescent="0.2">
      <c r="A514" s="217"/>
      <c r="B514" s="218"/>
      <c r="C514" s="249" t="s">
        <v>1408</v>
      </c>
      <c r="D514" s="226"/>
      <c r="E514" s="227">
        <v>0.67</v>
      </c>
      <c r="F514" s="221"/>
      <c r="G514" s="221"/>
      <c r="H514" s="221"/>
      <c r="I514" s="221"/>
      <c r="J514" s="221"/>
      <c r="K514" s="221"/>
      <c r="L514" s="221"/>
      <c r="M514" s="221"/>
      <c r="N514" s="220"/>
      <c r="O514" s="220"/>
      <c r="P514" s="220"/>
      <c r="Q514" s="220"/>
      <c r="R514" s="221"/>
      <c r="S514" s="221"/>
      <c r="T514" s="221"/>
      <c r="U514" s="221"/>
      <c r="V514" s="221"/>
      <c r="W514" s="221"/>
      <c r="X514" s="221"/>
      <c r="Y514" s="221"/>
      <c r="Z514" s="210"/>
      <c r="AA514" s="210"/>
      <c r="AB514" s="210"/>
      <c r="AC514" s="210"/>
      <c r="AD514" s="210"/>
      <c r="AE514" s="210"/>
      <c r="AF514" s="210"/>
      <c r="AG514" s="210" t="s">
        <v>222</v>
      </c>
      <c r="AH514" s="210">
        <v>0</v>
      </c>
      <c r="AI514" s="210"/>
      <c r="AJ514" s="210"/>
      <c r="AK514" s="210"/>
      <c r="AL514" s="210"/>
      <c r="AM514" s="210"/>
      <c r="AN514" s="210"/>
      <c r="AO514" s="210"/>
      <c r="AP514" s="210"/>
      <c r="AQ514" s="210"/>
      <c r="AR514" s="210"/>
      <c r="AS514" s="210"/>
      <c r="AT514" s="210"/>
      <c r="AU514" s="210"/>
      <c r="AV514" s="210"/>
      <c r="AW514" s="210"/>
      <c r="AX514" s="210"/>
      <c r="AY514" s="210"/>
      <c r="AZ514" s="210"/>
      <c r="BA514" s="210"/>
      <c r="BB514" s="210"/>
      <c r="BC514" s="210"/>
      <c r="BD514" s="210"/>
      <c r="BE514" s="210"/>
      <c r="BF514" s="210"/>
      <c r="BG514" s="210"/>
      <c r="BH514" s="210"/>
    </row>
    <row r="515" spans="1:60" outlineLevel="3" x14ac:dyDescent="0.2">
      <c r="A515" s="217"/>
      <c r="B515" s="218"/>
      <c r="C515" s="249" t="s">
        <v>1409</v>
      </c>
      <c r="D515" s="226"/>
      <c r="E515" s="227">
        <v>6.05</v>
      </c>
      <c r="F515" s="221"/>
      <c r="G515" s="221"/>
      <c r="H515" s="221"/>
      <c r="I515" s="221"/>
      <c r="J515" s="221"/>
      <c r="K515" s="221"/>
      <c r="L515" s="221"/>
      <c r="M515" s="221"/>
      <c r="N515" s="220"/>
      <c r="O515" s="220"/>
      <c r="P515" s="220"/>
      <c r="Q515" s="220"/>
      <c r="R515" s="221"/>
      <c r="S515" s="221"/>
      <c r="T515" s="221"/>
      <c r="U515" s="221"/>
      <c r="V515" s="221"/>
      <c r="W515" s="221"/>
      <c r="X515" s="221"/>
      <c r="Y515" s="221"/>
      <c r="Z515" s="210"/>
      <c r="AA515" s="210"/>
      <c r="AB515" s="210"/>
      <c r="AC515" s="210"/>
      <c r="AD515" s="210"/>
      <c r="AE515" s="210"/>
      <c r="AF515" s="210"/>
      <c r="AG515" s="210" t="s">
        <v>222</v>
      </c>
      <c r="AH515" s="210">
        <v>0</v>
      </c>
      <c r="AI515" s="210"/>
      <c r="AJ515" s="210"/>
      <c r="AK515" s="210"/>
      <c r="AL515" s="210"/>
      <c r="AM515" s="210"/>
      <c r="AN515" s="210"/>
      <c r="AO515" s="210"/>
      <c r="AP515" s="210"/>
      <c r="AQ515" s="210"/>
      <c r="AR515" s="210"/>
      <c r="AS515" s="210"/>
      <c r="AT515" s="210"/>
      <c r="AU515" s="210"/>
      <c r="AV515" s="210"/>
      <c r="AW515" s="210"/>
      <c r="AX515" s="210"/>
      <c r="AY515" s="210"/>
      <c r="AZ515" s="210"/>
      <c r="BA515" s="210"/>
      <c r="BB515" s="210"/>
      <c r="BC515" s="210"/>
      <c r="BD515" s="210"/>
      <c r="BE515" s="210"/>
      <c r="BF515" s="210"/>
      <c r="BG515" s="210"/>
      <c r="BH515" s="210"/>
    </row>
    <row r="516" spans="1:60" outlineLevel="3" x14ac:dyDescent="0.2">
      <c r="A516" s="217"/>
      <c r="B516" s="218"/>
      <c r="C516" s="249" t="s">
        <v>1410</v>
      </c>
      <c r="D516" s="226"/>
      <c r="E516" s="227"/>
      <c r="F516" s="221"/>
      <c r="G516" s="221"/>
      <c r="H516" s="221"/>
      <c r="I516" s="221"/>
      <c r="J516" s="221"/>
      <c r="K516" s="221"/>
      <c r="L516" s="221"/>
      <c r="M516" s="221"/>
      <c r="N516" s="220"/>
      <c r="O516" s="220"/>
      <c r="P516" s="220"/>
      <c r="Q516" s="220"/>
      <c r="R516" s="221"/>
      <c r="S516" s="221"/>
      <c r="T516" s="221"/>
      <c r="U516" s="221"/>
      <c r="V516" s="221"/>
      <c r="W516" s="221"/>
      <c r="X516" s="221"/>
      <c r="Y516" s="221"/>
      <c r="Z516" s="210"/>
      <c r="AA516" s="210"/>
      <c r="AB516" s="210"/>
      <c r="AC516" s="210"/>
      <c r="AD516" s="210"/>
      <c r="AE516" s="210"/>
      <c r="AF516" s="210"/>
      <c r="AG516" s="210" t="s">
        <v>222</v>
      </c>
      <c r="AH516" s="210">
        <v>0</v>
      </c>
      <c r="AI516" s="210"/>
      <c r="AJ516" s="210"/>
      <c r="AK516" s="210"/>
      <c r="AL516" s="210"/>
      <c r="AM516" s="210"/>
      <c r="AN516" s="210"/>
      <c r="AO516" s="210"/>
      <c r="AP516" s="210"/>
      <c r="AQ516" s="210"/>
      <c r="AR516" s="210"/>
      <c r="AS516" s="210"/>
      <c r="AT516" s="210"/>
      <c r="AU516" s="210"/>
      <c r="AV516" s="210"/>
      <c r="AW516" s="210"/>
      <c r="AX516" s="210"/>
      <c r="AY516" s="210"/>
      <c r="AZ516" s="210"/>
      <c r="BA516" s="210"/>
      <c r="BB516" s="210"/>
      <c r="BC516" s="210"/>
      <c r="BD516" s="210"/>
      <c r="BE516" s="210"/>
      <c r="BF516" s="210"/>
      <c r="BG516" s="210"/>
      <c r="BH516" s="210"/>
    </row>
    <row r="517" spans="1:60" outlineLevel="3" x14ac:dyDescent="0.2">
      <c r="A517" s="217"/>
      <c r="B517" s="218"/>
      <c r="C517" s="249" t="s">
        <v>1411</v>
      </c>
      <c r="D517" s="226"/>
      <c r="E517" s="227">
        <v>3.68</v>
      </c>
      <c r="F517" s="221"/>
      <c r="G517" s="221"/>
      <c r="H517" s="221"/>
      <c r="I517" s="221"/>
      <c r="J517" s="221"/>
      <c r="K517" s="221"/>
      <c r="L517" s="221"/>
      <c r="M517" s="221"/>
      <c r="N517" s="220"/>
      <c r="O517" s="220"/>
      <c r="P517" s="220"/>
      <c r="Q517" s="220"/>
      <c r="R517" s="221"/>
      <c r="S517" s="221"/>
      <c r="T517" s="221"/>
      <c r="U517" s="221"/>
      <c r="V517" s="221"/>
      <c r="W517" s="221"/>
      <c r="X517" s="221"/>
      <c r="Y517" s="221"/>
      <c r="Z517" s="210"/>
      <c r="AA517" s="210"/>
      <c r="AB517" s="210"/>
      <c r="AC517" s="210"/>
      <c r="AD517" s="210"/>
      <c r="AE517" s="210"/>
      <c r="AF517" s="210"/>
      <c r="AG517" s="210" t="s">
        <v>222</v>
      </c>
      <c r="AH517" s="210">
        <v>0</v>
      </c>
      <c r="AI517" s="210"/>
      <c r="AJ517" s="210"/>
      <c r="AK517" s="210"/>
      <c r="AL517" s="210"/>
      <c r="AM517" s="210"/>
      <c r="AN517" s="210"/>
      <c r="AO517" s="210"/>
      <c r="AP517" s="210"/>
      <c r="AQ517" s="210"/>
      <c r="AR517" s="210"/>
      <c r="AS517" s="210"/>
      <c r="AT517" s="210"/>
      <c r="AU517" s="210"/>
      <c r="AV517" s="210"/>
      <c r="AW517" s="210"/>
      <c r="AX517" s="210"/>
      <c r="AY517" s="210"/>
      <c r="AZ517" s="210"/>
      <c r="BA517" s="210"/>
      <c r="BB517" s="210"/>
      <c r="BC517" s="210"/>
      <c r="BD517" s="210"/>
      <c r="BE517" s="210"/>
      <c r="BF517" s="210"/>
      <c r="BG517" s="210"/>
      <c r="BH517" s="210"/>
    </row>
    <row r="518" spans="1:60" outlineLevel="3" x14ac:dyDescent="0.2">
      <c r="A518" s="217"/>
      <c r="B518" s="218"/>
      <c r="C518" s="249" t="s">
        <v>1412</v>
      </c>
      <c r="D518" s="226"/>
      <c r="E518" s="227">
        <v>5.89</v>
      </c>
      <c r="F518" s="221"/>
      <c r="G518" s="221"/>
      <c r="H518" s="221"/>
      <c r="I518" s="221"/>
      <c r="J518" s="221"/>
      <c r="K518" s="221"/>
      <c r="L518" s="221"/>
      <c r="M518" s="221"/>
      <c r="N518" s="220"/>
      <c r="O518" s="220"/>
      <c r="P518" s="220"/>
      <c r="Q518" s="220"/>
      <c r="R518" s="221"/>
      <c r="S518" s="221"/>
      <c r="T518" s="221"/>
      <c r="U518" s="221"/>
      <c r="V518" s="221"/>
      <c r="W518" s="221"/>
      <c r="X518" s="221"/>
      <c r="Y518" s="221"/>
      <c r="Z518" s="210"/>
      <c r="AA518" s="210"/>
      <c r="AB518" s="210"/>
      <c r="AC518" s="210"/>
      <c r="AD518" s="210"/>
      <c r="AE518" s="210"/>
      <c r="AF518" s="210"/>
      <c r="AG518" s="210" t="s">
        <v>222</v>
      </c>
      <c r="AH518" s="210">
        <v>0</v>
      </c>
      <c r="AI518" s="210"/>
      <c r="AJ518" s="210"/>
      <c r="AK518" s="210"/>
      <c r="AL518" s="210"/>
      <c r="AM518" s="210"/>
      <c r="AN518" s="210"/>
      <c r="AO518" s="210"/>
      <c r="AP518" s="210"/>
      <c r="AQ518" s="210"/>
      <c r="AR518" s="210"/>
      <c r="AS518" s="210"/>
      <c r="AT518" s="210"/>
      <c r="AU518" s="210"/>
      <c r="AV518" s="210"/>
      <c r="AW518" s="210"/>
      <c r="AX518" s="210"/>
      <c r="AY518" s="210"/>
      <c r="AZ518" s="210"/>
      <c r="BA518" s="210"/>
      <c r="BB518" s="210"/>
      <c r="BC518" s="210"/>
      <c r="BD518" s="210"/>
      <c r="BE518" s="210"/>
      <c r="BF518" s="210"/>
      <c r="BG518" s="210"/>
      <c r="BH518" s="210"/>
    </row>
    <row r="519" spans="1:60" outlineLevel="3" x14ac:dyDescent="0.2">
      <c r="A519" s="217"/>
      <c r="B519" s="218"/>
      <c r="C519" s="249" t="s">
        <v>1413</v>
      </c>
      <c r="D519" s="226"/>
      <c r="E519" s="227">
        <v>1.07</v>
      </c>
      <c r="F519" s="221"/>
      <c r="G519" s="221"/>
      <c r="H519" s="221"/>
      <c r="I519" s="221"/>
      <c r="J519" s="221"/>
      <c r="K519" s="221"/>
      <c r="L519" s="221"/>
      <c r="M519" s="221"/>
      <c r="N519" s="220"/>
      <c r="O519" s="220"/>
      <c r="P519" s="220"/>
      <c r="Q519" s="220"/>
      <c r="R519" s="221"/>
      <c r="S519" s="221"/>
      <c r="T519" s="221"/>
      <c r="U519" s="221"/>
      <c r="V519" s="221"/>
      <c r="W519" s="221"/>
      <c r="X519" s="221"/>
      <c r="Y519" s="221"/>
      <c r="Z519" s="210"/>
      <c r="AA519" s="210"/>
      <c r="AB519" s="210"/>
      <c r="AC519" s="210"/>
      <c r="AD519" s="210"/>
      <c r="AE519" s="210"/>
      <c r="AF519" s="210"/>
      <c r="AG519" s="210" t="s">
        <v>222</v>
      </c>
      <c r="AH519" s="210">
        <v>0</v>
      </c>
      <c r="AI519" s="210"/>
      <c r="AJ519" s="210"/>
      <c r="AK519" s="210"/>
      <c r="AL519" s="210"/>
      <c r="AM519" s="210"/>
      <c r="AN519" s="210"/>
      <c r="AO519" s="210"/>
      <c r="AP519" s="210"/>
      <c r="AQ519" s="210"/>
      <c r="AR519" s="210"/>
      <c r="AS519" s="210"/>
      <c r="AT519" s="210"/>
      <c r="AU519" s="210"/>
      <c r="AV519" s="210"/>
      <c r="AW519" s="210"/>
      <c r="AX519" s="210"/>
      <c r="AY519" s="210"/>
      <c r="AZ519" s="210"/>
      <c r="BA519" s="210"/>
      <c r="BB519" s="210"/>
      <c r="BC519" s="210"/>
      <c r="BD519" s="210"/>
      <c r="BE519" s="210"/>
      <c r="BF519" s="210"/>
      <c r="BG519" s="210"/>
      <c r="BH519" s="210"/>
    </row>
    <row r="520" spans="1:60" outlineLevel="3" x14ac:dyDescent="0.2">
      <c r="A520" s="217"/>
      <c r="B520" s="218"/>
      <c r="C520" s="249" t="s">
        <v>1414</v>
      </c>
      <c r="D520" s="226"/>
      <c r="E520" s="227">
        <v>1.52</v>
      </c>
      <c r="F520" s="221"/>
      <c r="G520" s="221"/>
      <c r="H520" s="221"/>
      <c r="I520" s="221"/>
      <c r="J520" s="221"/>
      <c r="K520" s="221"/>
      <c r="L520" s="221"/>
      <c r="M520" s="221"/>
      <c r="N520" s="220"/>
      <c r="O520" s="220"/>
      <c r="P520" s="220"/>
      <c r="Q520" s="220"/>
      <c r="R520" s="221"/>
      <c r="S520" s="221"/>
      <c r="T520" s="221"/>
      <c r="U520" s="221"/>
      <c r="V520" s="221"/>
      <c r="W520" s="221"/>
      <c r="X520" s="221"/>
      <c r="Y520" s="221"/>
      <c r="Z520" s="210"/>
      <c r="AA520" s="210"/>
      <c r="AB520" s="210"/>
      <c r="AC520" s="210"/>
      <c r="AD520" s="210"/>
      <c r="AE520" s="210"/>
      <c r="AF520" s="210"/>
      <c r="AG520" s="210" t="s">
        <v>222</v>
      </c>
      <c r="AH520" s="210">
        <v>0</v>
      </c>
      <c r="AI520" s="210"/>
      <c r="AJ520" s="210"/>
      <c r="AK520" s="210"/>
      <c r="AL520" s="210"/>
      <c r="AM520" s="210"/>
      <c r="AN520" s="210"/>
      <c r="AO520" s="210"/>
      <c r="AP520" s="210"/>
      <c r="AQ520" s="210"/>
      <c r="AR520" s="210"/>
      <c r="AS520" s="210"/>
      <c r="AT520" s="210"/>
      <c r="AU520" s="210"/>
      <c r="AV520" s="210"/>
      <c r="AW520" s="210"/>
      <c r="AX520" s="210"/>
      <c r="AY520" s="210"/>
      <c r="AZ520" s="210"/>
      <c r="BA520" s="210"/>
      <c r="BB520" s="210"/>
      <c r="BC520" s="210"/>
      <c r="BD520" s="210"/>
      <c r="BE520" s="210"/>
      <c r="BF520" s="210"/>
      <c r="BG520" s="210"/>
      <c r="BH520" s="210"/>
    </row>
    <row r="521" spans="1:60" outlineLevel="3" x14ac:dyDescent="0.2">
      <c r="A521" s="217"/>
      <c r="B521" s="218"/>
      <c r="C521" s="249" t="s">
        <v>1415</v>
      </c>
      <c r="D521" s="226"/>
      <c r="E521" s="227">
        <v>4.92</v>
      </c>
      <c r="F521" s="221"/>
      <c r="G521" s="221"/>
      <c r="H521" s="221"/>
      <c r="I521" s="221"/>
      <c r="J521" s="221"/>
      <c r="K521" s="221"/>
      <c r="L521" s="221"/>
      <c r="M521" s="221"/>
      <c r="N521" s="220"/>
      <c r="O521" s="220"/>
      <c r="P521" s="220"/>
      <c r="Q521" s="220"/>
      <c r="R521" s="221"/>
      <c r="S521" s="221"/>
      <c r="T521" s="221"/>
      <c r="U521" s="221"/>
      <c r="V521" s="221"/>
      <c r="W521" s="221"/>
      <c r="X521" s="221"/>
      <c r="Y521" s="221"/>
      <c r="Z521" s="210"/>
      <c r="AA521" s="210"/>
      <c r="AB521" s="210"/>
      <c r="AC521" s="210"/>
      <c r="AD521" s="210"/>
      <c r="AE521" s="210"/>
      <c r="AF521" s="210"/>
      <c r="AG521" s="210" t="s">
        <v>222</v>
      </c>
      <c r="AH521" s="210">
        <v>0</v>
      </c>
      <c r="AI521" s="210"/>
      <c r="AJ521" s="210"/>
      <c r="AK521" s="210"/>
      <c r="AL521" s="210"/>
      <c r="AM521" s="210"/>
      <c r="AN521" s="210"/>
      <c r="AO521" s="210"/>
      <c r="AP521" s="210"/>
      <c r="AQ521" s="210"/>
      <c r="AR521" s="210"/>
      <c r="AS521" s="210"/>
      <c r="AT521" s="210"/>
      <c r="AU521" s="210"/>
      <c r="AV521" s="210"/>
      <c r="AW521" s="210"/>
      <c r="AX521" s="210"/>
      <c r="AY521" s="210"/>
      <c r="AZ521" s="210"/>
      <c r="BA521" s="210"/>
      <c r="BB521" s="210"/>
      <c r="BC521" s="210"/>
      <c r="BD521" s="210"/>
      <c r="BE521" s="210"/>
      <c r="BF521" s="210"/>
      <c r="BG521" s="210"/>
      <c r="BH521" s="210"/>
    </row>
    <row r="522" spans="1:60" outlineLevel="3" x14ac:dyDescent="0.2">
      <c r="A522" s="217"/>
      <c r="B522" s="218"/>
      <c r="C522" s="249" t="s">
        <v>1416</v>
      </c>
      <c r="D522" s="226"/>
      <c r="E522" s="227">
        <v>15.01</v>
      </c>
      <c r="F522" s="221"/>
      <c r="G522" s="221"/>
      <c r="H522" s="221"/>
      <c r="I522" s="221"/>
      <c r="J522" s="221"/>
      <c r="K522" s="221"/>
      <c r="L522" s="221"/>
      <c r="M522" s="221"/>
      <c r="N522" s="220"/>
      <c r="O522" s="220"/>
      <c r="P522" s="220"/>
      <c r="Q522" s="220"/>
      <c r="R522" s="221"/>
      <c r="S522" s="221"/>
      <c r="T522" s="221"/>
      <c r="U522" s="221"/>
      <c r="V522" s="221"/>
      <c r="W522" s="221"/>
      <c r="X522" s="221"/>
      <c r="Y522" s="221"/>
      <c r="Z522" s="210"/>
      <c r="AA522" s="210"/>
      <c r="AB522" s="210"/>
      <c r="AC522" s="210"/>
      <c r="AD522" s="210"/>
      <c r="AE522" s="210"/>
      <c r="AF522" s="210"/>
      <c r="AG522" s="210" t="s">
        <v>222</v>
      </c>
      <c r="AH522" s="210">
        <v>0</v>
      </c>
      <c r="AI522" s="210"/>
      <c r="AJ522" s="210"/>
      <c r="AK522" s="210"/>
      <c r="AL522" s="210"/>
      <c r="AM522" s="210"/>
      <c r="AN522" s="210"/>
      <c r="AO522" s="210"/>
      <c r="AP522" s="210"/>
      <c r="AQ522" s="210"/>
      <c r="AR522" s="210"/>
      <c r="AS522" s="210"/>
      <c r="AT522" s="210"/>
      <c r="AU522" s="210"/>
      <c r="AV522" s="210"/>
      <c r="AW522" s="210"/>
      <c r="AX522" s="210"/>
      <c r="AY522" s="210"/>
      <c r="AZ522" s="210"/>
      <c r="BA522" s="210"/>
      <c r="BB522" s="210"/>
      <c r="BC522" s="210"/>
      <c r="BD522" s="210"/>
      <c r="BE522" s="210"/>
      <c r="BF522" s="210"/>
      <c r="BG522" s="210"/>
      <c r="BH522" s="210"/>
    </row>
    <row r="523" spans="1:60" outlineLevel="3" x14ac:dyDescent="0.2">
      <c r="A523" s="217"/>
      <c r="B523" s="218"/>
      <c r="C523" s="249" t="s">
        <v>1417</v>
      </c>
      <c r="D523" s="226"/>
      <c r="E523" s="227">
        <v>15.01</v>
      </c>
      <c r="F523" s="221"/>
      <c r="G523" s="221"/>
      <c r="H523" s="221"/>
      <c r="I523" s="221"/>
      <c r="J523" s="221"/>
      <c r="K523" s="221"/>
      <c r="L523" s="221"/>
      <c r="M523" s="221"/>
      <c r="N523" s="220"/>
      <c r="O523" s="220"/>
      <c r="P523" s="220"/>
      <c r="Q523" s="220"/>
      <c r="R523" s="221"/>
      <c r="S523" s="221"/>
      <c r="T523" s="221"/>
      <c r="U523" s="221"/>
      <c r="V523" s="221"/>
      <c r="W523" s="221"/>
      <c r="X523" s="221"/>
      <c r="Y523" s="221"/>
      <c r="Z523" s="210"/>
      <c r="AA523" s="210"/>
      <c r="AB523" s="210"/>
      <c r="AC523" s="210"/>
      <c r="AD523" s="210"/>
      <c r="AE523" s="210"/>
      <c r="AF523" s="210"/>
      <c r="AG523" s="210" t="s">
        <v>222</v>
      </c>
      <c r="AH523" s="210">
        <v>0</v>
      </c>
      <c r="AI523" s="210"/>
      <c r="AJ523" s="210"/>
      <c r="AK523" s="210"/>
      <c r="AL523" s="210"/>
      <c r="AM523" s="210"/>
      <c r="AN523" s="210"/>
      <c r="AO523" s="210"/>
      <c r="AP523" s="210"/>
      <c r="AQ523" s="210"/>
      <c r="AR523" s="210"/>
      <c r="AS523" s="210"/>
      <c r="AT523" s="210"/>
      <c r="AU523" s="210"/>
      <c r="AV523" s="210"/>
      <c r="AW523" s="210"/>
      <c r="AX523" s="210"/>
      <c r="AY523" s="210"/>
      <c r="AZ523" s="210"/>
      <c r="BA523" s="210"/>
      <c r="BB523" s="210"/>
      <c r="BC523" s="210"/>
      <c r="BD523" s="210"/>
      <c r="BE523" s="210"/>
      <c r="BF523" s="210"/>
      <c r="BG523" s="210"/>
      <c r="BH523" s="210"/>
    </row>
    <row r="524" spans="1:60" outlineLevel="3" x14ac:dyDescent="0.2">
      <c r="A524" s="217"/>
      <c r="B524" s="218"/>
      <c r="C524" s="249" t="s">
        <v>1418</v>
      </c>
      <c r="D524" s="226"/>
      <c r="E524" s="227">
        <v>4.2300000000000004</v>
      </c>
      <c r="F524" s="221"/>
      <c r="G524" s="221"/>
      <c r="H524" s="221"/>
      <c r="I524" s="221"/>
      <c r="J524" s="221"/>
      <c r="K524" s="221"/>
      <c r="L524" s="221"/>
      <c r="M524" s="221"/>
      <c r="N524" s="220"/>
      <c r="O524" s="220"/>
      <c r="P524" s="220"/>
      <c r="Q524" s="220"/>
      <c r="R524" s="221"/>
      <c r="S524" s="221"/>
      <c r="T524" s="221"/>
      <c r="U524" s="221"/>
      <c r="V524" s="221"/>
      <c r="W524" s="221"/>
      <c r="X524" s="221"/>
      <c r="Y524" s="221"/>
      <c r="Z524" s="210"/>
      <c r="AA524" s="210"/>
      <c r="AB524" s="210"/>
      <c r="AC524" s="210"/>
      <c r="AD524" s="210"/>
      <c r="AE524" s="210"/>
      <c r="AF524" s="210"/>
      <c r="AG524" s="210" t="s">
        <v>222</v>
      </c>
      <c r="AH524" s="210">
        <v>0</v>
      </c>
      <c r="AI524" s="210"/>
      <c r="AJ524" s="210"/>
      <c r="AK524" s="210"/>
      <c r="AL524" s="210"/>
      <c r="AM524" s="210"/>
      <c r="AN524" s="210"/>
      <c r="AO524" s="210"/>
      <c r="AP524" s="210"/>
      <c r="AQ524" s="210"/>
      <c r="AR524" s="210"/>
      <c r="AS524" s="210"/>
      <c r="AT524" s="210"/>
      <c r="AU524" s="210"/>
      <c r="AV524" s="210"/>
      <c r="AW524" s="210"/>
      <c r="AX524" s="210"/>
      <c r="AY524" s="210"/>
      <c r="AZ524" s="210"/>
      <c r="BA524" s="210"/>
      <c r="BB524" s="210"/>
      <c r="BC524" s="210"/>
      <c r="BD524" s="210"/>
      <c r="BE524" s="210"/>
      <c r="BF524" s="210"/>
      <c r="BG524" s="210"/>
      <c r="BH524" s="210"/>
    </row>
    <row r="525" spans="1:60" outlineLevel="3" x14ac:dyDescent="0.2">
      <c r="A525" s="217"/>
      <c r="B525" s="218"/>
      <c r="C525" s="249" t="s">
        <v>1419</v>
      </c>
      <c r="D525" s="226"/>
      <c r="E525" s="227">
        <v>10.31</v>
      </c>
      <c r="F525" s="221"/>
      <c r="G525" s="221"/>
      <c r="H525" s="221"/>
      <c r="I525" s="221"/>
      <c r="J525" s="221"/>
      <c r="K525" s="221"/>
      <c r="L525" s="221"/>
      <c r="M525" s="221"/>
      <c r="N525" s="220"/>
      <c r="O525" s="220"/>
      <c r="P525" s="220"/>
      <c r="Q525" s="220"/>
      <c r="R525" s="221"/>
      <c r="S525" s="221"/>
      <c r="T525" s="221"/>
      <c r="U525" s="221"/>
      <c r="V525" s="221"/>
      <c r="W525" s="221"/>
      <c r="X525" s="221"/>
      <c r="Y525" s="221"/>
      <c r="Z525" s="210"/>
      <c r="AA525" s="210"/>
      <c r="AB525" s="210"/>
      <c r="AC525" s="210"/>
      <c r="AD525" s="210"/>
      <c r="AE525" s="210"/>
      <c r="AF525" s="210"/>
      <c r="AG525" s="210" t="s">
        <v>222</v>
      </c>
      <c r="AH525" s="210">
        <v>0</v>
      </c>
      <c r="AI525" s="210"/>
      <c r="AJ525" s="210"/>
      <c r="AK525" s="210"/>
      <c r="AL525" s="210"/>
      <c r="AM525" s="210"/>
      <c r="AN525" s="210"/>
      <c r="AO525" s="210"/>
      <c r="AP525" s="210"/>
      <c r="AQ525" s="210"/>
      <c r="AR525" s="210"/>
      <c r="AS525" s="210"/>
      <c r="AT525" s="210"/>
      <c r="AU525" s="210"/>
      <c r="AV525" s="210"/>
      <c r="AW525" s="210"/>
      <c r="AX525" s="210"/>
      <c r="AY525" s="210"/>
      <c r="AZ525" s="210"/>
      <c r="BA525" s="210"/>
      <c r="BB525" s="210"/>
      <c r="BC525" s="210"/>
      <c r="BD525" s="210"/>
      <c r="BE525" s="210"/>
      <c r="BF525" s="210"/>
      <c r="BG525" s="210"/>
      <c r="BH525" s="210"/>
    </row>
    <row r="526" spans="1:60" outlineLevel="3" x14ac:dyDescent="0.2">
      <c r="A526" s="217"/>
      <c r="B526" s="218"/>
      <c r="C526" s="249" t="s">
        <v>1420</v>
      </c>
      <c r="D526" s="226"/>
      <c r="E526" s="227">
        <v>4.46</v>
      </c>
      <c r="F526" s="221"/>
      <c r="G526" s="221"/>
      <c r="H526" s="221"/>
      <c r="I526" s="221"/>
      <c r="J526" s="221"/>
      <c r="K526" s="221"/>
      <c r="L526" s="221"/>
      <c r="M526" s="221"/>
      <c r="N526" s="220"/>
      <c r="O526" s="220"/>
      <c r="P526" s="220"/>
      <c r="Q526" s="220"/>
      <c r="R526" s="221"/>
      <c r="S526" s="221"/>
      <c r="T526" s="221"/>
      <c r="U526" s="221"/>
      <c r="V526" s="221"/>
      <c r="W526" s="221"/>
      <c r="X526" s="221"/>
      <c r="Y526" s="221"/>
      <c r="Z526" s="210"/>
      <c r="AA526" s="210"/>
      <c r="AB526" s="210"/>
      <c r="AC526" s="210"/>
      <c r="AD526" s="210"/>
      <c r="AE526" s="210"/>
      <c r="AF526" s="210"/>
      <c r="AG526" s="210" t="s">
        <v>222</v>
      </c>
      <c r="AH526" s="210">
        <v>0</v>
      </c>
      <c r="AI526" s="210"/>
      <c r="AJ526" s="210"/>
      <c r="AK526" s="210"/>
      <c r="AL526" s="210"/>
      <c r="AM526" s="210"/>
      <c r="AN526" s="210"/>
      <c r="AO526" s="210"/>
      <c r="AP526" s="210"/>
      <c r="AQ526" s="210"/>
      <c r="AR526" s="210"/>
      <c r="AS526" s="210"/>
      <c r="AT526" s="210"/>
      <c r="AU526" s="210"/>
      <c r="AV526" s="210"/>
      <c r="AW526" s="210"/>
      <c r="AX526" s="210"/>
      <c r="AY526" s="210"/>
      <c r="AZ526" s="210"/>
      <c r="BA526" s="210"/>
      <c r="BB526" s="210"/>
      <c r="BC526" s="210"/>
      <c r="BD526" s="210"/>
      <c r="BE526" s="210"/>
      <c r="BF526" s="210"/>
      <c r="BG526" s="210"/>
      <c r="BH526" s="210"/>
    </row>
    <row r="527" spans="1:60" outlineLevel="1" x14ac:dyDescent="0.2">
      <c r="A527" s="236">
        <v>175</v>
      </c>
      <c r="B527" s="237" t="s">
        <v>1421</v>
      </c>
      <c r="C527" s="247" t="s">
        <v>1422</v>
      </c>
      <c r="D527" s="238" t="s">
        <v>297</v>
      </c>
      <c r="E527" s="239">
        <v>66.105599999999995</v>
      </c>
      <c r="F527" s="240"/>
      <c r="G527" s="241">
        <f>ROUND(E527*F527,2)</f>
        <v>0</v>
      </c>
      <c r="H527" s="240"/>
      <c r="I527" s="241">
        <f>ROUND(E527*H527,2)</f>
        <v>0</v>
      </c>
      <c r="J527" s="240"/>
      <c r="K527" s="241">
        <f>ROUND(E527*J527,2)</f>
        <v>0</v>
      </c>
      <c r="L527" s="241">
        <v>21</v>
      </c>
      <c r="M527" s="241">
        <f>G527*(1+L527/100)</f>
        <v>0</v>
      </c>
      <c r="N527" s="239">
        <v>6.9999999999999994E-5</v>
      </c>
      <c r="O527" s="239">
        <f>ROUND(E527*N527,2)</f>
        <v>0</v>
      </c>
      <c r="P527" s="239">
        <v>0</v>
      </c>
      <c r="Q527" s="239">
        <f>ROUND(E527*P527,2)</f>
        <v>0</v>
      </c>
      <c r="R527" s="241"/>
      <c r="S527" s="241" t="s">
        <v>238</v>
      </c>
      <c r="T527" s="242" t="s">
        <v>216</v>
      </c>
      <c r="U527" s="221">
        <v>0</v>
      </c>
      <c r="V527" s="221">
        <f>ROUND(E527*U527,2)</f>
        <v>0</v>
      </c>
      <c r="W527" s="221"/>
      <c r="X527" s="221" t="s">
        <v>217</v>
      </c>
      <c r="Y527" s="221" t="s">
        <v>218</v>
      </c>
      <c r="Z527" s="210"/>
      <c r="AA527" s="210"/>
      <c r="AB527" s="210"/>
      <c r="AC527" s="210"/>
      <c r="AD527" s="210"/>
      <c r="AE527" s="210"/>
      <c r="AF527" s="210"/>
      <c r="AG527" s="210" t="s">
        <v>385</v>
      </c>
      <c r="AH527" s="210"/>
      <c r="AI527" s="210"/>
      <c r="AJ527" s="210"/>
      <c r="AK527" s="210"/>
      <c r="AL527" s="210"/>
      <c r="AM527" s="210"/>
      <c r="AN527" s="210"/>
      <c r="AO527" s="210"/>
      <c r="AP527" s="210"/>
      <c r="AQ527" s="210"/>
      <c r="AR527" s="210"/>
      <c r="AS527" s="210"/>
      <c r="AT527" s="210"/>
      <c r="AU527" s="210"/>
      <c r="AV527" s="210"/>
      <c r="AW527" s="210"/>
      <c r="AX527" s="210"/>
      <c r="AY527" s="210"/>
      <c r="AZ527" s="210"/>
      <c r="BA527" s="210"/>
      <c r="BB527" s="210"/>
      <c r="BC527" s="210"/>
      <c r="BD527" s="210"/>
      <c r="BE527" s="210"/>
      <c r="BF527" s="210"/>
      <c r="BG527" s="210"/>
      <c r="BH527" s="210"/>
    </row>
    <row r="528" spans="1:60" outlineLevel="2" x14ac:dyDescent="0.2">
      <c r="A528" s="217"/>
      <c r="B528" s="218"/>
      <c r="C528" s="249" t="s">
        <v>1411</v>
      </c>
      <c r="D528" s="226"/>
      <c r="E528" s="227">
        <v>3.68</v>
      </c>
      <c r="F528" s="221"/>
      <c r="G528" s="221"/>
      <c r="H528" s="221"/>
      <c r="I528" s="221"/>
      <c r="J528" s="221"/>
      <c r="K528" s="221"/>
      <c r="L528" s="221"/>
      <c r="M528" s="221"/>
      <c r="N528" s="220"/>
      <c r="O528" s="220"/>
      <c r="P528" s="220"/>
      <c r="Q528" s="220"/>
      <c r="R528" s="221"/>
      <c r="S528" s="221"/>
      <c r="T528" s="221"/>
      <c r="U528" s="221"/>
      <c r="V528" s="221"/>
      <c r="W528" s="221"/>
      <c r="X528" s="221"/>
      <c r="Y528" s="221"/>
      <c r="Z528" s="210"/>
      <c r="AA528" s="210"/>
      <c r="AB528" s="210"/>
      <c r="AC528" s="210"/>
      <c r="AD528" s="210"/>
      <c r="AE528" s="210"/>
      <c r="AF528" s="210"/>
      <c r="AG528" s="210" t="s">
        <v>222</v>
      </c>
      <c r="AH528" s="210">
        <v>0</v>
      </c>
      <c r="AI528" s="210"/>
      <c r="AJ528" s="210"/>
      <c r="AK528" s="210"/>
      <c r="AL528" s="210"/>
      <c r="AM528" s="210"/>
      <c r="AN528" s="210"/>
      <c r="AO528" s="210"/>
      <c r="AP528" s="210"/>
      <c r="AQ528" s="210"/>
      <c r="AR528" s="210"/>
      <c r="AS528" s="210"/>
      <c r="AT528" s="210"/>
      <c r="AU528" s="210"/>
      <c r="AV528" s="210"/>
      <c r="AW528" s="210"/>
      <c r="AX528" s="210"/>
      <c r="AY528" s="210"/>
      <c r="AZ528" s="210"/>
      <c r="BA528" s="210"/>
      <c r="BB528" s="210"/>
      <c r="BC528" s="210"/>
      <c r="BD528" s="210"/>
      <c r="BE528" s="210"/>
      <c r="BF528" s="210"/>
      <c r="BG528" s="210"/>
      <c r="BH528" s="210"/>
    </row>
    <row r="529" spans="1:60" outlineLevel="3" x14ac:dyDescent="0.2">
      <c r="A529" s="217"/>
      <c r="B529" s="218"/>
      <c r="C529" s="249" t="s">
        <v>1412</v>
      </c>
      <c r="D529" s="226"/>
      <c r="E529" s="227">
        <v>5.89</v>
      </c>
      <c r="F529" s="221"/>
      <c r="G529" s="221"/>
      <c r="H529" s="221"/>
      <c r="I529" s="221"/>
      <c r="J529" s="221"/>
      <c r="K529" s="221"/>
      <c r="L529" s="221"/>
      <c r="M529" s="221"/>
      <c r="N529" s="220"/>
      <c r="O529" s="220"/>
      <c r="P529" s="220"/>
      <c r="Q529" s="220"/>
      <c r="R529" s="221"/>
      <c r="S529" s="221"/>
      <c r="T529" s="221"/>
      <c r="U529" s="221"/>
      <c r="V529" s="221"/>
      <c r="W529" s="221"/>
      <c r="X529" s="221"/>
      <c r="Y529" s="221"/>
      <c r="Z529" s="210"/>
      <c r="AA529" s="210"/>
      <c r="AB529" s="210"/>
      <c r="AC529" s="210"/>
      <c r="AD529" s="210"/>
      <c r="AE529" s="210"/>
      <c r="AF529" s="210"/>
      <c r="AG529" s="210" t="s">
        <v>222</v>
      </c>
      <c r="AH529" s="210">
        <v>0</v>
      </c>
      <c r="AI529" s="210"/>
      <c r="AJ529" s="210"/>
      <c r="AK529" s="210"/>
      <c r="AL529" s="210"/>
      <c r="AM529" s="210"/>
      <c r="AN529" s="210"/>
      <c r="AO529" s="210"/>
      <c r="AP529" s="210"/>
      <c r="AQ529" s="210"/>
      <c r="AR529" s="210"/>
      <c r="AS529" s="210"/>
      <c r="AT529" s="210"/>
      <c r="AU529" s="210"/>
      <c r="AV529" s="210"/>
      <c r="AW529" s="210"/>
      <c r="AX529" s="210"/>
      <c r="AY529" s="210"/>
      <c r="AZ529" s="210"/>
      <c r="BA529" s="210"/>
      <c r="BB529" s="210"/>
      <c r="BC529" s="210"/>
      <c r="BD529" s="210"/>
      <c r="BE529" s="210"/>
      <c r="BF529" s="210"/>
      <c r="BG529" s="210"/>
      <c r="BH529" s="210"/>
    </row>
    <row r="530" spans="1:60" outlineLevel="3" x14ac:dyDescent="0.2">
      <c r="A530" s="217"/>
      <c r="B530" s="218"/>
      <c r="C530" s="249" t="s">
        <v>1413</v>
      </c>
      <c r="D530" s="226"/>
      <c r="E530" s="227">
        <v>1.07</v>
      </c>
      <c r="F530" s="221"/>
      <c r="G530" s="221"/>
      <c r="H530" s="221"/>
      <c r="I530" s="221"/>
      <c r="J530" s="221"/>
      <c r="K530" s="221"/>
      <c r="L530" s="221"/>
      <c r="M530" s="221"/>
      <c r="N530" s="220"/>
      <c r="O530" s="220"/>
      <c r="P530" s="220"/>
      <c r="Q530" s="220"/>
      <c r="R530" s="221"/>
      <c r="S530" s="221"/>
      <c r="T530" s="221"/>
      <c r="U530" s="221"/>
      <c r="V530" s="221"/>
      <c r="W530" s="221"/>
      <c r="X530" s="221"/>
      <c r="Y530" s="221"/>
      <c r="Z530" s="210"/>
      <c r="AA530" s="210"/>
      <c r="AB530" s="210"/>
      <c r="AC530" s="210"/>
      <c r="AD530" s="210"/>
      <c r="AE530" s="210"/>
      <c r="AF530" s="210"/>
      <c r="AG530" s="210" t="s">
        <v>222</v>
      </c>
      <c r="AH530" s="210">
        <v>0</v>
      </c>
      <c r="AI530" s="210"/>
      <c r="AJ530" s="210"/>
      <c r="AK530" s="210"/>
      <c r="AL530" s="210"/>
      <c r="AM530" s="210"/>
      <c r="AN530" s="210"/>
      <c r="AO530" s="210"/>
      <c r="AP530" s="210"/>
      <c r="AQ530" s="210"/>
      <c r="AR530" s="210"/>
      <c r="AS530" s="210"/>
      <c r="AT530" s="210"/>
      <c r="AU530" s="210"/>
      <c r="AV530" s="210"/>
      <c r="AW530" s="210"/>
      <c r="AX530" s="210"/>
      <c r="AY530" s="210"/>
      <c r="AZ530" s="210"/>
      <c r="BA530" s="210"/>
      <c r="BB530" s="210"/>
      <c r="BC530" s="210"/>
      <c r="BD530" s="210"/>
      <c r="BE530" s="210"/>
      <c r="BF530" s="210"/>
      <c r="BG530" s="210"/>
      <c r="BH530" s="210"/>
    </row>
    <row r="531" spans="1:60" outlineLevel="3" x14ac:dyDescent="0.2">
      <c r="A531" s="217"/>
      <c r="B531" s="218"/>
      <c r="C531" s="249" t="s">
        <v>1414</v>
      </c>
      <c r="D531" s="226"/>
      <c r="E531" s="227">
        <v>1.52</v>
      </c>
      <c r="F531" s="221"/>
      <c r="G531" s="221"/>
      <c r="H531" s="221"/>
      <c r="I531" s="221"/>
      <c r="J531" s="221"/>
      <c r="K531" s="221"/>
      <c r="L531" s="221"/>
      <c r="M531" s="221"/>
      <c r="N531" s="220"/>
      <c r="O531" s="220"/>
      <c r="P531" s="220"/>
      <c r="Q531" s="220"/>
      <c r="R531" s="221"/>
      <c r="S531" s="221"/>
      <c r="T531" s="221"/>
      <c r="U531" s="221"/>
      <c r="V531" s="221"/>
      <c r="W531" s="221"/>
      <c r="X531" s="221"/>
      <c r="Y531" s="221"/>
      <c r="Z531" s="210"/>
      <c r="AA531" s="210"/>
      <c r="AB531" s="210"/>
      <c r="AC531" s="210"/>
      <c r="AD531" s="210"/>
      <c r="AE531" s="210"/>
      <c r="AF531" s="210"/>
      <c r="AG531" s="210" t="s">
        <v>222</v>
      </c>
      <c r="AH531" s="210">
        <v>0</v>
      </c>
      <c r="AI531" s="210"/>
      <c r="AJ531" s="210"/>
      <c r="AK531" s="210"/>
      <c r="AL531" s="210"/>
      <c r="AM531" s="210"/>
      <c r="AN531" s="210"/>
      <c r="AO531" s="210"/>
      <c r="AP531" s="210"/>
      <c r="AQ531" s="210"/>
      <c r="AR531" s="210"/>
      <c r="AS531" s="210"/>
      <c r="AT531" s="210"/>
      <c r="AU531" s="210"/>
      <c r="AV531" s="210"/>
      <c r="AW531" s="210"/>
      <c r="AX531" s="210"/>
      <c r="AY531" s="210"/>
      <c r="AZ531" s="210"/>
      <c r="BA531" s="210"/>
      <c r="BB531" s="210"/>
      <c r="BC531" s="210"/>
      <c r="BD531" s="210"/>
      <c r="BE531" s="210"/>
      <c r="BF531" s="210"/>
      <c r="BG531" s="210"/>
      <c r="BH531" s="210"/>
    </row>
    <row r="532" spans="1:60" outlineLevel="3" x14ac:dyDescent="0.2">
      <c r="A532" s="217"/>
      <c r="B532" s="218"/>
      <c r="C532" s="249" t="s">
        <v>1415</v>
      </c>
      <c r="D532" s="226"/>
      <c r="E532" s="227">
        <v>4.92</v>
      </c>
      <c r="F532" s="221"/>
      <c r="G532" s="221"/>
      <c r="H532" s="221"/>
      <c r="I532" s="221"/>
      <c r="J532" s="221"/>
      <c r="K532" s="221"/>
      <c r="L532" s="221"/>
      <c r="M532" s="221"/>
      <c r="N532" s="220"/>
      <c r="O532" s="220"/>
      <c r="P532" s="220"/>
      <c r="Q532" s="220"/>
      <c r="R532" s="221"/>
      <c r="S532" s="221"/>
      <c r="T532" s="221"/>
      <c r="U532" s="221"/>
      <c r="V532" s="221"/>
      <c r="W532" s="221"/>
      <c r="X532" s="221"/>
      <c r="Y532" s="221"/>
      <c r="Z532" s="210"/>
      <c r="AA532" s="210"/>
      <c r="AB532" s="210"/>
      <c r="AC532" s="210"/>
      <c r="AD532" s="210"/>
      <c r="AE532" s="210"/>
      <c r="AF532" s="210"/>
      <c r="AG532" s="210" t="s">
        <v>222</v>
      </c>
      <c r="AH532" s="210">
        <v>0</v>
      </c>
      <c r="AI532" s="210"/>
      <c r="AJ532" s="210"/>
      <c r="AK532" s="210"/>
      <c r="AL532" s="210"/>
      <c r="AM532" s="210"/>
      <c r="AN532" s="210"/>
      <c r="AO532" s="210"/>
      <c r="AP532" s="210"/>
      <c r="AQ532" s="210"/>
      <c r="AR532" s="210"/>
      <c r="AS532" s="210"/>
      <c r="AT532" s="210"/>
      <c r="AU532" s="210"/>
      <c r="AV532" s="210"/>
      <c r="AW532" s="210"/>
      <c r="AX532" s="210"/>
      <c r="AY532" s="210"/>
      <c r="AZ532" s="210"/>
      <c r="BA532" s="210"/>
      <c r="BB532" s="210"/>
      <c r="BC532" s="210"/>
      <c r="BD532" s="210"/>
      <c r="BE532" s="210"/>
      <c r="BF532" s="210"/>
      <c r="BG532" s="210"/>
      <c r="BH532" s="210"/>
    </row>
    <row r="533" spans="1:60" outlineLevel="3" x14ac:dyDescent="0.2">
      <c r="A533" s="217"/>
      <c r="B533" s="218"/>
      <c r="C533" s="249" t="s">
        <v>1416</v>
      </c>
      <c r="D533" s="226"/>
      <c r="E533" s="227">
        <v>15.01</v>
      </c>
      <c r="F533" s="221"/>
      <c r="G533" s="221"/>
      <c r="H533" s="221"/>
      <c r="I533" s="221"/>
      <c r="J533" s="221"/>
      <c r="K533" s="221"/>
      <c r="L533" s="221"/>
      <c r="M533" s="221"/>
      <c r="N533" s="220"/>
      <c r="O533" s="220"/>
      <c r="P533" s="220"/>
      <c r="Q533" s="220"/>
      <c r="R533" s="221"/>
      <c r="S533" s="221"/>
      <c r="T533" s="221"/>
      <c r="U533" s="221"/>
      <c r="V533" s="221"/>
      <c r="W533" s="221"/>
      <c r="X533" s="221"/>
      <c r="Y533" s="221"/>
      <c r="Z533" s="210"/>
      <c r="AA533" s="210"/>
      <c r="AB533" s="210"/>
      <c r="AC533" s="210"/>
      <c r="AD533" s="210"/>
      <c r="AE533" s="210"/>
      <c r="AF533" s="210"/>
      <c r="AG533" s="210" t="s">
        <v>222</v>
      </c>
      <c r="AH533" s="210">
        <v>0</v>
      </c>
      <c r="AI533" s="210"/>
      <c r="AJ533" s="210"/>
      <c r="AK533" s="210"/>
      <c r="AL533" s="210"/>
      <c r="AM533" s="210"/>
      <c r="AN533" s="210"/>
      <c r="AO533" s="210"/>
      <c r="AP533" s="210"/>
      <c r="AQ533" s="210"/>
      <c r="AR533" s="210"/>
      <c r="AS533" s="210"/>
      <c r="AT533" s="210"/>
      <c r="AU533" s="210"/>
      <c r="AV533" s="210"/>
      <c r="AW533" s="210"/>
      <c r="AX533" s="210"/>
      <c r="AY533" s="210"/>
      <c r="AZ533" s="210"/>
      <c r="BA533" s="210"/>
      <c r="BB533" s="210"/>
      <c r="BC533" s="210"/>
      <c r="BD533" s="210"/>
      <c r="BE533" s="210"/>
      <c r="BF533" s="210"/>
      <c r="BG533" s="210"/>
      <c r="BH533" s="210"/>
    </row>
    <row r="534" spans="1:60" outlineLevel="3" x14ac:dyDescent="0.2">
      <c r="A534" s="217"/>
      <c r="B534" s="218"/>
      <c r="C534" s="249" t="s">
        <v>1417</v>
      </c>
      <c r="D534" s="226"/>
      <c r="E534" s="227">
        <v>15.01</v>
      </c>
      <c r="F534" s="221"/>
      <c r="G534" s="221"/>
      <c r="H534" s="221"/>
      <c r="I534" s="221"/>
      <c r="J534" s="221"/>
      <c r="K534" s="221"/>
      <c r="L534" s="221"/>
      <c r="M534" s="221"/>
      <c r="N534" s="220"/>
      <c r="O534" s="220"/>
      <c r="P534" s="220"/>
      <c r="Q534" s="220"/>
      <c r="R534" s="221"/>
      <c r="S534" s="221"/>
      <c r="T534" s="221"/>
      <c r="U534" s="221"/>
      <c r="V534" s="221"/>
      <c r="W534" s="221"/>
      <c r="X534" s="221"/>
      <c r="Y534" s="221"/>
      <c r="Z534" s="210"/>
      <c r="AA534" s="210"/>
      <c r="AB534" s="210"/>
      <c r="AC534" s="210"/>
      <c r="AD534" s="210"/>
      <c r="AE534" s="210"/>
      <c r="AF534" s="210"/>
      <c r="AG534" s="210" t="s">
        <v>222</v>
      </c>
      <c r="AH534" s="210">
        <v>0</v>
      </c>
      <c r="AI534" s="210"/>
      <c r="AJ534" s="210"/>
      <c r="AK534" s="210"/>
      <c r="AL534" s="210"/>
      <c r="AM534" s="210"/>
      <c r="AN534" s="210"/>
      <c r="AO534" s="210"/>
      <c r="AP534" s="210"/>
      <c r="AQ534" s="210"/>
      <c r="AR534" s="210"/>
      <c r="AS534" s="210"/>
      <c r="AT534" s="210"/>
      <c r="AU534" s="210"/>
      <c r="AV534" s="210"/>
      <c r="AW534" s="210"/>
      <c r="AX534" s="210"/>
      <c r="AY534" s="210"/>
      <c r="AZ534" s="210"/>
      <c r="BA534" s="210"/>
      <c r="BB534" s="210"/>
      <c r="BC534" s="210"/>
      <c r="BD534" s="210"/>
      <c r="BE534" s="210"/>
      <c r="BF534" s="210"/>
      <c r="BG534" s="210"/>
      <c r="BH534" s="210"/>
    </row>
    <row r="535" spans="1:60" outlineLevel="3" x14ac:dyDescent="0.2">
      <c r="A535" s="217"/>
      <c r="B535" s="218"/>
      <c r="C535" s="249" t="s">
        <v>1418</v>
      </c>
      <c r="D535" s="226"/>
      <c r="E535" s="227">
        <v>4.2300000000000004</v>
      </c>
      <c r="F535" s="221"/>
      <c r="G535" s="221"/>
      <c r="H535" s="221"/>
      <c r="I535" s="221"/>
      <c r="J535" s="221"/>
      <c r="K535" s="221"/>
      <c r="L535" s="221"/>
      <c r="M535" s="221"/>
      <c r="N535" s="220"/>
      <c r="O535" s="220"/>
      <c r="P535" s="220"/>
      <c r="Q535" s="220"/>
      <c r="R535" s="221"/>
      <c r="S535" s="221"/>
      <c r="T535" s="221"/>
      <c r="U535" s="221"/>
      <c r="V535" s="221"/>
      <c r="W535" s="221"/>
      <c r="X535" s="221"/>
      <c r="Y535" s="221"/>
      <c r="Z535" s="210"/>
      <c r="AA535" s="210"/>
      <c r="AB535" s="210"/>
      <c r="AC535" s="210"/>
      <c r="AD535" s="210"/>
      <c r="AE535" s="210"/>
      <c r="AF535" s="210"/>
      <c r="AG535" s="210" t="s">
        <v>222</v>
      </c>
      <c r="AH535" s="210">
        <v>0</v>
      </c>
      <c r="AI535" s="210"/>
      <c r="AJ535" s="210"/>
      <c r="AK535" s="210"/>
      <c r="AL535" s="210"/>
      <c r="AM535" s="210"/>
      <c r="AN535" s="210"/>
      <c r="AO535" s="210"/>
      <c r="AP535" s="210"/>
      <c r="AQ535" s="210"/>
      <c r="AR535" s="210"/>
      <c r="AS535" s="210"/>
      <c r="AT535" s="210"/>
      <c r="AU535" s="210"/>
      <c r="AV535" s="210"/>
      <c r="AW535" s="210"/>
      <c r="AX535" s="210"/>
      <c r="AY535" s="210"/>
      <c r="AZ535" s="210"/>
      <c r="BA535" s="210"/>
      <c r="BB535" s="210"/>
      <c r="BC535" s="210"/>
      <c r="BD535" s="210"/>
      <c r="BE535" s="210"/>
      <c r="BF535" s="210"/>
      <c r="BG535" s="210"/>
      <c r="BH535" s="210"/>
    </row>
    <row r="536" spans="1:60" outlineLevel="3" x14ac:dyDescent="0.2">
      <c r="A536" s="217"/>
      <c r="B536" s="218"/>
      <c r="C536" s="249" t="s">
        <v>1419</v>
      </c>
      <c r="D536" s="226"/>
      <c r="E536" s="227">
        <v>10.31</v>
      </c>
      <c r="F536" s="221"/>
      <c r="G536" s="221"/>
      <c r="H536" s="221"/>
      <c r="I536" s="221"/>
      <c r="J536" s="221"/>
      <c r="K536" s="221"/>
      <c r="L536" s="221"/>
      <c r="M536" s="221"/>
      <c r="N536" s="220"/>
      <c r="O536" s="220"/>
      <c r="P536" s="220"/>
      <c r="Q536" s="220"/>
      <c r="R536" s="221"/>
      <c r="S536" s="221"/>
      <c r="T536" s="221"/>
      <c r="U536" s="221"/>
      <c r="V536" s="221"/>
      <c r="W536" s="221"/>
      <c r="X536" s="221"/>
      <c r="Y536" s="221"/>
      <c r="Z536" s="210"/>
      <c r="AA536" s="210"/>
      <c r="AB536" s="210"/>
      <c r="AC536" s="210"/>
      <c r="AD536" s="210"/>
      <c r="AE536" s="210"/>
      <c r="AF536" s="210"/>
      <c r="AG536" s="210" t="s">
        <v>222</v>
      </c>
      <c r="AH536" s="210">
        <v>0</v>
      </c>
      <c r="AI536" s="210"/>
      <c r="AJ536" s="210"/>
      <c r="AK536" s="210"/>
      <c r="AL536" s="210"/>
      <c r="AM536" s="210"/>
      <c r="AN536" s="210"/>
      <c r="AO536" s="210"/>
      <c r="AP536" s="210"/>
      <c r="AQ536" s="210"/>
      <c r="AR536" s="210"/>
      <c r="AS536" s="210"/>
      <c r="AT536" s="210"/>
      <c r="AU536" s="210"/>
      <c r="AV536" s="210"/>
      <c r="AW536" s="210"/>
      <c r="AX536" s="210"/>
      <c r="AY536" s="210"/>
      <c r="AZ536" s="210"/>
      <c r="BA536" s="210"/>
      <c r="BB536" s="210"/>
      <c r="BC536" s="210"/>
      <c r="BD536" s="210"/>
      <c r="BE536" s="210"/>
      <c r="BF536" s="210"/>
      <c r="BG536" s="210"/>
      <c r="BH536" s="210"/>
    </row>
    <row r="537" spans="1:60" outlineLevel="3" x14ac:dyDescent="0.2">
      <c r="A537" s="217"/>
      <c r="B537" s="218"/>
      <c r="C537" s="249" t="s">
        <v>1420</v>
      </c>
      <c r="D537" s="226"/>
      <c r="E537" s="227">
        <v>4.46</v>
      </c>
      <c r="F537" s="221"/>
      <c r="G537" s="221"/>
      <c r="H537" s="221"/>
      <c r="I537" s="221"/>
      <c r="J537" s="221"/>
      <c r="K537" s="221"/>
      <c r="L537" s="221"/>
      <c r="M537" s="221"/>
      <c r="N537" s="220"/>
      <c r="O537" s="220"/>
      <c r="P537" s="220"/>
      <c r="Q537" s="220"/>
      <c r="R537" s="221"/>
      <c r="S537" s="221"/>
      <c r="T537" s="221"/>
      <c r="U537" s="221"/>
      <c r="V537" s="221"/>
      <c r="W537" s="221"/>
      <c r="X537" s="221"/>
      <c r="Y537" s="221"/>
      <c r="Z537" s="210"/>
      <c r="AA537" s="210"/>
      <c r="AB537" s="210"/>
      <c r="AC537" s="210"/>
      <c r="AD537" s="210"/>
      <c r="AE537" s="210"/>
      <c r="AF537" s="210"/>
      <c r="AG537" s="210" t="s">
        <v>222</v>
      </c>
      <c r="AH537" s="210">
        <v>0</v>
      </c>
      <c r="AI537" s="210"/>
      <c r="AJ537" s="210"/>
      <c r="AK537" s="210"/>
      <c r="AL537" s="210"/>
      <c r="AM537" s="210"/>
      <c r="AN537" s="210"/>
      <c r="AO537" s="210"/>
      <c r="AP537" s="210"/>
      <c r="AQ537" s="210"/>
      <c r="AR537" s="210"/>
      <c r="AS537" s="210"/>
      <c r="AT537" s="210"/>
      <c r="AU537" s="210"/>
      <c r="AV537" s="210"/>
      <c r="AW537" s="210"/>
      <c r="AX537" s="210"/>
      <c r="AY537" s="210"/>
      <c r="AZ537" s="210"/>
      <c r="BA537" s="210"/>
      <c r="BB537" s="210"/>
      <c r="BC537" s="210"/>
      <c r="BD537" s="210"/>
      <c r="BE537" s="210"/>
      <c r="BF537" s="210"/>
      <c r="BG537" s="210"/>
      <c r="BH537" s="210"/>
    </row>
    <row r="538" spans="1:60" x14ac:dyDescent="0.2">
      <c r="A538" s="229" t="s">
        <v>210</v>
      </c>
      <c r="B538" s="230" t="s">
        <v>170</v>
      </c>
      <c r="C538" s="246" t="s">
        <v>171</v>
      </c>
      <c r="D538" s="231"/>
      <c r="E538" s="232"/>
      <c r="F538" s="233"/>
      <c r="G538" s="233">
        <f>SUMIF(AG539:AG554,"&lt;&gt;NOR",G539:G554)</f>
        <v>0</v>
      </c>
      <c r="H538" s="233"/>
      <c r="I538" s="233">
        <f>SUM(I539:I554)</f>
        <v>0</v>
      </c>
      <c r="J538" s="233"/>
      <c r="K538" s="233">
        <f>SUM(K539:K554)</f>
        <v>0</v>
      </c>
      <c r="L538" s="233"/>
      <c r="M538" s="233">
        <f>SUM(M539:M554)</f>
        <v>0</v>
      </c>
      <c r="N538" s="232"/>
      <c r="O538" s="232">
        <f>SUM(O539:O554)</f>
        <v>0.13999999999999999</v>
      </c>
      <c r="P538" s="232"/>
      <c r="Q538" s="232">
        <f>SUM(Q539:Q554)</f>
        <v>0</v>
      </c>
      <c r="R538" s="233"/>
      <c r="S538" s="233"/>
      <c r="T538" s="234"/>
      <c r="U538" s="228"/>
      <c r="V538" s="228">
        <f>SUM(V539:V554)</f>
        <v>0</v>
      </c>
      <c r="W538" s="228"/>
      <c r="X538" s="228"/>
      <c r="Y538" s="228"/>
      <c r="AG538" t="s">
        <v>211</v>
      </c>
    </row>
    <row r="539" spans="1:60" outlineLevel="1" x14ac:dyDescent="0.2">
      <c r="A539" s="236">
        <v>176</v>
      </c>
      <c r="B539" s="237" t="s">
        <v>1423</v>
      </c>
      <c r="C539" s="247" t="s">
        <v>1424</v>
      </c>
      <c r="D539" s="238" t="s">
        <v>297</v>
      </c>
      <c r="E539" s="239">
        <v>324.95</v>
      </c>
      <c r="F539" s="240"/>
      <c r="G539" s="241">
        <f>ROUND(E539*F539,2)</f>
        <v>0</v>
      </c>
      <c r="H539" s="240"/>
      <c r="I539" s="241">
        <f>ROUND(E539*H539,2)</f>
        <v>0</v>
      </c>
      <c r="J539" s="240"/>
      <c r="K539" s="241">
        <f>ROUND(E539*J539,2)</f>
        <v>0</v>
      </c>
      <c r="L539" s="241">
        <v>21</v>
      </c>
      <c r="M539" s="241">
        <f>G539*(1+L539/100)</f>
        <v>0</v>
      </c>
      <c r="N539" s="239">
        <v>0</v>
      </c>
      <c r="O539" s="239">
        <f>ROUND(E539*N539,2)</f>
        <v>0</v>
      </c>
      <c r="P539" s="239">
        <v>0</v>
      </c>
      <c r="Q539" s="239">
        <f>ROUND(E539*P539,2)</f>
        <v>0</v>
      </c>
      <c r="R539" s="241"/>
      <c r="S539" s="241" t="s">
        <v>238</v>
      </c>
      <c r="T539" s="242" t="s">
        <v>216</v>
      </c>
      <c r="U539" s="221">
        <v>0</v>
      </c>
      <c r="V539" s="221">
        <f>ROUND(E539*U539,2)</f>
        <v>0</v>
      </c>
      <c r="W539" s="221"/>
      <c r="X539" s="221" t="s">
        <v>217</v>
      </c>
      <c r="Y539" s="221" t="s">
        <v>218</v>
      </c>
      <c r="Z539" s="210"/>
      <c r="AA539" s="210"/>
      <c r="AB539" s="210"/>
      <c r="AC539" s="210"/>
      <c r="AD539" s="210"/>
      <c r="AE539" s="210"/>
      <c r="AF539" s="210"/>
      <c r="AG539" s="210" t="s">
        <v>385</v>
      </c>
      <c r="AH539" s="210"/>
      <c r="AI539" s="210"/>
      <c r="AJ539" s="210"/>
      <c r="AK539" s="210"/>
      <c r="AL539" s="210"/>
      <c r="AM539" s="210"/>
      <c r="AN539" s="210"/>
      <c r="AO539" s="210"/>
      <c r="AP539" s="210"/>
      <c r="AQ539" s="210"/>
      <c r="AR539" s="210"/>
      <c r="AS539" s="210"/>
      <c r="AT539" s="210"/>
      <c r="AU539" s="210"/>
      <c r="AV539" s="210"/>
      <c r="AW539" s="210"/>
      <c r="AX539" s="210"/>
      <c r="AY539" s="210"/>
      <c r="AZ539" s="210"/>
      <c r="BA539" s="210"/>
      <c r="BB539" s="210"/>
      <c r="BC539" s="210"/>
      <c r="BD539" s="210"/>
      <c r="BE539" s="210"/>
      <c r="BF539" s="210"/>
      <c r="BG539" s="210"/>
      <c r="BH539" s="210"/>
    </row>
    <row r="540" spans="1:60" outlineLevel="2" x14ac:dyDescent="0.2">
      <c r="A540" s="217"/>
      <c r="B540" s="218"/>
      <c r="C540" s="249" t="s">
        <v>1425</v>
      </c>
      <c r="D540" s="226"/>
      <c r="E540" s="227">
        <v>193.25</v>
      </c>
      <c r="F540" s="221"/>
      <c r="G540" s="221"/>
      <c r="H540" s="221"/>
      <c r="I540" s="221"/>
      <c r="J540" s="221"/>
      <c r="K540" s="221"/>
      <c r="L540" s="221"/>
      <c r="M540" s="221"/>
      <c r="N540" s="220"/>
      <c r="O540" s="220"/>
      <c r="P540" s="220"/>
      <c r="Q540" s="220"/>
      <c r="R540" s="221"/>
      <c r="S540" s="221"/>
      <c r="T540" s="221"/>
      <c r="U540" s="221"/>
      <c r="V540" s="221"/>
      <c r="W540" s="221"/>
      <c r="X540" s="221"/>
      <c r="Y540" s="221"/>
      <c r="Z540" s="210"/>
      <c r="AA540" s="210"/>
      <c r="AB540" s="210"/>
      <c r="AC540" s="210"/>
      <c r="AD540" s="210"/>
      <c r="AE540" s="210"/>
      <c r="AF540" s="210"/>
      <c r="AG540" s="210" t="s">
        <v>222</v>
      </c>
      <c r="AH540" s="210">
        <v>0</v>
      </c>
      <c r="AI540" s="210"/>
      <c r="AJ540" s="210"/>
      <c r="AK540" s="210"/>
      <c r="AL540" s="210"/>
      <c r="AM540" s="210"/>
      <c r="AN540" s="210"/>
      <c r="AO540" s="210"/>
      <c r="AP540" s="210"/>
      <c r="AQ540" s="210"/>
      <c r="AR540" s="210"/>
      <c r="AS540" s="210"/>
      <c r="AT540" s="210"/>
      <c r="AU540" s="210"/>
      <c r="AV540" s="210"/>
      <c r="AW540" s="210"/>
      <c r="AX540" s="210"/>
      <c r="AY540" s="210"/>
      <c r="AZ540" s="210"/>
      <c r="BA540" s="210"/>
      <c r="BB540" s="210"/>
      <c r="BC540" s="210"/>
      <c r="BD540" s="210"/>
      <c r="BE540" s="210"/>
      <c r="BF540" s="210"/>
      <c r="BG540" s="210"/>
      <c r="BH540" s="210"/>
    </row>
    <row r="541" spans="1:60" outlineLevel="3" x14ac:dyDescent="0.2">
      <c r="A541" s="217"/>
      <c r="B541" s="218"/>
      <c r="C541" s="249" t="s">
        <v>587</v>
      </c>
      <c r="D541" s="226"/>
      <c r="E541" s="227"/>
      <c r="F541" s="221"/>
      <c r="G541" s="221"/>
      <c r="H541" s="221"/>
      <c r="I541" s="221"/>
      <c r="J541" s="221"/>
      <c r="K541" s="221"/>
      <c r="L541" s="221"/>
      <c r="M541" s="221"/>
      <c r="N541" s="220"/>
      <c r="O541" s="220"/>
      <c r="P541" s="220"/>
      <c r="Q541" s="220"/>
      <c r="R541" s="221"/>
      <c r="S541" s="221"/>
      <c r="T541" s="221"/>
      <c r="U541" s="221"/>
      <c r="V541" s="221"/>
      <c r="W541" s="221"/>
      <c r="X541" s="221"/>
      <c r="Y541" s="221"/>
      <c r="Z541" s="210"/>
      <c r="AA541" s="210"/>
      <c r="AB541" s="210"/>
      <c r="AC541" s="210"/>
      <c r="AD541" s="210"/>
      <c r="AE541" s="210"/>
      <c r="AF541" s="210"/>
      <c r="AG541" s="210" t="s">
        <v>222</v>
      </c>
      <c r="AH541" s="210">
        <v>0</v>
      </c>
      <c r="AI541" s="210"/>
      <c r="AJ541" s="210"/>
      <c r="AK541" s="210"/>
      <c r="AL541" s="210"/>
      <c r="AM541" s="210"/>
      <c r="AN541" s="210"/>
      <c r="AO541" s="210"/>
      <c r="AP541" s="210"/>
      <c r="AQ541" s="210"/>
      <c r="AR541" s="210"/>
      <c r="AS541" s="210"/>
      <c r="AT541" s="210"/>
      <c r="AU541" s="210"/>
      <c r="AV541" s="210"/>
      <c r="AW541" s="210"/>
      <c r="AX541" s="210"/>
      <c r="AY541" s="210"/>
      <c r="AZ541" s="210"/>
      <c r="BA541" s="210"/>
      <c r="BB541" s="210"/>
      <c r="BC541" s="210"/>
      <c r="BD541" s="210"/>
      <c r="BE541" s="210"/>
      <c r="BF541" s="210"/>
      <c r="BG541" s="210"/>
      <c r="BH541" s="210"/>
    </row>
    <row r="542" spans="1:60" outlineLevel="3" x14ac:dyDescent="0.2">
      <c r="A542" s="217"/>
      <c r="B542" s="218"/>
      <c r="C542" s="249" t="s">
        <v>1426</v>
      </c>
      <c r="D542" s="226"/>
      <c r="E542" s="227">
        <v>126.05</v>
      </c>
      <c r="F542" s="221"/>
      <c r="G542" s="221"/>
      <c r="H542" s="221"/>
      <c r="I542" s="221"/>
      <c r="J542" s="221"/>
      <c r="K542" s="221"/>
      <c r="L542" s="221"/>
      <c r="M542" s="221"/>
      <c r="N542" s="220"/>
      <c r="O542" s="220"/>
      <c r="P542" s="220"/>
      <c r="Q542" s="220"/>
      <c r="R542" s="221"/>
      <c r="S542" s="221"/>
      <c r="T542" s="221"/>
      <c r="U542" s="221"/>
      <c r="V542" s="221"/>
      <c r="W542" s="221"/>
      <c r="X542" s="221"/>
      <c r="Y542" s="221"/>
      <c r="Z542" s="210"/>
      <c r="AA542" s="210"/>
      <c r="AB542" s="210"/>
      <c r="AC542" s="210"/>
      <c r="AD542" s="210"/>
      <c r="AE542" s="210"/>
      <c r="AF542" s="210"/>
      <c r="AG542" s="210" t="s">
        <v>222</v>
      </c>
      <c r="AH542" s="210">
        <v>0</v>
      </c>
      <c r="AI542" s="210"/>
      <c r="AJ542" s="210"/>
      <c r="AK542" s="210"/>
      <c r="AL542" s="210"/>
      <c r="AM542" s="210"/>
      <c r="AN542" s="210"/>
      <c r="AO542" s="210"/>
      <c r="AP542" s="210"/>
      <c r="AQ542" s="210"/>
      <c r="AR542" s="210"/>
      <c r="AS542" s="210"/>
      <c r="AT542" s="210"/>
      <c r="AU542" s="210"/>
      <c r="AV542" s="210"/>
      <c r="AW542" s="210"/>
      <c r="AX542" s="210"/>
      <c r="AY542" s="210"/>
      <c r="AZ542" s="210"/>
      <c r="BA542" s="210"/>
      <c r="BB542" s="210"/>
      <c r="BC542" s="210"/>
      <c r="BD542" s="210"/>
      <c r="BE542" s="210"/>
      <c r="BF542" s="210"/>
      <c r="BG542" s="210"/>
      <c r="BH542" s="210"/>
    </row>
    <row r="543" spans="1:60" outlineLevel="3" x14ac:dyDescent="0.2">
      <c r="A543" s="217"/>
      <c r="B543" s="218"/>
      <c r="C543" s="249" t="s">
        <v>1427</v>
      </c>
      <c r="D543" s="226"/>
      <c r="E543" s="227">
        <v>5.65</v>
      </c>
      <c r="F543" s="221"/>
      <c r="G543" s="221"/>
      <c r="H543" s="221"/>
      <c r="I543" s="221"/>
      <c r="J543" s="221"/>
      <c r="K543" s="221"/>
      <c r="L543" s="221"/>
      <c r="M543" s="221"/>
      <c r="N543" s="220"/>
      <c r="O543" s="220"/>
      <c r="P543" s="220"/>
      <c r="Q543" s="220"/>
      <c r="R543" s="221"/>
      <c r="S543" s="221"/>
      <c r="T543" s="221"/>
      <c r="U543" s="221"/>
      <c r="V543" s="221"/>
      <c r="W543" s="221"/>
      <c r="X543" s="221"/>
      <c r="Y543" s="221"/>
      <c r="Z543" s="210"/>
      <c r="AA543" s="210"/>
      <c r="AB543" s="210"/>
      <c r="AC543" s="210"/>
      <c r="AD543" s="210"/>
      <c r="AE543" s="210"/>
      <c r="AF543" s="210"/>
      <c r="AG543" s="210" t="s">
        <v>222</v>
      </c>
      <c r="AH543" s="210">
        <v>0</v>
      </c>
      <c r="AI543" s="210"/>
      <c r="AJ543" s="210"/>
      <c r="AK543" s="210"/>
      <c r="AL543" s="210"/>
      <c r="AM543" s="210"/>
      <c r="AN543" s="210"/>
      <c r="AO543" s="210"/>
      <c r="AP543" s="210"/>
      <c r="AQ543" s="210"/>
      <c r="AR543" s="210"/>
      <c r="AS543" s="210"/>
      <c r="AT543" s="210"/>
      <c r="AU543" s="210"/>
      <c r="AV543" s="210"/>
      <c r="AW543" s="210"/>
      <c r="AX543" s="210"/>
      <c r="AY543" s="210"/>
      <c r="AZ543" s="210"/>
      <c r="BA543" s="210"/>
      <c r="BB543" s="210"/>
      <c r="BC543" s="210"/>
      <c r="BD543" s="210"/>
      <c r="BE543" s="210"/>
      <c r="BF543" s="210"/>
      <c r="BG543" s="210"/>
      <c r="BH543" s="210"/>
    </row>
    <row r="544" spans="1:60" outlineLevel="1" x14ac:dyDescent="0.2">
      <c r="A544" s="236">
        <v>177</v>
      </c>
      <c r="B544" s="237" t="s">
        <v>947</v>
      </c>
      <c r="C544" s="247" t="s">
        <v>948</v>
      </c>
      <c r="D544" s="238" t="s">
        <v>297</v>
      </c>
      <c r="E544" s="239">
        <v>374.3</v>
      </c>
      <c r="F544" s="240"/>
      <c r="G544" s="241">
        <f>ROUND(E544*F544,2)</f>
        <v>0</v>
      </c>
      <c r="H544" s="240"/>
      <c r="I544" s="241">
        <f>ROUND(E544*H544,2)</f>
        <v>0</v>
      </c>
      <c r="J544" s="240"/>
      <c r="K544" s="241">
        <f>ROUND(E544*J544,2)</f>
        <v>0</v>
      </c>
      <c r="L544" s="241">
        <v>21</v>
      </c>
      <c r="M544" s="241">
        <f>G544*(1+L544/100)</f>
        <v>0</v>
      </c>
      <c r="N544" s="239">
        <v>5.0000000000000002E-5</v>
      </c>
      <c r="O544" s="239">
        <f>ROUND(E544*N544,2)</f>
        <v>0.02</v>
      </c>
      <c r="P544" s="239">
        <v>0</v>
      </c>
      <c r="Q544" s="239">
        <f>ROUND(E544*P544,2)</f>
        <v>0</v>
      </c>
      <c r="R544" s="241"/>
      <c r="S544" s="241" t="s">
        <v>238</v>
      </c>
      <c r="T544" s="242" t="s">
        <v>216</v>
      </c>
      <c r="U544" s="221">
        <v>0</v>
      </c>
      <c r="V544" s="221">
        <f>ROUND(E544*U544,2)</f>
        <v>0</v>
      </c>
      <c r="W544" s="221"/>
      <c r="X544" s="221" t="s">
        <v>217</v>
      </c>
      <c r="Y544" s="221" t="s">
        <v>218</v>
      </c>
      <c r="Z544" s="210"/>
      <c r="AA544" s="210"/>
      <c r="AB544" s="210"/>
      <c r="AC544" s="210"/>
      <c r="AD544" s="210"/>
      <c r="AE544" s="210"/>
      <c r="AF544" s="210"/>
      <c r="AG544" s="210" t="s">
        <v>385</v>
      </c>
      <c r="AH544" s="210"/>
      <c r="AI544" s="210"/>
      <c r="AJ544" s="210"/>
      <c r="AK544" s="210"/>
      <c r="AL544" s="210"/>
      <c r="AM544" s="210"/>
      <c r="AN544" s="210"/>
      <c r="AO544" s="210"/>
      <c r="AP544" s="210"/>
      <c r="AQ544" s="210"/>
      <c r="AR544" s="210"/>
      <c r="AS544" s="210"/>
      <c r="AT544" s="210"/>
      <c r="AU544" s="210"/>
      <c r="AV544" s="210"/>
      <c r="AW544" s="210"/>
      <c r="AX544" s="210"/>
      <c r="AY544" s="210"/>
      <c r="AZ544" s="210"/>
      <c r="BA544" s="210"/>
      <c r="BB544" s="210"/>
      <c r="BC544" s="210"/>
      <c r="BD544" s="210"/>
      <c r="BE544" s="210"/>
      <c r="BF544" s="210"/>
      <c r="BG544" s="210"/>
      <c r="BH544" s="210"/>
    </row>
    <row r="545" spans="1:60" outlineLevel="2" x14ac:dyDescent="0.2">
      <c r="A545" s="217"/>
      <c r="B545" s="218"/>
      <c r="C545" s="249" t="s">
        <v>1425</v>
      </c>
      <c r="D545" s="226"/>
      <c r="E545" s="227">
        <v>193.25</v>
      </c>
      <c r="F545" s="221"/>
      <c r="G545" s="221"/>
      <c r="H545" s="221"/>
      <c r="I545" s="221"/>
      <c r="J545" s="221"/>
      <c r="K545" s="221"/>
      <c r="L545" s="221"/>
      <c r="M545" s="221"/>
      <c r="N545" s="220"/>
      <c r="O545" s="220"/>
      <c r="P545" s="220"/>
      <c r="Q545" s="220"/>
      <c r="R545" s="221"/>
      <c r="S545" s="221"/>
      <c r="T545" s="221"/>
      <c r="U545" s="221"/>
      <c r="V545" s="221"/>
      <c r="W545" s="221"/>
      <c r="X545" s="221"/>
      <c r="Y545" s="221"/>
      <c r="Z545" s="210"/>
      <c r="AA545" s="210"/>
      <c r="AB545" s="210"/>
      <c r="AC545" s="210"/>
      <c r="AD545" s="210"/>
      <c r="AE545" s="210"/>
      <c r="AF545" s="210"/>
      <c r="AG545" s="210" t="s">
        <v>222</v>
      </c>
      <c r="AH545" s="210">
        <v>0</v>
      </c>
      <c r="AI545" s="210"/>
      <c r="AJ545" s="210"/>
      <c r="AK545" s="210"/>
      <c r="AL545" s="210"/>
      <c r="AM545" s="210"/>
      <c r="AN545" s="210"/>
      <c r="AO545" s="210"/>
      <c r="AP545" s="210"/>
      <c r="AQ545" s="210"/>
      <c r="AR545" s="210"/>
      <c r="AS545" s="210"/>
      <c r="AT545" s="210"/>
      <c r="AU545" s="210"/>
      <c r="AV545" s="210"/>
      <c r="AW545" s="210"/>
      <c r="AX545" s="210"/>
      <c r="AY545" s="210"/>
      <c r="AZ545" s="210"/>
      <c r="BA545" s="210"/>
      <c r="BB545" s="210"/>
      <c r="BC545" s="210"/>
      <c r="BD545" s="210"/>
      <c r="BE545" s="210"/>
      <c r="BF545" s="210"/>
      <c r="BG545" s="210"/>
      <c r="BH545" s="210"/>
    </row>
    <row r="546" spans="1:60" outlineLevel="3" x14ac:dyDescent="0.2">
      <c r="A546" s="217"/>
      <c r="B546" s="218"/>
      <c r="C546" s="249" t="s">
        <v>1428</v>
      </c>
      <c r="D546" s="226"/>
      <c r="E546" s="227">
        <v>49.35</v>
      </c>
      <c r="F546" s="221"/>
      <c r="G546" s="221"/>
      <c r="H546" s="221"/>
      <c r="I546" s="221"/>
      <c r="J546" s="221"/>
      <c r="K546" s="221"/>
      <c r="L546" s="221"/>
      <c r="M546" s="221"/>
      <c r="N546" s="220"/>
      <c r="O546" s="220"/>
      <c r="P546" s="220"/>
      <c r="Q546" s="220"/>
      <c r="R546" s="221"/>
      <c r="S546" s="221"/>
      <c r="T546" s="221"/>
      <c r="U546" s="221"/>
      <c r="V546" s="221"/>
      <c r="W546" s="221"/>
      <c r="X546" s="221"/>
      <c r="Y546" s="221"/>
      <c r="Z546" s="210"/>
      <c r="AA546" s="210"/>
      <c r="AB546" s="210"/>
      <c r="AC546" s="210"/>
      <c r="AD546" s="210"/>
      <c r="AE546" s="210"/>
      <c r="AF546" s="210"/>
      <c r="AG546" s="210" t="s">
        <v>222</v>
      </c>
      <c r="AH546" s="210">
        <v>0</v>
      </c>
      <c r="AI546" s="210"/>
      <c r="AJ546" s="210"/>
      <c r="AK546" s="210"/>
      <c r="AL546" s="210"/>
      <c r="AM546" s="210"/>
      <c r="AN546" s="210"/>
      <c r="AO546" s="210"/>
      <c r="AP546" s="210"/>
      <c r="AQ546" s="210"/>
      <c r="AR546" s="210"/>
      <c r="AS546" s="210"/>
      <c r="AT546" s="210"/>
      <c r="AU546" s="210"/>
      <c r="AV546" s="210"/>
      <c r="AW546" s="210"/>
      <c r="AX546" s="210"/>
      <c r="AY546" s="210"/>
      <c r="AZ546" s="210"/>
      <c r="BA546" s="210"/>
      <c r="BB546" s="210"/>
      <c r="BC546" s="210"/>
      <c r="BD546" s="210"/>
      <c r="BE546" s="210"/>
      <c r="BF546" s="210"/>
      <c r="BG546" s="210"/>
      <c r="BH546" s="210"/>
    </row>
    <row r="547" spans="1:60" outlineLevel="3" x14ac:dyDescent="0.2">
      <c r="A547" s="217"/>
      <c r="B547" s="218"/>
      <c r="C547" s="249" t="s">
        <v>1426</v>
      </c>
      <c r="D547" s="226"/>
      <c r="E547" s="227">
        <v>126.05</v>
      </c>
      <c r="F547" s="221"/>
      <c r="G547" s="221"/>
      <c r="H547" s="221"/>
      <c r="I547" s="221"/>
      <c r="J547" s="221"/>
      <c r="K547" s="221"/>
      <c r="L547" s="221"/>
      <c r="M547" s="221"/>
      <c r="N547" s="220"/>
      <c r="O547" s="220"/>
      <c r="P547" s="220"/>
      <c r="Q547" s="220"/>
      <c r="R547" s="221"/>
      <c r="S547" s="221"/>
      <c r="T547" s="221"/>
      <c r="U547" s="221"/>
      <c r="V547" s="221"/>
      <c r="W547" s="221"/>
      <c r="X547" s="221"/>
      <c r="Y547" s="221"/>
      <c r="Z547" s="210"/>
      <c r="AA547" s="210"/>
      <c r="AB547" s="210"/>
      <c r="AC547" s="210"/>
      <c r="AD547" s="210"/>
      <c r="AE547" s="210"/>
      <c r="AF547" s="210"/>
      <c r="AG547" s="210" t="s">
        <v>222</v>
      </c>
      <c r="AH547" s="210">
        <v>0</v>
      </c>
      <c r="AI547" s="210"/>
      <c r="AJ547" s="210"/>
      <c r="AK547" s="210"/>
      <c r="AL547" s="210"/>
      <c r="AM547" s="210"/>
      <c r="AN547" s="210"/>
      <c r="AO547" s="210"/>
      <c r="AP547" s="210"/>
      <c r="AQ547" s="210"/>
      <c r="AR547" s="210"/>
      <c r="AS547" s="210"/>
      <c r="AT547" s="210"/>
      <c r="AU547" s="210"/>
      <c r="AV547" s="210"/>
      <c r="AW547" s="210"/>
      <c r="AX547" s="210"/>
      <c r="AY547" s="210"/>
      <c r="AZ547" s="210"/>
      <c r="BA547" s="210"/>
      <c r="BB547" s="210"/>
      <c r="BC547" s="210"/>
      <c r="BD547" s="210"/>
      <c r="BE547" s="210"/>
      <c r="BF547" s="210"/>
      <c r="BG547" s="210"/>
      <c r="BH547" s="210"/>
    </row>
    <row r="548" spans="1:60" outlineLevel="3" x14ac:dyDescent="0.2">
      <c r="A548" s="217"/>
      <c r="B548" s="218"/>
      <c r="C548" s="249" t="s">
        <v>1427</v>
      </c>
      <c r="D548" s="226"/>
      <c r="E548" s="227">
        <v>5.65</v>
      </c>
      <c r="F548" s="221"/>
      <c r="G548" s="221"/>
      <c r="H548" s="221"/>
      <c r="I548" s="221"/>
      <c r="J548" s="221"/>
      <c r="K548" s="221"/>
      <c r="L548" s="221"/>
      <c r="M548" s="221"/>
      <c r="N548" s="220"/>
      <c r="O548" s="220"/>
      <c r="P548" s="220"/>
      <c r="Q548" s="220"/>
      <c r="R548" s="221"/>
      <c r="S548" s="221"/>
      <c r="T548" s="221"/>
      <c r="U548" s="221"/>
      <c r="V548" s="221"/>
      <c r="W548" s="221"/>
      <c r="X548" s="221"/>
      <c r="Y548" s="221"/>
      <c r="Z548" s="210"/>
      <c r="AA548" s="210"/>
      <c r="AB548" s="210"/>
      <c r="AC548" s="210"/>
      <c r="AD548" s="210"/>
      <c r="AE548" s="210"/>
      <c r="AF548" s="210"/>
      <c r="AG548" s="210" t="s">
        <v>222</v>
      </c>
      <c r="AH548" s="210">
        <v>0</v>
      </c>
      <c r="AI548" s="210"/>
      <c r="AJ548" s="210"/>
      <c r="AK548" s="210"/>
      <c r="AL548" s="210"/>
      <c r="AM548" s="210"/>
      <c r="AN548" s="210"/>
      <c r="AO548" s="210"/>
      <c r="AP548" s="210"/>
      <c r="AQ548" s="210"/>
      <c r="AR548" s="210"/>
      <c r="AS548" s="210"/>
      <c r="AT548" s="210"/>
      <c r="AU548" s="210"/>
      <c r="AV548" s="210"/>
      <c r="AW548" s="210"/>
      <c r="AX548" s="210"/>
      <c r="AY548" s="210"/>
      <c r="AZ548" s="210"/>
      <c r="BA548" s="210"/>
      <c r="BB548" s="210"/>
      <c r="BC548" s="210"/>
      <c r="BD548" s="210"/>
      <c r="BE548" s="210"/>
      <c r="BF548" s="210"/>
      <c r="BG548" s="210"/>
      <c r="BH548" s="210"/>
    </row>
    <row r="549" spans="1:60" outlineLevel="1" x14ac:dyDescent="0.2">
      <c r="A549" s="236">
        <v>178</v>
      </c>
      <c r="B549" s="237" t="s">
        <v>949</v>
      </c>
      <c r="C549" s="247" t="s">
        <v>950</v>
      </c>
      <c r="D549" s="238" t="s">
        <v>297</v>
      </c>
      <c r="E549" s="239">
        <v>374.3</v>
      </c>
      <c r="F549" s="240"/>
      <c r="G549" s="241">
        <f>ROUND(E549*F549,2)</f>
        <v>0</v>
      </c>
      <c r="H549" s="240"/>
      <c r="I549" s="241">
        <f>ROUND(E549*H549,2)</f>
        <v>0</v>
      </c>
      <c r="J549" s="240"/>
      <c r="K549" s="241">
        <f>ROUND(E549*J549,2)</f>
        <v>0</v>
      </c>
      <c r="L549" s="241">
        <v>21</v>
      </c>
      <c r="M549" s="241">
        <f>G549*(1+L549/100)</f>
        <v>0</v>
      </c>
      <c r="N549" s="239">
        <v>3.2000000000000003E-4</v>
      </c>
      <c r="O549" s="239">
        <f>ROUND(E549*N549,2)</f>
        <v>0.12</v>
      </c>
      <c r="P549" s="239">
        <v>0</v>
      </c>
      <c r="Q549" s="239">
        <f>ROUND(E549*P549,2)</f>
        <v>0</v>
      </c>
      <c r="R549" s="241"/>
      <c r="S549" s="241" t="s">
        <v>238</v>
      </c>
      <c r="T549" s="242" t="s">
        <v>216</v>
      </c>
      <c r="U549" s="221">
        <v>0</v>
      </c>
      <c r="V549" s="221">
        <f>ROUND(E549*U549,2)</f>
        <v>0</v>
      </c>
      <c r="W549" s="221"/>
      <c r="X549" s="221" t="s">
        <v>217</v>
      </c>
      <c r="Y549" s="221" t="s">
        <v>218</v>
      </c>
      <c r="Z549" s="210"/>
      <c r="AA549" s="210"/>
      <c r="AB549" s="210"/>
      <c r="AC549" s="210"/>
      <c r="AD549" s="210"/>
      <c r="AE549" s="210"/>
      <c r="AF549" s="210"/>
      <c r="AG549" s="210" t="s">
        <v>385</v>
      </c>
      <c r="AH549" s="210"/>
      <c r="AI549" s="210"/>
      <c r="AJ549" s="210"/>
      <c r="AK549" s="210"/>
      <c r="AL549" s="210"/>
      <c r="AM549" s="210"/>
      <c r="AN549" s="210"/>
      <c r="AO549" s="210"/>
      <c r="AP549" s="210"/>
      <c r="AQ549" s="210"/>
      <c r="AR549" s="210"/>
      <c r="AS549" s="210"/>
      <c r="AT549" s="210"/>
      <c r="AU549" s="210"/>
      <c r="AV549" s="210"/>
      <c r="AW549" s="210"/>
      <c r="AX549" s="210"/>
      <c r="AY549" s="210"/>
      <c r="AZ549" s="210"/>
      <c r="BA549" s="210"/>
      <c r="BB549" s="210"/>
      <c r="BC549" s="210"/>
      <c r="BD549" s="210"/>
      <c r="BE549" s="210"/>
      <c r="BF549" s="210"/>
      <c r="BG549" s="210"/>
      <c r="BH549" s="210"/>
    </row>
    <row r="550" spans="1:60" outlineLevel="2" x14ac:dyDescent="0.2">
      <c r="A550" s="217"/>
      <c r="B550" s="218"/>
      <c r="C550" s="248" t="s">
        <v>951</v>
      </c>
      <c r="D550" s="243"/>
      <c r="E550" s="243"/>
      <c r="F550" s="243"/>
      <c r="G550" s="243"/>
      <c r="H550" s="221"/>
      <c r="I550" s="221"/>
      <c r="J550" s="221"/>
      <c r="K550" s="221"/>
      <c r="L550" s="221"/>
      <c r="M550" s="221"/>
      <c r="N550" s="220"/>
      <c r="O550" s="220"/>
      <c r="P550" s="220"/>
      <c r="Q550" s="220"/>
      <c r="R550" s="221"/>
      <c r="S550" s="221"/>
      <c r="T550" s="221"/>
      <c r="U550" s="221"/>
      <c r="V550" s="221"/>
      <c r="W550" s="221"/>
      <c r="X550" s="221"/>
      <c r="Y550" s="221"/>
      <c r="Z550" s="210"/>
      <c r="AA550" s="210"/>
      <c r="AB550" s="210"/>
      <c r="AC550" s="210"/>
      <c r="AD550" s="210"/>
      <c r="AE550" s="210"/>
      <c r="AF550" s="210"/>
      <c r="AG550" s="210" t="s">
        <v>221</v>
      </c>
      <c r="AH550" s="210"/>
      <c r="AI550" s="210"/>
      <c r="AJ550" s="210"/>
      <c r="AK550" s="210"/>
      <c r="AL550" s="210"/>
      <c r="AM550" s="210"/>
      <c r="AN550" s="210"/>
      <c r="AO550" s="210"/>
      <c r="AP550" s="210"/>
      <c r="AQ550" s="210"/>
      <c r="AR550" s="210"/>
      <c r="AS550" s="210"/>
      <c r="AT550" s="210"/>
      <c r="AU550" s="210"/>
      <c r="AV550" s="210"/>
      <c r="AW550" s="210"/>
      <c r="AX550" s="210"/>
      <c r="AY550" s="210"/>
      <c r="AZ550" s="210"/>
      <c r="BA550" s="210"/>
      <c r="BB550" s="210"/>
      <c r="BC550" s="210"/>
      <c r="BD550" s="210"/>
      <c r="BE550" s="210"/>
      <c r="BF550" s="210"/>
      <c r="BG550" s="210"/>
      <c r="BH550" s="210"/>
    </row>
    <row r="551" spans="1:60" outlineLevel="2" x14ac:dyDescent="0.2">
      <c r="A551" s="217"/>
      <c r="B551" s="218"/>
      <c r="C551" s="249" t="s">
        <v>1425</v>
      </c>
      <c r="D551" s="226"/>
      <c r="E551" s="227">
        <v>193.25</v>
      </c>
      <c r="F551" s="221"/>
      <c r="G551" s="221"/>
      <c r="H551" s="221"/>
      <c r="I551" s="221"/>
      <c r="J551" s="221"/>
      <c r="K551" s="221"/>
      <c r="L551" s="221"/>
      <c r="M551" s="221"/>
      <c r="N551" s="220"/>
      <c r="O551" s="220"/>
      <c r="P551" s="220"/>
      <c r="Q551" s="220"/>
      <c r="R551" s="221"/>
      <c r="S551" s="221"/>
      <c r="T551" s="221"/>
      <c r="U551" s="221"/>
      <c r="V551" s="221"/>
      <c r="W551" s="221"/>
      <c r="X551" s="221"/>
      <c r="Y551" s="221"/>
      <c r="Z551" s="210"/>
      <c r="AA551" s="210"/>
      <c r="AB551" s="210"/>
      <c r="AC551" s="210"/>
      <c r="AD551" s="210"/>
      <c r="AE551" s="210"/>
      <c r="AF551" s="210"/>
      <c r="AG551" s="210" t="s">
        <v>222</v>
      </c>
      <c r="AH551" s="210">
        <v>0</v>
      </c>
      <c r="AI551" s="210"/>
      <c r="AJ551" s="210"/>
      <c r="AK551" s="210"/>
      <c r="AL551" s="210"/>
      <c r="AM551" s="210"/>
      <c r="AN551" s="210"/>
      <c r="AO551" s="210"/>
      <c r="AP551" s="210"/>
      <c r="AQ551" s="210"/>
      <c r="AR551" s="210"/>
      <c r="AS551" s="210"/>
      <c r="AT551" s="210"/>
      <c r="AU551" s="210"/>
      <c r="AV551" s="210"/>
      <c r="AW551" s="210"/>
      <c r="AX551" s="210"/>
      <c r="AY551" s="210"/>
      <c r="AZ551" s="210"/>
      <c r="BA551" s="210"/>
      <c r="BB551" s="210"/>
      <c r="BC551" s="210"/>
      <c r="BD551" s="210"/>
      <c r="BE551" s="210"/>
      <c r="BF551" s="210"/>
      <c r="BG551" s="210"/>
      <c r="BH551" s="210"/>
    </row>
    <row r="552" spans="1:60" outlineLevel="3" x14ac:dyDescent="0.2">
      <c r="A552" s="217"/>
      <c r="B552" s="218"/>
      <c r="C552" s="249" t="s">
        <v>1428</v>
      </c>
      <c r="D552" s="226"/>
      <c r="E552" s="227">
        <v>49.35</v>
      </c>
      <c r="F552" s="221"/>
      <c r="G552" s="221"/>
      <c r="H552" s="221"/>
      <c r="I552" s="221"/>
      <c r="J552" s="221"/>
      <c r="K552" s="221"/>
      <c r="L552" s="221"/>
      <c r="M552" s="221"/>
      <c r="N552" s="220"/>
      <c r="O552" s="220"/>
      <c r="P552" s="220"/>
      <c r="Q552" s="220"/>
      <c r="R552" s="221"/>
      <c r="S552" s="221"/>
      <c r="T552" s="221"/>
      <c r="U552" s="221"/>
      <c r="V552" s="221"/>
      <c r="W552" s="221"/>
      <c r="X552" s="221"/>
      <c r="Y552" s="221"/>
      <c r="Z552" s="210"/>
      <c r="AA552" s="210"/>
      <c r="AB552" s="210"/>
      <c r="AC552" s="210"/>
      <c r="AD552" s="210"/>
      <c r="AE552" s="210"/>
      <c r="AF552" s="210"/>
      <c r="AG552" s="210" t="s">
        <v>222</v>
      </c>
      <c r="AH552" s="210">
        <v>0</v>
      </c>
      <c r="AI552" s="210"/>
      <c r="AJ552" s="210"/>
      <c r="AK552" s="210"/>
      <c r="AL552" s="210"/>
      <c r="AM552" s="210"/>
      <c r="AN552" s="210"/>
      <c r="AO552" s="210"/>
      <c r="AP552" s="210"/>
      <c r="AQ552" s="210"/>
      <c r="AR552" s="210"/>
      <c r="AS552" s="210"/>
      <c r="AT552" s="210"/>
      <c r="AU552" s="210"/>
      <c r="AV552" s="210"/>
      <c r="AW552" s="210"/>
      <c r="AX552" s="210"/>
      <c r="AY552" s="210"/>
      <c r="AZ552" s="210"/>
      <c r="BA552" s="210"/>
      <c r="BB552" s="210"/>
      <c r="BC552" s="210"/>
      <c r="BD552" s="210"/>
      <c r="BE552" s="210"/>
      <c r="BF552" s="210"/>
      <c r="BG552" s="210"/>
      <c r="BH552" s="210"/>
    </row>
    <row r="553" spans="1:60" outlineLevel="3" x14ac:dyDescent="0.2">
      <c r="A553" s="217"/>
      <c r="B553" s="218"/>
      <c r="C553" s="249" t="s">
        <v>1426</v>
      </c>
      <c r="D553" s="226"/>
      <c r="E553" s="227">
        <v>126.05</v>
      </c>
      <c r="F553" s="221"/>
      <c r="G553" s="221"/>
      <c r="H553" s="221"/>
      <c r="I553" s="221"/>
      <c r="J553" s="221"/>
      <c r="K553" s="221"/>
      <c r="L553" s="221"/>
      <c r="M553" s="221"/>
      <c r="N553" s="220"/>
      <c r="O553" s="220"/>
      <c r="P553" s="220"/>
      <c r="Q553" s="220"/>
      <c r="R553" s="221"/>
      <c r="S553" s="221"/>
      <c r="T553" s="221"/>
      <c r="U553" s="221"/>
      <c r="V553" s="221"/>
      <c r="W553" s="221"/>
      <c r="X553" s="221"/>
      <c r="Y553" s="221"/>
      <c r="Z553" s="210"/>
      <c r="AA553" s="210"/>
      <c r="AB553" s="210"/>
      <c r="AC553" s="210"/>
      <c r="AD553" s="210"/>
      <c r="AE553" s="210"/>
      <c r="AF553" s="210"/>
      <c r="AG553" s="210" t="s">
        <v>222</v>
      </c>
      <c r="AH553" s="210">
        <v>0</v>
      </c>
      <c r="AI553" s="210"/>
      <c r="AJ553" s="210"/>
      <c r="AK553" s="210"/>
      <c r="AL553" s="210"/>
      <c r="AM553" s="210"/>
      <c r="AN553" s="210"/>
      <c r="AO553" s="210"/>
      <c r="AP553" s="210"/>
      <c r="AQ553" s="210"/>
      <c r="AR553" s="210"/>
      <c r="AS553" s="210"/>
      <c r="AT553" s="210"/>
      <c r="AU553" s="210"/>
      <c r="AV553" s="210"/>
      <c r="AW553" s="210"/>
      <c r="AX553" s="210"/>
      <c r="AY553" s="210"/>
      <c r="AZ553" s="210"/>
      <c r="BA553" s="210"/>
      <c r="BB553" s="210"/>
      <c r="BC553" s="210"/>
      <c r="BD553" s="210"/>
      <c r="BE553" s="210"/>
      <c r="BF553" s="210"/>
      <c r="BG553" s="210"/>
      <c r="BH553" s="210"/>
    </row>
    <row r="554" spans="1:60" outlineLevel="3" x14ac:dyDescent="0.2">
      <c r="A554" s="217"/>
      <c r="B554" s="218"/>
      <c r="C554" s="249" t="s">
        <v>1427</v>
      </c>
      <c r="D554" s="226"/>
      <c r="E554" s="227">
        <v>5.65</v>
      </c>
      <c r="F554" s="221"/>
      <c r="G554" s="221"/>
      <c r="H554" s="221"/>
      <c r="I554" s="221"/>
      <c r="J554" s="221"/>
      <c r="K554" s="221"/>
      <c r="L554" s="221"/>
      <c r="M554" s="221"/>
      <c r="N554" s="220"/>
      <c r="O554" s="220"/>
      <c r="P554" s="220"/>
      <c r="Q554" s="220"/>
      <c r="R554" s="221"/>
      <c r="S554" s="221"/>
      <c r="T554" s="221"/>
      <c r="U554" s="221"/>
      <c r="V554" s="221"/>
      <c r="W554" s="221"/>
      <c r="X554" s="221"/>
      <c r="Y554" s="221"/>
      <c r="Z554" s="210"/>
      <c r="AA554" s="210"/>
      <c r="AB554" s="210"/>
      <c r="AC554" s="210"/>
      <c r="AD554" s="210"/>
      <c r="AE554" s="210"/>
      <c r="AF554" s="210"/>
      <c r="AG554" s="210" t="s">
        <v>222</v>
      </c>
      <c r="AH554" s="210">
        <v>0</v>
      </c>
      <c r="AI554" s="210"/>
      <c r="AJ554" s="210"/>
      <c r="AK554" s="210"/>
      <c r="AL554" s="210"/>
      <c r="AM554" s="210"/>
      <c r="AN554" s="210"/>
      <c r="AO554" s="210"/>
      <c r="AP554" s="210"/>
      <c r="AQ554" s="210"/>
      <c r="AR554" s="210"/>
      <c r="AS554" s="210"/>
      <c r="AT554" s="210"/>
      <c r="AU554" s="210"/>
      <c r="AV554" s="210"/>
      <c r="AW554" s="210"/>
      <c r="AX554" s="210"/>
      <c r="AY554" s="210"/>
      <c r="AZ554" s="210"/>
      <c r="BA554" s="210"/>
      <c r="BB554" s="210"/>
      <c r="BC554" s="210"/>
      <c r="BD554" s="210"/>
      <c r="BE554" s="210"/>
      <c r="BF554" s="210"/>
      <c r="BG554" s="210"/>
      <c r="BH554" s="210"/>
    </row>
    <row r="555" spans="1:60" x14ac:dyDescent="0.2">
      <c r="A555" s="229" t="s">
        <v>210</v>
      </c>
      <c r="B555" s="230" t="s">
        <v>178</v>
      </c>
      <c r="C555" s="246" t="s">
        <v>179</v>
      </c>
      <c r="D555" s="231"/>
      <c r="E555" s="232"/>
      <c r="F555" s="233"/>
      <c r="G555" s="233">
        <f>SUMIF(AG556:AG563,"&lt;&gt;NOR",G556:G563)</f>
        <v>0</v>
      </c>
      <c r="H555" s="233"/>
      <c r="I555" s="233">
        <f>SUM(I556:I563)</f>
        <v>0</v>
      </c>
      <c r="J555" s="233"/>
      <c r="K555" s="233">
        <f>SUM(K556:K563)</f>
        <v>0</v>
      </c>
      <c r="L555" s="233"/>
      <c r="M555" s="233">
        <f>SUM(M556:M563)</f>
        <v>0</v>
      </c>
      <c r="N555" s="232"/>
      <c r="O555" s="232">
        <f>SUM(O556:O563)</f>
        <v>0</v>
      </c>
      <c r="P555" s="232"/>
      <c r="Q555" s="232">
        <f>SUM(Q556:Q563)</f>
        <v>0</v>
      </c>
      <c r="R555" s="233"/>
      <c r="S555" s="233"/>
      <c r="T555" s="234"/>
      <c r="U555" s="228"/>
      <c r="V555" s="228">
        <f>SUM(V556:V563)</f>
        <v>0</v>
      </c>
      <c r="W555" s="228"/>
      <c r="X555" s="228"/>
      <c r="Y555" s="228"/>
      <c r="AG555" t="s">
        <v>211</v>
      </c>
    </row>
    <row r="556" spans="1:60" outlineLevel="1" x14ac:dyDescent="0.2">
      <c r="A556" s="236">
        <v>179</v>
      </c>
      <c r="B556" s="237" t="s">
        <v>457</v>
      </c>
      <c r="C556" s="247" t="s">
        <v>458</v>
      </c>
      <c r="D556" s="238" t="s">
        <v>380</v>
      </c>
      <c r="E556" s="239">
        <v>41.104959999999998</v>
      </c>
      <c r="F556" s="240"/>
      <c r="G556" s="241">
        <f>ROUND(E556*F556,2)</f>
        <v>0</v>
      </c>
      <c r="H556" s="240"/>
      <c r="I556" s="241">
        <f>ROUND(E556*H556,2)</f>
        <v>0</v>
      </c>
      <c r="J556" s="240"/>
      <c r="K556" s="241">
        <f>ROUND(E556*J556,2)</f>
        <v>0</v>
      </c>
      <c r="L556" s="241">
        <v>21</v>
      </c>
      <c r="M556" s="241">
        <f>G556*(1+L556/100)</f>
        <v>0</v>
      </c>
      <c r="N556" s="239">
        <v>0</v>
      </c>
      <c r="O556" s="239">
        <f>ROUND(E556*N556,2)</f>
        <v>0</v>
      </c>
      <c r="P556" s="239">
        <v>0</v>
      </c>
      <c r="Q556" s="239">
        <f>ROUND(E556*P556,2)</f>
        <v>0</v>
      </c>
      <c r="R556" s="241"/>
      <c r="S556" s="241" t="s">
        <v>238</v>
      </c>
      <c r="T556" s="242" t="s">
        <v>216</v>
      </c>
      <c r="U556" s="221">
        <v>0</v>
      </c>
      <c r="V556" s="221">
        <f>ROUND(E556*U556,2)</f>
        <v>0</v>
      </c>
      <c r="W556" s="221"/>
      <c r="X556" s="221" t="s">
        <v>459</v>
      </c>
      <c r="Y556" s="221" t="s">
        <v>218</v>
      </c>
      <c r="Z556" s="210"/>
      <c r="AA556" s="210"/>
      <c r="AB556" s="210"/>
      <c r="AC556" s="210"/>
      <c r="AD556" s="210"/>
      <c r="AE556" s="210"/>
      <c r="AF556" s="210"/>
      <c r="AG556" s="210" t="s">
        <v>460</v>
      </c>
      <c r="AH556" s="210"/>
      <c r="AI556" s="210"/>
      <c r="AJ556" s="210"/>
      <c r="AK556" s="210"/>
      <c r="AL556" s="210"/>
      <c r="AM556" s="210"/>
      <c r="AN556" s="210"/>
      <c r="AO556" s="210"/>
      <c r="AP556" s="210"/>
      <c r="AQ556" s="210"/>
      <c r="AR556" s="210"/>
      <c r="AS556" s="210"/>
      <c r="AT556" s="210"/>
      <c r="AU556" s="210"/>
      <c r="AV556" s="210"/>
      <c r="AW556" s="210"/>
      <c r="AX556" s="210"/>
      <c r="AY556" s="210"/>
      <c r="AZ556" s="210"/>
      <c r="BA556" s="210"/>
      <c r="BB556" s="210"/>
      <c r="BC556" s="210"/>
      <c r="BD556" s="210"/>
      <c r="BE556" s="210"/>
      <c r="BF556" s="210"/>
      <c r="BG556" s="210"/>
      <c r="BH556" s="210"/>
    </row>
    <row r="557" spans="1:60" outlineLevel="2" x14ac:dyDescent="0.2">
      <c r="A557" s="217"/>
      <c r="B557" s="218"/>
      <c r="C557" s="248" t="s">
        <v>461</v>
      </c>
      <c r="D557" s="243"/>
      <c r="E557" s="243"/>
      <c r="F557" s="243"/>
      <c r="G557" s="243"/>
      <c r="H557" s="221"/>
      <c r="I557" s="221"/>
      <c r="J557" s="221"/>
      <c r="K557" s="221"/>
      <c r="L557" s="221"/>
      <c r="M557" s="221"/>
      <c r="N557" s="220"/>
      <c r="O557" s="220"/>
      <c r="P557" s="220"/>
      <c r="Q557" s="220"/>
      <c r="R557" s="221"/>
      <c r="S557" s="221"/>
      <c r="T557" s="221"/>
      <c r="U557" s="221"/>
      <c r="V557" s="221"/>
      <c r="W557" s="221"/>
      <c r="X557" s="221"/>
      <c r="Y557" s="221"/>
      <c r="Z557" s="210"/>
      <c r="AA557" s="210"/>
      <c r="AB557" s="210"/>
      <c r="AC557" s="210"/>
      <c r="AD557" s="210"/>
      <c r="AE557" s="210"/>
      <c r="AF557" s="210"/>
      <c r="AG557" s="210" t="s">
        <v>221</v>
      </c>
      <c r="AH557" s="210"/>
      <c r="AI557" s="210"/>
      <c r="AJ557" s="210"/>
      <c r="AK557" s="210"/>
      <c r="AL557" s="210"/>
      <c r="AM557" s="210"/>
      <c r="AN557" s="210"/>
      <c r="AO557" s="210"/>
      <c r="AP557" s="210"/>
      <c r="AQ557" s="210"/>
      <c r="AR557" s="210"/>
      <c r="AS557" s="210"/>
      <c r="AT557" s="210"/>
      <c r="AU557" s="210"/>
      <c r="AV557" s="210"/>
      <c r="AW557" s="210"/>
      <c r="AX557" s="210"/>
      <c r="AY557" s="210"/>
      <c r="AZ557" s="210"/>
      <c r="BA557" s="210"/>
      <c r="BB557" s="210"/>
      <c r="BC557" s="210"/>
      <c r="BD557" s="210"/>
      <c r="BE557" s="210"/>
      <c r="BF557" s="210"/>
      <c r="BG557" s="210"/>
      <c r="BH557" s="210"/>
    </row>
    <row r="558" spans="1:60" outlineLevel="1" x14ac:dyDescent="0.2">
      <c r="A558" s="254">
        <v>180</v>
      </c>
      <c r="B558" s="255" t="s">
        <v>462</v>
      </c>
      <c r="C558" s="262" t="s">
        <v>1429</v>
      </c>
      <c r="D558" s="256" t="s">
        <v>380</v>
      </c>
      <c r="E558" s="257">
        <v>41.104959999999998</v>
      </c>
      <c r="F558" s="258"/>
      <c r="G558" s="259">
        <f>ROUND(E558*F558,2)</f>
        <v>0</v>
      </c>
      <c r="H558" s="258"/>
      <c r="I558" s="259">
        <f>ROUND(E558*H558,2)</f>
        <v>0</v>
      </c>
      <c r="J558" s="258"/>
      <c r="K558" s="259">
        <f>ROUND(E558*J558,2)</f>
        <v>0</v>
      </c>
      <c r="L558" s="259">
        <v>21</v>
      </c>
      <c r="M558" s="259">
        <f>G558*(1+L558/100)</f>
        <v>0</v>
      </c>
      <c r="N558" s="257">
        <v>0</v>
      </c>
      <c r="O558" s="257">
        <f>ROUND(E558*N558,2)</f>
        <v>0</v>
      </c>
      <c r="P558" s="257">
        <v>0</v>
      </c>
      <c r="Q558" s="257">
        <f>ROUND(E558*P558,2)</f>
        <v>0</v>
      </c>
      <c r="R558" s="259"/>
      <c r="S558" s="259" t="s">
        <v>238</v>
      </c>
      <c r="T558" s="260" t="s">
        <v>216</v>
      </c>
      <c r="U558" s="221">
        <v>0</v>
      </c>
      <c r="V558" s="221">
        <f>ROUND(E558*U558,2)</f>
        <v>0</v>
      </c>
      <c r="W558" s="221"/>
      <c r="X558" s="221" t="s">
        <v>459</v>
      </c>
      <c r="Y558" s="221" t="s">
        <v>218</v>
      </c>
      <c r="Z558" s="210"/>
      <c r="AA558" s="210"/>
      <c r="AB558" s="210"/>
      <c r="AC558" s="210"/>
      <c r="AD558" s="210"/>
      <c r="AE558" s="210"/>
      <c r="AF558" s="210"/>
      <c r="AG558" s="210" t="s">
        <v>460</v>
      </c>
      <c r="AH558" s="210"/>
      <c r="AI558" s="210"/>
      <c r="AJ558" s="210"/>
      <c r="AK558" s="210"/>
      <c r="AL558" s="210"/>
      <c r="AM558" s="210"/>
      <c r="AN558" s="210"/>
      <c r="AO558" s="210"/>
      <c r="AP558" s="210"/>
      <c r="AQ558" s="210"/>
      <c r="AR558" s="210"/>
      <c r="AS558" s="210"/>
      <c r="AT558" s="210"/>
      <c r="AU558" s="210"/>
      <c r="AV558" s="210"/>
      <c r="AW558" s="210"/>
      <c r="AX558" s="210"/>
      <c r="AY558" s="210"/>
      <c r="AZ558" s="210"/>
      <c r="BA558" s="210"/>
      <c r="BB558" s="210"/>
      <c r="BC558" s="210"/>
      <c r="BD558" s="210"/>
      <c r="BE558" s="210"/>
      <c r="BF558" s="210"/>
      <c r="BG558" s="210"/>
      <c r="BH558" s="210"/>
    </row>
    <row r="559" spans="1:60" outlineLevel="1" x14ac:dyDescent="0.2">
      <c r="A559" s="254">
        <v>181</v>
      </c>
      <c r="B559" s="255" t="s">
        <v>467</v>
      </c>
      <c r="C559" s="262" t="s">
        <v>468</v>
      </c>
      <c r="D559" s="256" t="s">
        <v>380</v>
      </c>
      <c r="E559" s="257">
        <v>41.104959999999998</v>
      </c>
      <c r="F559" s="258"/>
      <c r="G559" s="259">
        <f>ROUND(E559*F559,2)</f>
        <v>0</v>
      </c>
      <c r="H559" s="258"/>
      <c r="I559" s="259">
        <f>ROUND(E559*H559,2)</f>
        <v>0</v>
      </c>
      <c r="J559" s="258"/>
      <c r="K559" s="259">
        <f>ROUND(E559*J559,2)</f>
        <v>0</v>
      </c>
      <c r="L559" s="259">
        <v>21</v>
      </c>
      <c r="M559" s="259">
        <f>G559*(1+L559/100)</f>
        <v>0</v>
      </c>
      <c r="N559" s="257">
        <v>0</v>
      </c>
      <c r="O559" s="257">
        <f>ROUND(E559*N559,2)</f>
        <v>0</v>
      </c>
      <c r="P559" s="257">
        <v>0</v>
      </c>
      <c r="Q559" s="257">
        <f>ROUND(E559*P559,2)</f>
        <v>0</v>
      </c>
      <c r="R559" s="259"/>
      <c r="S559" s="259" t="s">
        <v>238</v>
      </c>
      <c r="T559" s="260" t="s">
        <v>216</v>
      </c>
      <c r="U559" s="221">
        <v>0</v>
      </c>
      <c r="V559" s="221">
        <f>ROUND(E559*U559,2)</f>
        <v>0</v>
      </c>
      <c r="W559" s="221"/>
      <c r="X559" s="221" t="s">
        <v>459</v>
      </c>
      <c r="Y559" s="221" t="s">
        <v>218</v>
      </c>
      <c r="Z559" s="210"/>
      <c r="AA559" s="210"/>
      <c r="AB559" s="210"/>
      <c r="AC559" s="210"/>
      <c r="AD559" s="210"/>
      <c r="AE559" s="210"/>
      <c r="AF559" s="210"/>
      <c r="AG559" s="210" t="s">
        <v>460</v>
      </c>
      <c r="AH559" s="210"/>
      <c r="AI559" s="210"/>
      <c r="AJ559" s="210"/>
      <c r="AK559" s="210"/>
      <c r="AL559" s="210"/>
      <c r="AM559" s="210"/>
      <c r="AN559" s="210"/>
      <c r="AO559" s="210"/>
      <c r="AP559" s="210"/>
      <c r="AQ559" s="210"/>
      <c r="AR559" s="210"/>
      <c r="AS559" s="210"/>
      <c r="AT559" s="210"/>
      <c r="AU559" s="210"/>
      <c r="AV559" s="210"/>
      <c r="AW559" s="210"/>
      <c r="AX559" s="210"/>
      <c r="AY559" s="210"/>
      <c r="AZ559" s="210"/>
      <c r="BA559" s="210"/>
      <c r="BB559" s="210"/>
      <c r="BC559" s="210"/>
      <c r="BD559" s="210"/>
      <c r="BE559" s="210"/>
      <c r="BF559" s="210"/>
      <c r="BG559" s="210"/>
      <c r="BH559" s="210"/>
    </row>
    <row r="560" spans="1:60" outlineLevel="1" x14ac:dyDescent="0.2">
      <c r="A560" s="254">
        <v>182</v>
      </c>
      <c r="B560" s="255" t="s">
        <v>469</v>
      </c>
      <c r="C560" s="262" t="s">
        <v>470</v>
      </c>
      <c r="D560" s="256" t="s">
        <v>380</v>
      </c>
      <c r="E560" s="257">
        <v>780.99426000000005</v>
      </c>
      <c r="F560" s="258"/>
      <c r="G560" s="259">
        <f>ROUND(E560*F560,2)</f>
        <v>0</v>
      </c>
      <c r="H560" s="258"/>
      <c r="I560" s="259">
        <f>ROUND(E560*H560,2)</f>
        <v>0</v>
      </c>
      <c r="J560" s="258"/>
      <c r="K560" s="259">
        <f>ROUND(E560*J560,2)</f>
        <v>0</v>
      </c>
      <c r="L560" s="259">
        <v>21</v>
      </c>
      <c r="M560" s="259">
        <f>G560*(1+L560/100)</f>
        <v>0</v>
      </c>
      <c r="N560" s="257">
        <v>0</v>
      </c>
      <c r="O560" s="257">
        <f>ROUND(E560*N560,2)</f>
        <v>0</v>
      </c>
      <c r="P560" s="257">
        <v>0</v>
      </c>
      <c r="Q560" s="257">
        <f>ROUND(E560*P560,2)</f>
        <v>0</v>
      </c>
      <c r="R560" s="259"/>
      <c r="S560" s="259" t="s">
        <v>238</v>
      </c>
      <c r="T560" s="260" t="s">
        <v>216</v>
      </c>
      <c r="U560" s="221">
        <v>0</v>
      </c>
      <c r="V560" s="221">
        <f>ROUND(E560*U560,2)</f>
        <v>0</v>
      </c>
      <c r="W560" s="221"/>
      <c r="X560" s="221" t="s">
        <v>459</v>
      </c>
      <c r="Y560" s="221" t="s">
        <v>218</v>
      </c>
      <c r="Z560" s="210"/>
      <c r="AA560" s="210"/>
      <c r="AB560" s="210"/>
      <c r="AC560" s="210"/>
      <c r="AD560" s="210"/>
      <c r="AE560" s="210"/>
      <c r="AF560" s="210"/>
      <c r="AG560" s="210" t="s">
        <v>460</v>
      </c>
      <c r="AH560" s="210"/>
      <c r="AI560" s="210"/>
      <c r="AJ560" s="210"/>
      <c r="AK560" s="210"/>
      <c r="AL560" s="210"/>
      <c r="AM560" s="210"/>
      <c r="AN560" s="210"/>
      <c r="AO560" s="210"/>
      <c r="AP560" s="210"/>
      <c r="AQ560" s="210"/>
      <c r="AR560" s="210"/>
      <c r="AS560" s="210"/>
      <c r="AT560" s="210"/>
      <c r="AU560" s="210"/>
      <c r="AV560" s="210"/>
      <c r="AW560" s="210"/>
      <c r="AX560" s="210"/>
      <c r="AY560" s="210"/>
      <c r="AZ560" s="210"/>
      <c r="BA560" s="210"/>
      <c r="BB560" s="210"/>
      <c r="BC560" s="210"/>
      <c r="BD560" s="210"/>
      <c r="BE560" s="210"/>
      <c r="BF560" s="210"/>
      <c r="BG560" s="210"/>
      <c r="BH560" s="210"/>
    </row>
    <row r="561" spans="1:60" outlineLevel="1" x14ac:dyDescent="0.2">
      <c r="A561" s="254">
        <v>183</v>
      </c>
      <c r="B561" s="255" t="s">
        <v>472</v>
      </c>
      <c r="C561" s="262" t="s">
        <v>473</v>
      </c>
      <c r="D561" s="256" t="s">
        <v>380</v>
      </c>
      <c r="E561" s="257">
        <v>41.104959999999998</v>
      </c>
      <c r="F561" s="258"/>
      <c r="G561" s="259">
        <f>ROUND(E561*F561,2)</f>
        <v>0</v>
      </c>
      <c r="H561" s="258"/>
      <c r="I561" s="259">
        <f>ROUND(E561*H561,2)</f>
        <v>0</v>
      </c>
      <c r="J561" s="258"/>
      <c r="K561" s="259">
        <f>ROUND(E561*J561,2)</f>
        <v>0</v>
      </c>
      <c r="L561" s="259">
        <v>21</v>
      </c>
      <c r="M561" s="259">
        <f>G561*(1+L561/100)</f>
        <v>0</v>
      </c>
      <c r="N561" s="257">
        <v>0</v>
      </c>
      <c r="O561" s="257">
        <f>ROUND(E561*N561,2)</f>
        <v>0</v>
      </c>
      <c r="P561" s="257">
        <v>0</v>
      </c>
      <c r="Q561" s="257">
        <f>ROUND(E561*P561,2)</f>
        <v>0</v>
      </c>
      <c r="R561" s="259"/>
      <c r="S561" s="259" t="s">
        <v>238</v>
      </c>
      <c r="T561" s="260" t="s">
        <v>216</v>
      </c>
      <c r="U561" s="221">
        <v>0</v>
      </c>
      <c r="V561" s="221">
        <f>ROUND(E561*U561,2)</f>
        <v>0</v>
      </c>
      <c r="W561" s="221"/>
      <c r="X561" s="221" t="s">
        <v>459</v>
      </c>
      <c r="Y561" s="221" t="s">
        <v>218</v>
      </c>
      <c r="Z561" s="210"/>
      <c r="AA561" s="210"/>
      <c r="AB561" s="210"/>
      <c r="AC561" s="210"/>
      <c r="AD561" s="210"/>
      <c r="AE561" s="210"/>
      <c r="AF561" s="210"/>
      <c r="AG561" s="210" t="s">
        <v>460</v>
      </c>
      <c r="AH561" s="210"/>
      <c r="AI561" s="210"/>
      <c r="AJ561" s="210"/>
      <c r="AK561" s="210"/>
      <c r="AL561" s="210"/>
      <c r="AM561" s="210"/>
      <c r="AN561" s="210"/>
      <c r="AO561" s="210"/>
      <c r="AP561" s="210"/>
      <c r="AQ561" s="210"/>
      <c r="AR561" s="210"/>
      <c r="AS561" s="210"/>
      <c r="AT561" s="210"/>
      <c r="AU561" s="210"/>
      <c r="AV561" s="210"/>
      <c r="AW561" s="210"/>
      <c r="AX561" s="210"/>
      <c r="AY561" s="210"/>
      <c r="AZ561" s="210"/>
      <c r="BA561" s="210"/>
      <c r="BB561" s="210"/>
      <c r="BC561" s="210"/>
      <c r="BD561" s="210"/>
      <c r="BE561" s="210"/>
      <c r="BF561" s="210"/>
      <c r="BG561" s="210"/>
      <c r="BH561" s="210"/>
    </row>
    <row r="562" spans="1:60" outlineLevel="1" x14ac:dyDescent="0.2">
      <c r="A562" s="254">
        <v>184</v>
      </c>
      <c r="B562" s="255" t="s">
        <v>474</v>
      </c>
      <c r="C562" s="262" t="s">
        <v>475</v>
      </c>
      <c r="D562" s="256" t="s">
        <v>380</v>
      </c>
      <c r="E562" s="257">
        <v>246.62977000000001</v>
      </c>
      <c r="F562" s="258"/>
      <c r="G562" s="259">
        <f>ROUND(E562*F562,2)</f>
        <v>0</v>
      </c>
      <c r="H562" s="258"/>
      <c r="I562" s="259">
        <f>ROUND(E562*H562,2)</f>
        <v>0</v>
      </c>
      <c r="J562" s="258"/>
      <c r="K562" s="259">
        <f>ROUND(E562*J562,2)</f>
        <v>0</v>
      </c>
      <c r="L562" s="259">
        <v>21</v>
      </c>
      <c r="M562" s="259">
        <f>G562*(1+L562/100)</f>
        <v>0</v>
      </c>
      <c r="N562" s="257">
        <v>0</v>
      </c>
      <c r="O562" s="257">
        <f>ROUND(E562*N562,2)</f>
        <v>0</v>
      </c>
      <c r="P562" s="257">
        <v>0</v>
      </c>
      <c r="Q562" s="257">
        <f>ROUND(E562*P562,2)</f>
        <v>0</v>
      </c>
      <c r="R562" s="259"/>
      <c r="S562" s="259" t="s">
        <v>238</v>
      </c>
      <c r="T562" s="260" t="s">
        <v>216</v>
      </c>
      <c r="U562" s="221">
        <v>0</v>
      </c>
      <c r="V562" s="221">
        <f>ROUND(E562*U562,2)</f>
        <v>0</v>
      </c>
      <c r="W562" s="221"/>
      <c r="X562" s="221" t="s">
        <v>459</v>
      </c>
      <c r="Y562" s="221" t="s">
        <v>218</v>
      </c>
      <c r="Z562" s="210"/>
      <c r="AA562" s="210"/>
      <c r="AB562" s="210"/>
      <c r="AC562" s="210"/>
      <c r="AD562" s="210"/>
      <c r="AE562" s="210"/>
      <c r="AF562" s="210"/>
      <c r="AG562" s="210" t="s">
        <v>460</v>
      </c>
      <c r="AH562" s="210"/>
      <c r="AI562" s="210"/>
      <c r="AJ562" s="210"/>
      <c r="AK562" s="210"/>
      <c r="AL562" s="210"/>
      <c r="AM562" s="210"/>
      <c r="AN562" s="210"/>
      <c r="AO562" s="210"/>
      <c r="AP562" s="210"/>
      <c r="AQ562" s="210"/>
      <c r="AR562" s="210"/>
      <c r="AS562" s="210"/>
      <c r="AT562" s="210"/>
      <c r="AU562" s="210"/>
      <c r="AV562" s="210"/>
      <c r="AW562" s="210"/>
      <c r="AX562" s="210"/>
      <c r="AY562" s="210"/>
      <c r="AZ562" s="210"/>
      <c r="BA562" s="210"/>
      <c r="BB562" s="210"/>
      <c r="BC562" s="210"/>
      <c r="BD562" s="210"/>
      <c r="BE562" s="210"/>
      <c r="BF562" s="210"/>
      <c r="BG562" s="210"/>
      <c r="BH562" s="210"/>
    </row>
    <row r="563" spans="1:60" outlineLevel="1" x14ac:dyDescent="0.2">
      <c r="A563" s="236">
        <v>185</v>
      </c>
      <c r="B563" s="237" t="s">
        <v>476</v>
      </c>
      <c r="C563" s="247" t="s">
        <v>477</v>
      </c>
      <c r="D563" s="238" t="s">
        <v>380</v>
      </c>
      <c r="E563" s="239">
        <v>41.104959999999998</v>
      </c>
      <c r="F563" s="240"/>
      <c r="G563" s="241">
        <f>ROUND(E563*F563,2)</f>
        <v>0</v>
      </c>
      <c r="H563" s="240"/>
      <c r="I563" s="241">
        <f>ROUND(E563*H563,2)</f>
        <v>0</v>
      </c>
      <c r="J563" s="240"/>
      <c r="K563" s="241">
        <f>ROUND(E563*J563,2)</f>
        <v>0</v>
      </c>
      <c r="L563" s="241">
        <v>21</v>
      </c>
      <c r="M563" s="241">
        <f>G563*(1+L563/100)</f>
        <v>0</v>
      </c>
      <c r="N563" s="239">
        <v>0</v>
      </c>
      <c r="O563" s="239">
        <f>ROUND(E563*N563,2)</f>
        <v>0</v>
      </c>
      <c r="P563" s="239">
        <v>0</v>
      </c>
      <c r="Q563" s="239">
        <f>ROUND(E563*P563,2)</f>
        <v>0</v>
      </c>
      <c r="R563" s="241"/>
      <c r="S563" s="241" t="s">
        <v>238</v>
      </c>
      <c r="T563" s="242" t="s">
        <v>216</v>
      </c>
      <c r="U563" s="221">
        <v>0</v>
      </c>
      <c r="V563" s="221">
        <f>ROUND(E563*U563,2)</f>
        <v>0</v>
      </c>
      <c r="W563" s="221"/>
      <c r="X563" s="221" t="s">
        <v>459</v>
      </c>
      <c r="Y563" s="221" t="s">
        <v>218</v>
      </c>
      <c r="Z563" s="210"/>
      <c r="AA563" s="210"/>
      <c r="AB563" s="210"/>
      <c r="AC563" s="210"/>
      <c r="AD563" s="210"/>
      <c r="AE563" s="210"/>
      <c r="AF563" s="210"/>
      <c r="AG563" s="210" t="s">
        <v>460</v>
      </c>
      <c r="AH563" s="210"/>
      <c r="AI563" s="210"/>
      <c r="AJ563" s="210"/>
      <c r="AK563" s="210"/>
      <c r="AL563" s="210"/>
      <c r="AM563" s="210"/>
      <c r="AN563" s="210"/>
      <c r="AO563" s="210"/>
      <c r="AP563" s="210"/>
      <c r="AQ563" s="210"/>
      <c r="AR563" s="210"/>
      <c r="AS563" s="210"/>
      <c r="AT563" s="210"/>
      <c r="AU563" s="210"/>
      <c r="AV563" s="210"/>
      <c r="AW563" s="210"/>
      <c r="AX563" s="210"/>
      <c r="AY563" s="210"/>
      <c r="AZ563" s="210"/>
      <c r="BA563" s="210"/>
      <c r="BB563" s="210"/>
      <c r="BC563" s="210"/>
      <c r="BD563" s="210"/>
      <c r="BE563" s="210"/>
      <c r="BF563" s="210"/>
      <c r="BG563" s="210"/>
      <c r="BH563" s="210"/>
    </row>
    <row r="564" spans="1:60" x14ac:dyDescent="0.2">
      <c r="A564" s="3"/>
      <c r="B564" s="4"/>
      <c r="C564" s="251"/>
      <c r="D564" s="6"/>
      <c r="E564" s="3"/>
      <c r="F564" s="3"/>
      <c r="G564" s="3"/>
      <c r="H564" s="3"/>
      <c r="I564" s="3"/>
      <c r="J564" s="3"/>
      <c r="K564" s="3"/>
      <c r="L564" s="3"/>
      <c r="M564" s="3"/>
      <c r="N564" s="3"/>
      <c r="O564" s="3"/>
      <c r="P564" s="3"/>
      <c r="Q564" s="3"/>
      <c r="R564" s="3"/>
      <c r="S564" s="3"/>
      <c r="T564" s="3"/>
      <c r="U564" s="3"/>
      <c r="V564" s="3"/>
      <c r="W564" s="3"/>
      <c r="X564" s="3"/>
      <c r="Y564" s="3"/>
      <c r="AE564">
        <v>12</v>
      </c>
      <c r="AF564">
        <v>21</v>
      </c>
      <c r="AG564" t="s">
        <v>196</v>
      </c>
    </row>
    <row r="565" spans="1:60" x14ac:dyDescent="0.2">
      <c r="A565" s="213"/>
      <c r="B565" s="214" t="s">
        <v>29</v>
      </c>
      <c r="C565" s="252"/>
      <c r="D565" s="215"/>
      <c r="E565" s="216"/>
      <c r="F565" s="216"/>
      <c r="G565" s="235">
        <f>G8+G36+G40+G77+G110+G151+G198+G205+G208+G214+G221+G251+G272+G274+G277+G296+G317+G328+G332+G348+G354+G360+G422+G473+G477+G485+G507+G538+G555</f>
        <v>0</v>
      </c>
      <c r="H565" s="3"/>
      <c r="I565" s="3"/>
      <c r="J565" s="3"/>
      <c r="K565" s="3"/>
      <c r="L565" s="3"/>
      <c r="M565" s="3"/>
      <c r="N565" s="3"/>
      <c r="O565" s="3"/>
      <c r="P565" s="3"/>
      <c r="Q565" s="3"/>
      <c r="R565" s="3"/>
      <c r="S565" s="3"/>
      <c r="T565" s="3"/>
      <c r="U565" s="3"/>
      <c r="V565" s="3"/>
      <c r="W565" s="3"/>
      <c r="X565" s="3"/>
      <c r="Y565" s="3"/>
      <c r="AE565">
        <f>SUMIF(L7:L563,AE564,G7:G563)</f>
        <v>0</v>
      </c>
      <c r="AF565">
        <f>SUMIF(L7:L563,AF564,G7:G563)</f>
        <v>0</v>
      </c>
      <c r="AG565" t="s">
        <v>255</v>
      </c>
    </row>
    <row r="566" spans="1:60" x14ac:dyDescent="0.2">
      <c r="C566" s="253"/>
      <c r="D566" s="10"/>
      <c r="AG566" t="s">
        <v>257</v>
      </c>
    </row>
    <row r="567" spans="1:60" x14ac:dyDescent="0.2">
      <c r="D567" s="10"/>
    </row>
    <row r="568" spans="1:60" x14ac:dyDescent="0.2">
      <c r="D568" s="10"/>
    </row>
    <row r="569" spans="1:60" x14ac:dyDescent="0.2">
      <c r="D569" s="10"/>
    </row>
    <row r="570" spans="1:60" x14ac:dyDescent="0.2">
      <c r="D570" s="10"/>
    </row>
    <row r="571" spans="1:60" x14ac:dyDescent="0.2">
      <c r="D571" s="10"/>
    </row>
    <row r="572" spans="1:60" x14ac:dyDescent="0.2">
      <c r="D572" s="10"/>
    </row>
    <row r="573" spans="1:60" x14ac:dyDescent="0.2">
      <c r="D573" s="10"/>
    </row>
    <row r="574" spans="1:60" x14ac:dyDescent="0.2">
      <c r="D574" s="10"/>
    </row>
    <row r="575" spans="1:60" x14ac:dyDescent="0.2">
      <c r="D575" s="10"/>
    </row>
    <row r="576" spans="1:60"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Aom8l1KCWPAq9x2zcs8mTkgS6NmLReWAnWef8YqNNg92oacU076kJn9SI7mr00NCrxrpiVh1rnZQCRvDptWpw==" saltValue="meH7hBDmZKS7C73LIFqqmg==" spinCount="100000" sheet="1" formatRows="0"/>
  <mergeCells count="65">
    <mergeCell ref="C504:G504"/>
    <mergeCell ref="C509:G509"/>
    <mergeCell ref="C512:G512"/>
    <mergeCell ref="C550:G550"/>
    <mergeCell ref="C557:G557"/>
    <mergeCell ref="C408:G408"/>
    <mergeCell ref="C412:G412"/>
    <mergeCell ref="C462:G462"/>
    <mergeCell ref="C465:G465"/>
    <mergeCell ref="C491:G491"/>
    <mergeCell ref="C498:G498"/>
    <mergeCell ref="C368:G368"/>
    <mergeCell ref="C379:G379"/>
    <mergeCell ref="C388:G388"/>
    <mergeCell ref="C394:G394"/>
    <mergeCell ref="C401:G401"/>
    <mergeCell ref="C404:G404"/>
    <mergeCell ref="C302:G302"/>
    <mergeCell ref="C305:G305"/>
    <mergeCell ref="C314:G314"/>
    <mergeCell ref="C319:G319"/>
    <mergeCell ref="C364:G364"/>
    <mergeCell ref="C367:G367"/>
    <mergeCell ref="C218:G218"/>
    <mergeCell ref="C225:G225"/>
    <mergeCell ref="C228:G228"/>
    <mergeCell ref="C283:G283"/>
    <mergeCell ref="C286:G286"/>
    <mergeCell ref="C289:G289"/>
    <mergeCell ref="C170:G170"/>
    <mergeCell ref="C178:G178"/>
    <mergeCell ref="C187:G187"/>
    <mergeCell ref="C192:G192"/>
    <mergeCell ref="C203:G203"/>
    <mergeCell ref="C216:G216"/>
    <mergeCell ref="C144:G144"/>
    <mergeCell ref="C148:G148"/>
    <mergeCell ref="C159:G159"/>
    <mergeCell ref="C161:G161"/>
    <mergeCell ref="C162:G162"/>
    <mergeCell ref="C169:G169"/>
    <mergeCell ref="C103:G103"/>
    <mergeCell ref="C108:G108"/>
    <mergeCell ref="C116:G116"/>
    <mergeCell ref="C120:G120"/>
    <mergeCell ref="C123:G123"/>
    <mergeCell ref="C139:G139"/>
    <mergeCell ref="C71:G71"/>
    <mergeCell ref="C75:G75"/>
    <mergeCell ref="C83:G83"/>
    <mergeCell ref="C92:G92"/>
    <mergeCell ref="C99:G99"/>
    <mergeCell ref="C100:G100"/>
    <mergeCell ref="C33:G33"/>
    <mergeCell ref="C42:G42"/>
    <mergeCell ref="C45:G45"/>
    <mergeCell ref="C52:G52"/>
    <mergeCell ref="C55:G55"/>
    <mergeCell ref="C67:G67"/>
    <mergeCell ref="A1:G1"/>
    <mergeCell ref="C2:G2"/>
    <mergeCell ref="C3:G3"/>
    <mergeCell ref="C4:G4"/>
    <mergeCell ref="C13:G13"/>
    <mergeCell ref="C26:G26"/>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74</vt:i4>
      </vt:variant>
    </vt:vector>
  </HeadingPairs>
  <TitlesOfParts>
    <vt:vector size="91" baseType="lpstr">
      <vt:lpstr>Pokyny pro vyplnění</vt:lpstr>
      <vt:lpstr>Stavba</vt:lpstr>
      <vt:lpstr>VzorPolozky</vt:lpstr>
      <vt:lpstr>01 01 Pol</vt:lpstr>
      <vt:lpstr>01 02 Pol</vt:lpstr>
      <vt:lpstr>01 03a Pol</vt:lpstr>
      <vt:lpstr>01 03b Pol</vt:lpstr>
      <vt:lpstr>01 04 Pol</vt:lpstr>
      <vt:lpstr>01 05 Pol</vt:lpstr>
      <vt:lpstr>01 06 Pol</vt:lpstr>
      <vt:lpstr>01 07 Pol</vt:lpstr>
      <vt:lpstr>01 08a Pol</vt:lpstr>
      <vt:lpstr>01 08b Pol</vt:lpstr>
      <vt:lpstr>01 09 Pol</vt:lpstr>
      <vt:lpstr>01 10 Pol</vt:lpstr>
      <vt:lpstr>01 11 Pol</vt:lpstr>
      <vt:lpstr>01 12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Pol'!Názvy_tisku</vt:lpstr>
      <vt:lpstr>'01 02 Pol'!Názvy_tisku</vt:lpstr>
      <vt:lpstr>'01 03a Pol'!Názvy_tisku</vt:lpstr>
      <vt:lpstr>'01 03b Pol'!Názvy_tisku</vt:lpstr>
      <vt:lpstr>'01 04 Pol'!Názvy_tisku</vt:lpstr>
      <vt:lpstr>'01 05 Pol'!Názvy_tisku</vt:lpstr>
      <vt:lpstr>'01 06 Pol'!Názvy_tisku</vt:lpstr>
      <vt:lpstr>'01 07 Pol'!Názvy_tisku</vt:lpstr>
      <vt:lpstr>'01 08a Pol'!Názvy_tisku</vt:lpstr>
      <vt:lpstr>'01 08b Pol'!Názvy_tisku</vt:lpstr>
      <vt:lpstr>'01 09 Pol'!Názvy_tisku</vt:lpstr>
      <vt:lpstr>'01 10 Pol'!Názvy_tisku</vt:lpstr>
      <vt:lpstr>'01 11 Pol'!Názvy_tisku</vt:lpstr>
      <vt:lpstr>'01 12 Pol'!Názvy_tisku</vt:lpstr>
      <vt:lpstr>oadresa</vt:lpstr>
      <vt:lpstr>Stavba!Objednatel</vt:lpstr>
      <vt:lpstr>Stavba!Objekt</vt:lpstr>
      <vt:lpstr>'01 01 Pol'!Oblast_tisku</vt:lpstr>
      <vt:lpstr>'01 02 Pol'!Oblast_tisku</vt:lpstr>
      <vt:lpstr>'01 03a Pol'!Oblast_tisku</vt:lpstr>
      <vt:lpstr>'01 03b Pol'!Oblast_tisku</vt:lpstr>
      <vt:lpstr>'01 04 Pol'!Oblast_tisku</vt:lpstr>
      <vt:lpstr>'01 05 Pol'!Oblast_tisku</vt:lpstr>
      <vt:lpstr>'01 06 Pol'!Oblast_tisku</vt:lpstr>
      <vt:lpstr>'01 07 Pol'!Oblast_tisku</vt:lpstr>
      <vt:lpstr>'01 08a Pol'!Oblast_tisku</vt:lpstr>
      <vt:lpstr>'01 08b Pol'!Oblast_tisku</vt:lpstr>
      <vt:lpstr>'01 09 Pol'!Oblast_tisku</vt:lpstr>
      <vt:lpstr>'01 10 Pol'!Oblast_tisku</vt:lpstr>
      <vt:lpstr>'01 11 Pol'!Oblast_tisku</vt:lpstr>
      <vt:lpstr>'01 12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 Geryk</dc:creator>
  <cp:lastModifiedBy>Miroslav Geryk</cp:lastModifiedBy>
  <cp:lastPrinted>2019-03-19T12:27:02Z</cp:lastPrinted>
  <dcterms:created xsi:type="dcterms:W3CDTF">2009-04-08T07:15:50Z</dcterms:created>
  <dcterms:modified xsi:type="dcterms:W3CDTF">2026-01-18T19:06:29Z</dcterms:modified>
</cp:coreProperties>
</file>