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pps\vyberova_rizeni_roxana\2026\KRN_Otr_2026_XX_demolice garazi-Krnov\Vyzva+prilohy\"/>
    </mc:Choice>
  </mc:AlternateContent>
  <bookViews>
    <workbookView xWindow="0" yWindow="0" windowWidth="28800" windowHeight="11865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Pol'!$A$1:$Y$40</definedName>
    <definedName name="_xlnm.Print_Area" localSheetId="4">'01 02 Pol'!$A$1:$Y$45</definedName>
    <definedName name="_xlnm.Print_Area" localSheetId="5">'01 03 Pol'!$A$1:$Y$270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2" i="1"/>
  <c r="I71" i="1"/>
  <c r="I70" i="1"/>
  <c r="I69" i="1"/>
  <c r="I17" i="1" s="1"/>
  <c r="I68" i="1"/>
  <c r="I67" i="1"/>
  <c r="I66" i="1"/>
  <c r="I65" i="1"/>
  <c r="I64" i="1"/>
  <c r="I63" i="1"/>
  <c r="I62" i="1"/>
  <c r="I16" i="1" s="1"/>
  <c r="I61" i="1"/>
  <c r="I60" i="1"/>
  <c r="I59" i="1"/>
  <c r="I58" i="1"/>
  <c r="I57" i="1"/>
  <c r="G44" i="1"/>
  <c r="F44" i="1"/>
  <c r="G43" i="1"/>
  <c r="F43" i="1"/>
  <c r="G269" i="14"/>
  <c r="BA261" i="14"/>
  <c r="BA259" i="14"/>
  <c r="BA110" i="14"/>
  <c r="G9" i="14"/>
  <c r="M9" i="14" s="1"/>
  <c r="I9" i="14"/>
  <c r="K9" i="14"/>
  <c r="K8" i="14" s="1"/>
  <c r="O9" i="14"/>
  <c r="O8" i="14" s="1"/>
  <c r="Q9" i="14"/>
  <c r="Q8" i="14" s="1"/>
  <c r="V9" i="14"/>
  <c r="G11" i="14"/>
  <c r="M11" i="14" s="1"/>
  <c r="I11" i="14"/>
  <c r="K11" i="14"/>
  <c r="O11" i="14"/>
  <c r="Q11" i="14"/>
  <c r="V11" i="14"/>
  <c r="G14" i="14"/>
  <c r="I14" i="14"/>
  <c r="K14" i="14"/>
  <c r="M14" i="14"/>
  <c r="O14" i="14"/>
  <c r="Q14" i="14"/>
  <c r="V14" i="14"/>
  <c r="G16" i="14"/>
  <c r="I16" i="14"/>
  <c r="K16" i="14"/>
  <c r="M16" i="14"/>
  <c r="O16" i="14"/>
  <c r="Q16" i="14"/>
  <c r="V16" i="14"/>
  <c r="G21" i="14"/>
  <c r="I21" i="14"/>
  <c r="I8" i="14" s="1"/>
  <c r="K21" i="14"/>
  <c r="M21" i="14"/>
  <c r="O21" i="14"/>
  <c r="Q21" i="14"/>
  <c r="V21" i="14"/>
  <c r="G24" i="14"/>
  <c r="M24" i="14" s="1"/>
  <c r="I24" i="14"/>
  <c r="K24" i="14"/>
  <c r="O24" i="14"/>
  <c r="Q24" i="14"/>
  <c r="V24" i="14"/>
  <c r="V8" i="14" s="1"/>
  <c r="G26" i="14"/>
  <c r="M26" i="14" s="1"/>
  <c r="I26" i="14"/>
  <c r="K26" i="14"/>
  <c r="O26" i="14"/>
  <c r="Q26" i="14"/>
  <c r="V26" i="14"/>
  <c r="G28" i="14"/>
  <c r="M28" i="14" s="1"/>
  <c r="I28" i="14"/>
  <c r="K28" i="14"/>
  <c r="O28" i="14"/>
  <c r="Q28" i="14"/>
  <c r="V28" i="14"/>
  <c r="G31" i="14"/>
  <c r="I31" i="14"/>
  <c r="K31" i="14"/>
  <c r="M31" i="14"/>
  <c r="O31" i="14"/>
  <c r="Q31" i="14"/>
  <c r="V31" i="14"/>
  <c r="G36" i="14"/>
  <c r="I36" i="14"/>
  <c r="K36" i="14"/>
  <c r="M36" i="14"/>
  <c r="O36" i="14"/>
  <c r="Q36" i="14"/>
  <c r="V36" i="14"/>
  <c r="I40" i="14"/>
  <c r="K40" i="14"/>
  <c r="O40" i="14"/>
  <c r="G41" i="14"/>
  <c r="M41" i="14" s="1"/>
  <c r="M40" i="14" s="1"/>
  <c r="I41" i="14"/>
  <c r="K41" i="14"/>
  <c r="O41" i="14"/>
  <c r="Q41" i="14"/>
  <c r="Q40" i="14" s="1"/>
  <c r="V41" i="14"/>
  <c r="V40" i="14" s="1"/>
  <c r="G44" i="14"/>
  <c r="Q44" i="14"/>
  <c r="V44" i="14"/>
  <c r="G45" i="14"/>
  <c r="I45" i="14"/>
  <c r="I44" i="14" s="1"/>
  <c r="K45" i="14"/>
  <c r="M45" i="14"/>
  <c r="M44" i="14" s="1"/>
  <c r="O45" i="14"/>
  <c r="O44" i="14" s="1"/>
  <c r="Q45" i="14"/>
  <c r="V45" i="14"/>
  <c r="G47" i="14"/>
  <c r="I47" i="14"/>
  <c r="K47" i="14"/>
  <c r="M47" i="14"/>
  <c r="O47" i="14"/>
  <c r="Q47" i="14"/>
  <c r="V47" i="14"/>
  <c r="G49" i="14"/>
  <c r="I49" i="14"/>
  <c r="K49" i="14"/>
  <c r="K44" i="14" s="1"/>
  <c r="M49" i="14"/>
  <c r="O49" i="14"/>
  <c r="Q49" i="14"/>
  <c r="V49" i="14"/>
  <c r="I51" i="14"/>
  <c r="K51" i="14"/>
  <c r="O51" i="14"/>
  <c r="G52" i="14"/>
  <c r="M52" i="14" s="1"/>
  <c r="M51" i="14" s="1"/>
  <c r="I52" i="14"/>
  <c r="K52" i="14"/>
  <c r="O52" i="14"/>
  <c r="Q52" i="14"/>
  <c r="Q51" i="14" s="1"/>
  <c r="V52" i="14"/>
  <c r="V51" i="14" s="1"/>
  <c r="G54" i="14"/>
  <c r="K54" i="14"/>
  <c r="V54" i="14"/>
  <c r="G55" i="14"/>
  <c r="I55" i="14"/>
  <c r="I54" i="14" s="1"/>
  <c r="K55" i="14"/>
  <c r="M55" i="14"/>
  <c r="M54" i="14" s="1"/>
  <c r="O55" i="14"/>
  <c r="O54" i="14" s="1"/>
  <c r="Q55" i="14"/>
  <c r="Q54" i="14" s="1"/>
  <c r="V55" i="14"/>
  <c r="G58" i="14"/>
  <c r="I58" i="14"/>
  <c r="I57" i="14" s="1"/>
  <c r="K58" i="14"/>
  <c r="K57" i="14" s="1"/>
  <c r="M58" i="14"/>
  <c r="O58" i="14"/>
  <c r="Q58" i="14"/>
  <c r="Q57" i="14" s="1"/>
  <c r="V58" i="14"/>
  <c r="G61" i="14"/>
  <c r="M61" i="14" s="1"/>
  <c r="I61" i="14"/>
  <c r="K61" i="14"/>
  <c r="O61" i="14"/>
  <c r="Q61" i="14"/>
  <c r="V61" i="14"/>
  <c r="G63" i="14"/>
  <c r="G57" i="14" s="1"/>
  <c r="I63" i="14"/>
  <c r="K63" i="14"/>
  <c r="O63" i="14"/>
  <c r="Q63" i="14"/>
  <c r="V63" i="14"/>
  <c r="V57" i="14" s="1"/>
  <c r="G65" i="14"/>
  <c r="M65" i="14" s="1"/>
  <c r="I65" i="14"/>
  <c r="K65" i="14"/>
  <c r="O65" i="14"/>
  <c r="Q65" i="14"/>
  <c r="V65" i="14"/>
  <c r="G68" i="14"/>
  <c r="I68" i="14"/>
  <c r="K68" i="14"/>
  <c r="M68" i="14"/>
  <c r="O68" i="14"/>
  <c r="O57" i="14" s="1"/>
  <c r="Q68" i="14"/>
  <c r="V68" i="14"/>
  <c r="G71" i="14"/>
  <c r="I71" i="14"/>
  <c r="I70" i="14" s="1"/>
  <c r="K71" i="14"/>
  <c r="K70" i="14" s="1"/>
  <c r="M71" i="14"/>
  <c r="O71" i="14"/>
  <c r="Q71" i="14"/>
  <c r="Q70" i="14" s="1"/>
  <c r="V71" i="14"/>
  <c r="G74" i="14"/>
  <c r="M74" i="14" s="1"/>
  <c r="I74" i="14"/>
  <c r="K74" i="14"/>
  <c r="O74" i="14"/>
  <c r="Q74" i="14"/>
  <c r="V74" i="14"/>
  <c r="G78" i="14"/>
  <c r="G70" i="14" s="1"/>
  <c r="I78" i="14"/>
  <c r="K78" i="14"/>
  <c r="O78" i="14"/>
  <c r="Q78" i="14"/>
  <c r="V78" i="14"/>
  <c r="V70" i="14" s="1"/>
  <c r="G81" i="14"/>
  <c r="M81" i="14" s="1"/>
  <c r="I81" i="14"/>
  <c r="K81" i="14"/>
  <c r="O81" i="14"/>
  <c r="Q81" i="14"/>
  <c r="V81" i="14"/>
  <c r="G83" i="14"/>
  <c r="I83" i="14"/>
  <c r="K83" i="14"/>
  <c r="M83" i="14"/>
  <c r="O83" i="14"/>
  <c r="O70" i="14" s="1"/>
  <c r="Q83" i="14"/>
  <c r="V83" i="14"/>
  <c r="G85" i="14"/>
  <c r="I85" i="14"/>
  <c r="K85" i="14"/>
  <c r="M85" i="14"/>
  <c r="O85" i="14"/>
  <c r="Q85" i="14"/>
  <c r="V85" i="14"/>
  <c r="G88" i="14"/>
  <c r="I88" i="14"/>
  <c r="K88" i="14"/>
  <c r="M88" i="14"/>
  <c r="O88" i="14"/>
  <c r="Q88" i="14"/>
  <c r="V88" i="14"/>
  <c r="G91" i="14"/>
  <c r="M91" i="14" s="1"/>
  <c r="I91" i="14"/>
  <c r="K91" i="14"/>
  <c r="O91" i="14"/>
  <c r="Q91" i="14"/>
  <c r="V91" i="14"/>
  <c r="G95" i="14"/>
  <c r="M95" i="14" s="1"/>
  <c r="I95" i="14"/>
  <c r="K95" i="14"/>
  <c r="K94" i="14" s="1"/>
  <c r="O95" i="14"/>
  <c r="O94" i="14" s="1"/>
  <c r="Q95" i="14"/>
  <c r="Q94" i="14" s="1"/>
  <c r="V95" i="14"/>
  <c r="G97" i="14"/>
  <c r="I97" i="14"/>
  <c r="K97" i="14"/>
  <c r="M97" i="14"/>
  <c r="O97" i="14"/>
  <c r="Q97" i="14"/>
  <c r="V97" i="14"/>
  <c r="G100" i="14"/>
  <c r="I100" i="14"/>
  <c r="K100" i="14"/>
  <c r="M100" i="14"/>
  <c r="O100" i="14"/>
  <c r="Q100" i="14"/>
  <c r="V100" i="14"/>
  <c r="G102" i="14"/>
  <c r="I102" i="14"/>
  <c r="K102" i="14"/>
  <c r="M102" i="14"/>
  <c r="O102" i="14"/>
  <c r="Q102" i="14"/>
  <c r="V102" i="14"/>
  <c r="G106" i="14"/>
  <c r="M106" i="14" s="1"/>
  <c r="I106" i="14"/>
  <c r="I94" i="14" s="1"/>
  <c r="K106" i="14"/>
  <c r="O106" i="14"/>
  <c r="Q106" i="14"/>
  <c r="V106" i="14"/>
  <c r="G109" i="14"/>
  <c r="M109" i="14" s="1"/>
  <c r="I109" i="14"/>
  <c r="K109" i="14"/>
  <c r="O109" i="14"/>
  <c r="Q109" i="14"/>
  <c r="V109" i="14"/>
  <c r="V94" i="14" s="1"/>
  <c r="G113" i="14"/>
  <c r="M113" i="14" s="1"/>
  <c r="I113" i="14"/>
  <c r="K113" i="14"/>
  <c r="O113" i="14"/>
  <c r="Q113" i="14"/>
  <c r="V113" i="14"/>
  <c r="G115" i="14"/>
  <c r="I115" i="14"/>
  <c r="K115" i="14"/>
  <c r="M115" i="14"/>
  <c r="O115" i="14"/>
  <c r="Q115" i="14"/>
  <c r="V115" i="14"/>
  <c r="G117" i="14"/>
  <c r="I117" i="14"/>
  <c r="K117" i="14"/>
  <c r="M117" i="14"/>
  <c r="O117" i="14"/>
  <c r="Q117" i="14"/>
  <c r="V117" i="14"/>
  <c r="G119" i="14"/>
  <c r="I119" i="14"/>
  <c r="K119" i="14"/>
  <c r="M119" i="14"/>
  <c r="O119" i="14"/>
  <c r="Q119" i="14"/>
  <c r="V119" i="14"/>
  <c r="G121" i="14"/>
  <c r="M121" i="14" s="1"/>
  <c r="I121" i="14"/>
  <c r="K121" i="14"/>
  <c r="O121" i="14"/>
  <c r="Q121" i="14"/>
  <c r="V121" i="14"/>
  <c r="G124" i="14"/>
  <c r="M124" i="14" s="1"/>
  <c r="I124" i="14"/>
  <c r="K124" i="14"/>
  <c r="O124" i="14"/>
  <c r="Q124" i="14"/>
  <c r="V124" i="14"/>
  <c r="G126" i="14"/>
  <c r="M126" i="14" s="1"/>
  <c r="I126" i="14"/>
  <c r="K126" i="14"/>
  <c r="O126" i="14"/>
  <c r="Q126" i="14"/>
  <c r="V126" i="14"/>
  <c r="G128" i="14"/>
  <c r="I128" i="14"/>
  <c r="K128" i="14"/>
  <c r="M128" i="14"/>
  <c r="O128" i="14"/>
  <c r="Q128" i="14"/>
  <c r="V128" i="14"/>
  <c r="G130" i="14"/>
  <c r="M130" i="14"/>
  <c r="O130" i="14"/>
  <c r="V130" i="14"/>
  <c r="G131" i="14"/>
  <c r="I131" i="14"/>
  <c r="I130" i="14" s="1"/>
  <c r="K131" i="14"/>
  <c r="K130" i="14" s="1"/>
  <c r="M131" i="14"/>
  <c r="O131" i="14"/>
  <c r="Q131" i="14"/>
  <c r="Q130" i="14" s="1"/>
  <c r="V131" i="14"/>
  <c r="I134" i="14"/>
  <c r="K134" i="14"/>
  <c r="O134" i="14"/>
  <c r="G135" i="14"/>
  <c r="M135" i="14" s="1"/>
  <c r="M134" i="14" s="1"/>
  <c r="I135" i="14"/>
  <c r="K135" i="14"/>
  <c r="O135" i="14"/>
  <c r="Q135" i="14"/>
  <c r="Q134" i="14" s="1"/>
  <c r="V135" i="14"/>
  <c r="V134" i="14" s="1"/>
  <c r="G138" i="14"/>
  <c r="M138" i="14" s="1"/>
  <c r="I138" i="14"/>
  <c r="K138" i="14"/>
  <c r="O138" i="14"/>
  <c r="Q138" i="14"/>
  <c r="V138" i="14"/>
  <c r="I140" i="14"/>
  <c r="O140" i="14"/>
  <c r="Q140" i="14"/>
  <c r="G141" i="14"/>
  <c r="G140" i="14" s="1"/>
  <c r="I141" i="14"/>
  <c r="K141" i="14"/>
  <c r="K140" i="14" s="1"/>
  <c r="M141" i="14"/>
  <c r="M140" i="14" s="1"/>
  <c r="O141" i="14"/>
  <c r="Q141" i="14"/>
  <c r="V141" i="14"/>
  <c r="V140" i="14" s="1"/>
  <c r="G144" i="14"/>
  <c r="G143" i="14" s="1"/>
  <c r="I144" i="14"/>
  <c r="I143" i="14" s="1"/>
  <c r="K144" i="14"/>
  <c r="O144" i="14"/>
  <c r="O143" i="14" s="1"/>
  <c r="Q144" i="14"/>
  <c r="V144" i="14"/>
  <c r="V143" i="14" s="1"/>
  <c r="G146" i="14"/>
  <c r="M146" i="14" s="1"/>
  <c r="I146" i="14"/>
  <c r="K146" i="14"/>
  <c r="O146" i="14"/>
  <c r="Q146" i="14"/>
  <c r="V146" i="14"/>
  <c r="G149" i="14"/>
  <c r="M149" i="14" s="1"/>
  <c r="I149" i="14"/>
  <c r="K149" i="14"/>
  <c r="O149" i="14"/>
  <c r="Q149" i="14"/>
  <c r="Q143" i="14" s="1"/>
  <c r="V149" i="14"/>
  <c r="G154" i="14"/>
  <c r="I154" i="14"/>
  <c r="K154" i="14"/>
  <c r="M154" i="14"/>
  <c r="O154" i="14"/>
  <c r="Q154" i="14"/>
  <c r="V154" i="14"/>
  <c r="G156" i="14"/>
  <c r="I156" i="14"/>
  <c r="K156" i="14"/>
  <c r="M156" i="14"/>
  <c r="O156" i="14"/>
  <c r="Q156" i="14"/>
  <c r="V156" i="14"/>
  <c r="G159" i="14"/>
  <c r="I159" i="14"/>
  <c r="K159" i="14"/>
  <c r="K143" i="14" s="1"/>
  <c r="M159" i="14"/>
  <c r="O159" i="14"/>
  <c r="Q159" i="14"/>
  <c r="V159" i="14"/>
  <c r="G161" i="14"/>
  <c r="M161" i="14" s="1"/>
  <c r="I161" i="14"/>
  <c r="K161" i="14"/>
  <c r="O161" i="14"/>
  <c r="Q161" i="14"/>
  <c r="V161" i="14"/>
  <c r="G163" i="14"/>
  <c r="M163" i="14" s="1"/>
  <c r="I163" i="14"/>
  <c r="K163" i="14"/>
  <c r="O163" i="14"/>
  <c r="Q163" i="14"/>
  <c r="V163" i="14"/>
  <c r="G165" i="14"/>
  <c r="M165" i="14" s="1"/>
  <c r="I165" i="14"/>
  <c r="K165" i="14"/>
  <c r="O165" i="14"/>
  <c r="Q165" i="14"/>
  <c r="V165" i="14"/>
  <c r="I167" i="14"/>
  <c r="O167" i="14"/>
  <c r="Q167" i="14"/>
  <c r="G168" i="14"/>
  <c r="G167" i="14" s="1"/>
  <c r="I168" i="14"/>
  <c r="K168" i="14"/>
  <c r="K167" i="14" s="1"/>
  <c r="M168" i="14"/>
  <c r="M167" i="14" s="1"/>
  <c r="O168" i="14"/>
  <c r="Q168" i="14"/>
  <c r="V168" i="14"/>
  <c r="V167" i="14" s="1"/>
  <c r="K169" i="14"/>
  <c r="Q169" i="14"/>
  <c r="G170" i="14"/>
  <c r="G169" i="14" s="1"/>
  <c r="I170" i="14"/>
  <c r="I169" i="14" s="1"/>
  <c r="K170" i="14"/>
  <c r="O170" i="14"/>
  <c r="O169" i="14" s="1"/>
  <c r="Q170" i="14"/>
  <c r="V170" i="14"/>
  <c r="V169" i="14" s="1"/>
  <c r="G173" i="14"/>
  <c r="M173" i="14" s="1"/>
  <c r="I173" i="14"/>
  <c r="K173" i="14"/>
  <c r="O173" i="14"/>
  <c r="Q173" i="14"/>
  <c r="V173" i="14"/>
  <c r="G174" i="14"/>
  <c r="Q174" i="14"/>
  <c r="V174" i="14"/>
  <c r="G175" i="14"/>
  <c r="I175" i="14"/>
  <c r="I174" i="14" s="1"/>
  <c r="K175" i="14"/>
  <c r="M175" i="14"/>
  <c r="M174" i="14" s="1"/>
  <c r="O175" i="14"/>
  <c r="O174" i="14" s="1"/>
  <c r="Q175" i="14"/>
  <c r="V175" i="14"/>
  <c r="G177" i="14"/>
  <c r="I177" i="14"/>
  <c r="K177" i="14"/>
  <c r="M177" i="14"/>
  <c r="O177" i="14"/>
  <c r="Q177" i="14"/>
  <c r="V177" i="14"/>
  <c r="G179" i="14"/>
  <c r="I179" i="14"/>
  <c r="K179" i="14"/>
  <c r="K174" i="14" s="1"/>
  <c r="M179" i="14"/>
  <c r="O179" i="14"/>
  <c r="Q179" i="14"/>
  <c r="V179" i="14"/>
  <c r="I180" i="14"/>
  <c r="K180" i="14"/>
  <c r="G181" i="14"/>
  <c r="M181" i="14" s="1"/>
  <c r="I181" i="14"/>
  <c r="K181" i="14"/>
  <c r="O181" i="14"/>
  <c r="Q181" i="14"/>
  <c r="Q180" i="14" s="1"/>
  <c r="V181" i="14"/>
  <c r="V180" i="14" s="1"/>
  <c r="G183" i="14"/>
  <c r="M183" i="14" s="1"/>
  <c r="I183" i="14"/>
  <c r="K183" i="14"/>
  <c r="O183" i="14"/>
  <c r="Q183" i="14"/>
  <c r="V183" i="14"/>
  <c r="G185" i="14"/>
  <c r="I185" i="14"/>
  <c r="K185" i="14"/>
  <c r="M185" i="14"/>
  <c r="O185" i="14"/>
  <c r="O180" i="14" s="1"/>
  <c r="Q185" i="14"/>
  <c r="V185" i="14"/>
  <c r="G187" i="14"/>
  <c r="M187" i="14"/>
  <c r="O187" i="14"/>
  <c r="V187" i="14"/>
  <c r="G188" i="14"/>
  <c r="I188" i="14"/>
  <c r="I187" i="14" s="1"/>
  <c r="K188" i="14"/>
  <c r="K187" i="14" s="1"/>
  <c r="M188" i="14"/>
  <c r="O188" i="14"/>
  <c r="Q188" i="14"/>
  <c r="Q187" i="14" s="1"/>
  <c r="V188" i="14"/>
  <c r="I194" i="14"/>
  <c r="K194" i="14"/>
  <c r="O194" i="14"/>
  <c r="G195" i="14"/>
  <c r="M195" i="14" s="1"/>
  <c r="M194" i="14" s="1"/>
  <c r="I195" i="14"/>
  <c r="K195" i="14"/>
  <c r="O195" i="14"/>
  <c r="Q195" i="14"/>
  <c r="Q194" i="14" s="1"/>
  <c r="V195" i="14"/>
  <c r="V194" i="14" s="1"/>
  <c r="G197" i="14"/>
  <c r="V197" i="14"/>
  <c r="G198" i="14"/>
  <c r="I198" i="14"/>
  <c r="I197" i="14" s="1"/>
  <c r="K198" i="14"/>
  <c r="M198" i="14"/>
  <c r="M197" i="14" s="1"/>
  <c r="O198" i="14"/>
  <c r="O197" i="14" s="1"/>
  <c r="Q198" i="14"/>
  <c r="Q197" i="14" s="1"/>
  <c r="V198" i="14"/>
  <c r="G201" i="14"/>
  <c r="I201" i="14"/>
  <c r="K201" i="14"/>
  <c r="M201" i="14"/>
  <c r="O201" i="14"/>
  <c r="Q201" i="14"/>
  <c r="V201" i="14"/>
  <c r="G204" i="14"/>
  <c r="I204" i="14"/>
  <c r="K204" i="14"/>
  <c r="K197" i="14" s="1"/>
  <c r="M204" i="14"/>
  <c r="O204" i="14"/>
  <c r="Q204" i="14"/>
  <c r="V204" i="14"/>
  <c r="K207" i="14"/>
  <c r="O207" i="14"/>
  <c r="G208" i="14"/>
  <c r="M208" i="14" s="1"/>
  <c r="M207" i="14" s="1"/>
  <c r="I208" i="14"/>
  <c r="I207" i="14" s="1"/>
  <c r="K208" i="14"/>
  <c r="O208" i="14"/>
  <c r="Q208" i="14"/>
  <c r="Q207" i="14" s="1"/>
  <c r="V208" i="14"/>
  <c r="V207" i="14" s="1"/>
  <c r="G210" i="14"/>
  <c r="M210" i="14" s="1"/>
  <c r="I210" i="14"/>
  <c r="K210" i="14"/>
  <c r="O210" i="14"/>
  <c r="Q210" i="14"/>
  <c r="V210" i="14"/>
  <c r="G212" i="14"/>
  <c r="G211" i="14" s="1"/>
  <c r="I212" i="14"/>
  <c r="K212" i="14"/>
  <c r="K211" i="14" s="1"/>
  <c r="M212" i="14"/>
  <c r="M211" i="14" s="1"/>
  <c r="O212" i="14"/>
  <c r="O211" i="14" s="1"/>
  <c r="Q212" i="14"/>
  <c r="V212" i="14"/>
  <c r="V211" i="14" s="1"/>
  <c r="G214" i="14"/>
  <c r="I214" i="14"/>
  <c r="K214" i="14"/>
  <c r="M214" i="14"/>
  <c r="O214" i="14"/>
  <c r="Q214" i="14"/>
  <c r="V214" i="14"/>
  <c r="G216" i="14"/>
  <c r="M216" i="14" s="1"/>
  <c r="I216" i="14"/>
  <c r="I211" i="14" s="1"/>
  <c r="K216" i="14"/>
  <c r="O216" i="14"/>
  <c r="Q216" i="14"/>
  <c r="V216" i="14"/>
  <c r="G219" i="14"/>
  <c r="M219" i="14" s="1"/>
  <c r="I219" i="14"/>
  <c r="K219" i="14"/>
  <c r="O219" i="14"/>
  <c r="Q219" i="14"/>
  <c r="V219" i="14"/>
  <c r="G222" i="14"/>
  <c r="M222" i="14" s="1"/>
  <c r="I222" i="14"/>
  <c r="K222" i="14"/>
  <c r="O222" i="14"/>
  <c r="Q222" i="14"/>
  <c r="V222" i="14"/>
  <c r="G226" i="14"/>
  <c r="I226" i="14"/>
  <c r="K226" i="14"/>
  <c r="M226" i="14"/>
  <c r="O226" i="14"/>
  <c r="Q226" i="14"/>
  <c r="Q211" i="14" s="1"/>
  <c r="V226" i="14"/>
  <c r="O230" i="14"/>
  <c r="G231" i="14"/>
  <c r="I231" i="14"/>
  <c r="I230" i="14" s="1"/>
  <c r="K231" i="14"/>
  <c r="K230" i="14" s="1"/>
  <c r="M231" i="14"/>
  <c r="O231" i="14"/>
  <c r="Q231" i="14"/>
  <c r="Q230" i="14" s="1"/>
  <c r="V231" i="14"/>
  <c r="G233" i="14"/>
  <c r="M233" i="14" s="1"/>
  <c r="I233" i="14"/>
  <c r="K233" i="14"/>
  <c r="O233" i="14"/>
  <c r="Q233" i="14"/>
  <c r="V233" i="14"/>
  <c r="G236" i="14"/>
  <c r="G230" i="14" s="1"/>
  <c r="I236" i="14"/>
  <c r="K236" i="14"/>
  <c r="O236" i="14"/>
  <c r="Q236" i="14"/>
  <c r="V236" i="14"/>
  <c r="V230" i="14" s="1"/>
  <c r="G239" i="14"/>
  <c r="M239" i="14" s="1"/>
  <c r="I239" i="14"/>
  <c r="K239" i="14"/>
  <c r="O239" i="14"/>
  <c r="Q239" i="14"/>
  <c r="V239" i="14"/>
  <c r="I240" i="14"/>
  <c r="Q240" i="14"/>
  <c r="G241" i="14"/>
  <c r="G240" i="14" s="1"/>
  <c r="I241" i="14"/>
  <c r="K241" i="14"/>
  <c r="K240" i="14" s="1"/>
  <c r="M241" i="14"/>
  <c r="M240" i="14" s="1"/>
  <c r="O241" i="14"/>
  <c r="O240" i="14" s="1"/>
  <c r="Q241" i="14"/>
  <c r="V241" i="14"/>
  <c r="V240" i="14" s="1"/>
  <c r="G246" i="14"/>
  <c r="I246" i="14"/>
  <c r="K246" i="14"/>
  <c r="M246" i="14"/>
  <c r="O246" i="14"/>
  <c r="Q246" i="14"/>
  <c r="V246" i="14"/>
  <c r="K248" i="14"/>
  <c r="G249" i="14"/>
  <c r="M249" i="14" s="1"/>
  <c r="I249" i="14"/>
  <c r="I248" i="14" s="1"/>
  <c r="K249" i="14"/>
  <c r="O249" i="14"/>
  <c r="Q249" i="14"/>
  <c r="Q248" i="14" s="1"/>
  <c r="V249" i="14"/>
  <c r="V248" i="14" s="1"/>
  <c r="G251" i="14"/>
  <c r="M251" i="14" s="1"/>
  <c r="I251" i="14"/>
  <c r="K251" i="14"/>
  <c r="O251" i="14"/>
  <c r="Q251" i="14"/>
  <c r="V251" i="14"/>
  <c r="G253" i="14"/>
  <c r="I253" i="14"/>
  <c r="K253" i="14"/>
  <c r="M253" i="14"/>
  <c r="O253" i="14"/>
  <c r="O248" i="14" s="1"/>
  <c r="Q253" i="14"/>
  <c r="V253" i="14"/>
  <c r="G254" i="14"/>
  <c r="O254" i="14"/>
  <c r="V254" i="14"/>
  <c r="G255" i="14"/>
  <c r="I255" i="14"/>
  <c r="I254" i="14" s="1"/>
  <c r="K255" i="14"/>
  <c r="K254" i="14" s="1"/>
  <c r="M255" i="14"/>
  <c r="M254" i="14" s="1"/>
  <c r="O255" i="14"/>
  <c r="Q255" i="14"/>
  <c r="Q254" i="14" s="1"/>
  <c r="V255" i="14"/>
  <c r="G257" i="14"/>
  <c r="G256" i="14" s="1"/>
  <c r="I257" i="14"/>
  <c r="I256" i="14" s="1"/>
  <c r="K257" i="14"/>
  <c r="M257" i="14"/>
  <c r="O257" i="14"/>
  <c r="Q257" i="14"/>
  <c r="Q256" i="14" s="1"/>
  <c r="V257" i="14"/>
  <c r="V256" i="14" s="1"/>
  <c r="G258" i="14"/>
  <c r="M258" i="14" s="1"/>
  <c r="I258" i="14"/>
  <c r="K258" i="14"/>
  <c r="O258" i="14"/>
  <c r="Q258" i="14"/>
  <c r="V258" i="14"/>
  <c r="G260" i="14"/>
  <c r="I260" i="14"/>
  <c r="K260" i="14"/>
  <c r="M260" i="14"/>
  <c r="O260" i="14"/>
  <c r="Q260" i="14"/>
  <c r="V260" i="14"/>
  <c r="G262" i="14"/>
  <c r="M262" i="14" s="1"/>
  <c r="I262" i="14"/>
  <c r="K262" i="14"/>
  <c r="O262" i="14"/>
  <c r="O256" i="14" s="1"/>
  <c r="Q262" i="14"/>
  <c r="V262" i="14"/>
  <c r="G263" i="14"/>
  <c r="I263" i="14"/>
  <c r="K263" i="14"/>
  <c r="M263" i="14"/>
  <c r="O263" i="14"/>
  <c r="Q263" i="14"/>
  <c r="V263" i="14"/>
  <c r="G264" i="14"/>
  <c r="M264" i="14" s="1"/>
  <c r="I264" i="14"/>
  <c r="K264" i="14"/>
  <c r="K256" i="14" s="1"/>
  <c r="O264" i="14"/>
  <c r="Q264" i="14"/>
  <c r="V264" i="14"/>
  <c r="G265" i="14"/>
  <c r="I265" i="14"/>
  <c r="K265" i="14"/>
  <c r="M265" i="14"/>
  <c r="O265" i="14"/>
  <c r="Q265" i="14"/>
  <c r="V265" i="14"/>
  <c r="G266" i="14"/>
  <c r="M266" i="14" s="1"/>
  <c r="I266" i="14"/>
  <c r="K266" i="14"/>
  <c r="O266" i="14"/>
  <c r="Q266" i="14"/>
  <c r="V266" i="14"/>
  <c r="AE269" i="14"/>
  <c r="AF269" i="14"/>
  <c r="G44" i="13"/>
  <c r="BA27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2" i="13"/>
  <c r="M12" i="13" s="1"/>
  <c r="I12" i="13"/>
  <c r="K12" i="13"/>
  <c r="O12" i="13"/>
  <c r="Q12" i="13"/>
  <c r="V12" i="13"/>
  <c r="G19" i="13"/>
  <c r="M19" i="13" s="1"/>
  <c r="I19" i="13"/>
  <c r="K19" i="13"/>
  <c r="O19" i="13"/>
  <c r="Q19" i="13"/>
  <c r="V19" i="13"/>
  <c r="G23" i="13"/>
  <c r="I23" i="13"/>
  <c r="K23" i="13"/>
  <c r="M23" i="13"/>
  <c r="O23" i="13"/>
  <c r="Q23" i="13"/>
  <c r="V23" i="13"/>
  <c r="G31" i="13"/>
  <c r="I31" i="13"/>
  <c r="K31" i="13"/>
  <c r="M31" i="13"/>
  <c r="O31" i="13"/>
  <c r="Q31" i="13"/>
  <c r="V31" i="13"/>
  <c r="G37" i="13"/>
  <c r="I37" i="13"/>
  <c r="K37" i="13"/>
  <c r="M37" i="13"/>
  <c r="O37" i="13"/>
  <c r="Q37" i="13"/>
  <c r="V37" i="13"/>
  <c r="AE44" i="13"/>
  <c r="AF44" i="13"/>
  <c r="BA26" i="12"/>
  <c r="BA18" i="12"/>
  <c r="BA16" i="12"/>
  <c r="BA15" i="12"/>
  <c r="BA14" i="12"/>
  <c r="G9" i="12"/>
  <c r="G8" i="12" s="1"/>
  <c r="I73" i="1" s="1"/>
  <c r="I18" i="1" s="1"/>
  <c r="I9" i="12"/>
  <c r="I8" i="12" s="1"/>
  <c r="K9" i="12"/>
  <c r="K8" i="12" s="1"/>
  <c r="M9" i="12"/>
  <c r="O9" i="12"/>
  <c r="O8" i="12" s="1"/>
  <c r="Q9" i="12"/>
  <c r="Q8" i="12" s="1"/>
  <c r="V9" i="12"/>
  <c r="G13" i="12"/>
  <c r="I13" i="12"/>
  <c r="K13" i="12"/>
  <c r="M13" i="12"/>
  <c r="O13" i="12"/>
  <c r="Q13" i="12"/>
  <c r="V13" i="12"/>
  <c r="G20" i="12"/>
  <c r="I20" i="12"/>
  <c r="K20" i="12"/>
  <c r="M20" i="12"/>
  <c r="O20" i="12"/>
  <c r="Q20" i="12"/>
  <c r="V20" i="12"/>
  <c r="G25" i="12"/>
  <c r="M25" i="12" s="1"/>
  <c r="I25" i="12"/>
  <c r="K25" i="12"/>
  <c r="O25" i="12"/>
  <c r="Q25" i="12"/>
  <c r="V25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V8" i="12" s="1"/>
  <c r="G35" i="12"/>
  <c r="I35" i="12"/>
  <c r="K35" i="12"/>
  <c r="M35" i="12"/>
  <c r="O35" i="12"/>
  <c r="Q35" i="12"/>
  <c r="V35" i="12"/>
  <c r="AE39" i="12"/>
  <c r="F41" i="1" s="1"/>
  <c r="I20" i="1"/>
  <c r="I19" i="1"/>
  <c r="H44" i="1"/>
  <c r="I44" i="1" s="1"/>
  <c r="H43" i="1"/>
  <c r="I43" i="1" s="1"/>
  <c r="H40" i="1"/>
  <c r="J28" i="1"/>
  <c r="J26" i="1"/>
  <c r="G38" i="1"/>
  <c r="F38" i="1"/>
  <c r="J23" i="1"/>
  <c r="J24" i="1"/>
  <c r="J25" i="1"/>
  <c r="J27" i="1"/>
  <c r="E24" i="1"/>
  <c r="E26" i="1"/>
  <c r="M8" i="12" l="1"/>
  <c r="F42" i="1"/>
  <c r="G39" i="12"/>
  <c r="F39" i="1"/>
  <c r="F45" i="1" s="1"/>
  <c r="I75" i="1"/>
  <c r="J72" i="1" s="1"/>
  <c r="G23" i="1"/>
  <c r="M8" i="14"/>
  <c r="M256" i="14"/>
  <c r="M57" i="14"/>
  <c r="M248" i="14"/>
  <c r="M180" i="14"/>
  <c r="M94" i="14"/>
  <c r="M170" i="14"/>
  <c r="M169" i="14" s="1"/>
  <c r="M144" i="14"/>
  <c r="M143" i="14" s="1"/>
  <c r="G94" i="14"/>
  <c r="G8" i="14"/>
  <c r="G248" i="14"/>
  <c r="G207" i="14"/>
  <c r="G194" i="14"/>
  <c r="G180" i="14"/>
  <c r="G134" i="14"/>
  <c r="G51" i="14"/>
  <c r="G40" i="14"/>
  <c r="M236" i="14"/>
  <c r="M230" i="14" s="1"/>
  <c r="M78" i="14"/>
  <c r="M70" i="14" s="1"/>
  <c r="M63" i="14"/>
  <c r="M8" i="13"/>
  <c r="G8" i="13"/>
  <c r="AF39" i="12"/>
  <c r="I21" i="1"/>
  <c r="G39" i="1" l="1"/>
  <c r="G42" i="1"/>
  <c r="H42" i="1" s="1"/>
  <c r="I42" i="1" s="1"/>
  <c r="G41" i="1"/>
  <c r="H41" i="1" s="1"/>
  <c r="I41" i="1" s="1"/>
  <c r="J66" i="1"/>
  <c r="J65" i="1"/>
  <c r="J71" i="1"/>
  <c r="J69" i="1"/>
  <c r="J58" i="1"/>
  <c r="J59" i="1"/>
  <c r="J73" i="1"/>
  <c r="J67" i="1"/>
  <c r="J63" i="1"/>
  <c r="J62" i="1"/>
  <c r="J74" i="1"/>
  <c r="J60" i="1"/>
  <c r="J68" i="1"/>
  <c r="J70" i="1"/>
  <c r="J57" i="1"/>
  <c r="J64" i="1"/>
  <c r="J61" i="1"/>
  <c r="A23" i="1"/>
  <c r="H39" i="1" l="1"/>
  <c r="G45" i="1"/>
  <c r="J75" i="1"/>
  <c r="G24" i="1"/>
  <c r="A24" i="1"/>
  <c r="G25" i="1" l="1"/>
  <c r="A25" i="1" s="1"/>
  <c r="G28" i="1"/>
  <c r="I39" i="1"/>
  <c r="I45" i="1" s="1"/>
  <c r="H45" i="1"/>
  <c r="J43" i="1" l="1"/>
  <c r="J41" i="1"/>
  <c r="J44" i="1"/>
  <c r="J39" i="1"/>
  <c r="J45" i="1" s="1"/>
  <c r="J42" i="1"/>
  <c r="G26" i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Miroslav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Miroslav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Miroslav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<sst xmlns="http://schemas.openxmlformats.org/spreadsheetml/2006/main" count="1639" uniqueCount="530">
  <si>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</si>
  <si>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</si>
  <si>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</si>
  <si>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</si>
  <si>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</si>
  <si>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</si>
  <si>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</si>
  <si>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</si>
  <si>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</si>
  <si>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</si>
  <si>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</si>
  <si>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</si>
  <si>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</si>
  <si>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</si>
  <si>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</si>
  <si>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</si>
  <si>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</si>
  <si>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</si>
  <si>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</si>
  <si>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</si>
  <si>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</si>
  <si>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</si>
  <si>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</si>
  <si>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</si>
  <si>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</si>
  <si>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</si>
  <si>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</si>
  <si>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</si>
  <si>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</si>
  <si>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</si>
  <si>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</si>
  <si>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</si>
  <si>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</si>
  <si>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</si>
  <si>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</si>
  <si>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</si>
  <si>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</si>
  <si>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</si>
  <si>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</si>
  <si>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</si>
  <si>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</si>
  <si>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</si>
  <si>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</si>
  <si>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20260205</t>
  </si>
  <si>
    <t>Částečná demolice objektu garáží ve SZZ Krnov</t>
  </si>
  <si>
    <t>Stavba</t>
  </si>
  <si>
    <t>Stavební objekt</t>
  </si>
  <si>
    <t>01</t>
  </si>
  <si>
    <t>Částečná demolice objektu garáží</t>
  </si>
  <si>
    <t>02</t>
  </si>
  <si>
    <t>03</t>
  </si>
  <si>
    <t>Bourací a stavební práce</t>
  </si>
  <si>
    <t>Celkem za stavbu</t>
  </si>
  <si>
    <t>CZK</t>
  </si>
  <si>
    <t>#POPS</t>
  </si>
  <si>
    <t>Popis stavby: 20260205 - Částečná demolice objektu garáží ve SZZ Krnov</t>
  </si>
  <si>
    <t>#POPO</t>
  </si>
  <si>
    <t>Popis objektu: 01 - Částečná demolice objektu garáží</t>
  </si>
  <si>
    <t>#POPR</t>
  </si>
  <si>
    <t>Popis rozpočtu: 01 - Ostatní náklady</t>
  </si>
  <si>
    <t>Popis rozpočtu: 02 - Vedlejší náklady</t>
  </si>
  <si>
    <t>Popis rozpočtu: 03 - Bourací a stavební práce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</si>
  <si>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</si>
  <si>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</si>
  <si>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</si>
  <si>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</si>
  <si>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</si>
  <si>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</si>
  <si>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</si>
  <si>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</si>
  <si>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61</t>
  </si>
  <si>
    <t>Upravy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</si>
  <si>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</si>
  <si>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</si>
  <si>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</si>
  <si>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</si>
  <si>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</si>
  <si>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</si>
  <si>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</si>
  <si>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</si>
  <si>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991</t>
  </si>
  <si>
    <t>711</t>
  </si>
  <si>
    <t>Izolace proti vodě</t>
  </si>
  <si>
    <t>712</t>
  </si>
  <si>
    <t>Povlakové krytiny</t>
  </si>
  <si>
    <t>721</t>
  </si>
  <si>
    <t>Vnitřní kanalizace</t>
  </si>
  <si>
    <t>733</t>
  </si>
  <si>
    <t>Rozvod potrubí</t>
  </si>
  <si>
    <t>764</t>
  </si>
  <si>
    <t>Konstrukce klempířské</t>
  </si>
  <si>
    <t>767</t>
  </si>
  <si>
    <t>Konstrukce zámečnické</t>
  </si>
  <si>
    <t>M21</t>
  </si>
  <si>
    <t>Elektromontáže</t>
  </si>
  <si>
    <t>M99</t>
  </si>
  <si>
    <t>Ostatní práce "M"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</si>
  <si>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</si>
  <si>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</si>
  <si>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</si>
  <si>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</si>
  <si>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</si>
  <si>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</si>
  <si>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</si>
  <si>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</si>
  <si>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</si>
  <si>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</si>
  <si>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</si>
  <si>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</si>
  <si>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</si>
  <si>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</si>
  <si>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</si>
  <si>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</si>
  <si>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</si>
  <si>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</si>
  <si>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</si>
  <si>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</si>
  <si>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</si>
  <si>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</si>
  <si>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</si>
  <si>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</si>
  <si>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</si>
  <si>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</si>
  <si>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</si>
  <si>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</si>
  <si>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</si>
  <si>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</si>
  <si>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</si>
  <si>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</si>
  <si>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</si>
  <si>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</si>
  <si>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999000002RZ1</t>
  </si>
  <si>
    <t>Dokumentace skutečného provedení stavby dle obchodních podmínek</t>
  </si>
  <si>
    <t>kompl</t>
  </si>
  <si>
    <t>Vlastní</t>
  </si>
  <si>
    <t>Indiv</t>
  </si>
  <si>
    <t>Práce</t>
  </si>
  <si>
    <t>Běžná</t>
  </si>
  <si>
    <t>POL1_1</t>
  </si>
  <si>
    <t>tištěna + digitální podoba ( .dwg, .dxf ) v počtu a formátech dle SoD.</t>
  </si>
  <si>
    <t>POP</t>
  </si>
  <si>
    <t>Vypracování DOKUMENTACE SKUTEČNÉHO PROVEDENÍ STAVBY</t>
  </si>
  <si>
    <t>VV</t>
  </si>
  <si>
    <t>999000002RZ2</t>
  </si>
  <si>
    <t>Kompletační činnost</t>
  </si>
  <si>
    <t>kompletní dokladová část dle SoD (revize, atesty, certifikáty, prohlášení o shodě) pro předání a převzetí dokončeného díla</t>
  </si>
  <si>
    <t>náklady zhotovitele, související s prováděním zkoušek a REVIZÍ předepsaných technickými normami a vyjádřeními dotčených orgánů pro řádné provedení a předání díla.</t>
  </si>
  <si>
    <t>náklady na individuální zkoušky dodaných a smontovaných technologických zařízení včetně komplexního vyzkoušení.</t>
  </si>
  <si>
    <t>náklady zhotovitele na vypracování provozních řádů pro trvalý provoz.</t>
  </si>
  <si>
    <t>náklady na předání všech návodů k obsluze a údržbě pro technologická zařízení a  náklady na zaškolení obsluhy objednatele</t>
  </si>
  <si>
    <t>999000002RZ3</t>
  </si>
  <si>
    <t>Vypracování zhotovitelské REALIZAČNÍ a VÝROBNÍ projektové dokumentace dle obchodních podmínek</t>
  </si>
  <si>
    <t>dle požadavků PD a SOD</t>
  </si>
  <si>
    <t/>
  </si>
  <si>
    <t>- výrobní PD schodiště včetně statického posouzení</t>
  </si>
  <si>
    <t>999000002RZ4</t>
  </si>
  <si>
    <t>Podrobný dodatečný statický průzkum</t>
  </si>
  <si>
    <t>- statický průzkum stropních konstrukcí za účelem ověření únosnosti stropních  konstrukcí, orientace stropních trámů včetně provedení sond do konstrukcí - viz. statické posouzení</t>
  </si>
  <si>
    <t>- dodatečný statický posudek</t>
  </si>
  <si>
    <t>999000002RZ7</t>
  </si>
  <si>
    <t>Technologický postup bourání</t>
  </si>
  <si>
    <t>dle dodatečného statického průzkumu</t>
  </si>
  <si>
    <t>999000002RZ5</t>
  </si>
  <si>
    <t>Koordinace stavebních a technologických dodávek</t>
  </si>
  <si>
    <t>999000002RZ6</t>
  </si>
  <si>
    <t>Náklady na podrobnou fotodokumentaci</t>
  </si>
  <si>
    <t>průběhu stavby a pasport současného stavu</t>
  </si>
  <si>
    <t>SUM</t>
  </si>
  <si>
    <t>END</t>
  </si>
  <si>
    <t>991000004RZ1</t>
  </si>
  <si>
    <t>Opatření z hlediska BOZP na staveništi</t>
  </si>
  <si>
    <t>kpl</t>
  </si>
  <si>
    <t>POL1_0</t>
  </si>
  <si>
    <t>- dle požadavků a podmínek plánu BOZP na staveništi</t>
  </si>
  <si>
    <t>991000005RZ1</t>
  </si>
  <si>
    <t>Opatření z hlediska používání OOPP na staveništi</t>
  </si>
  <si>
    <t>- ochranné přilby a reflexní vesty</t>
  </si>
  <si>
    <t>- ochranné brýle</t>
  </si>
  <si>
    <t>- pracovní rukavice</t>
  </si>
  <si>
    <t>- polohovací postroje, úvazy</t>
  </si>
  <si>
    <t>991000006RZ1</t>
  </si>
  <si>
    <t>Opatření z hlediska provozu uživatele v objektu</t>
  </si>
  <si>
    <t>- dle požadavků a podmínek uživatele</t>
  </si>
  <si>
    <t>- zajištění chodu objektu  - v interiéru objektu, v exteriéru - příjezd a odjezd</t>
  </si>
  <si>
    <t>005121010R</t>
  </si>
  <si>
    <t>Vybudování zařízení staveniště</t>
  </si>
  <si>
    <t>RTS 26/ I</t>
  </si>
  <si>
    <t>VRN</t>
  </si>
  <si>
    <t>POL99_8</t>
  </si>
  <si>
    <t>Zajištění bezpečného příjezdu a přístupu na staveniště včetně značení.</t>
  </si>
  <si>
    <t>Náklady s připojením staveniště na energie + zajištění měření odběru energií.</t>
  </si>
  <si>
    <t>Náklady na úklid v prostoru staveniště a příjezdových komunikací ke staveništi.</t>
  </si>
  <si>
    <t>Opatření k zabránění nadměrného zatěžování staveniště a jeho okolí prachem (např. používání krycích plachet, kropení sutě vodou).</t>
  </si>
  <si>
    <t>Oplocení zařízení staveniště výšky 1,8 m, brány a označení staveniště (cca 120 m)</t>
  </si>
  <si>
    <t>Oddělení provozu v objektu</t>
  </si>
  <si>
    <t>005121020R</t>
  </si>
  <si>
    <t>Provoz zařízení staveniště</t>
  </si>
  <si>
    <t>Náklady na vybavení zařízení staveniště.</t>
  </si>
  <si>
    <t>Náklady na spotřebované energie provozem zařízení staveniště.</t>
  </si>
  <si>
    <t>Náklady na kropení proti prášení behěm bouracích prací.</t>
  </si>
  <si>
    <t>005121030R</t>
  </si>
  <si>
    <t>Odstranění zařízení staveniště</t>
  </si>
  <si>
    <t>POL99_</t>
  </si>
  <si>
    <t>Náklady na odstranění a odvoz zařízení staveniště.</t>
  </si>
  <si>
    <t>Zatravnění plochy staveniště</t>
  </si>
  <si>
    <t>- pracovní obuv</t>
  </si>
  <si>
    <t>Uvedení stavbou dotčených ploch a ploch zařízení staveniště do původního stavu.</t>
  </si>
  <si>
    <t>111201101R00</t>
  </si>
  <si>
    <t>Odstranění křovin i s kořeny na ploše do 1000 m2</t>
  </si>
  <si>
    <t>m2</t>
  </si>
  <si>
    <t>1,5*40</t>
  </si>
  <si>
    <t>113106121R00</t>
  </si>
  <si>
    <t>Rozebrání dlažeb z betonových dlaždic na sucho</t>
  </si>
  <si>
    <t>okapové chodníky</t>
  </si>
  <si>
    <t>okap. chodník - zbytky : 0,5*20</t>
  </si>
  <si>
    <t>113108406R00</t>
  </si>
  <si>
    <t>Odstranění asfaltové vrstvy pl.nad 50 m2, tl. 6 cm</t>
  </si>
  <si>
    <t>4,5*2</t>
  </si>
  <si>
    <t>121101100R00</t>
  </si>
  <si>
    <t>Sejmutí ornice, pl. do 400 m2, přemístění do 50 m</t>
  </si>
  <si>
    <t>m3</t>
  </si>
  <si>
    <t>tl. 20 cm</t>
  </si>
  <si>
    <t>V položce je obsaženo i uložení na dočasnou skládku v příslušné vzdálenosti</t>
  </si>
  <si>
    <t>podél východní strany objektu : 50*2,5*0,2</t>
  </si>
  <si>
    <t>122201102R00</t>
  </si>
  <si>
    <t>Odkopávky nezapažené v hor. 3 do 1000 m3</t>
  </si>
  <si>
    <t>výkopy při odstraňování základů</t>
  </si>
  <si>
    <t>0,6*1*(44*2+8,5*2+6*3)</t>
  </si>
  <si>
    <t>139601102R00</t>
  </si>
  <si>
    <t>Ruční výkop jam, rýh a šachet v hornině tř. 3</t>
  </si>
  <si>
    <t>POL1_</t>
  </si>
  <si>
    <t>sondy, odkopávky, začištění : 1*1*1*5</t>
  </si>
  <si>
    <t>122202509R00</t>
  </si>
  <si>
    <t>Příplatek za lepivost pro hor. 3</t>
  </si>
  <si>
    <t>162201102R00</t>
  </si>
  <si>
    <t>Vodorovné přemístění výkopku z hor.1-4 do 50 m</t>
  </si>
  <si>
    <t>73,8</t>
  </si>
  <si>
    <t>5</t>
  </si>
  <si>
    <t>162701105R00</t>
  </si>
  <si>
    <t>Vodorovné přemístění výkopku z hor.1-4 do 10000 m</t>
  </si>
  <si>
    <t>přesun na deponii a zpět</t>
  </si>
  <si>
    <t>73,8*2</t>
  </si>
  <si>
    <t>5*2</t>
  </si>
  <si>
    <t>50*2,5*0,2*2</t>
  </si>
  <si>
    <t>167101102R00</t>
  </si>
  <si>
    <t>Nakládání výkopku z hor.1-4 v množství nad 100 m3</t>
  </si>
  <si>
    <t>612403399R00</t>
  </si>
  <si>
    <t>Hrubá výplň rýh ve stěnách maltou</t>
  </si>
  <si>
    <t>- po vybouraných stěnách a stropech - lokální opravy</t>
  </si>
  <si>
    <t>6,5</t>
  </si>
  <si>
    <t>970241400R00</t>
  </si>
  <si>
    <t>Řezání prostého betonu hl. řezu 400 mm</t>
  </si>
  <si>
    <t>m</t>
  </si>
  <si>
    <t>oddělení základů : 2*1</t>
  </si>
  <si>
    <t>970241150R00</t>
  </si>
  <si>
    <t>Řezání prostého betonu hl. řezu 150 mm</t>
  </si>
  <si>
    <t>podlaha : 5,9</t>
  </si>
  <si>
    <t>970251200R00</t>
  </si>
  <si>
    <t>Řezání železobetonu hl. řezu 200 mm</t>
  </si>
  <si>
    <t>napojení stěchy na zeď : 6,8</t>
  </si>
  <si>
    <t>732080530RZ1</t>
  </si>
  <si>
    <t>Demontáž VZT mřížek na fasádě</t>
  </si>
  <si>
    <t>kus</t>
  </si>
  <si>
    <t>970231400R00</t>
  </si>
  <si>
    <t>Řezání cihelného zdiva hl. řezu 400 mm</t>
  </si>
  <si>
    <t>v místě napojení objektů : 3,6+2,9</t>
  </si>
  <si>
    <t>174101101R00</t>
  </si>
  <si>
    <t>Zásyp jam, rýh, šachet se zhutněním</t>
  </si>
  <si>
    <t>kamenivo : 0,9*0,65*37,65*2+0,9*0,5*5,7*3+0,9*0,65*8,7*2+0,9*0,65*4,25*3</t>
  </si>
  <si>
    <t>zemina : 73,8+5</t>
  </si>
  <si>
    <t>180402111R00</t>
  </si>
  <si>
    <t>Založení trávníku parkového výsevem v rovině</t>
  </si>
  <si>
    <t>podél východní strany objektu : 50*2,5</t>
  </si>
  <si>
    <t>181301103R00</t>
  </si>
  <si>
    <t>Rozprostření ornice, rovina, tl. 15-20 cm,do 500m2</t>
  </si>
  <si>
    <t>00572442R</t>
  </si>
  <si>
    <t>Směs travní hřištní I. - střední zátěž PROFI</t>
  </si>
  <si>
    <t>kg</t>
  </si>
  <si>
    <t>SPCM</t>
  </si>
  <si>
    <t>Specifikace</t>
  </si>
  <si>
    <t>POL3_1</t>
  </si>
  <si>
    <t>1kg/50 m2</t>
  </si>
  <si>
    <t>583418024R</t>
  </si>
  <si>
    <t>Kamenivo drcené frakce  16/32 B Moravskosl. kraj</t>
  </si>
  <si>
    <t>t</t>
  </si>
  <si>
    <t>(0,9*0,65*37,65*2+0,9*0,5*5,7*3+0,9*0,65*8,7*2+0,9*0,65*4,25*3)*1,8</t>
  </si>
  <si>
    <t>941941031R00</t>
  </si>
  <si>
    <t>Montáž lešení leh.řad.s podlahami,š.do 1 m, H 10 m</t>
  </si>
  <si>
    <t>vyšší část budovy : 4,7*(6,5*2+10,5)</t>
  </si>
  <si>
    <t>západní strana nižší budovy : 3,6*38</t>
  </si>
  <si>
    <t>941941191RT4</t>
  </si>
  <si>
    <t>Příplatek za každý měsíc použití lešení k pol.1031, lešení rámové pronajaté</t>
  </si>
  <si>
    <t>2 měsíce</t>
  </si>
  <si>
    <t>4,7*(6,5*2+10,5)*2</t>
  </si>
  <si>
    <t>3,6*38*2</t>
  </si>
  <si>
    <t>941941831RT4</t>
  </si>
  <si>
    <t>Demontáž lešení leh.řad.s podlahami,š.1 m, H 10 m, lešení rámové pronajaté</t>
  </si>
  <si>
    <t>4,7*(6,5*2+10,5)</t>
  </si>
  <si>
    <t>3,6*38</t>
  </si>
  <si>
    <t>941955001R00</t>
  </si>
  <si>
    <t>Lešení lehké pomocné, výška podlahy do 1,2 m</t>
  </si>
  <si>
    <t>10,7+73,5+74,3+74,7+16,5</t>
  </si>
  <si>
    <t>941955002R00</t>
  </si>
  <si>
    <t>Lešení lehké pomocné, výška podlahy do 1,9 m</t>
  </si>
  <si>
    <t>16,7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</si>
  <si>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</si>
  <si>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</si>
  <si>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</si>
  <si>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</si>
  <si>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</si>
  <si>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</si>
  <si>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962031116R00</t>
  </si>
  <si>
    <t>Bourání příček z cihel pálených plných tl. 140 mm</t>
  </si>
  <si>
    <t>atika : 0,6*(5,65*2+8,1+7,0+37,75)</t>
  </si>
  <si>
    <t>965082941R00</t>
  </si>
  <si>
    <t>Odstranění násypu tl. nad 20 cm jakékoliv plochy</t>
  </si>
  <si>
    <t>pod schodištěm a vyvýšenou podlahou 108</t>
  </si>
  <si>
    <t>0,9*(4+16,5)</t>
  </si>
  <si>
    <t>976075211R00</t>
  </si>
  <si>
    <t>Vybourání ocel.konzol hmotnost do 20 kg</t>
  </si>
  <si>
    <t>veřejné osvětlení : 2*0,015</t>
  </si>
  <si>
    <t>962032231R00</t>
  </si>
  <si>
    <t>Bourání zdiva z cihel pálených na MVC</t>
  </si>
  <si>
    <t>podelný objekt : 2,15*0,45*2,62+0,15*0,45*2,62+0,15*0,45*2,30+(2,20*2,30-0,9*2,0)*0,45*2,3</t>
  </si>
  <si>
    <t>2,40*0,4*0,9*12+0,15*0,45*2,4*12</t>
  </si>
  <si>
    <t>schodiště : 0,3*1,2*(1,25+4,3)</t>
  </si>
  <si>
    <t>962032314R00</t>
  </si>
  <si>
    <t>Bourání pilířů cihelných</t>
  </si>
  <si>
    <t>0,6*0,45*2,3*11</t>
  </si>
  <si>
    <t>0,7*0,45*2,62*11</t>
  </si>
  <si>
    <t>962052211R00</t>
  </si>
  <si>
    <t>Bourání zdiva železobetonového nadzákladového</t>
  </si>
  <si>
    <t>801-3</t>
  </si>
  <si>
    <t>nebo vybourání otvorů průřezové plochy přes 4 m2 ve zdivu železobetonovém, včetně pomocného lešení o výšce podlahy do 1900 mm a pro zatížení do 1,5 kPa  (150 kg/m2),</t>
  </si>
  <si>
    <t>SPI</t>
  </si>
  <si>
    <t>atika : 0,15*0,2*(5,65*2+8,1+7,0+37,75)</t>
  </si>
  <si>
    <t>věnec : 0,45*0,2*(5,65*2+8,1+7,0+37,75)</t>
  </si>
  <si>
    <t>962081141R00</t>
  </si>
  <si>
    <t>Bourání příček ze skleněných tvárnic tl. 15 cm</t>
  </si>
  <si>
    <t>2,4*1,0*12+2,4*0,8*2</t>
  </si>
  <si>
    <t>962086121R00</t>
  </si>
  <si>
    <t>Bourání příček z plynosilik. a pórobetonu tl.30 cm</t>
  </si>
  <si>
    <t>5,95*(2,52+2,20)/2*3</t>
  </si>
  <si>
    <t>963012520R00</t>
  </si>
  <si>
    <t>Bourání stropů z panelů žb. š.30 cm, tl. nad 14 cm</t>
  </si>
  <si>
    <t>7,15*37,75*0,2+8,45*5,65*0,2</t>
  </si>
  <si>
    <t>963051213R00</t>
  </si>
  <si>
    <t>Bourání ŽB stropů žebrových s viditelnými trámy</t>
  </si>
  <si>
    <t>ŽB průvlaky : 0,25*0,45*5,90*12</t>
  </si>
  <si>
    <t>964011211R00</t>
  </si>
  <si>
    <t>Vybourání ŽB překladů prefa  dl. 3 m, 50 kg/m</t>
  </si>
  <si>
    <t>0,15*0,45*2,7*12</t>
  </si>
  <si>
    <t>0,15*0,45*2,6*12+0,15*0,45*1,2</t>
  </si>
  <si>
    <t>968072244R00</t>
  </si>
  <si>
    <t>Vybourání kovových rámů oken jednod. pl. 1 m2</t>
  </si>
  <si>
    <t>0,6*0,4*6</t>
  </si>
  <si>
    <t>968071125R00</t>
  </si>
  <si>
    <t>Vyvěšení, zavěšení kovových křídel dveří pl. 2 m2</t>
  </si>
  <si>
    <t>968071136R00</t>
  </si>
  <si>
    <t>Vyvěšení, zavěšení kovových křídel vrat do 4 m2</t>
  </si>
  <si>
    <t>28</t>
  </si>
  <si>
    <t>440351213R00</t>
  </si>
  <si>
    <t>Podpěrná konstrukce střech do 10 kPa - zřízení</t>
  </si>
  <si>
    <t>lokální podepření při demontážích stropu</t>
  </si>
  <si>
    <t>6*1*4</t>
  </si>
  <si>
    <t>310238211R00</t>
  </si>
  <si>
    <t>Zazdívka otvorů plochy do 1 m2 cihlami na MVC</t>
  </si>
  <si>
    <t>zazdívka vybouraného rozvaděče RG</t>
  </si>
  <si>
    <t>RG : 0,7*0,7*0,3</t>
  </si>
  <si>
    <t>310237251R00</t>
  </si>
  <si>
    <t>Zazdívka otvorů pl. 0,25 m2 cihlami, tl. zdi 45 cm</t>
  </si>
  <si>
    <t>lokální opravy : 4</t>
  </si>
  <si>
    <t>440351214R00</t>
  </si>
  <si>
    <t>Podpěrná konstrukce střech do 10 kPa - odstranění</t>
  </si>
  <si>
    <t>968072558R00</t>
  </si>
  <si>
    <t>Vybourání kovových vrat plochy do 5 m2</t>
  </si>
  <si>
    <t>1,6*2,0*2</t>
  </si>
  <si>
    <t>961044111R00</t>
  </si>
  <si>
    <t>Bourání základů z betonu prostého</t>
  </si>
  <si>
    <t>0,9*0,65*37,65*2+0,9*0,5*5,7*3+0,9*0,65*8,7*2+0,9*0,65*4,25*3</t>
  </si>
  <si>
    <t>0,4*0,7*(1,25*2+4,27)</t>
  </si>
  <si>
    <t>965042141RT4</t>
  </si>
  <si>
    <t>Bourání mazanin betonových tl. 10 cm, nad 4 m2, pneumat. kladivo, tl. mazaniny 8 - 10 cm</t>
  </si>
  <si>
    <t>(6,75*37,75+5,35*8,5)*0,15</t>
  </si>
  <si>
    <t>(1,75*5,8+11,78*5,83*2+11,78*5,54+2,3*0,45*12)*0,1</t>
  </si>
  <si>
    <t>(4,45*3,6+4,46*3,55+1,6*0,45*2)*0,1</t>
  </si>
  <si>
    <t>(1,25*4,25)*0,1</t>
  </si>
  <si>
    <t>963042819R00</t>
  </si>
  <si>
    <t>Bourání schodišťových stupňů betonových</t>
  </si>
  <si>
    <t>4*1,05</t>
  </si>
  <si>
    <t>965049111R00</t>
  </si>
  <si>
    <t>Příplatek, bourání mazanin se svař. síťí tl. 10 cm</t>
  </si>
  <si>
    <t>12*2+2*2</t>
  </si>
  <si>
    <t>968071112R00</t>
  </si>
  <si>
    <t>Vyvěšení, zavěšení kovových křídel oken pl. 1,5 m2</t>
  </si>
  <si>
    <t>6</t>
  </si>
  <si>
    <t>968072455R00</t>
  </si>
  <si>
    <t>Vybourání kovových dveřních zárubní pl. do 2 m2</t>
  </si>
  <si>
    <t>0,9*2,0</t>
  </si>
  <si>
    <t>968072559R00</t>
  </si>
  <si>
    <t>Vybourání kovových vrat plochy nad 5 m2</t>
  </si>
  <si>
    <t>2,3*2,27*12</t>
  </si>
  <si>
    <t>999281105R00</t>
  </si>
  <si>
    <t>Přesun hmot pro opravy a údržbu do výšky 6 m</t>
  </si>
  <si>
    <t>Přesun hmot</t>
  </si>
  <si>
    <t>POL7_</t>
  </si>
  <si>
    <t>711140102R00</t>
  </si>
  <si>
    <t>Odstr.izolace proti vlhk.vodor. pásy přitav.,2vrst</t>
  </si>
  <si>
    <t>POL1_7</t>
  </si>
  <si>
    <t>při bourání stávajících podlah</t>
  </si>
  <si>
    <t>6,75*37,75+5,35*8,5</t>
  </si>
  <si>
    <t>998711201R00</t>
  </si>
  <si>
    <t>Přesun hmot pro izolace proti vodě, v objektech výšky do 6 m</t>
  </si>
  <si>
    <t>712300831R00</t>
  </si>
  <si>
    <t>Odstranění povlakové krytiny střech do 10°</t>
  </si>
  <si>
    <t>37,6*7,0+5,45*8,1</t>
  </si>
  <si>
    <t>712300834R00</t>
  </si>
  <si>
    <t>Příplatek za odstranění každé další vrstvy, střechy do 10°, krytina povlaková</t>
  </si>
  <si>
    <t>(37,6*7,0+5,45*8,1)*2</t>
  </si>
  <si>
    <t>998712201R00</t>
  </si>
  <si>
    <t>Přesun hmot pro povlakové krytiny, v objektech výšky do 6 m</t>
  </si>
  <si>
    <t>764322830R00</t>
  </si>
  <si>
    <t>Demontáž oplechování okapů, rš 400 mm, šikmá střecha sklon do 30°</t>
  </si>
  <si>
    <t>37,75+8,45</t>
  </si>
  <si>
    <t>764351836R00</t>
  </si>
  <si>
    <t>Demontáž háků žlabů, šikmá střecha sklon do 30°</t>
  </si>
  <si>
    <t>38+8</t>
  </si>
  <si>
    <t>764331830R00</t>
  </si>
  <si>
    <t>Demontáž lemování zdí, rš 250 a 330 mm, šikmá střecha sklon do 30°</t>
  </si>
  <si>
    <t>7,15+37,75+5,70*2+8,1+6,7</t>
  </si>
  <si>
    <t>210220464RZ1</t>
  </si>
  <si>
    <t>Demontáž stávajícího H</t>
  </si>
  <si>
    <t>POL1_9</t>
  </si>
  <si>
    <t>5 ks svodu</t>
  </si>
  <si>
    <t>3 ks jímač</t>
  </si>
  <si>
    <t>733110806R00</t>
  </si>
  <si>
    <t>Demontáž potrubí ocelového závitového do DN 15-32</t>
  </si>
  <si>
    <t>2*5</t>
  </si>
  <si>
    <t>210220465RZ1</t>
  </si>
  <si>
    <t>Úprava stávajícího H</t>
  </si>
  <si>
    <t>přemístění jednoho svodu na východní fasádě na zachovanou část objektu</t>
  </si>
  <si>
    <t>210220470RZ1</t>
  </si>
  <si>
    <t>Úprava stávajícího rozvaděče RH</t>
  </si>
  <si>
    <t>nezbytné úpravy pro odpojení rozvaděče RG</t>
  </si>
  <si>
    <t>210220480RZ1</t>
  </si>
  <si>
    <t>Provizorní ukončení a ochraná kabelů</t>
  </si>
  <si>
    <t>provizorní ukončení a ochrana kabelů v místností sklady 103</t>
  </si>
  <si>
    <t>733110810R00</t>
  </si>
  <si>
    <t>Demontáž potrubí ocelového závitového do DN 50-80</t>
  </si>
  <si>
    <t>2*14</t>
  </si>
  <si>
    <t>998733201R00</t>
  </si>
  <si>
    <t>Přesun hmot pro rozvody potrubí, v objektech výšky do 6 m</t>
  </si>
  <si>
    <t>218800001RZ1</t>
  </si>
  <si>
    <t>Demontáž elektroinstalace zásuvky, vypínače, krabice ad</t>
  </si>
  <si>
    <t>50</t>
  </si>
  <si>
    <t>218800002RZ1</t>
  </si>
  <si>
    <t>Demontáž elektroinstalace kabely</t>
  </si>
  <si>
    <t xml:space="preserve">m     </t>
  </si>
  <si>
    <t>200</t>
  </si>
  <si>
    <t>218800010RZ1</t>
  </si>
  <si>
    <t>Demontáž celoplechových rozvodnic do váhy 50 kg Demontáž</t>
  </si>
  <si>
    <t>vč. vystrojení</t>
  </si>
  <si>
    <t>RG : 1</t>
  </si>
  <si>
    <t>218801015RZ1</t>
  </si>
  <si>
    <t>Čidla, hlásiče, reproduktory ad.  DEMONTÁŽ</t>
  </si>
  <si>
    <t>Stávající osvětlení. V ceně odvoz do sběrny.</t>
  </si>
  <si>
    <t>218801020RZ1</t>
  </si>
  <si>
    <t>Svítidlo zárovkové, nástěnné nebo stropní DEMONTÁŽ</t>
  </si>
  <si>
    <t>int : 16</t>
  </si>
  <si>
    <t>ext : 2</t>
  </si>
  <si>
    <t>218800009RZ1</t>
  </si>
  <si>
    <t>Demontáž celoplechových rozvodnic do váhy 10 kg Demontáž</t>
  </si>
  <si>
    <t>podružné rozvaděče c prodejnách</t>
  </si>
  <si>
    <t>764352840R00</t>
  </si>
  <si>
    <t>Demontáž žlabů půlkruhových obloukových ze segmentů, rš 330 mm, šikmá střecha sklon do 30°</t>
  </si>
  <si>
    <t>764430810R00</t>
  </si>
  <si>
    <t>Demontáž oplechování zdí, rš do 250 mm</t>
  </si>
  <si>
    <t>atiky : 7,15+37,75+5,70*2+8,1</t>
  </si>
  <si>
    <t>schodiště : 1,25+4,25</t>
  </si>
  <si>
    <t>764454801R00</t>
  </si>
  <si>
    <t>Demontáž odpadních kruhových trub, průměr 75 a 100 mm</t>
  </si>
  <si>
    <t>3,1*3</t>
  </si>
  <si>
    <t>1,5</t>
  </si>
  <si>
    <t>998764201R00</t>
  </si>
  <si>
    <t>Přesun hmot pro klempířské konstrukce, v objektech výšky do 6 m</t>
  </si>
  <si>
    <t>767996801R00</t>
  </si>
  <si>
    <t>Demontáž atypických ocelových konstr. do 50 kg</t>
  </si>
  <si>
    <t>zábradlí : 25</t>
  </si>
  <si>
    <t>PHP : 5*5</t>
  </si>
  <si>
    <t>drobné prvky : 50</t>
  </si>
  <si>
    <t>regály, vybavení : 100</t>
  </si>
  <si>
    <t>767911822R00</t>
  </si>
  <si>
    <t>Demontáž drátěného pletiva výšky do 2,0 m včetně sloupků</t>
  </si>
  <si>
    <t>5,9*2</t>
  </si>
  <si>
    <t>721210815RZ1</t>
  </si>
  <si>
    <t>Demontáž podlahové vpusti</t>
  </si>
  <si>
    <t>2</t>
  </si>
  <si>
    <t>721110806R00</t>
  </si>
  <si>
    <t>Demontáž potrubí z kameninových trub do DN 200</t>
  </si>
  <si>
    <t>10</t>
  </si>
  <si>
    <t>998721201R00</t>
  </si>
  <si>
    <t>Přesun hmot pro vnitřní kanalizaci, v objektech výšky do 6 m</t>
  </si>
  <si>
    <t>998767201R00</t>
  </si>
  <si>
    <t>Přesun hmot pro zámečnické konstrukce, v objektech výšky do 6 m</t>
  </si>
  <si>
    <t>979999996R00</t>
  </si>
  <si>
    <t>Poplatek za recyklaci, asfaltu, kusovost nad 1600 cm, kusovost nad 1600 cm2, skupina 17 03 02 z Katalogu odpadů</t>
  </si>
  <si>
    <t>979012112R00</t>
  </si>
  <si>
    <t xml:space="preserve">Svislá doprava suti a vybouraných hmot svislá doprava suti na výšku do 3,5 m,  </t>
  </si>
  <si>
    <t>821-1</t>
  </si>
  <si>
    <t>Kalkul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</si>
  <si>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</si>
  <si>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</si>
  <si>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</si>
  <si>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979087112R00</t>
  </si>
  <si>
    <t xml:space="preserve">Vodorovná doprava suti a vybouraných hmot nakládání suti na dopravní prostředky,  </t>
  </si>
  <si>
    <t>se složením a hrubým urovnáním nebo s přeložením na jiný dopravní prostředek kromě lodi, vč. příplatku za každých dalších i započatých 1000 m přes 1000 m,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</si>
  <si>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</si>
  <si>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</si>
  <si>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</si>
  <si>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</si>
  <si>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</si>
  <si>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</si>
  <si>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</si>
  <si>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</si>
  <si>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</si>
  <si>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recyklaci, suti s 10 % příměsi dřeva, plastu apod.,  , skupina 17 01 07 z Katalogu odpadů</t>
  </si>
  <si>
    <t>RTS 25/ I</t>
  </si>
  <si>
    <t>586,36916-8,45</t>
  </si>
  <si>
    <t>dotčené části H</t>
  </si>
  <si>
    <t>3,1*3+4,7*2+2+7,1*3+38+5,6*2+8,5*2 - cca 120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</si>
</sst>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5" fillId="3" borderId="12" xfId="0" applyFont="1" applyFill="1" applyBorder="1" applyAlignment="1">
      <alignment horizontal="center" vertical="top" shrinkToFit="1"/>
    </xf>
    <xf numFmtId="165" fontId="5" fillId="3" borderId="12" xfId="0" applyNumberFormat="1" applyFont="1" applyFill="1" applyBorder="1" applyAlignment="1">
      <alignment vertical="top" shrinkToFit="1"/>
    </xf>
    <xf numFmtId="4" fontId="5" fillId="3" borderId="12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I12" sqref="I1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sheetProtection algorithmName="SHA-512" hashValue="A81hIIx0BMWVJzuexCeJMz4u+/1QJN+fKr67kRS5PasR8OSq4iY5e3MN9LK+2tou/Gyl5HZo8/IZV94Hr5skLQ==" saltValue="jleuCWUx1QUUo1VKsIBiN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8"/>
  <sheetViews>
    <sheetView showGridLines="0" tabSelected="1" topLeftCell="B1" zoomScaleNormal="100" zoomScaleSheetLayoutView="75" workbookViewId="0">
      <selection activeCell="B54" sqref="B54:I7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6" t="s">
        <v>41</v>
      </c>
      <c r="C1" s="237"/>
      <c r="D1" s="237"/>
      <c r="E1" s="237"/>
      <c r="F1" s="237"/>
      <c r="G1" s="237"/>
      <c r="H1" s="237"/>
      <c r="I1" s="237"/>
      <c r="J1" s="238"/>
    </row>
    <row r="2" spans="1:15" ht="36" customHeight="1" x14ac:dyDescent="0.2">
      <c r="A2" s="2"/>
      <c r="B2" s="76" t="s">
        <v>22</v>
      </c>
      <c r="C2" s="77"/>
      <c r="D2" s="78" t="s">
        <v>43</v>
      </c>
      <c r="E2" s="242" t="s">
        <v>44</v>
      </c>
      <c r="F2" s="243"/>
      <c r="G2" s="243"/>
      <c r="H2" s="243"/>
      <c r="I2" s="243"/>
      <c r="J2" s="244"/>
      <c r="O2" s="1"/>
    </row>
    <row r="3" spans="1:15" ht="27" hidden="1" customHeight="1" x14ac:dyDescent="0.2">
      <c r="A3" s="2"/>
      <c r="B3" s="79"/>
      <c r="C3" s="77"/>
      <c r="D3" s="80"/>
      <c r="E3" s="245"/>
      <c r="F3" s="246"/>
      <c r="G3" s="246"/>
      <c r="H3" s="246"/>
      <c r="I3" s="246"/>
      <c r="J3" s="247"/>
    </row>
    <row r="4" spans="1:15" ht="23.25" customHeight="1" x14ac:dyDescent="0.2">
      <c r="A4" s="2"/>
      <c r="B4" s="81"/>
      <c r="C4" s="82"/>
      <c r="D4" s="83"/>
      <c r="E4" s="226"/>
      <c r="F4" s="226"/>
      <c r="G4" s="226"/>
      <c r="H4" s="226"/>
      <c r="I4" s="226"/>
      <c r="J4" s="227"/>
    </row>
    <row r="5" spans="1:15" ht="24" customHeight="1" x14ac:dyDescent="0.2">
      <c r="A5" s="2"/>
      <c r="B5" s="31" t="s">
        <v>42</v>
      </c>
      <c r="D5" s="230"/>
      <c r="E5" s="231"/>
      <c r="F5" s="231"/>
      <c r="G5" s="231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2"/>
      <c r="E6" s="233"/>
      <c r="F6" s="233"/>
      <c r="G6" s="23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4"/>
      <c r="F7" s="235"/>
      <c r="G7" s="23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9"/>
      <c r="E11" s="249"/>
      <c r="F11" s="249"/>
      <c r="G11" s="249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5"/>
      <c r="E12" s="225"/>
      <c r="F12" s="225"/>
      <c r="G12" s="225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8"/>
      <c r="F13" s="229"/>
      <c r="G13" s="22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8"/>
      <c r="F15" s="248"/>
      <c r="G15" s="250"/>
      <c r="H15" s="250"/>
      <c r="I15" s="250" t="s">
        <v>29</v>
      </c>
      <c r="J15" s="251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14"/>
      <c r="F16" s="215"/>
      <c r="G16" s="214"/>
      <c r="H16" s="215"/>
      <c r="I16" s="214">
        <f>SUMIF(F57:F74,A16,I57:I74)+SUMIF(F57:F74,"PSU",I57:I74)</f>
        <v>0</v>
      </c>
      <c r="J16" s="216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14"/>
      <c r="F17" s="215"/>
      <c r="G17" s="214"/>
      <c r="H17" s="215"/>
      <c r="I17" s="214">
        <f>SUMIF(F57:F74,A17,I57:I74)</f>
        <v>0</v>
      </c>
      <c r="J17" s="216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14"/>
      <c r="F18" s="215"/>
      <c r="G18" s="214"/>
      <c r="H18" s="215"/>
      <c r="I18" s="214">
        <f>SUMIF(F57:F74,A18,I57:I74)</f>
        <v>0</v>
      </c>
      <c r="J18" s="216"/>
    </row>
    <row r="19" spans="1:10" ht="23.25" customHeight="1" x14ac:dyDescent="0.2">
      <c r="A19" s="138" t="s">
        <v>100</v>
      </c>
      <c r="B19" s="38" t="s">
        <v>27</v>
      </c>
      <c r="C19" s="62"/>
      <c r="D19" s="63"/>
      <c r="E19" s="214"/>
      <c r="F19" s="215"/>
      <c r="G19" s="214"/>
      <c r="H19" s="215"/>
      <c r="I19" s="214">
        <f>SUMIF(F57:F74,A19,I57:I74)</f>
        <v>0</v>
      </c>
      <c r="J19" s="216"/>
    </row>
    <row r="20" spans="1:10" ht="23.25" customHeight="1" x14ac:dyDescent="0.2">
      <c r="A20" s="138" t="s">
        <v>101</v>
      </c>
      <c r="B20" s="38" t="s">
        <v>28</v>
      </c>
      <c r="C20" s="62"/>
      <c r="D20" s="63"/>
      <c r="E20" s="214"/>
      <c r="F20" s="215"/>
      <c r="G20" s="214"/>
      <c r="H20" s="215"/>
      <c r="I20" s="214">
        <f>SUMIF(F57:F74,A20,I57:I74)</f>
        <v>0</v>
      </c>
      <c r="J20" s="216"/>
    </row>
    <row r="21" spans="1:10" ht="23.25" customHeight="1" x14ac:dyDescent="0.2">
      <c r="A21" s="2"/>
      <c r="B21" s="48" t="s">
        <v>29</v>
      </c>
      <c r="C21" s="64"/>
      <c r="D21" s="65"/>
      <c r="E21" s="217"/>
      <c r="F21" s="252"/>
      <c r="G21" s="217"/>
      <c r="H21" s="252"/>
      <c r="I21" s="217">
        <f>SUM(I16:J20)</f>
        <v>0</v>
      </c>
      <c r="J21" s="21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2">
        <f>ZakladDPHSniVypocet</f>
        <v>0</v>
      </c>
      <c r="H23" s="213"/>
      <c r="I23" s="21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0">
        <f>A23</f>
        <v>0</v>
      </c>
      <c r="H24" s="211"/>
      <c r="I24" s="21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2">
        <f>ZakladDPHZaklVypocet</f>
        <v>0</v>
      </c>
      <c r="H25" s="213"/>
      <c r="I25" s="21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9">
        <f>A25</f>
        <v>0</v>
      </c>
      <c r="H26" s="240"/>
      <c r="I26" s="24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1">
        <f>CenaCelkem-(ZakladDPHSni+DPHSni+ZakladDPHZakl+DPHZakl)</f>
        <v>0</v>
      </c>
      <c r="H27" s="241"/>
      <c r="I27" s="241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20">
        <f>ZakladDPHSniVypocet+ZakladDPHZaklVypocet</f>
        <v>0</v>
      </c>
      <c r="H28" s="220"/>
      <c r="I28" s="220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9">
        <f>A27</f>
        <v>0</v>
      </c>
      <c r="H29" s="219"/>
      <c r="I29" s="219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1"/>
      <c r="E34" s="222"/>
      <c r="G34" s="223"/>
      <c r="H34" s="224"/>
      <c r="I34" s="224"/>
      <c r="J34" s="25"/>
    </row>
    <row r="35" spans="1:10" ht="12.75" customHeight="1" x14ac:dyDescent="0.2">
      <c r="A35" s="2"/>
      <c r="B35" s="2"/>
      <c r="D35" s="209" t="s">
        <v>2</v>
      </c>
      <c r="E35" s="20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04"/>
      <c r="D39" s="204"/>
      <c r="E39" s="204"/>
      <c r="F39" s="98">
        <f>'01 01 Pol'!AE39+'01 02 Pol'!AE44+'01 03 Pol'!AE269</f>
        <v>0</v>
      </c>
      <c r="G39" s="99">
        <f>'01 01 Pol'!AF39+'01 02 Pol'!AF44+'01 03 Pol'!AF269</f>
        <v>0</v>
      </c>
      <c r="H39" s="100">
        <f t="shared" ref="H39:H44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208" t="s">
        <v>46</v>
      </c>
      <c r="D40" s="208"/>
      <c r="E40" s="208"/>
      <c r="F40" s="103"/>
      <c r="G40" s="104"/>
      <c r="H40" s="104">
        <f t="shared" si="1"/>
        <v>0</v>
      </c>
      <c r="I40" s="104"/>
      <c r="J40" s="105"/>
    </row>
    <row r="41" spans="1:10" ht="25.5" customHeight="1" x14ac:dyDescent="0.2">
      <c r="A41" s="87">
        <v>2</v>
      </c>
      <c r="B41" s="102" t="s">
        <v>47</v>
      </c>
      <c r="C41" s="208" t="s">
        <v>48</v>
      </c>
      <c r="D41" s="208"/>
      <c r="E41" s="208"/>
      <c r="F41" s="103">
        <f>'01 01 Pol'!AE39+'01 02 Pol'!AE44+'01 03 Pol'!AE269</f>
        <v>0</v>
      </c>
      <c r="G41" s="104">
        <f>'01 01 Pol'!AF39+'01 02 Pol'!AF44+'01 03 Pol'!AF269</f>
        <v>0</v>
      </c>
      <c r="H41" s="104">
        <f t="shared" si="1"/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87">
        <v>3</v>
      </c>
      <c r="B42" s="106" t="s">
        <v>47</v>
      </c>
      <c r="C42" s="204" t="s">
        <v>28</v>
      </c>
      <c r="D42" s="204"/>
      <c r="E42" s="204"/>
      <c r="F42" s="107">
        <f>'01 01 Pol'!AE39</f>
        <v>0</v>
      </c>
      <c r="G42" s="100">
        <f>'01 01 Pol'!AF39</f>
        <v>0</v>
      </c>
      <c r="H42" s="100">
        <f t="shared" si="1"/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49</v>
      </c>
      <c r="C43" s="204" t="s">
        <v>27</v>
      </c>
      <c r="D43" s="204"/>
      <c r="E43" s="204"/>
      <c r="F43" s="107">
        <f>'01 02 Pol'!AE44</f>
        <v>0</v>
      </c>
      <c r="G43" s="100">
        <f>'01 02 Pol'!AF44</f>
        <v>0</v>
      </c>
      <c r="H43" s="100">
        <f t="shared" si="1"/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50</v>
      </c>
      <c r="C44" s="204" t="s">
        <v>51</v>
      </c>
      <c r="D44" s="204"/>
      <c r="E44" s="204"/>
      <c r="F44" s="107">
        <f>'01 03 Pol'!AE269</f>
        <v>0</v>
      </c>
      <c r="G44" s="100">
        <f>'01 03 Pol'!AF269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/>
      <c r="B45" s="205" t="s">
        <v>52</v>
      </c>
      <c r="C45" s="206"/>
      <c r="D45" s="206"/>
      <c r="E45" s="207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58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75" x14ac:dyDescent="0.25">
      <c r="B54" s="119" t="s">
        <v>62</v>
      </c>
    </row>
    <row r="56" spans="1:10" ht="25.5" customHeight="1" x14ac:dyDescent="0.2">
      <c r="A56" s="121"/>
      <c r="B56" s="124" t="s">
        <v>17</v>
      </c>
      <c r="C56" s="124" t="s">
        <v>5</v>
      </c>
      <c r="D56" s="125"/>
      <c r="E56" s="125"/>
      <c r="F56" s="126" t="s">
        <v>63</v>
      </c>
      <c r="G56" s="126"/>
      <c r="H56" s="126"/>
      <c r="I56" s="126" t="s">
        <v>29</v>
      </c>
      <c r="J56" s="126" t="s">
        <v>0</v>
      </c>
    </row>
    <row r="57" spans="1:10" ht="36.75" customHeight="1" x14ac:dyDescent="0.2">
      <c r="A57" s="122"/>
      <c r="B57" s="127" t="s">
        <v>64</v>
      </c>
      <c r="C57" s="202" t="s">
        <v>65</v>
      </c>
      <c r="D57" s="203"/>
      <c r="E57" s="203"/>
      <c r="F57" s="134" t="s">
        <v>24</v>
      </c>
      <c r="G57" s="135"/>
      <c r="H57" s="135"/>
      <c r="I57" s="135">
        <f>'01 03 Pol'!G8+'01 03 Pol'!G57</f>
        <v>0</v>
      </c>
      <c r="J57" s="131" t="str">
        <f>IF(I75=0,"",I57/I75*100)</f>
        <v/>
      </c>
    </row>
    <row r="58" spans="1:10" ht="36.75" customHeight="1" x14ac:dyDescent="0.2">
      <c r="A58" s="122"/>
      <c r="B58" s="127" t="s">
        <v>66</v>
      </c>
      <c r="C58" s="202" t="s">
        <v>67</v>
      </c>
      <c r="D58" s="203"/>
      <c r="E58" s="203"/>
      <c r="F58" s="134" t="s">
        <v>24</v>
      </c>
      <c r="G58" s="135"/>
      <c r="H58" s="135"/>
      <c r="I58" s="135">
        <f>'01 03 Pol'!G134</f>
        <v>0</v>
      </c>
      <c r="J58" s="131" t="str">
        <f>IF(I75=0,"",I58/I75*100)</f>
        <v/>
      </c>
    </row>
    <row r="59" spans="1:10" ht="36.75" customHeight="1" x14ac:dyDescent="0.2">
      <c r="A59" s="122"/>
      <c r="B59" s="127" t="s">
        <v>68</v>
      </c>
      <c r="C59" s="202" t="s">
        <v>69</v>
      </c>
      <c r="D59" s="203"/>
      <c r="E59" s="203"/>
      <c r="F59" s="134" t="s">
        <v>24</v>
      </c>
      <c r="G59" s="135"/>
      <c r="H59" s="135"/>
      <c r="I59" s="135">
        <f>'01 03 Pol'!G130+'01 03 Pol'!G140</f>
        <v>0</v>
      </c>
      <c r="J59" s="131" t="str">
        <f>IF(I75=0,"",I59/I75*100)</f>
        <v/>
      </c>
    </row>
    <row r="60" spans="1:10" ht="36.75" customHeight="1" x14ac:dyDescent="0.2">
      <c r="A60" s="122"/>
      <c r="B60" s="127" t="s">
        <v>70</v>
      </c>
      <c r="C60" s="202" t="s">
        <v>71</v>
      </c>
      <c r="D60" s="203"/>
      <c r="E60" s="203"/>
      <c r="F60" s="134" t="s">
        <v>24</v>
      </c>
      <c r="G60" s="135"/>
      <c r="H60" s="135"/>
      <c r="I60" s="135">
        <f>'01 03 Pol'!G40</f>
        <v>0</v>
      </c>
      <c r="J60" s="131" t="str">
        <f>IF(I75=0,"",I60/I75*100)</f>
        <v/>
      </c>
    </row>
    <row r="61" spans="1:10" ht="36.75" customHeight="1" x14ac:dyDescent="0.2">
      <c r="A61" s="122"/>
      <c r="B61" s="127" t="s">
        <v>72</v>
      </c>
      <c r="C61" s="202" t="s">
        <v>73</v>
      </c>
      <c r="D61" s="203"/>
      <c r="E61" s="203"/>
      <c r="F61" s="134" t="s">
        <v>24</v>
      </c>
      <c r="G61" s="135"/>
      <c r="H61" s="135"/>
      <c r="I61" s="135">
        <f>'01 03 Pol'!G70</f>
        <v>0</v>
      </c>
      <c r="J61" s="131" t="str">
        <f>IF(I75=0,"",I61/I75*100)</f>
        <v/>
      </c>
    </row>
    <row r="62" spans="1:10" ht="36.75" customHeight="1" x14ac:dyDescent="0.2">
      <c r="A62" s="122"/>
      <c r="B62" s="127" t="s">
        <v>74</v>
      </c>
      <c r="C62" s="202" t="s">
        <v>75</v>
      </c>
      <c r="D62" s="203"/>
      <c r="E62" s="203"/>
      <c r="F62" s="134" t="s">
        <v>24</v>
      </c>
      <c r="G62" s="135"/>
      <c r="H62" s="135"/>
      <c r="I62" s="135">
        <f>'01 03 Pol'!G51</f>
        <v>0</v>
      </c>
      <c r="J62" s="131" t="str">
        <f>IF(I75=0,"",I62/I75*100)</f>
        <v/>
      </c>
    </row>
    <row r="63" spans="1:10" ht="36.75" customHeight="1" x14ac:dyDescent="0.2">
      <c r="A63" s="122"/>
      <c r="B63" s="127" t="s">
        <v>76</v>
      </c>
      <c r="C63" s="202" t="s">
        <v>77</v>
      </c>
      <c r="D63" s="203"/>
      <c r="E63" s="203"/>
      <c r="F63" s="134" t="s">
        <v>24</v>
      </c>
      <c r="G63" s="135"/>
      <c r="H63" s="135"/>
      <c r="I63" s="135">
        <f>'01 03 Pol'!G44+'01 03 Pol'!G54+'01 03 Pol'!G94+'01 03 Pol'!G143</f>
        <v>0</v>
      </c>
      <c r="J63" s="131" t="str">
        <f>IF(I75=0,"",I63/I75*100)</f>
        <v/>
      </c>
    </row>
    <row r="64" spans="1:10" ht="36.75" customHeight="1" x14ac:dyDescent="0.2">
      <c r="A64" s="122"/>
      <c r="B64" s="127" t="s">
        <v>78</v>
      </c>
      <c r="C64" s="202" t="s">
        <v>79</v>
      </c>
      <c r="D64" s="203"/>
      <c r="E64" s="203"/>
      <c r="F64" s="134" t="s">
        <v>24</v>
      </c>
      <c r="G64" s="135"/>
      <c r="H64" s="135"/>
      <c r="I64" s="135">
        <f>'01 03 Pol'!G167</f>
        <v>0</v>
      </c>
      <c r="J64" s="131" t="str">
        <f>IF(I75=0,"",I64/I75*100)</f>
        <v/>
      </c>
    </row>
    <row r="65" spans="1:10" ht="36.75" customHeight="1" x14ac:dyDescent="0.2">
      <c r="A65" s="122"/>
      <c r="B65" s="127" t="s">
        <v>80</v>
      </c>
      <c r="C65" s="202" t="s">
        <v>65</v>
      </c>
      <c r="D65" s="203"/>
      <c r="E65" s="203"/>
      <c r="F65" s="134" t="s">
        <v>24</v>
      </c>
      <c r="G65" s="135"/>
      <c r="H65" s="135"/>
      <c r="I65" s="135">
        <f>'01 02 Pol'!G8</f>
        <v>0</v>
      </c>
      <c r="J65" s="131" t="str">
        <f>IF(I75=0,"",I65/I75*100)</f>
        <v/>
      </c>
    </row>
    <row r="66" spans="1:10" ht="36.75" customHeight="1" x14ac:dyDescent="0.2">
      <c r="A66" s="122"/>
      <c r="B66" s="127" t="s">
        <v>81</v>
      </c>
      <c r="C66" s="202" t="s">
        <v>82</v>
      </c>
      <c r="D66" s="203"/>
      <c r="E66" s="203"/>
      <c r="F66" s="134" t="s">
        <v>25</v>
      </c>
      <c r="G66" s="135"/>
      <c r="H66" s="135"/>
      <c r="I66" s="135">
        <f>'01 03 Pol'!G169</f>
        <v>0</v>
      </c>
      <c r="J66" s="131" t="str">
        <f>IF(I75=0,"",I66/I75*100)</f>
        <v/>
      </c>
    </row>
    <row r="67" spans="1:10" ht="36.75" customHeight="1" x14ac:dyDescent="0.2">
      <c r="A67" s="122"/>
      <c r="B67" s="127" t="s">
        <v>83</v>
      </c>
      <c r="C67" s="202" t="s">
        <v>84</v>
      </c>
      <c r="D67" s="203"/>
      <c r="E67" s="203"/>
      <c r="F67" s="134" t="s">
        <v>25</v>
      </c>
      <c r="G67" s="135"/>
      <c r="H67" s="135"/>
      <c r="I67" s="135">
        <f>'01 03 Pol'!G174</f>
        <v>0</v>
      </c>
      <c r="J67" s="131" t="str">
        <f>IF(I75=0,"",I67/I75*100)</f>
        <v/>
      </c>
    </row>
    <row r="68" spans="1:10" ht="36.75" customHeight="1" x14ac:dyDescent="0.2">
      <c r="A68" s="122"/>
      <c r="B68" s="127" t="s">
        <v>85</v>
      </c>
      <c r="C68" s="202" t="s">
        <v>86</v>
      </c>
      <c r="D68" s="203"/>
      <c r="E68" s="203"/>
      <c r="F68" s="134" t="s">
        <v>25</v>
      </c>
      <c r="G68" s="135"/>
      <c r="H68" s="135"/>
      <c r="I68" s="135">
        <f>'01 03 Pol'!G248</f>
        <v>0</v>
      </c>
      <c r="J68" s="131" t="str">
        <f>IF(I75=0,"",I68/I75*100)</f>
        <v/>
      </c>
    </row>
    <row r="69" spans="1:10" ht="36.75" customHeight="1" x14ac:dyDescent="0.2">
      <c r="A69" s="122"/>
      <c r="B69" s="127" t="s">
        <v>87</v>
      </c>
      <c r="C69" s="202" t="s">
        <v>88</v>
      </c>
      <c r="D69" s="203"/>
      <c r="E69" s="203"/>
      <c r="F69" s="134" t="s">
        <v>25</v>
      </c>
      <c r="G69" s="135"/>
      <c r="H69" s="135"/>
      <c r="I69" s="135">
        <f>'01 03 Pol'!G194+'01 03 Pol'!G207</f>
        <v>0</v>
      </c>
      <c r="J69" s="131" t="str">
        <f>IF(I75=0,"",I69/I75*100)</f>
        <v/>
      </c>
    </row>
    <row r="70" spans="1:10" ht="36.75" customHeight="1" x14ac:dyDescent="0.2">
      <c r="A70" s="122"/>
      <c r="B70" s="127" t="s">
        <v>89</v>
      </c>
      <c r="C70" s="202" t="s">
        <v>90</v>
      </c>
      <c r="D70" s="203"/>
      <c r="E70" s="203"/>
      <c r="F70" s="134" t="s">
        <v>25</v>
      </c>
      <c r="G70" s="135"/>
      <c r="H70" s="135"/>
      <c r="I70" s="135">
        <f>'01 03 Pol'!G180+'01 03 Pol'!G230</f>
        <v>0</v>
      </c>
      <c r="J70" s="131" t="str">
        <f>IF(I75=0,"",I70/I75*100)</f>
        <v/>
      </c>
    </row>
    <row r="71" spans="1:10" ht="36.75" customHeight="1" x14ac:dyDescent="0.2">
      <c r="A71" s="122"/>
      <c r="B71" s="127" t="s">
        <v>91</v>
      </c>
      <c r="C71" s="202" t="s">
        <v>92</v>
      </c>
      <c r="D71" s="203"/>
      <c r="E71" s="203"/>
      <c r="F71" s="134" t="s">
        <v>25</v>
      </c>
      <c r="G71" s="135"/>
      <c r="H71" s="135"/>
      <c r="I71" s="135">
        <f>'01 03 Pol'!G240+'01 03 Pol'!G254</f>
        <v>0</v>
      </c>
      <c r="J71" s="131" t="str">
        <f>IF(I75=0,"",I71/I75*100)</f>
        <v/>
      </c>
    </row>
    <row r="72" spans="1:10" ht="36.75" customHeight="1" x14ac:dyDescent="0.2">
      <c r="A72" s="122"/>
      <c r="B72" s="127" t="s">
        <v>93</v>
      </c>
      <c r="C72" s="202" t="s">
        <v>94</v>
      </c>
      <c r="D72" s="203"/>
      <c r="E72" s="203"/>
      <c r="F72" s="134" t="s">
        <v>26</v>
      </c>
      <c r="G72" s="135"/>
      <c r="H72" s="135"/>
      <c r="I72" s="135">
        <f>'01 03 Pol'!G187+'01 03 Pol'!G197+'01 03 Pol'!G211</f>
        <v>0</v>
      </c>
      <c r="J72" s="131" t="str">
        <f>IF(I75=0,"",I72/I75*100)</f>
        <v/>
      </c>
    </row>
    <row r="73" spans="1:10" ht="36.75" customHeight="1" x14ac:dyDescent="0.2">
      <c r="A73" s="122"/>
      <c r="B73" s="127" t="s">
        <v>95</v>
      </c>
      <c r="C73" s="202" t="s">
        <v>96</v>
      </c>
      <c r="D73" s="203"/>
      <c r="E73" s="203"/>
      <c r="F73" s="134" t="s">
        <v>26</v>
      </c>
      <c r="G73" s="135"/>
      <c r="H73" s="135"/>
      <c r="I73" s="135">
        <f>'01 01 Pol'!G8</f>
        <v>0</v>
      </c>
      <c r="J73" s="131" t="str">
        <f>IF(I75=0,"",I73/I75*100)</f>
        <v/>
      </c>
    </row>
    <row r="74" spans="1:10" ht="36.75" customHeight="1" x14ac:dyDescent="0.2">
      <c r="A74" s="122"/>
      <c r="B74" s="127" t="s">
        <v>97</v>
      </c>
      <c r="C74" s="202" t="s">
        <v>98</v>
      </c>
      <c r="D74" s="203"/>
      <c r="E74" s="203"/>
      <c r="F74" s="134" t="s">
        <v>99</v>
      </c>
      <c r="G74" s="135"/>
      <c r="H74" s="135"/>
      <c r="I74" s="135">
        <f>'01 03 Pol'!G256</f>
        <v>0</v>
      </c>
      <c r="J74" s="131" t="str">
        <f>IF(I75=0,"",I74/I75*100)</f>
        <v/>
      </c>
    </row>
    <row r="75" spans="1:10" ht="25.5" customHeight="1" x14ac:dyDescent="0.2">
      <c r="A75" s="123"/>
      <c r="B75" s="128" t="s">
        <v>1</v>
      </c>
      <c r="C75" s="129"/>
      <c r="D75" s="130"/>
      <c r="E75" s="130"/>
      <c r="F75" s="136"/>
      <c r="G75" s="137"/>
      <c r="H75" s="137"/>
      <c r="I75" s="137">
        <f>SUM(I57:I74)</f>
        <v>0</v>
      </c>
      <c r="J75" s="132">
        <f>SUM(J57:J74)</f>
        <v>0</v>
      </c>
    </row>
    <row r="76" spans="1:10" x14ac:dyDescent="0.2">
      <c r="F76" s="86"/>
      <c r="G76" s="86"/>
      <c r="H76" s="86"/>
      <c r="I76" s="86"/>
      <c r="J76" s="133"/>
    </row>
    <row r="77" spans="1:10" x14ac:dyDescent="0.2">
      <c r="F77" s="86"/>
      <c r="G77" s="86"/>
      <c r="H77" s="86"/>
      <c r="I77" s="86"/>
      <c r="J77" s="133"/>
    </row>
    <row r="78" spans="1:10" x14ac:dyDescent="0.2">
      <c r="F78" s="86"/>
      <c r="G78" s="86"/>
      <c r="H78" s="86"/>
      <c r="I78" s="86"/>
      <c r="J78" s="133"/>
    </row>
  </sheetData>
  <sheetProtection algorithmName="SHA-512" hashValue="cdmyRTUDNd9X3XKCXD6P0ofJxPri016HS6c/9fCe5aJBEt21P3f01sWZLjcCdUT680k4sl3wmxAxjkxsjKj+jg==" saltValue="hjiqMk5fVALrJLYyoq9jU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3" t="s">
        <v>6</v>
      </c>
      <c r="B1" s="253"/>
      <c r="C1" s="254"/>
      <c r="D1" s="253"/>
      <c r="E1" s="253"/>
      <c r="F1" s="253"/>
      <c r="G1" s="253"/>
    </row>
    <row r="2" spans="1:7" ht="24.95" customHeight="1" x14ac:dyDescent="0.2">
      <c r="A2" s="50" t="s">
        <v>7</v>
      </c>
      <c r="B2" s="49"/>
      <c r="C2" s="255"/>
      <c r="D2" s="255"/>
      <c r="E2" s="255"/>
      <c r="F2" s="255"/>
      <c r="G2" s="256"/>
    </row>
    <row r="3" spans="1:7" ht="24.95" customHeight="1" x14ac:dyDescent="0.2">
      <c r="A3" s="50" t="s">
        <v>8</v>
      </c>
      <c r="B3" s="49"/>
      <c r="C3" s="255"/>
      <c r="D3" s="255"/>
      <c r="E3" s="255"/>
      <c r="F3" s="255"/>
      <c r="G3" s="256"/>
    </row>
    <row r="4" spans="1:7" ht="24.95" customHeight="1" x14ac:dyDescent="0.2">
      <c r="A4" s="50" t="s">
        <v>9</v>
      </c>
      <c r="B4" s="49"/>
      <c r="C4" s="255"/>
      <c r="D4" s="255"/>
      <c r="E4" s="255"/>
      <c r="F4" s="255"/>
      <c r="G4" s="256"/>
    </row>
    <row r="5" spans="1:7" x14ac:dyDescent="0.2">
      <c r="B5" s="4"/>
      <c r="C5" s="5"/>
      <c r="D5" s="6"/>
    </row>
  </sheetData>
  <sheetProtection algorithmName="SHA-512" hashValue="CJqrdhSnFfUw8BCCT2d1PyGmJgovDokcpn1KgH8eVawK8bfmCbdeBWvQOmiiNkoTmIL9VkBiJxxRT3UUaGr8Tw==" saltValue="3yG6cliHAXRVBmPEDMU6v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1" t="s">
        <v>102</v>
      </c>
      <c r="B1" s="261"/>
      <c r="C1" s="261"/>
      <c r="D1" s="261"/>
      <c r="E1" s="261"/>
      <c r="F1" s="261"/>
      <c r="G1" s="261"/>
      <c r="AG1" t="s">
        <v>103</v>
      </c>
    </row>
    <row r="2" spans="1:60" ht="24.95" customHeight="1" x14ac:dyDescent="0.2">
      <c r="A2" s="139" t="s">
        <v>7</v>
      </c>
      <c r="B2" s="49" t="s">
        <v>43</v>
      </c>
      <c r="C2" s="262" t="s">
        <v>44</v>
      </c>
      <c r="D2" s="263"/>
      <c r="E2" s="263"/>
      <c r="F2" s="263"/>
      <c r="G2" s="264"/>
      <c r="AG2" t="s">
        <v>104</v>
      </c>
    </row>
    <row r="3" spans="1:60" ht="24.95" customHeight="1" x14ac:dyDescent="0.2">
      <c r="A3" s="139" t="s">
        <v>8</v>
      </c>
      <c r="B3" s="49" t="s">
        <v>47</v>
      </c>
      <c r="C3" s="262" t="s">
        <v>48</v>
      </c>
      <c r="D3" s="263"/>
      <c r="E3" s="263"/>
      <c r="F3" s="263"/>
      <c r="G3" s="264"/>
      <c r="AC3" s="120" t="s">
        <v>104</v>
      </c>
      <c r="AG3" t="s">
        <v>105</v>
      </c>
    </row>
    <row r="4" spans="1:60" ht="24.95" customHeight="1" x14ac:dyDescent="0.2">
      <c r="A4" s="140" t="s">
        <v>9</v>
      </c>
      <c r="B4" s="141" t="s">
        <v>47</v>
      </c>
      <c r="C4" s="265" t="s">
        <v>28</v>
      </c>
      <c r="D4" s="266"/>
      <c r="E4" s="266"/>
      <c r="F4" s="266"/>
      <c r="G4" s="267"/>
      <c r="AG4" t="s">
        <v>106</v>
      </c>
    </row>
    <row r="5" spans="1:60" x14ac:dyDescent="0.2">
      <c r="D5" s="10"/>
    </row>
    <row r="6" spans="1:60" ht="38.25" x14ac:dyDescent="0.2">
      <c r="A6" s="143" t="s">
        <v>107</v>
      </c>
      <c r="B6" s="145" t="s">
        <v>108</v>
      </c>
      <c r="C6" s="145" t="s">
        <v>109</v>
      </c>
      <c r="D6" s="144" t="s">
        <v>110</v>
      </c>
      <c r="E6" s="143" t="s">
        <v>111</v>
      </c>
      <c r="F6" s="142" t="s">
        <v>112</v>
      </c>
      <c r="G6" s="143" t="s">
        <v>29</v>
      </c>
      <c r="H6" s="146" t="s">
        <v>30</v>
      </c>
      <c r="I6" s="146" t="s">
        <v>113</v>
      </c>
      <c r="J6" s="146" t="s">
        <v>31</v>
      </c>
      <c r="K6" s="146" t="s">
        <v>114</v>
      </c>
      <c r="L6" s="146" t="s">
        <v>115</v>
      </c>
      <c r="M6" s="146" t="s">
        <v>116</v>
      </c>
      <c r="N6" s="146" t="s">
        <v>117</v>
      </c>
      <c r="O6" s="146" t="s">
        <v>118</v>
      </c>
      <c r="P6" s="146" t="s">
        <v>119</v>
      </c>
      <c r="Q6" s="146" t="s">
        <v>120</v>
      </c>
      <c r="R6" s="146" t="s">
        <v>121</v>
      </c>
      <c r="S6" s="146" t="s">
        <v>122</v>
      </c>
      <c r="T6" s="146" t="s">
        <v>123</v>
      </c>
      <c r="U6" s="146" t="s">
        <v>124</v>
      </c>
      <c r="V6" s="146" t="s">
        <v>125</v>
      </c>
      <c r="W6" s="146" t="s">
        <v>126</v>
      </c>
      <c r="X6" s="146" t="s">
        <v>127</v>
      </c>
      <c r="Y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6" t="s">
        <v>129</v>
      </c>
      <c r="B8" s="167" t="s">
        <v>95</v>
      </c>
      <c r="C8" s="184" t="s">
        <v>96</v>
      </c>
      <c r="D8" s="168"/>
      <c r="E8" s="169"/>
      <c r="F8" s="170"/>
      <c r="G8" s="170">
        <f>SUMIF(AG9:AG37,"&lt;&gt;NOR",G9:G37)</f>
        <v>0</v>
      </c>
      <c r="H8" s="170"/>
      <c r="I8" s="170">
        <f>SUM(I9:I37)</f>
        <v>0</v>
      </c>
      <c r="J8" s="170"/>
      <c r="K8" s="170">
        <f>SUM(K9:K37)</f>
        <v>0</v>
      </c>
      <c r="L8" s="170"/>
      <c r="M8" s="170">
        <f>SUM(M9:M37)</f>
        <v>0</v>
      </c>
      <c r="N8" s="169"/>
      <c r="O8" s="169">
        <f>SUM(O9:O37)</f>
        <v>0</v>
      </c>
      <c r="P8" s="169"/>
      <c r="Q8" s="169">
        <f>SUM(Q9:Q37)</f>
        <v>0</v>
      </c>
      <c r="R8" s="170"/>
      <c r="S8" s="170"/>
      <c r="T8" s="171"/>
      <c r="U8" s="165"/>
      <c r="V8" s="165">
        <f>SUM(V9:V37)</f>
        <v>0</v>
      </c>
      <c r="W8" s="165"/>
      <c r="X8" s="165"/>
      <c r="Y8" s="165"/>
      <c r="AG8" t="s">
        <v>130</v>
      </c>
    </row>
    <row r="9" spans="1:60" outlineLevel="1" x14ac:dyDescent="0.2">
      <c r="A9" s="176">
        <v>1</v>
      </c>
      <c r="B9" s="177" t="s">
        <v>131</v>
      </c>
      <c r="C9" s="185" t="s">
        <v>132</v>
      </c>
      <c r="D9" s="178" t="s">
        <v>133</v>
      </c>
      <c r="E9" s="179">
        <v>1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134</v>
      </c>
      <c r="T9" s="182" t="s">
        <v>135</v>
      </c>
      <c r="U9" s="158">
        <v>0</v>
      </c>
      <c r="V9" s="158">
        <f>ROUND(E9*U9,2)</f>
        <v>0</v>
      </c>
      <c r="W9" s="158"/>
      <c r="X9" s="158" t="s">
        <v>136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138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9" t="s">
        <v>139</v>
      </c>
      <c r="D10" s="260"/>
      <c r="E10" s="260"/>
      <c r="F10" s="260"/>
      <c r="G10" s="260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57" t="s">
        <v>141</v>
      </c>
      <c r="D11" s="258"/>
      <c r="E11" s="258"/>
      <c r="F11" s="258"/>
      <c r="G11" s="2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6" t="s">
        <v>64</v>
      </c>
      <c r="D12" s="163"/>
      <c r="E12" s="164">
        <v>1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142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6">
        <v>2</v>
      </c>
      <c r="B13" s="177" t="s">
        <v>143</v>
      </c>
      <c r="C13" s="185" t="s">
        <v>144</v>
      </c>
      <c r="D13" s="178" t="s">
        <v>133</v>
      </c>
      <c r="E13" s="179">
        <v>1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79">
        <v>0</v>
      </c>
      <c r="O13" s="179">
        <f>ROUND(E13*N13,2)</f>
        <v>0</v>
      </c>
      <c r="P13" s="179">
        <v>0</v>
      </c>
      <c r="Q13" s="179">
        <f>ROUND(E13*P13,2)</f>
        <v>0</v>
      </c>
      <c r="R13" s="181"/>
      <c r="S13" s="181" t="s">
        <v>134</v>
      </c>
      <c r="T13" s="182" t="s">
        <v>135</v>
      </c>
      <c r="U13" s="158">
        <v>0</v>
      </c>
      <c r="V13" s="158">
        <f>ROUND(E13*U13,2)</f>
        <v>0</v>
      </c>
      <c r="W13" s="158"/>
      <c r="X13" s="158" t="s">
        <v>136</v>
      </c>
      <c r="Y13" s="158" t="s">
        <v>137</v>
      </c>
      <c r="Z13" s="147"/>
      <c r="AA13" s="147"/>
      <c r="AB13" s="147"/>
      <c r="AC13" s="147"/>
      <c r="AD13" s="147"/>
      <c r="AE13" s="147"/>
      <c r="AF13" s="147"/>
      <c r="AG13" s="147" t="s">
        <v>138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59" t="s">
        <v>145</v>
      </c>
      <c r="D14" s="260"/>
      <c r="E14" s="260"/>
      <c r="F14" s="260"/>
      <c r="G14" s="260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83" t="str">
        <f>C14</f>
        <v>kompletní dokladová část dle SoD (revize, atesty, certifikáty, prohlášení o shodě) pro předání a převzetí dokončeného díla</v>
      </c>
      <c r="BB14" s="147"/>
      <c r="BC14" s="147"/>
      <c r="BD14" s="147"/>
      <c r="BE14" s="147"/>
      <c r="BF14" s="147"/>
      <c r="BG14" s="147"/>
      <c r="BH14" s="147"/>
    </row>
    <row r="15" spans="1:60" ht="22.5" outlineLevel="3" x14ac:dyDescent="0.2">
      <c r="A15" s="154"/>
      <c r="B15" s="155"/>
      <c r="C15" s="257" t="s">
        <v>146</v>
      </c>
      <c r="D15" s="258"/>
      <c r="E15" s="258"/>
      <c r="F15" s="258"/>
      <c r="G15" s="2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83" t="str">
        <f>C15</f>
        <v>náklady zhotovitele, související s prováděním zkoušek a REVIZÍ předepsaných technickými normami a vyjádřeními dotčených orgánů pro řádné provedení a předání díla.</v>
      </c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7" t="s">
        <v>147</v>
      </c>
      <c r="D16" s="258"/>
      <c r="E16" s="258"/>
      <c r="F16" s="258"/>
      <c r="G16" s="2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3" t="str">
        <f>C16</f>
        <v>náklady na individuální zkoušky dodaných a smontovaných technologických zařízení včetně komplexního vyzkoušení.</v>
      </c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7" t="s">
        <v>148</v>
      </c>
      <c r="D17" s="258"/>
      <c r="E17" s="258"/>
      <c r="F17" s="258"/>
      <c r="G17" s="2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7" t="s">
        <v>149</v>
      </c>
      <c r="D18" s="258"/>
      <c r="E18" s="258"/>
      <c r="F18" s="258"/>
      <c r="G18" s="2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83" t="str">
        <f>C18</f>
        <v>náklady na předání všech návodů k obsluze a údržbě pro technologická zařízení a  náklady na zaškolení obsluhy objednatele</v>
      </c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6" t="s">
        <v>64</v>
      </c>
      <c r="D19" s="163"/>
      <c r="E19" s="164">
        <v>1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142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6">
        <v>3</v>
      </c>
      <c r="B20" s="177" t="s">
        <v>150</v>
      </c>
      <c r="C20" s="185" t="s">
        <v>151</v>
      </c>
      <c r="D20" s="178" t="s">
        <v>133</v>
      </c>
      <c r="E20" s="179">
        <v>1</v>
      </c>
      <c r="F20" s="180"/>
      <c r="G20" s="181">
        <f>ROUND(E20*F20,2)</f>
        <v>0</v>
      </c>
      <c r="H20" s="180"/>
      <c r="I20" s="181">
        <f>ROUND(E20*H20,2)</f>
        <v>0</v>
      </c>
      <c r="J20" s="180"/>
      <c r="K20" s="181">
        <f>ROUND(E20*J20,2)</f>
        <v>0</v>
      </c>
      <c r="L20" s="181">
        <v>21</v>
      </c>
      <c r="M20" s="181">
        <f>G20*(1+L20/100)</f>
        <v>0</v>
      </c>
      <c r="N20" s="179">
        <v>0</v>
      </c>
      <c r="O20" s="179">
        <f>ROUND(E20*N20,2)</f>
        <v>0</v>
      </c>
      <c r="P20" s="179">
        <v>0</v>
      </c>
      <c r="Q20" s="179">
        <f>ROUND(E20*P20,2)</f>
        <v>0</v>
      </c>
      <c r="R20" s="181"/>
      <c r="S20" s="181" t="s">
        <v>134</v>
      </c>
      <c r="T20" s="182" t="s">
        <v>135</v>
      </c>
      <c r="U20" s="158">
        <v>0</v>
      </c>
      <c r="V20" s="158">
        <f>ROUND(E20*U20,2)</f>
        <v>0</v>
      </c>
      <c r="W20" s="158"/>
      <c r="X20" s="158" t="s">
        <v>136</v>
      </c>
      <c r="Y20" s="158" t="s">
        <v>137</v>
      </c>
      <c r="Z20" s="147"/>
      <c r="AA20" s="147"/>
      <c r="AB20" s="147"/>
      <c r="AC20" s="147"/>
      <c r="AD20" s="147"/>
      <c r="AE20" s="147"/>
      <c r="AF20" s="147"/>
      <c r="AG20" s="147" t="s">
        <v>138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259" t="s">
        <v>152</v>
      </c>
      <c r="D21" s="260"/>
      <c r="E21" s="260"/>
      <c r="F21" s="260"/>
      <c r="G21" s="260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7" t="s">
        <v>153</v>
      </c>
      <c r="D22" s="160"/>
      <c r="E22" s="161"/>
      <c r="F22" s="162"/>
      <c r="G22" s="162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57" t="s">
        <v>154</v>
      </c>
      <c r="D23" s="258"/>
      <c r="E23" s="258"/>
      <c r="F23" s="258"/>
      <c r="G23" s="2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140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6" t="s">
        <v>64</v>
      </c>
      <c r="D24" s="163"/>
      <c r="E24" s="164">
        <v>1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142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6">
        <v>4</v>
      </c>
      <c r="B25" s="177" t="s">
        <v>155</v>
      </c>
      <c r="C25" s="185" t="s">
        <v>156</v>
      </c>
      <c r="D25" s="178" t="s">
        <v>133</v>
      </c>
      <c r="E25" s="179">
        <v>1</v>
      </c>
      <c r="F25" s="180"/>
      <c r="G25" s="181">
        <f>ROUND(E25*F25,2)</f>
        <v>0</v>
      </c>
      <c r="H25" s="180"/>
      <c r="I25" s="181">
        <f>ROUND(E25*H25,2)</f>
        <v>0</v>
      </c>
      <c r="J25" s="180"/>
      <c r="K25" s="181">
        <f>ROUND(E25*J25,2)</f>
        <v>0</v>
      </c>
      <c r="L25" s="181">
        <v>21</v>
      </c>
      <c r="M25" s="181">
        <f>G25*(1+L25/100)</f>
        <v>0</v>
      </c>
      <c r="N25" s="179">
        <v>0</v>
      </c>
      <c r="O25" s="179">
        <f>ROUND(E25*N25,2)</f>
        <v>0</v>
      </c>
      <c r="P25" s="179">
        <v>0</v>
      </c>
      <c r="Q25" s="179">
        <f>ROUND(E25*P25,2)</f>
        <v>0</v>
      </c>
      <c r="R25" s="181"/>
      <c r="S25" s="181" t="s">
        <v>134</v>
      </c>
      <c r="T25" s="182" t="s">
        <v>135</v>
      </c>
      <c r="U25" s="158">
        <v>0</v>
      </c>
      <c r="V25" s="158">
        <f>ROUND(E25*U25,2)</f>
        <v>0</v>
      </c>
      <c r="W25" s="158"/>
      <c r="X25" s="158" t="s">
        <v>136</v>
      </c>
      <c r="Y25" s="158" t="s">
        <v>137</v>
      </c>
      <c r="Z25" s="147"/>
      <c r="AA25" s="147"/>
      <c r="AB25" s="147"/>
      <c r="AC25" s="147"/>
      <c r="AD25" s="147"/>
      <c r="AE25" s="147"/>
      <c r="AF25" s="147"/>
      <c r="AG25" s="147" t="s">
        <v>138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2" x14ac:dyDescent="0.2">
      <c r="A26" s="154"/>
      <c r="B26" s="155"/>
      <c r="C26" s="259" t="s">
        <v>157</v>
      </c>
      <c r="D26" s="260"/>
      <c r="E26" s="260"/>
      <c r="F26" s="260"/>
      <c r="G26" s="260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140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83" t="str">
        <f>C26</f>
        <v>- statický průzkum stropních konstrukcí za účelem ověření únosnosti stropních  konstrukcí, orientace stropních trámů včetně provedení sond do konstrukcí - viz. statické posouzení</v>
      </c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7" t="s">
        <v>158</v>
      </c>
      <c r="D27" s="258"/>
      <c r="E27" s="258"/>
      <c r="F27" s="258"/>
      <c r="G27" s="2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6" t="s">
        <v>64</v>
      </c>
      <c r="D28" s="163"/>
      <c r="E28" s="164">
        <v>1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142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6">
        <v>5</v>
      </c>
      <c r="B29" s="177" t="s">
        <v>159</v>
      </c>
      <c r="C29" s="185" t="s">
        <v>160</v>
      </c>
      <c r="D29" s="178" t="s">
        <v>133</v>
      </c>
      <c r="E29" s="179">
        <v>1</v>
      </c>
      <c r="F29" s="180"/>
      <c r="G29" s="181">
        <f>ROUND(E29*F29,2)</f>
        <v>0</v>
      </c>
      <c r="H29" s="180"/>
      <c r="I29" s="181">
        <f>ROUND(E29*H29,2)</f>
        <v>0</v>
      </c>
      <c r="J29" s="180"/>
      <c r="K29" s="181">
        <f>ROUND(E29*J29,2)</f>
        <v>0</v>
      </c>
      <c r="L29" s="181">
        <v>21</v>
      </c>
      <c r="M29" s="181">
        <f>G29*(1+L29/100)</f>
        <v>0</v>
      </c>
      <c r="N29" s="179">
        <v>0</v>
      </c>
      <c r="O29" s="179">
        <f>ROUND(E29*N29,2)</f>
        <v>0</v>
      </c>
      <c r="P29" s="179">
        <v>0</v>
      </c>
      <c r="Q29" s="179">
        <f>ROUND(E29*P29,2)</f>
        <v>0</v>
      </c>
      <c r="R29" s="181"/>
      <c r="S29" s="181" t="s">
        <v>134</v>
      </c>
      <c r="T29" s="182" t="s">
        <v>135</v>
      </c>
      <c r="U29" s="158">
        <v>0</v>
      </c>
      <c r="V29" s="158">
        <f>ROUND(E29*U29,2)</f>
        <v>0</v>
      </c>
      <c r="W29" s="158"/>
      <c r="X29" s="158" t="s">
        <v>136</v>
      </c>
      <c r="Y29" s="158" t="s">
        <v>137</v>
      </c>
      <c r="Z29" s="147"/>
      <c r="AA29" s="147"/>
      <c r="AB29" s="147"/>
      <c r="AC29" s="147"/>
      <c r="AD29" s="147"/>
      <c r="AE29" s="147"/>
      <c r="AF29" s="147"/>
      <c r="AG29" s="147" t="s">
        <v>138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59" t="s">
        <v>161</v>
      </c>
      <c r="D30" s="260"/>
      <c r="E30" s="260"/>
      <c r="F30" s="260"/>
      <c r="G30" s="260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6" t="s">
        <v>64</v>
      </c>
      <c r="D31" s="163"/>
      <c r="E31" s="164">
        <v>1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142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6">
        <v>6</v>
      </c>
      <c r="B32" s="177" t="s">
        <v>162</v>
      </c>
      <c r="C32" s="185" t="s">
        <v>163</v>
      </c>
      <c r="D32" s="178" t="s">
        <v>133</v>
      </c>
      <c r="E32" s="179">
        <v>1</v>
      </c>
      <c r="F32" s="180"/>
      <c r="G32" s="181">
        <f>ROUND(E32*F32,2)</f>
        <v>0</v>
      </c>
      <c r="H32" s="180"/>
      <c r="I32" s="181">
        <f>ROUND(E32*H32,2)</f>
        <v>0</v>
      </c>
      <c r="J32" s="180"/>
      <c r="K32" s="181">
        <f>ROUND(E32*J32,2)</f>
        <v>0</v>
      </c>
      <c r="L32" s="181">
        <v>21</v>
      </c>
      <c r="M32" s="181">
        <f>G32*(1+L32/100)</f>
        <v>0</v>
      </c>
      <c r="N32" s="179">
        <v>0</v>
      </c>
      <c r="O32" s="179">
        <f>ROUND(E32*N32,2)</f>
        <v>0</v>
      </c>
      <c r="P32" s="179">
        <v>0</v>
      </c>
      <c r="Q32" s="179">
        <f>ROUND(E32*P32,2)</f>
        <v>0</v>
      </c>
      <c r="R32" s="181"/>
      <c r="S32" s="181" t="s">
        <v>134</v>
      </c>
      <c r="T32" s="182" t="s">
        <v>135</v>
      </c>
      <c r="U32" s="158">
        <v>0</v>
      </c>
      <c r="V32" s="158">
        <f>ROUND(E32*U32,2)</f>
        <v>0</v>
      </c>
      <c r="W32" s="158"/>
      <c r="X32" s="158" t="s">
        <v>136</v>
      </c>
      <c r="Y32" s="158" t="s">
        <v>137</v>
      </c>
      <c r="Z32" s="147"/>
      <c r="AA32" s="147"/>
      <c r="AB32" s="147"/>
      <c r="AC32" s="147"/>
      <c r="AD32" s="147"/>
      <c r="AE32" s="147"/>
      <c r="AF32" s="147"/>
      <c r="AG32" s="147" t="s">
        <v>138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259" t="s">
        <v>152</v>
      </c>
      <c r="D33" s="260"/>
      <c r="E33" s="260"/>
      <c r="F33" s="260"/>
      <c r="G33" s="260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6" t="s">
        <v>64</v>
      </c>
      <c r="D34" s="163"/>
      <c r="E34" s="164">
        <v>1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142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6">
        <v>7</v>
      </c>
      <c r="B35" s="177" t="s">
        <v>164</v>
      </c>
      <c r="C35" s="185" t="s">
        <v>165</v>
      </c>
      <c r="D35" s="178" t="s">
        <v>133</v>
      </c>
      <c r="E35" s="179">
        <v>1</v>
      </c>
      <c r="F35" s="180"/>
      <c r="G35" s="181">
        <f>ROUND(E35*F35,2)</f>
        <v>0</v>
      </c>
      <c r="H35" s="180"/>
      <c r="I35" s="181">
        <f>ROUND(E35*H35,2)</f>
        <v>0</v>
      </c>
      <c r="J35" s="180"/>
      <c r="K35" s="181">
        <f>ROUND(E35*J35,2)</f>
        <v>0</v>
      </c>
      <c r="L35" s="181">
        <v>21</v>
      </c>
      <c r="M35" s="181">
        <f>G35*(1+L35/100)</f>
        <v>0</v>
      </c>
      <c r="N35" s="179">
        <v>0</v>
      </c>
      <c r="O35" s="179">
        <f>ROUND(E35*N35,2)</f>
        <v>0</v>
      </c>
      <c r="P35" s="179">
        <v>0</v>
      </c>
      <c r="Q35" s="179">
        <f>ROUND(E35*P35,2)</f>
        <v>0</v>
      </c>
      <c r="R35" s="181"/>
      <c r="S35" s="181" t="s">
        <v>134</v>
      </c>
      <c r="T35" s="182" t="s">
        <v>135</v>
      </c>
      <c r="U35" s="158">
        <v>0</v>
      </c>
      <c r="V35" s="158">
        <f>ROUND(E35*U35,2)</f>
        <v>0</v>
      </c>
      <c r="W35" s="158"/>
      <c r="X35" s="158" t="s">
        <v>136</v>
      </c>
      <c r="Y35" s="158" t="s">
        <v>137</v>
      </c>
      <c r="Z35" s="147"/>
      <c r="AA35" s="147"/>
      <c r="AB35" s="147"/>
      <c r="AC35" s="147"/>
      <c r="AD35" s="147"/>
      <c r="AE35" s="147"/>
      <c r="AF35" s="147"/>
      <c r="AG35" s="147" t="s">
        <v>138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9" t="s">
        <v>166</v>
      </c>
      <c r="D36" s="260"/>
      <c r="E36" s="260"/>
      <c r="F36" s="260"/>
      <c r="G36" s="260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6" t="s">
        <v>64</v>
      </c>
      <c r="D37" s="163"/>
      <c r="E37" s="164">
        <v>1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142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x14ac:dyDescent="0.2">
      <c r="A38" s="3"/>
      <c r="B38" s="4"/>
      <c r="C38" s="188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v>12</v>
      </c>
      <c r="AF38">
        <v>21</v>
      </c>
      <c r="AG38" t="s">
        <v>115</v>
      </c>
    </row>
    <row r="39" spans="1:60" x14ac:dyDescent="0.2">
      <c r="A39" s="150"/>
      <c r="B39" s="151" t="s">
        <v>29</v>
      </c>
      <c r="C39" s="189"/>
      <c r="D39" s="152"/>
      <c r="E39" s="153"/>
      <c r="F39" s="153"/>
      <c r="G39" s="175">
        <f>G8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f>SUMIF(L7:L37,AE38,G7:G37)</f>
        <v>0</v>
      </c>
      <c r="AF39">
        <f>SUMIF(L7:L37,AF38,G7:G37)</f>
        <v>0</v>
      </c>
      <c r="AG39" t="s">
        <v>167</v>
      </c>
    </row>
    <row r="40" spans="1:60" x14ac:dyDescent="0.2">
      <c r="C40" s="190"/>
      <c r="D40" s="10"/>
      <c r="AG40" t="s">
        <v>168</v>
      </c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2iwZBmghnn6hb7QPN1qax7rfRrisPWlslRJh4pN1E39+MDLyVP3LwRDxA2z9BEvNuDFHQIn0yr0rTczoU9CT0g==" saltValue="T0HaKX2wF+mS4/on7mRhdg==" spinCount="100000" sheet="1" formatRows="0"/>
  <mergeCells count="18">
    <mergeCell ref="C11:G11"/>
    <mergeCell ref="A1:G1"/>
    <mergeCell ref="C2:G2"/>
    <mergeCell ref="C3:G3"/>
    <mergeCell ref="C4:G4"/>
    <mergeCell ref="C10:G10"/>
    <mergeCell ref="C36:G36"/>
    <mergeCell ref="C14:G14"/>
    <mergeCell ref="C15:G15"/>
    <mergeCell ref="C16:G16"/>
    <mergeCell ref="C17:G17"/>
    <mergeCell ref="C18:G18"/>
    <mergeCell ref="C21:G21"/>
    <mergeCell ref="C23:G23"/>
    <mergeCell ref="C26:G26"/>
    <mergeCell ref="C27:G27"/>
    <mergeCell ref="C30:G30"/>
    <mergeCell ref="C33:G33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1" t="s">
        <v>102</v>
      </c>
      <c r="B1" s="261"/>
      <c r="C1" s="261"/>
      <c r="D1" s="261"/>
      <c r="E1" s="261"/>
      <c r="F1" s="261"/>
      <c r="G1" s="261"/>
      <c r="AG1" t="s">
        <v>103</v>
      </c>
    </row>
    <row r="2" spans="1:60" ht="24.95" customHeight="1" x14ac:dyDescent="0.2">
      <c r="A2" s="139" t="s">
        <v>7</v>
      </c>
      <c r="B2" s="49" t="s">
        <v>43</v>
      </c>
      <c r="C2" s="262" t="s">
        <v>44</v>
      </c>
      <c r="D2" s="263"/>
      <c r="E2" s="263"/>
      <c r="F2" s="263"/>
      <c r="G2" s="264"/>
      <c r="AG2" t="s">
        <v>104</v>
      </c>
    </row>
    <row r="3" spans="1:60" ht="24.95" customHeight="1" x14ac:dyDescent="0.2">
      <c r="A3" s="139" t="s">
        <v>8</v>
      </c>
      <c r="B3" s="49" t="s">
        <v>47</v>
      </c>
      <c r="C3" s="262" t="s">
        <v>48</v>
      </c>
      <c r="D3" s="263"/>
      <c r="E3" s="263"/>
      <c r="F3" s="263"/>
      <c r="G3" s="264"/>
      <c r="AC3" s="120" t="s">
        <v>104</v>
      </c>
      <c r="AG3" t="s">
        <v>105</v>
      </c>
    </row>
    <row r="4" spans="1:60" ht="24.95" customHeight="1" x14ac:dyDescent="0.2">
      <c r="A4" s="140" t="s">
        <v>9</v>
      </c>
      <c r="B4" s="141" t="s">
        <v>49</v>
      </c>
      <c r="C4" s="265" t="s">
        <v>27</v>
      </c>
      <c r="D4" s="266"/>
      <c r="E4" s="266"/>
      <c r="F4" s="266"/>
      <c r="G4" s="267"/>
      <c r="AG4" t="s">
        <v>106</v>
      </c>
    </row>
    <row r="5" spans="1:60" x14ac:dyDescent="0.2">
      <c r="D5" s="10"/>
    </row>
    <row r="6" spans="1:60" ht="38.25" x14ac:dyDescent="0.2">
      <c r="A6" s="143" t="s">
        <v>107</v>
      </c>
      <c r="B6" s="145" t="s">
        <v>108</v>
      </c>
      <c r="C6" s="145" t="s">
        <v>109</v>
      </c>
      <c r="D6" s="144" t="s">
        <v>110</v>
      </c>
      <c r="E6" s="143" t="s">
        <v>111</v>
      </c>
      <c r="F6" s="142" t="s">
        <v>112</v>
      </c>
      <c r="G6" s="143" t="s">
        <v>29</v>
      </c>
      <c r="H6" s="146" t="s">
        <v>30</v>
      </c>
      <c r="I6" s="146" t="s">
        <v>113</v>
      </c>
      <c r="J6" s="146" t="s">
        <v>31</v>
      </c>
      <c r="K6" s="146" t="s">
        <v>114</v>
      </c>
      <c r="L6" s="146" t="s">
        <v>115</v>
      </c>
      <c r="M6" s="146" t="s">
        <v>116</v>
      </c>
      <c r="N6" s="146" t="s">
        <v>117</v>
      </c>
      <c r="O6" s="146" t="s">
        <v>118</v>
      </c>
      <c r="P6" s="146" t="s">
        <v>119</v>
      </c>
      <c r="Q6" s="146" t="s">
        <v>120</v>
      </c>
      <c r="R6" s="146" t="s">
        <v>121</v>
      </c>
      <c r="S6" s="146" t="s">
        <v>122</v>
      </c>
      <c r="T6" s="146" t="s">
        <v>123</v>
      </c>
      <c r="U6" s="146" t="s">
        <v>124</v>
      </c>
      <c r="V6" s="146" t="s">
        <v>125</v>
      </c>
      <c r="W6" s="146" t="s">
        <v>126</v>
      </c>
      <c r="X6" s="146" t="s">
        <v>127</v>
      </c>
      <c r="Y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6" t="s">
        <v>129</v>
      </c>
      <c r="B8" s="167" t="s">
        <v>80</v>
      </c>
      <c r="C8" s="184" t="s">
        <v>65</v>
      </c>
      <c r="D8" s="168"/>
      <c r="E8" s="169"/>
      <c r="F8" s="170"/>
      <c r="G8" s="170">
        <f>SUMIF(AG9:AG42,"&lt;&gt;NOR",G9:G42)</f>
        <v>0</v>
      </c>
      <c r="H8" s="170"/>
      <c r="I8" s="170">
        <f>SUM(I9:I42)</f>
        <v>0</v>
      </c>
      <c r="J8" s="170"/>
      <c r="K8" s="170">
        <f>SUM(K9:K42)</f>
        <v>0</v>
      </c>
      <c r="L8" s="170"/>
      <c r="M8" s="170">
        <f>SUM(M9:M42)</f>
        <v>0</v>
      </c>
      <c r="N8" s="169"/>
      <c r="O8" s="169">
        <f>SUM(O9:O42)</f>
        <v>0</v>
      </c>
      <c r="P8" s="169"/>
      <c r="Q8" s="169">
        <f>SUM(Q9:Q42)</f>
        <v>0</v>
      </c>
      <c r="R8" s="170"/>
      <c r="S8" s="170"/>
      <c r="T8" s="171"/>
      <c r="U8" s="165"/>
      <c r="V8" s="165">
        <f>SUM(V9:V42)</f>
        <v>0</v>
      </c>
      <c r="W8" s="165"/>
      <c r="X8" s="165"/>
      <c r="Y8" s="165"/>
      <c r="AG8" t="s">
        <v>130</v>
      </c>
    </row>
    <row r="9" spans="1:60" outlineLevel="1" x14ac:dyDescent="0.2">
      <c r="A9" s="176">
        <v>1</v>
      </c>
      <c r="B9" s="177" t="s">
        <v>169</v>
      </c>
      <c r="C9" s="185" t="s">
        <v>170</v>
      </c>
      <c r="D9" s="178" t="s">
        <v>171</v>
      </c>
      <c r="E9" s="179">
        <v>1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134</v>
      </c>
      <c r="T9" s="182" t="s">
        <v>135</v>
      </c>
      <c r="U9" s="158">
        <v>0</v>
      </c>
      <c r="V9" s="158">
        <f>ROUND(E9*U9,2)</f>
        <v>0</v>
      </c>
      <c r="W9" s="158"/>
      <c r="X9" s="158" t="s">
        <v>136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172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9" t="s">
        <v>173</v>
      </c>
      <c r="D10" s="260"/>
      <c r="E10" s="260"/>
      <c r="F10" s="260"/>
      <c r="G10" s="260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6" t="s">
        <v>64</v>
      </c>
      <c r="D11" s="163"/>
      <c r="E11" s="164">
        <v>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142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6">
        <v>2</v>
      </c>
      <c r="B12" s="177" t="s">
        <v>174</v>
      </c>
      <c r="C12" s="185" t="s">
        <v>175</v>
      </c>
      <c r="D12" s="178" t="s">
        <v>171</v>
      </c>
      <c r="E12" s="179">
        <v>1</v>
      </c>
      <c r="F12" s="180"/>
      <c r="G12" s="181">
        <f>ROUND(E12*F12,2)</f>
        <v>0</v>
      </c>
      <c r="H12" s="180"/>
      <c r="I12" s="181">
        <f>ROUND(E12*H12,2)</f>
        <v>0</v>
      </c>
      <c r="J12" s="180"/>
      <c r="K12" s="181">
        <f>ROUND(E12*J12,2)</f>
        <v>0</v>
      </c>
      <c r="L12" s="181">
        <v>21</v>
      </c>
      <c r="M12" s="181">
        <f>G12*(1+L12/100)</f>
        <v>0</v>
      </c>
      <c r="N12" s="179">
        <v>0</v>
      </c>
      <c r="O12" s="179">
        <f>ROUND(E12*N12,2)</f>
        <v>0</v>
      </c>
      <c r="P12" s="179">
        <v>0</v>
      </c>
      <c r="Q12" s="179">
        <f>ROUND(E12*P12,2)</f>
        <v>0</v>
      </c>
      <c r="R12" s="181"/>
      <c r="S12" s="181" t="s">
        <v>134</v>
      </c>
      <c r="T12" s="182" t="s">
        <v>135</v>
      </c>
      <c r="U12" s="158">
        <v>0</v>
      </c>
      <c r="V12" s="158">
        <f>ROUND(E12*U12,2)</f>
        <v>0</v>
      </c>
      <c r="W12" s="158"/>
      <c r="X12" s="158" t="s">
        <v>136</v>
      </c>
      <c r="Y12" s="158" t="s">
        <v>137</v>
      </c>
      <c r="Z12" s="147"/>
      <c r="AA12" s="147"/>
      <c r="AB12" s="147"/>
      <c r="AC12" s="147"/>
      <c r="AD12" s="147"/>
      <c r="AE12" s="147"/>
      <c r="AF12" s="147"/>
      <c r="AG12" s="147" t="s">
        <v>172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59" t="s">
        <v>176</v>
      </c>
      <c r="D13" s="260"/>
      <c r="E13" s="260"/>
      <c r="F13" s="260"/>
      <c r="G13" s="260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140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57" t="s">
        <v>205</v>
      </c>
      <c r="D14" s="258"/>
      <c r="E14" s="258"/>
      <c r="F14" s="258"/>
      <c r="G14" s="2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57" t="s">
        <v>177</v>
      </c>
      <c r="D15" s="258"/>
      <c r="E15" s="258"/>
      <c r="F15" s="258"/>
      <c r="G15" s="2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7" t="s">
        <v>178</v>
      </c>
      <c r="D16" s="258"/>
      <c r="E16" s="258"/>
      <c r="F16" s="258"/>
      <c r="G16" s="2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7" t="s">
        <v>179</v>
      </c>
      <c r="D17" s="258"/>
      <c r="E17" s="258"/>
      <c r="F17" s="258"/>
      <c r="G17" s="2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6" t="s">
        <v>64</v>
      </c>
      <c r="D18" s="163"/>
      <c r="E18" s="164">
        <v>1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142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6">
        <v>3</v>
      </c>
      <c r="B19" s="177" t="s">
        <v>180</v>
      </c>
      <c r="C19" s="185" t="s">
        <v>181</v>
      </c>
      <c r="D19" s="178" t="s">
        <v>171</v>
      </c>
      <c r="E19" s="179">
        <v>1</v>
      </c>
      <c r="F19" s="180"/>
      <c r="G19" s="181">
        <f>ROUND(E19*F19,2)</f>
        <v>0</v>
      </c>
      <c r="H19" s="180"/>
      <c r="I19" s="181">
        <f>ROUND(E19*H19,2)</f>
        <v>0</v>
      </c>
      <c r="J19" s="180"/>
      <c r="K19" s="181">
        <f>ROUND(E19*J19,2)</f>
        <v>0</v>
      </c>
      <c r="L19" s="181">
        <v>21</v>
      </c>
      <c r="M19" s="181">
        <f>G19*(1+L19/100)</f>
        <v>0</v>
      </c>
      <c r="N19" s="179">
        <v>0</v>
      </c>
      <c r="O19" s="179">
        <f>ROUND(E19*N19,2)</f>
        <v>0</v>
      </c>
      <c r="P19" s="179">
        <v>0</v>
      </c>
      <c r="Q19" s="179">
        <f>ROUND(E19*P19,2)</f>
        <v>0</v>
      </c>
      <c r="R19" s="181"/>
      <c r="S19" s="181" t="s">
        <v>134</v>
      </c>
      <c r="T19" s="182" t="s">
        <v>135</v>
      </c>
      <c r="U19" s="158">
        <v>0</v>
      </c>
      <c r="V19" s="158">
        <f>ROUND(E19*U19,2)</f>
        <v>0</v>
      </c>
      <c r="W19" s="158"/>
      <c r="X19" s="158" t="s">
        <v>136</v>
      </c>
      <c r="Y19" s="158" t="s">
        <v>137</v>
      </c>
      <c r="Z19" s="147"/>
      <c r="AA19" s="147"/>
      <c r="AB19" s="147"/>
      <c r="AC19" s="147"/>
      <c r="AD19" s="147"/>
      <c r="AE19" s="147"/>
      <c r="AF19" s="147"/>
      <c r="AG19" s="147" t="s">
        <v>172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259" t="s">
        <v>182</v>
      </c>
      <c r="D20" s="260"/>
      <c r="E20" s="260"/>
      <c r="F20" s="260"/>
      <c r="G20" s="260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7" t="s">
        <v>183</v>
      </c>
      <c r="D21" s="258"/>
      <c r="E21" s="258"/>
      <c r="F21" s="258"/>
      <c r="G21" s="2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6" t="s">
        <v>64</v>
      </c>
      <c r="D22" s="163"/>
      <c r="E22" s="164">
        <v>1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142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6">
        <v>4</v>
      </c>
      <c r="B23" s="177" t="s">
        <v>184</v>
      </c>
      <c r="C23" s="185" t="s">
        <v>185</v>
      </c>
      <c r="D23" s="178" t="s">
        <v>171</v>
      </c>
      <c r="E23" s="179">
        <v>1</v>
      </c>
      <c r="F23" s="180"/>
      <c r="G23" s="181">
        <f>ROUND(E23*F23,2)</f>
        <v>0</v>
      </c>
      <c r="H23" s="180"/>
      <c r="I23" s="181">
        <f>ROUND(E23*H23,2)</f>
        <v>0</v>
      </c>
      <c r="J23" s="180"/>
      <c r="K23" s="181">
        <f>ROUND(E23*J23,2)</f>
        <v>0</v>
      </c>
      <c r="L23" s="181">
        <v>21</v>
      </c>
      <c r="M23" s="181">
        <f>G23*(1+L23/100)</f>
        <v>0</v>
      </c>
      <c r="N23" s="179">
        <v>0</v>
      </c>
      <c r="O23" s="179">
        <f>ROUND(E23*N23,2)</f>
        <v>0</v>
      </c>
      <c r="P23" s="179">
        <v>0</v>
      </c>
      <c r="Q23" s="179">
        <f>ROUND(E23*P23,2)</f>
        <v>0</v>
      </c>
      <c r="R23" s="181"/>
      <c r="S23" s="181" t="s">
        <v>186</v>
      </c>
      <c r="T23" s="182" t="s">
        <v>135</v>
      </c>
      <c r="U23" s="158">
        <v>0</v>
      </c>
      <c r="V23" s="158">
        <f>ROUND(E23*U23,2)</f>
        <v>0</v>
      </c>
      <c r="W23" s="158"/>
      <c r="X23" s="158" t="s">
        <v>187</v>
      </c>
      <c r="Y23" s="158" t="s">
        <v>137</v>
      </c>
      <c r="Z23" s="147"/>
      <c r="AA23" s="147"/>
      <c r="AB23" s="147"/>
      <c r="AC23" s="147"/>
      <c r="AD23" s="147"/>
      <c r="AE23" s="147"/>
      <c r="AF23" s="147"/>
      <c r="AG23" s="147" t="s">
        <v>188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59" t="s">
        <v>189</v>
      </c>
      <c r="D24" s="260"/>
      <c r="E24" s="260"/>
      <c r="F24" s="260"/>
      <c r="G24" s="260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57" t="s">
        <v>190</v>
      </c>
      <c r="D25" s="258"/>
      <c r="E25" s="258"/>
      <c r="F25" s="258"/>
      <c r="G25" s="2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140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7" t="s">
        <v>191</v>
      </c>
      <c r="D26" s="258"/>
      <c r="E26" s="258"/>
      <c r="F26" s="258"/>
      <c r="G26" s="2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7"/>
      <c r="AA26" s="147"/>
      <c r="AB26" s="147"/>
      <c r="AC26" s="147"/>
      <c r="AD26" s="147"/>
      <c r="AE26" s="147"/>
      <c r="AF26" s="147"/>
      <c r="AG26" s="147" t="s">
        <v>140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57" t="s">
        <v>192</v>
      </c>
      <c r="D27" s="258"/>
      <c r="E27" s="258"/>
      <c r="F27" s="258"/>
      <c r="G27" s="2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83" t="str">
        <f>C27</f>
        <v>Opatření k zabránění nadměrného zatěžování staveniště a jeho okolí prachem (např. používání krycích plachet, kropení sutě vodou).</v>
      </c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57" t="s">
        <v>193</v>
      </c>
      <c r="D28" s="258"/>
      <c r="E28" s="258"/>
      <c r="F28" s="258"/>
      <c r="G28" s="2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7"/>
      <c r="AA28" s="147"/>
      <c r="AB28" s="147"/>
      <c r="AC28" s="147"/>
      <c r="AD28" s="147"/>
      <c r="AE28" s="147"/>
      <c r="AF28" s="147"/>
      <c r="AG28" s="147" t="s">
        <v>140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57" t="s">
        <v>194</v>
      </c>
      <c r="D29" s="258"/>
      <c r="E29" s="258"/>
      <c r="F29" s="258"/>
      <c r="G29" s="2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140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6" t="s">
        <v>64</v>
      </c>
      <c r="D30" s="163"/>
      <c r="E30" s="164">
        <v>1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142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6">
        <v>5</v>
      </c>
      <c r="B31" s="177" t="s">
        <v>195</v>
      </c>
      <c r="C31" s="185" t="s">
        <v>196</v>
      </c>
      <c r="D31" s="178" t="s">
        <v>171</v>
      </c>
      <c r="E31" s="179">
        <v>1</v>
      </c>
      <c r="F31" s="180"/>
      <c r="G31" s="181">
        <f>ROUND(E31*F31,2)</f>
        <v>0</v>
      </c>
      <c r="H31" s="180"/>
      <c r="I31" s="181">
        <f>ROUND(E31*H31,2)</f>
        <v>0</v>
      </c>
      <c r="J31" s="180"/>
      <c r="K31" s="181">
        <f>ROUND(E31*J31,2)</f>
        <v>0</v>
      </c>
      <c r="L31" s="181">
        <v>21</v>
      </c>
      <c r="M31" s="181">
        <f>G31*(1+L31/100)</f>
        <v>0</v>
      </c>
      <c r="N31" s="179">
        <v>0</v>
      </c>
      <c r="O31" s="179">
        <f>ROUND(E31*N31,2)</f>
        <v>0</v>
      </c>
      <c r="P31" s="179">
        <v>0</v>
      </c>
      <c r="Q31" s="179">
        <f>ROUND(E31*P31,2)</f>
        <v>0</v>
      </c>
      <c r="R31" s="181"/>
      <c r="S31" s="181" t="s">
        <v>186</v>
      </c>
      <c r="T31" s="182" t="s">
        <v>135</v>
      </c>
      <c r="U31" s="158">
        <v>0</v>
      </c>
      <c r="V31" s="158">
        <f>ROUND(E31*U31,2)</f>
        <v>0</v>
      </c>
      <c r="W31" s="158"/>
      <c r="X31" s="158" t="s">
        <v>187</v>
      </c>
      <c r="Y31" s="158" t="s">
        <v>137</v>
      </c>
      <c r="Z31" s="147"/>
      <c r="AA31" s="147"/>
      <c r="AB31" s="147"/>
      <c r="AC31" s="147"/>
      <c r="AD31" s="147"/>
      <c r="AE31" s="147"/>
      <c r="AF31" s="147"/>
      <c r="AG31" s="147" t="s">
        <v>188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59" t="s">
        <v>197</v>
      </c>
      <c r="D32" s="260"/>
      <c r="E32" s="260"/>
      <c r="F32" s="260"/>
      <c r="G32" s="260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140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7" t="s">
        <v>198</v>
      </c>
      <c r="D33" s="258"/>
      <c r="E33" s="258"/>
      <c r="F33" s="258"/>
      <c r="G33" s="2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7" t="s">
        <v>191</v>
      </c>
      <c r="D34" s="258"/>
      <c r="E34" s="258"/>
      <c r="F34" s="258"/>
      <c r="G34" s="2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57" t="s">
        <v>199</v>
      </c>
      <c r="D35" s="258"/>
      <c r="E35" s="258"/>
      <c r="F35" s="258"/>
      <c r="G35" s="2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6" t="s">
        <v>64</v>
      </c>
      <c r="D36" s="163"/>
      <c r="E36" s="164">
        <v>1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7"/>
      <c r="AA36" s="147"/>
      <c r="AB36" s="147"/>
      <c r="AC36" s="147"/>
      <c r="AD36" s="147"/>
      <c r="AE36" s="147"/>
      <c r="AF36" s="147"/>
      <c r="AG36" s="147" t="s">
        <v>142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6">
        <v>6</v>
      </c>
      <c r="B37" s="177" t="s">
        <v>200</v>
      </c>
      <c r="C37" s="185" t="s">
        <v>201</v>
      </c>
      <c r="D37" s="178" t="s">
        <v>171</v>
      </c>
      <c r="E37" s="179">
        <v>1</v>
      </c>
      <c r="F37" s="180"/>
      <c r="G37" s="181">
        <f>ROUND(E37*F37,2)</f>
        <v>0</v>
      </c>
      <c r="H37" s="180"/>
      <c r="I37" s="181">
        <f>ROUND(E37*H37,2)</f>
        <v>0</v>
      </c>
      <c r="J37" s="180"/>
      <c r="K37" s="181">
        <f>ROUND(E37*J37,2)</f>
        <v>0</v>
      </c>
      <c r="L37" s="181">
        <v>21</v>
      </c>
      <c r="M37" s="181">
        <f>G37*(1+L37/100)</f>
        <v>0</v>
      </c>
      <c r="N37" s="179">
        <v>0</v>
      </c>
      <c r="O37" s="179">
        <f>ROUND(E37*N37,2)</f>
        <v>0</v>
      </c>
      <c r="P37" s="179">
        <v>0</v>
      </c>
      <c r="Q37" s="179">
        <f>ROUND(E37*P37,2)</f>
        <v>0</v>
      </c>
      <c r="R37" s="181"/>
      <c r="S37" s="181" t="s">
        <v>186</v>
      </c>
      <c r="T37" s="182" t="s">
        <v>135</v>
      </c>
      <c r="U37" s="158">
        <v>0</v>
      </c>
      <c r="V37" s="158">
        <f>ROUND(E37*U37,2)</f>
        <v>0</v>
      </c>
      <c r="W37" s="158"/>
      <c r="X37" s="158" t="s">
        <v>187</v>
      </c>
      <c r="Y37" s="158" t="s">
        <v>137</v>
      </c>
      <c r="Z37" s="147"/>
      <c r="AA37" s="147"/>
      <c r="AB37" s="147"/>
      <c r="AC37" s="147"/>
      <c r="AD37" s="147"/>
      <c r="AE37" s="147"/>
      <c r="AF37" s="147"/>
      <c r="AG37" s="147" t="s">
        <v>202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9" t="s">
        <v>203</v>
      </c>
      <c r="D38" s="260"/>
      <c r="E38" s="260"/>
      <c r="F38" s="260"/>
      <c r="G38" s="260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140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57" t="s">
        <v>206</v>
      </c>
      <c r="D39" s="258"/>
      <c r="E39" s="258"/>
      <c r="F39" s="258"/>
      <c r="G39" s="2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7" t="s">
        <v>153</v>
      </c>
      <c r="D40" s="160"/>
      <c r="E40" s="161"/>
      <c r="F40" s="162"/>
      <c r="G40" s="162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140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57" t="s">
        <v>204</v>
      </c>
      <c r="D41" s="258"/>
      <c r="E41" s="258"/>
      <c r="F41" s="258"/>
      <c r="G41" s="2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140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6" t="s">
        <v>64</v>
      </c>
      <c r="D42" s="163"/>
      <c r="E42" s="164">
        <v>1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142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">
      <c r="A43" s="3"/>
      <c r="B43" s="4"/>
      <c r="C43" s="188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E43">
        <v>12</v>
      </c>
      <c r="AF43">
        <v>21</v>
      </c>
      <c r="AG43" t="s">
        <v>115</v>
      </c>
    </row>
    <row r="44" spans="1:60" x14ac:dyDescent="0.2">
      <c r="A44" s="150"/>
      <c r="B44" s="151" t="s">
        <v>29</v>
      </c>
      <c r="C44" s="189"/>
      <c r="D44" s="152"/>
      <c r="E44" s="153"/>
      <c r="F44" s="153"/>
      <c r="G44" s="175">
        <f>G8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E44">
        <f>SUMIF(L7:L42,AE43,G7:G42)</f>
        <v>0</v>
      </c>
      <c r="AF44">
        <f>SUMIF(L7:L42,AF43,G7:G42)</f>
        <v>0</v>
      </c>
      <c r="AG44" t="s">
        <v>167</v>
      </c>
    </row>
    <row r="45" spans="1:60" x14ac:dyDescent="0.2">
      <c r="C45" s="190"/>
      <c r="D45" s="10"/>
      <c r="AG45" t="s">
        <v>168</v>
      </c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/Z+dqEIzRR9arJHxQGnCaLZYzPyCKvk6f6mtddGzuXxNZNtG0VMalDqyuuZqpjEoXfDAGc/ygfzPdeOz94rFg==" saltValue="L23SwKvDiKWR1S0a/02zsw==" spinCount="100000" sheet="1" formatRows="0"/>
  <mergeCells count="25">
    <mergeCell ref="C13:G13"/>
    <mergeCell ref="A1:G1"/>
    <mergeCell ref="C2:G2"/>
    <mergeCell ref="C3:G3"/>
    <mergeCell ref="C4:G4"/>
    <mergeCell ref="C10:G10"/>
    <mergeCell ref="C29:G29"/>
    <mergeCell ref="C14:G14"/>
    <mergeCell ref="C15:G15"/>
    <mergeCell ref="C16:G16"/>
    <mergeCell ref="C17:G17"/>
    <mergeCell ref="C20:G20"/>
    <mergeCell ref="C21:G21"/>
    <mergeCell ref="C24:G24"/>
    <mergeCell ref="C25:G25"/>
    <mergeCell ref="C26:G26"/>
    <mergeCell ref="C27:G27"/>
    <mergeCell ref="C28:G28"/>
    <mergeCell ref="C41:G41"/>
    <mergeCell ref="C32:G32"/>
    <mergeCell ref="C33:G33"/>
    <mergeCell ref="C34:G34"/>
    <mergeCell ref="C35:G35"/>
    <mergeCell ref="C38:G38"/>
    <mergeCell ref="C39:G39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1" t="s">
        <v>102</v>
      </c>
      <c r="B1" s="261"/>
      <c r="C1" s="261"/>
      <c r="D1" s="261"/>
      <c r="E1" s="261"/>
      <c r="F1" s="261"/>
      <c r="G1" s="261"/>
      <c r="AG1" t="s">
        <v>103</v>
      </c>
    </row>
    <row r="2" spans="1:60" ht="24.95" customHeight="1" x14ac:dyDescent="0.2">
      <c r="A2" s="139" t="s">
        <v>7</v>
      </c>
      <c r="B2" s="49" t="s">
        <v>43</v>
      </c>
      <c r="C2" s="262" t="s">
        <v>44</v>
      </c>
      <c r="D2" s="263"/>
      <c r="E2" s="263"/>
      <c r="F2" s="263"/>
      <c r="G2" s="264"/>
      <c r="AG2" t="s">
        <v>104</v>
      </c>
    </row>
    <row r="3" spans="1:60" ht="24.95" customHeight="1" x14ac:dyDescent="0.2">
      <c r="A3" s="139" t="s">
        <v>8</v>
      </c>
      <c r="B3" s="49" t="s">
        <v>47</v>
      </c>
      <c r="C3" s="262" t="s">
        <v>48</v>
      </c>
      <c r="D3" s="263"/>
      <c r="E3" s="263"/>
      <c r="F3" s="263"/>
      <c r="G3" s="264"/>
      <c r="AC3" s="120" t="s">
        <v>104</v>
      </c>
      <c r="AG3" t="s">
        <v>105</v>
      </c>
    </row>
    <row r="4" spans="1:60" ht="24.95" customHeight="1" x14ac:dyDescent="0.2">
      <c r="A4" s="140" t="s">
        <v>9</v>
      </c>
      <c r="B4" s="141" t="s">
        <v>50</v>
      </c>
      <c r="C4" s="265" t="s">
        <v>51</v>
      </c>
      <c r="D4" s="266"/>
      <c r="E4" s="266"/>
      <c r="F4" s="266"/>
      <c r="G4" s="267"/>
      <c r="AG4" t="s">
        <v>106</v>
      </c>
    </row>
    <row r="5" spans="1:60" x14ac:dyDescent="0.2">
      <c r="D5" s="10"/>
    </row>
    <row r="6" spans="1:60" ht="38.25" x14ac:dyDescent="0.2">
      <c r="A6" s="143" t="s">
        <v>107</v>
      </c>
      <c r="B6" s="145" t="s">
        <v>108</v>
      </c>
      <c r="C6" s="145" t="s">
        <v>109</v>
      </c>
      <c r="D6" s="144" t="s">
        <v>110</v>
      </c>
      <c r="E6" s="143" t="s">
        <v>111</v>
      </c>
      <c r="F6" s="142" t="s">
        <v>112</v>
      </c>
      <c r="G6" s="143" t="s">
        <v>29</v>
      </c>
      <c r="H6" s="146" t="s">
        <v>30</v>
      </c>
      <c r="I6" s="146" t="s">
        <v>113</v>
      </c>
      <c r="J6" s="146" t="s">
        <v>31</v>
      </c>
      <c r="K6" s="146" t="s">
        <v>114</v>
      </c>
      <c r="L6" s="146" t="s">
        <v>115</v>
      </c>
      <c r="M6" s="146" t="s">
        <v>116</v>
      </c>
      <c r="N6" s="146" t="s">
        <v>117</v>
      </c>
      <c r="O6" s="146" t="s">
        <v>118</v>
      </c>
      <c r="P6" s="146" t="s">
        <v>119</v>
      </c>
      <c r="Q6" s="146" t="s">
        <v>120</v>
      </c>
      <c r="R6" s="146" t="s">
        <v>121</v>
      </c>
      <c r="S6" s="146" t="s">
        <v>122</v>
      </c>
      <c r="T6" s="146" t="s">
        <v>123</v>
      </c>
      <c r="U6" s="146" t="s">
        <v>124</v>
      </c>
      <c r="V6" s="146" t="s">
        <v>125</v>
      </c>
      <c r="W6" s="146" t="s">
        <v>126</v>
      </c>
      <c r="X6" s="146" t="s">
        <v>127</v>
      </c>
      <c r="Y6" s="146" t="s">
        <v>128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6" t="s">
        <v>129</v>
      </c>
      <c r="B8" s="167" t="s">
        <v>64</v>
      </c>
      <c r="C8" s="184" t="s">
        <v>65</v>
      </c>
      <c r="D8" s="168"/>
      <c r="E8" s="169"/>
      <c r="F8" s="170"/>
      <c r="G8" s="170">
        <f>SUMIF(AG9:AG39,"&lt;&gt;NOR",G9:G39)</f>
        <v>0</v>
      </c>
      <c r="H8" s="170"/>
      <c r="I8" s="170">
        <f>SUM(I9:I39)</f>
        <v>0</v>
      </c>
      <c r="J8" s="170"/>
      <c r="K8" s="170">
        <f>SUM(K9:K39)</f>
        <v>0</v>
      </c>
      <c r="L8" s="170"/>
      <c r="M8" s="170">
        <f>SUM(M9:M39)</f>
        <v>0</v>
      </c>
      <c r="N8" s="169"/>
      <c r="O8" s="169">
        <f>SUM(O9:O39)</f>
        <v>0</v>
      </c>
      <c r="P8" s="169"/>
      <c r="Q8" s="169">
        <f>SUM(Q9:Q39)</f>
        <v>2.57</v>
      </c>
      <c r="R8" s="170"/>
      <c r="S8" s="170"/>
      <c r="T8" s="171"/>
      <c r="U8" s="165"/>
      <c r="V8" s="165">
        <f>SUM(V9:V39)</f>
        <v>0</v>
      </c>
      <c r="W8" s="165"/>
      <c r="X8" s="165"/>
      <c r="Y8" s="165"/>
      <c r="AG8" t="s">
        <v>130</v>
      </c>
    </row>
    <row r="9" spans="1:60" outlineLevel="1" x14ac:dyDescent="0.2">
      <c r="A9" s="176">
        <v>1</v>
      </c>
      <c r="B9" s="177" t="s">
        <v>207</v>
      </c>
      <c r="C9" s="185" t="s">
        <v>208</v>
      </c>
      <c r="D9" s="178" t="s">
        <v>209</v>
      </c>
      <c r="E9" s="179">
        <v>60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79">
        <v>0</v>
      </c>
      <c r="O9" s="179">
        <f>ROUND(E9*N9,2)</f>
        <v>0</v>
      </c>
      <c r="P9" s="179">
        <v>0</v>
      </c>
      <c r="Q9" s="179">
        <f>ROUND(E9*P9,2)</f>
        <v>0</v>
      </c>
      <c r="R9" s="181"/>
      <c r="S9" s="181" t="s">
        <v>186</v>
      </c>
      <c r="T9" s="182" t="s">
        <v>135</v>
      </c>
      <c r="U9" s="158">
        <v>0</v>
      </c>
      <c r="V9" s="158">
        <f>ROUND(E9*U9,2)</f>
        <v>0</v>
      </c>
      <c r="W9" s="158"/>
      <c r="X9" s="158" t="s">
        <v>136</v>
      </c>
      <c r="Y9" s="158" t="s">
        <v>137</v>
      </c>
      <c r="Z9" s="147"/>
      <c r="AA9" s="147"/>
      <c r="AB9" s="147"/>
      <c r="AC9" s="147"/>
      <c r="AD9" s="147"/>
      <c r="AE9" s="147"/>
      <c r="AF9" s="147"/>
      <c r="AG9" s="147" t="s">
        <v>138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210</v>
      </c>
      <c r="D10" s="163"/>
      <c r="E10" s="164">
        <v>60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6">
        <v>2</v>
      </c>
      <c r="B11" s="177" t="s">
        <v>211</v>
      </c>
      <c r="C11" s="185" t="s">
        <v>212</v>
      </c>
      <c r="D11" s="178" t="s">
        <v>209</v>
      </c>
      <c r="E11" s="179">
        <v>10</v>
      </c>
      <c r="F11" s="180"/>
      <c r="G11" s="181">
        <f>ROUND(E11*F11,2)</f>
        <v>0</v>
      </c>
      <c r="H11" s="180"/>
      <c r="I11" s="181">
        <f>ROUND(E11*H11,2)</f>
        <v>0</v>
      </c>
      <c r="J11" s="180"/>
      <c r="K11" s="181">
        <f>ROUND(E11*J11,2)</f>
        <v>0</v>
      </c>
      <c r="L11" s="181">
        <v>21</v>
      </c>
      <c r="M11" s="181">
        <f>G11*(1+L11/100)</f>
        <v>0</v>
      </c>
      <c r="N11" s="179">
        <v>0</v>
      </c>
      <c r="O11" s="179">
        <f>ROUND(E11*N11,2)</f>
        <v>0</v>
      </c>
      <c r="P11" s="179">
        <v>0.13800000000000001</v>
      </c>
      <c r="Q11" s="179">
        <f>ROUND(E11*P11,2)</f>
        <v>1.38</v>
      </c>
      <c r="R11" s="181"/>
      <c r="S11" s="181" t="s">
        <v>186</v>
      </c>
      <c r="T11" s="182" t="s">
        <v>135</v>
      </c>
      <c r="U11" s="158">
        <v>0</v>
      </c>
      <c r="V11" s="158">
        <f>ROUND(E11*U11,2)</f>
        <v>0</v>
      </c>
      <c r="W11" s="158"/>
      <c r="X11" s="158" t="s">
        <v>136</v>
      </c>
      <c r="Y11" s="158" t="s">
        <v>137</v>
      </c>
      <c r="Z11" s="147"/>
      <c r="AA11" s="147"/>
      <c r="AB11" s="147"/>
      <c r="AC11" s="147"/>
      <c r="AD11" s="147"/>
      <c r="AE11" s="147"/>
      <c r="AF11" s="147"/>
      <c r="AG11" s="147" t="s">
        <v>138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259" t="s">
        <v>213</v>
      </c>
      <c r="D12" s="260"/>
      <c r="E12" s="260"/>
      <c r="F12" s="260"/>
      <c r="G12" s="260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7"/>
      <c r="AA12" s="147"/>
      <c r="AB12" s="147"/>
      <c r="AC12" s="147"/>
      <c r="AD12" s="147"/>
      <c r="AE12" s="147"/>
      <c r="AF12" s="147"/>
      <c r="AG12" s="147" t="s">
        <v>140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6" t="s">
        <v>214</v>
      </c>
      <c r="D13" s="163"/>
      <c r="E13" s="164">
        <v>10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142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6">
        <v>3</v>
      </c>
      <c r="B14" s="177" t="s">
        <v>215</v>
      </c>
      <c r="C14" s="185" t="s">
        <v>216</v>
      </c>
      <c r="D14" s="178" t="s">
        <v>209</v>
      </c>
      <c r="E14" s="179">
        <v>9</v>
      </c>
      <c r="F14" s="180"/>
      <c r="G14" s="181">
        <f>ROUND(E14*F14,2)</f>
        <v>0</v>
      </c>
      <c r="H14" s="180"/>
      <c r="I14" s="181">
        <f>ROUND(E14*H14,2)</f>
        <v>0</v>
      </c>
      <c r="J14" s="180"/>
      <c r="K14" s="181">
        <f>ROUND(E14*J14,2)</f>
        <v>0</v>
      </c>
      <c r="L14" s="181">
        <v>21</v>
      </c>
      <c r="M14" s="181">
        <f>G14*(1+L14/100)</f>
        <v>0</v>
      </c>
      <c r="N14" s="179">
        <v>0</v>
      </c>
      <c r="O14" s="179">
        <f>ROUND(E14*N14,2)</f>
        <v>0</v>
      </c>
      <c r="P14" s="179">
        <v>0.13200000000000001</v>
      </c>
      <c r="Q14" s="179">
        <f>ROUND(E14*P14,2)</f>
        <v>1.19</v>
      </c>
      <c r="R14" s="181"/>
      <c r="S14" s="181" t="s">
        <v>186</v>
      </c>
      <c r="T14" s="182" t="s">
        <v>135</v>
      </c>
      <c r="U14" s="158">
        <v>0</v>
      </c>
      <c r="V14" s="158">
        <f>ROUND(E14*U14,2)</f>
        <v>0</v>
      </c>
      <c r="W14" s="158"/>
      <c r="X14" s="158" t="s">
        <v>136</v>
      </c>
      <c r="Y14" s="158" t="s">
        <v>137</v>
      </c>
      <c r="Z14" s="147"/>
      <c r="AA14" s="147"/>
      <c r="AB14" s="147"/>
      <c r="AC14" s="147"/>
      <c r="AD14" s="147"/>
      <c r="AE14" s="147"/>
      <c r="AF14" s="147"/>
      <c r="AG14" s="147" t="s">
        <v>138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6" t="s">
        <v>217</v>
      </c>
      <c r="D15" s="163"/>
      <c r="E15" s="164">
        <v>9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7"/>
      <c r="AA15" s="147"/>
      <c r="AB15" s="147"/>
      <c r="AC15" s="147"/>
      <c r="AD15" s="147"/>
      <c r="AE15" s="147"/>
      <c r="AF15" s="147"/>
      <c r="AG15" s="147" t="s">
        <v>142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6">
        <v>4</v>
      </c>
      <c r="B16" s="177" t="s">
        <v>218</v>
      </c>
      <c r="C16" s="185" t="s">
        <v>219</v>
      </c>
      <c r="D16" s="178" t="s">
        <v>220</v>
      </c>
      <c r="E16" s="179">
        <v>25</v>
      </c>
      <c r="F16" s="180"/>
      <c r="G16" s="181">
        <f>ROUND(E16*F16,2)</f>
        <v>0</v>
      </c>
      <c r="H16" s="180"/>
      <c r="I16" s="181">
        <f>ROUND(E16*H16,2)</f>
        <v>0</v>
      </c>
      <c r="J16" s="180"/>
      <c r="K16" s="181">
        <f>ROUND(E16*J16,2)</f>
        <v>0</v>
      </c>
      <c r="L16" s="181">
        <v>21</v>
      </c>
      <c r="M16" s="181">
        <f>G16*(1+L16/100)</f>
        <v>0</v>
      </c>
      <c r="N16" s="179">
        <v>0</v>
      </c>
      <c r="O16" s="179">
        <f>ROUND(E16*N16,2)</f>
        <v>0</v>
      </c>
      <c r="P16" s="179">
        <v>0</v>
      </c>
      <c r="Q16" s="179">
        <f>ROUND(E16*P16,2)</f>
        <v>0</v>
      </c>
      <c r="R16" s="181"/>
      <c r="S16" s="181" t="s">
        <v>186</v>
      </c>
      <c r="T16" s="182" t="s">
        <v>135</v>
      </c>
      <c r="U16" s="158">
        <v>0</v>
      </c>
      <c r="V16" s="158">
        <f>ROUND(E16*U16,2)</f>
        <v>0</v>
      </c>
      <c r="W16" s="158"/>
      <c r="X16" s="158" t="s">
        <v>136</v>
      </c>
      <c r="Y16" s="158" t="s">
        <v>137</v>
      </c>
      <c r="Z16" s="147"/>
      <c r="AA16" s="147"/>
      <c r="AB16" s="147"/>
      <c r="AC16" s="147"/>
      <c r="AD16" s="147"/>
      <c r="AE16" s="147"/>
      <c r="AF16" s="147"/>
      <c r="AG16" s="147" t="s">
        <v>138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259" t="s">
        <v>221</v>
      </c>
      <c r="D17" s="260"/>
      <c r="E17" s="260"/>
      <c r="F17" s="260"/>
      <c r="G17" s="260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7" t="s">
        <v>153</v>
      </c>
      <c r="D18" s="160"/>
      <c r="E18" s="161"/>
      <c r="F18" s="162"/>
      <c r="G18" s="162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57" t="s">
        <v>222</v>
      </c>
      <c r="D19" s="258"/>
      <c r="E19" s="258"/>
      <c r="F19" s="258"/>
      <c r="G19" s="2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6" t="s">
        <v>223</v>
      </c>
      <c r="D20" s="163"/>
      <c r="E20" s="164">
        <v>25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142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6">
        <v>5</v>
      </c>
      <c r="B21" s="177" t="s">
        <v>224</v>
      </c>
      <c r="C21" s="185" t="s">
        <v>225</v>
      </c>
      <c r="D21" s="178" t="s">
        <v>220</v>
      </c>
      <c r="E21" s="179">
        <v>73.8</v>
      </c>
      <c r="F21" s="180"/>
      <c r="G21" s="181">
        <f>ROUND(E21*F21,2)</f>
        <v>0</v>
      </c>
      <c r="H21" s="180"/>
      <c r="I21" s="181">
        <f>ROUND(E21*H21,2)</f>
        <v>0</v>
      </c>
      <c r="J21" s="180"/>
      <c r="K21" s="181">
        <f>ROUND(E21*J21,2)</f>
        <v>0</v>
      </c>
      <c r="L21" s="181">
        <v>21</v>
      </c>
      <c r="M21" s="181">
        <f>G21*(1+L21/100)</f>
        <v>0</v>
      </c>
      <c r="N21" s="179">
        <v>0</v>
      </c>
      <c r="O21" s="179">
        <f>ROUND(E21*N21,2)</f>
        <v>0</v>
      </c>
      <c r="P21" s="179">
        <v>0</v>
      </c>
      <c r="Q21" s="179">
        <f>ROUND(E21*P21,2)</f>
        <v>0</v>
      </c>
      <c r="R21" s="181"/>
      <c r="S21" s="181" t="s">
        <v>186</v>
      </c>
      <c r="T21" s="182" t="s">
        <v>135</v>
      </c>
      <c r="U21" s="158">
        <v>0</v>
      </c>
      <c r="V21" s="158">
        <f>ROUND(E21*U21,2)</f>
        <v>0</v>
      </c>
      <c r="W21" s="158"/>
      <c r="X21" s="158" t="s">
        <v>136</v>
      </c>
      <c r="Y21" s="158" t="s">
        <v>137</v>
      </c>
      <c r="Z21" s="147"/>
      <c r="AA21" s="147"/>
      <c r="AB21" s="147"/>
      <c r="AC21" s="147"/>
      <c r="AD21" s="147"/>
      <c r="AE21" s="147"/>
      <c r="AF21" s="147"/>
      <c r="AG21" s="147" t="s">
        <v>138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59" t="s">
        <v>226</v>
      </c>
      <c r="D22" s="260"/>
      <c r="E22" s="260"/>
      <c r="F22" s="260"/>
      <c r="G22" s="260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7"/>
      <c r="AA22" s="147"/>
      <c r="AB22" s="147"/>
      <c r="AC22" s="147"/>
      <c r="AD22" s="147"/>
      <c r="AE22" s="147"/>
      <c r="AF22" s="147"/>
      <c r="AG22" s="147" t="s">
        <v>140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6" t="s">
        <v>227</v>
      </c>
      <c r="D23" s="163"/>
      <c r="E23" s="164">
        <v>73.8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142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6">
        <v>6</v>
      </c>
      <c r="B24" s="177" t="s">
        <v>228</v>
      </c>
      <c r="C24" s="185" t="s">
        <v>229</v>
      </c>
      <c r="D24" s="178" t="s">
        <v>220</v>
      </c>
      <c r="E24" s="179">
        <v>5</v>
      </c>
      <c r="F24" s="180"/>
      <c r="G24" s="181">
        <f>ROUND(E24*F24,2)</f>
        <v>0</v>
      </c>
      <c r="H24" s="180"/>
      <c r="I24" s="181">
        <f>ROUND(E24*H24,2)</f>
        <v>0</v>
      </c>
      <c r="J24" s="180"/>
      <c r="K24" s="181">
        <f>ROUND(E24*J24,2)</f>
        <v>0</v>
      </c>
      <c r="L24" s="181">
        <v>21</v>
      </c>
      <c r="M24" s="181">
        <f>G24*(1+L24/100)</f>
        <v>0</v>
      </c>
      <c r="N24" s="179">
        <v>0</v>
      </c>
      <c r="O24" s="179">
        <f>ROUND(E24*N24,2)</f>
        <v>0</v>
      </c>
      <c r="P24" s="179">
        <v>0</v>
      </c>
      <c r="Q24" s="179">
        <f>ROUND(E24*P24,2)</f>
        <v>0</v>
      </c>
      <c r="R24" s="181"/>
      <c r="S24" s="181" t="s">
        <v>186</v>
      </c>
      <c r="T24" s="182" t="s">
        <v>135</v>
      </c>
      <c r="U24" s="158">
        <v>0</v>
      </c>
      <c r="V24" s="158">
        <f>ROUND(E24*U24,2)</f>
        <v>0</v>
      </c>
      <c r="W24" s="158"/>
      <c r="X24" s="158" t="s">
        <v>136</v>
      </c>
      <c r="Y24" s="158" t="s">
        <v>137</v>
      </c>
      <c r="Z24" s="147"/>
      <c r="AA24" s="147"/>
      <c r="AB24" s="147"/>
      <c r="AC24" s="147"/>
      <c r="AD24" s="147"/>
      <c r="AE24" s="147"/>
      <c r="AF24" s="147"/>
      <c r="AG24" s="147" t="s">
        <v>230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6" t="s">
        <v>231</v>
      </c>
      <c r="D25" s="163"/>
      <c r="E25" s="164">
        <v>5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142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6">
        <v>7</v>
      </c>
      <c r="B26" s="177" t="s">
        <v>232</v>
      </c>
      <c r="C26" s="185" t="s">
        <v>233</v>
      </c>
      <c r="D26" s="178" t="s">
        <v>220</v>
      </c>
      <c r="E26" s="179">
        <v>73.8</v>
      </c>
      <c r="F26" s="180"/>
      <c r="G26" s="181">
        <f>ROUND(E26*F26,2)</f>
        <v>0</v>
      </c>
      <c r="H26" s="180"/>
      <c r="I26" s="181">
        <f>ROUND(E26*H26,2)</f>
        <v>0</v>
      </c>
      <c r="J26" s="180"/>
      <c r="K26" s="181">
        <f>ROUND(E26*J26,2)</f>
        <v>0</v>
      </c>
      <c r="L26" s="181">
        <v>21</v>
      </c>
      <c r="M26" s="181">
        <f>G26*(1+L26/100)</f>
        <v>0</v>
      </c>
      <c r="N26" s="179">
        <v>0</v>
      </c>
      <c r="O26" s="179">
        <f>ROUND(E26*N26,2)</f>
        <v>0</v>
      </c>
      <c r="P26" s="179">
        <v>0</v>
      </c>
      <c r="Q26" s="179">
        <f>ROUND(E26*P26,2)</f>
        <v>0</v>
      </c>
      <c r="R26" s="181"/>
      <c r="S26" s="181" t="s">
        <v>186</v>
      </c>
      <c r="T26" s="182" t="s">
        <v>135</v>
      </c>
      <c r="U26" s="158">
        <v>0</v>
      </c>
      <c r="V26" s="158">
        <f>ROUND(E26*U26,2)</f>
        <v>0</v>
      </c>
      <c r="W26" s="158"/>
      <c r="X26" s="158" t="s">
        <v>136</v>
      </c>
      <c r="Y26" s="158" t="s">
        <v>137</v>
      </c>
      <c r="Z26" s="147"/>
      <c r="AA26" s="147"/>
      <c r="AB26" s="147"/>
      <c r="AC26" s="147"/>
      <c r="AD26" s="147"/>
      <c r="AE26" s="147"/>
      <c r="AF26" s="147"/>
      <c r="AG26" s="147" t="s">
        <v>138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6" t="s">
        <v>227</v>
      </c>
      <c r="D27" s="163"/>
      <c r="E27" s="164">
        <v>73.8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142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6">
        <v>8</v>
      </c>
      <c r="B28" s="177" t="s">
        <v>234</v>
      </c>
      <c r="C28" s="185" t="s">
        <v>235</v>
      </c>
      <c r="D28" s="178" t="s">
        <v>220</v>
      </c>
      <c r="E28" s="179">
        <v>78.8</v>
      </c>
      <c r="F28" s="180"/>
      <c r="G28" s="181">
        <f>ROUND(E28*F28,2)</f>
        <v>0</v>
      </c>
      <c r="H28" s="180"/>
      <c r="I28" s="181">
        <f>ROUND(E28*H28,2)</f>
        <v>0</v>
      </c>
      <c r="J28" s="180"/>
      <c r="K28" s="181">
        <f>ROUND(E28*J28,2)</f>
        <v>0</v>
      </c>
      <c r="L28" s="181">
        <v>21</v>
      </c>
      <c r="M28" s="181">
        <f>G28*(1+L28/100)</f>
        <v>0</v>
      </c>
      <c r="N28" s="179">
        <v>0</v>
      </c>
      <c r="O28" s="179">
        <f>ROUND(E28*N28,2)</f>
        <v>0</v>
      </c>
      <c r="P28" s="179">
        <v>0</v>
      </c>
      <c r="Q28" s="179">
        <f>ROUND(E28*P28,2)</f>
        <v>0</v>
      </c>
      <c r="R28" s="181"/>
      <c r="S28" s="181" t="s">
        <v>186</v>
      </c>
      <c r="T28" s="182" t="s">
        <v>135</v>
      </c>
      <c r="U28" s="158">
        <v>0</v>
      </c>
      <c r="V28" s="158">
        <f>ROUND(E28*U28,2)</f>
        <v>0</v>
      </c>
      <c r="W28" s="158"/>
      <c r="X28" s="158" t="s">
        <v>136</v>
      </c>
      <c r="Y28" s="158" t="s">
        <v>137</v>
      </c>
      <c r="Z28" s="147"/>
      <c r="AA28" s="147"/>
      <c r="AB28" s="147"/>
      <c r="AC28" s="147"/>
      <c r="AD28" s="147"/>
      <c r="AE28" s="147"/>
      <c r="AF28" s="147"/>
      <c r="AG28" s="147" t="s">
        <v>138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6" t="s">
        <v>236</v>
      </c>
      <c r="D29" s="163"/>
      <c r="E29" s="164">
        <v>73.8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142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6" t="s">
        <v>237</v>
      </c>
      <c r="D30" s="163"/>
      <c r="E30" s="164">
        <v>5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142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6">
        <v>9</v>
      </c>
      <c r="B31" s="177" t="s">
        <v>238</v>
      </c>
      <c r="C31" s="185" t="s">
        <v>239</v>
      </c>
      <c r="D31" s="178" t="s">
        <v>220</v>
      </c>
      <c r="E31" s="179">
        <v>207.6</v>
      </c>
      <c r="F31" s="180"/>
      <c r="G31" s="181">
        <f>ROUND(E31*F31,2)</f>
        <v>0</v>
      </c>
      <c r="H31" s="180"/>
      <c r="I31" s="181">
        <f>ROUND(E31*H31,2)</f>
        <v>0</v>
      </c>
      <c r="J31" s="180"/>
      <c r="K31" s="181">
        <f>ROUND(E31*J31,2)</f>
        <v>0</v>
      </c>
      <c r="L31" s="181">
        <v>21</v>
      </c>
      <c r="M31" s="181">
        <f>G31*(1+L31/100)</f>
        <v>0</v>
      </c>
      <c r="N31" s="179">
        <v>0</v>
      </c>
      <c r="O31" s="179">
        <f>ROUND(E31*N31,2)</f>
        <v>0</v>
      </c>
      <c r="P31" s="179">
        <v>0</v>
      </c>
      <c r="Q31" s="179">
        <f>ROUND(E31*P31,2)</f>
        <v>0</v>
      </c>
      <c r="R31" s="181"/>
      <c r="S31" s="181" t="s">
        <v>186</v>
      </c>
      <c r="T31" s="182" t="s">
        <v>135</v>
      </c>
      <c r="U31" s="158">
        <v>0</v>
      </c>
      <c r="V31" s="158">
        <f>ROUND(E31*U31,2)</f>
        <v>0</v>
      </c>
      <c r="W31" s="158"/>
      <c r="X31" s="158" t="s">
        <v>136</v>
      </c>
      <c r="Y31" s="158" t="s">
        <v>137</v>
      </c>
      <c r="Z31" s="147"/>
      <c r="AA31" s="147"/>
      <c r="AB31" s="147"/>
      <c r="AC31" s="147"/>
      <c r="AD31" s="147"/>
      <c r="AE31" s="147"/>
      <c r="AF31" s="147"/>
      <c r="AG31" s="147" t="s">
        <v>138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59" t="s">
        <v>240</v>
      </c>
      <c r="D32" s="260"/>
      <c r="E32" s="260"/>
      <c r="F32" s="260"/>
      <c r="G32" s="260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7"/>
      <c r="AA32" s="147"/>
      <c r="AB32" s="147"/>
      <c r="AC32" s="147"/>
      <c r="AD32" s="147"/>
      <c r="AE32" s="147"/>
      <c r="AF32" s="147"/>
      <c r="AG32" s="147" t="s">
        <v>140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86" t="s">
        <v>241</v>
      </c>
      <c r="D33" s="163"/>
      <c r="E33" s="164">
        <v>147.6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142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6" t="s">
        <v>242</v>
      </c>
      <c r="D34" s="163"/>
      <c r="E34" s="164">
        <v>10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142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6" t="s">
        <v>243</v>
      </c>
      <c r="D35" s="163"/>
      <c r="E35" s="164">
        <v>50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142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6">
        <v>10</v>
      </c>
      <c r="B36" s="177" t="s">
        <v>244</v>
      </c>
      <c r="C36" s="185" t="s">
        <v>245</v>
      </c>
      <c r="D36" s="178" t="s">
        <v>220</v>
      </c>
      <c r="E36" s="179">
        <v>207.6</v>
      </c>
      <c r="F36" s="180"/>
      <c r="G36" s="181">
        <f>ROUND(E36*F36,2)</f>
        <v>0</v>
      </c>
      <c r="H36" s="180"/>
      <c r="I36" s="181">
        <f>ROUND(E36*H36,2)</f>
        <v>0</v>
      </c>
      <c r="J36" s="180"/>
      <c r="K36" s="181">
        <f>ROUND(E36*J36,2)</f>
        <v>0</v>
      </c>
      <c r="L36" s="181">
        <v>21</v>
      </c>
      <c r="M36" s="181">
        <f>G36*(1+L36/100)</f>
        <v>0</v>
      </c>
      <c r="N36" s="179">
        <v>0</v>
      </c>
      <c r="O36" s="179">
        <f>ROUND(E36*N36,2)</f>
        <v>0</v>
      </c>
      <c r="P36" s="179">
        <v>0</v>
      </c>
      <c r="Q36" s="179">
        <f>ROUND(E36*P36,2)</f>
        <v>0</v>
      </c>
      <c r="R36" s="181"/>
      <c r="S36" s="181" t="s">
        <v>186</v>
      </c>
      <c r="T36" s="182" t="s">
        <v>135</v>
      </c>
      <c r="U36" s="158">
        <v>0</v>
      </c>
      <c r="V36" s="158">
        <f>ROUND(E36*U36,2)</f>
        <v>0</v>
      </c>
      <c r="W36" s="158"/>
      <c r="X36" s="158" t="s">
        <v>136</v>
      </c>
      <c r="Y36" s="158" t="s">
        <v>137</v>
      </c>
      <c r="Z36" s="147"/>
      <c r="AA36" s="147"/>
      <c r="AB36" s="147"/>
      <c r="AC36" s="147"/>
      <c r="AD36" s="147"/>
      <c r="AE36" s="147"/>
      <c r="AF36" s="147"/>
      <c r="AG36" s="147" t="s">
        <v>138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6" t="s">
        <v>241</v>
      </c>
      <c r="D37" s="163"/>
      <c r="E37" s="164">
        <v>147.6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142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6" t="s">
        <v>242</v>
      </c>
      <c r="D38" s="163"/>
      <c r="E38" s="164">
        <v>10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7"/>
      <c r="AA38" s="147"/>
      <c r="AB38" s="147"/>
      <c r="AC38" s="147"/>
      <c r="AD38" s="147"/>
      <c r="AE38" s="147"/>
      <c r="AF38" s="147"/>
      <c r="AG38" s="147" t="s">
        <v>142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6" t="s">
        <v>243</v>
      </c>
      <c r="D39" s="163"/>
      <c r="E39" s="164">
        <v>50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142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">
      <c r="A40" s="166" t="s">
        <v>129</v>
      </c>
      <c r="B40" s="167" t="s">
        <v>70</v>
      </c>
      <c r="C40" s="184" t="s">
        <v>71</v>
      </c>
      <c r="D40" s="168"/>
      <c r="E40" s="169"/>
      <c r="F40" s="170"/>
      <c r="G40" s="170">
        <f>SUMIF(AG41:AG43,"&lt;&gt;NOR",G41:G43)</f>
        <v>0</v>
      </c>
      <c r="H40" s="170"/>
      <c r="I40" s="170">
        <f>SUM(I41:I43)</f>
        <v>0</v>
      </c>
      <c r="J40" s="170"/>
      <c r="K40" s="170">
        <f>SUM(K41:K43)</f>
        <v>0</v>
      </c>
      <c r="L40" s="170"/>
      <c r="M40" s="170">
        <f>SUM(M41:M43)</f>
        <v>0</v>
      </c>
      <c r="N40" s="169"/>
      <c r="O40" s="169">
        <f>SUM(O41:O43)</f>
        <v>0.56000000000000005</v>
      </c>
      <c r="P40" s="169"/>
      <c r="Q40" s="169">
        <f>SUM(Q41:Q43)</f>
        <v>0</v>
      </c>
      <c r="R40" s="170"/>
      <c r="S40" s="170"/>
      <c r="T40" s="171"/>
      <c r="U40" s="165"/>
      <c r="V40" s="165">
        <f>SUM(V41:V43)</f>
        <v>0</v>
      </c>
      <c r="W40" s="165"/>
      <c r="X40" s="165"/>
      <c r="Y40" s="165"/>
      <c r="AG40" t="s">
        <v>130</v>
      </c>
    </row>
    <row r="41" spans="1:60" outlineLevel="1" x14ac:dyDescent="0.2">
      <c r="A41" s="176">
        <v>11</v>
      </c>
      <c r="B41" s="177" t="s">
        <v>246</v>
      </c>
      <c r="C41" s="185" t="s">
        <v>247</v>
      </c>
      <c r="D41" s="178" t="s">
        <v>209</v>
      </c>
      <c r="E41" s="179">
        <v>6.5</v>
      </c>
      <c r="F41" s="180"/>
      <c r="G41" s="181">
        <f>ROUND(E41*F41,2)</f>
        <v>0</v>
      </c>
      <c r="H41" s="180"/>
      <c r="I41" s="181">
        <f>ROUND(E41*H41,2)</f>
        <v>0</v>
      </c>
      <c r="J41" s="180"/>
      <c r="K41" s="181">
        <f>ROUND(E41*J41,2)</f>
        <v>0</v>
      </c>
      <c r="L41" s="181">
        <v>21</v>
      </c>
      <c r="M41" s="181">
        <f>G41*(1+L41/100)</f>
        <v>0</v>
      </c>
      <c r="N41" s="179">
        <v>8.6319999999999994E-2</v>
      </c>
      <c r="O41" s="179">
        <f>ROUND(E41*N41,2)</f>
        <v>0.56000000000000005</v>
      </c>
      <c r="P41" s="179">
        <v>0</v>
      </c>
      <c r="Q41" s="179">
        <f>ROUND(E41*P41,2)</f>
        <v>0</v>
      </c>
      <c r="R41" s="181"/>
      <c r="S41" s="181" t="s">
        <v>186</v>
      </c>
      <c r="T41" s="182" t="s">
        <v>135</v>
      </c>
      <c r="U41" s="158">
        <v>0</v>
      </c>
      <c r="V41" s="158">
        <f>ROUND(E41*U41,2)</f>
        <v>0</v>
      </c>
      <c r="W41" s="158"/>
      <c r="X41" s="158" t="s">
        <v>136</v>
      </c>
      <c r="Y41" s="158" t="s">
        <v>137</v>
      </c>
      <c r="Z41" s="147"/>
      <c r="AA41" s="147"/>
      <c r="AB41" s="147"/>
      <c r="AC41" s="147"/>
      <c r="AD41" s="147"/>
      <c r="AE41" s="147"/>
      <c r="AF41" s="147"/>
      <c r="AG41" s="147" t="s">
        <v>138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59" t="s">
        <v>248</v>
      </c>
      <c r="D42" s="260"/>
      <c r="E42" s="260"/>
      <c r="F42" s="260"/>
      <c r="G42" s="260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6" t="s">
        <v>249</v>
      </c>
      <c r="D43" s="163"/>
      <c r="E43" s="164">
        <v>6.5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7"/>
      <c r="AA43" s="147"/>
      <c r="AB43" s="147"/>
      <c r="AC43" s="147"/>
      <c r="AD43" s="147"/>
      <c r="AE43" s="147"/>
      <c r="AF43" s="147"/>
      <c r="AG43" s="147" t="s">
        <v>142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">
      <c r="A44" s="166" t="s">
        <v>129</v>
      </c>
      <c r="B44" s="167" t="s">
        <v>76</v>
      </c>
      <c r="C44" s="184" t="s">
        <v>77</v>
      </c>
      <c r="D44" s="168"/>
      <c r="E44" s="169"/>
      <c r="F44" s="170"/>
      <c r="G44" s="170">
        <f>SUMIF(AG45:AG50,"&lt;&gt;NOR",G45:G50)</f>
        <v>0</v>
      </c>
      <c r="H44" s="170"/>
      <c r="I44" s="170">
        <f>SUM(I45:I50)</f>
        <v>0</v>
      </c>
      <c r="J44" s="170"/>
      <c r="K44" s="170">
        <f>SUM(K45:K50)</f>
        <v>0</v>
      </c>
      <c r="L44" s="170"/>
      <c r="M44" s="170">
        <f>SUM(M45:M50)</f>
        <v>0</v>
      </c>
      <c r="N44" s="169"/>
      <c r="O44" s="169">
        <f>SUM(O45:O50)</f>
        <v>0</v>
      </c>
      <c r="P44" s="169"/>
      <c r="Q44" s="169">
        <f>SUM(Q45:Q50)</f>
        <v>0</v>
      </c>
      <c r="R44" s="170"/>
      <c r="S44" s="170"/>
      <c r="T44" s="171"/>
      <c r="U44" s="165"/>
      <c r="V44" s="165">
        <f>SUM(V45:V50)</f>
        <v>0</v>
      </c>
      <c r="W44" s="165"/>
      <c r="X44" s="165"/>
      <c r="Y44" s="165"/>
      <c r="AG44" t="s">
        <v>130</v>
      </c>
    </row>
    <row r="45" spans="1:60" outlineLevel="1" x14ac:dyDescent="0.2">
      <c r="A45" s="176">
        <v>12</v>
      </c>
      <c r="B45" s="177" t="s">
        <v>250</v>
      </c>
      <c r="C45" s="185" t="s">
        <v>251</v>
      </c>
      <c r="D45" s="178" t="s">
        <v>252</v>
      </c>
      <c r="E45" s="179">
        <v>2</v>
      </c>
      <c r="F45" s="180"/>
      <c r="G45" s="181">
        <f>ROUND(E45*F45,2)</f>
        <v>0</v>
      </c>
      <c r="H45" s="180"/>
      <c r="I45" s="181">
        <f>ROUND(E45*H45,2)</f>
        <v>0</v>
      </c>
      <c r="J45" s="180"/>
      <c r="K45" s="181">
        <f>ROUND(E45*J45,2)</f>
        <v>0</v>
      </c>
      <c r="L45" s="181">
        <v>21</v>
      </c>
      <c r="M45" s="181">
        <f>G45*(1+L45/100)</f>
        <v>0</v>
      </c>
      <c r="N45" s="179">
        <v>0</v>
      </c>
      <c r="O45" s="179">
        <f>ROUND(E45*N45,2)</f>
        <v>0</v>
      </c>
      <c r="P45" s="179">
        <v>4.6000000000000001E-4</v>
      </c>
      <c r="Q45" s="179">
        <f>ROUND(E45*P45,2)</f>
        <v>0</v>
      </c>
      <c r="R45" s="181"/>
      <c r="S45" s="181" t="s">
        <v>186</v>
      </c>
      <c r="T45" s="182" t="s">
        <v>135</v>
      </c>
      <c r="U45" s="158">
        <v>0</v>
      </c>
      <c r="V45" s="158">
        <f>ROUND(E45*U45,2)</f>
        <v>0</v>
      </c>
      <c r="W45" s="158"/>
      <c r="X45" s="158" t="s">
        <v>136</v>
      </c>
      <c r="Y45" s="158" t="s">
        <v>137</v>
      </c>
      <c r="Z45" s="147"/>
      <c r="AA45" s="147"/>
      <c r="AB45" s="147"/>
      <c r="AC45" s="147"/>
      <c r="AD45" s="147"/>
      <c r="AE45" s="147"/>
      <c r="AF45" s="147"/>
      <c r="AG45" s="147" t="s">
        <v>138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6" t="s">
        <v>253</v>
      </c>
      <c r="D46" s="163"/>
      <c r="E46" s="164">
        <v>2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7"/>
      <c r="AA46" s="147"/>
      <c r="AB46" s="147"/>
      <c r="AC46" s="147"/>
      <c r="AD46" s="147"/>
      <c r="AE46" s="147"/>
      <c r="AF46" s="147"/>
      <c r="AG46" s="147" t="s">
        <v>142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76">
        <v>13</v>
      </c>
      <c r="B47" s="177" t="s">
        <v>254</v>
      </c>
      <c r="C47" s="185" t="s">
        <v>255</v>
      </c>
      <c r="D47" s="178" t="s">
        <v>252</v>
      </c>
      <c r="E47" s="179">
        <v>5.9</v>
      </c>
      <c r="F47" s="180"/>
      <c r="G47" s="181">
        <f>ROUND(E47*F47,2)</f>
        <v>0</v>
      </c>
      <c r="H47" s="180"/>
      <c r="I47" s="181">
        <f>ROUND(E47*H47,2)</f>
        <v>0</v>
      </c>
      <c r="J47" s="180"/>
      <c r="K47" s="181">
        <f>ROUND(E47*J47,2)</f>
        <v>0</v>
      </c>
      <c r="L47" s="181">
        <v>21</v>
      </c>
      <c r="M47" s="181">
        <f>G47*(1+L47/100)</f>
        <v>0</v>
      </c>
      <c r="N47" s="179">
        <v>0</v>
      </c>
      <c r="O47" s="179">
        <f>ROUND(E47*N47,2)</f>
        <v>0</v>
      </c>
      <c r="P47" s="179">
        <v>4.6000000000000001E-4</v>
      </c>
      <c r="Q47" s="179">
        <f>ROUND(E47*P47,2)</f>
        <v>0</v>
      </c>
      <c r="R47" s="181"/>
      <c r="S47" s="181" t="s">
        <v>186</v>
      </c>
      <c r="T47" s="182" t="s">
        <v>135</v>
      </c>
      <c r="U47" s="158">
        <v>0</v>
      </c>
      <c r="V47" s="158">
        <f>ROUND(E47*U47,2)</f>
        <v>0</v>
      </c>
      <c r="W47" s="158"/>
      <c r="X47" s="158" t="s">
        <v>136</v>
      </c>
      <c r="Y47" s="158" t="s">
        <v>137</v>
      </c>
      <c r="Z47" s="147"/>
      <c r="AA47" s="147"/>
      <c r="AB47" s="147"/>
      <c r="AC47" s="147"/>
      <c r="AD47" s="147"/>
      <c r="AE47" s="147"/>
      <c r="AF47" s="147"/>
      <c r="AG47" s="147" t="s">
        <v>230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186" t="s">
        <v>256</v>
      </c>
      <c r="D48" s="163"/>
      <c r="E48" s="164">
        <v>5.9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142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6">
        <v>14</v>
      </c>
      <c r="B49" s="177" t="s">
        <v>257</v>
      </c>
      <c r="C49" s="185" t="s">
        <v>258</v>
      </c>
      <c r="D49" s="178" t="s">
        <v>252</v>
      </c>
      <c r="E49" s="179">
        <v>6.8</v>
      </c>
      <c r="F49" s="180"/>
      <c r="G49" s="181">
        <f>ROUND(E49*F49,2)</f>
        <v>0</v>
      </c>
      <c r="H49" s="180"/>
      <c r="I49" s="181">
        <f>ROUND(E49*H49,2)</f>
        <v>0</v>
      </c>
      <c r="J49" s="180"/>
      <c r="K49" s="181">
        <f>ROUND(E49*J49,2)</f>
        <v>0</v>
      </c>
      <c r="L49" s="181">
        <v>21</v>
      </c>
      <c r="M49" s="181">
        <f>G49*(1+L49/100)</f>
        <v>0</v>
      </c>
      <c r="N49" s="179">
        <v>0</v>
      </c>
      <c r="O49" s="179">
        <f>ROUND(E49*N49,2)</f>
        <v>0</v>
      </c>
      <c r="P49" s="179">
        <v>4.6000000000000001E-4</v>
      </c>
      <c r="Q49" s="179">
        <f>ROUND(E49*P49,2)</f>
        <v>0</v>
      </c>
      <c r="R49" s="181"/>
      <c r="S49" s="181" t="s">
        <v>186</v>
      </c>
      <c r="T49" s="182" t="s">
        <v>135</v>
      </c>
      <c r="U49" s="158">
        <v>0</v>
      </c>
      <c r="V49" s="158">
        <f>ROUND(E49*U49,2)</f>
        <v>0</v>
      </c>
      <c r="W49" s="158"/>
      <c r="X49" s="158" t="s">
        <v>136</v>
      </c>
      <c r="Y49" s="158" t="s">
        <v>137</v>
      </c>
      <c r="Z49" s="147"/>
      <c r="AA49" s="147"/>
      <c r="AB49" s="147"/>
      <c r="AC49" s="147"/>
      <c r="AD49" s="147"/>
      <c r="AE49" s="147"/>
      <c r="AF49" s="147"/>
      <c r="AG49" s="147" t="s">
        <v>230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6" t="s">
        <v>259</v>
      </c>
      <c r="D50" s="163"/>
      <c r="E50" s="164">
        <v>6.8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7"/>
      <c r="AA50" s="147"/>
      <c r="AB50" s="147"/>
      <c r="AC50" s="147"/>
      <c r="AD50" s="147"/>
      <c r="AE50" s="147"/>
      <c r="AF50" s="147"/>
      <c r="AG50" s="147" t="s">
        <v>142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6" t="s">
        <v>129</v>
      </c>
      <c r="B51" s="167" t="s">
        <v>74</v>
      </c>
      <c r="C51" s="184" t="s">
        <v>75</v>
      </c>
      <c r="D51" s="168"/>
      <c r="E51" s="169"/>
      <c r="F51" s="170"/>
      <c r="G51" s="170">
        <f>SUMIF(AG52:AG53,"&lt;&gt;NOR",G52:G53)</f>
        <v>0</v>
      </c>
      <c r="H51" s="170"/>
      <c r="I51" s="170">
        <f>SUM(I52:I53)</f>
        <v>0</v>
      </c>
      <c r="J51" s="170"/>
      <c r="K51" s="170">
        <f>SUM(K52:K53)</f>
        <v>0</v>
      </c>
      <c r="L51" s="170"/>
      <c r="M51" s="170">
        <f>SUM(M52:M53)</f>
        <v>0</v>
      </c>
      <c r="N51" s="169"/>
      <c r="O51" s="169">
        <f>SUM(O52:O53)</f>
        <v>0</v>
      </c>
      <c r="P51" s="169"/>
      <c r="Q51" s="169">
        <f>SUM(Q52:Q53)</f>
        <v>0.01</v>
      </c>
      <c r="R51" s="170"/>
      <c r="S51" s="170"/>
      <c r="T51" s="171"/>
      <c r="U51" s="165"/>
      <c r="V51" s="165">
        <f>SUM(V52:V53)</f>
        <v>0</v>
      </c>
      <c r="W51" s="165"/>
      <c r="X51" s="165"/>
      <c r="Y51" s="165"/>
      <c r="AG51" t="s">
        <v>130</v>
      </c>
    </row>
    <row r="52" spans="1:60" outlineLevel="1" x14ac:dyDescent="0.2">
      <c r="A52" s="176">
        <v>15</v>
      </c>
      <c r="B52" s="177" t="s">
        <v>260</v>
      </c>
      <c r="C52" s="185" t="s">
        <v>261</v>
      </c>
      <c r="D52" s="178" t="s">
        <v>262</v>
      </c>
      <c r="E52" s="179">
        <v>5</v>
      </c>
      <c r="F52" s="180"/>
      <c r="G52" s="181">
        <f>ROUND(E52*F52,2)</f>
        <v>0</v>
      </c>
      <c r="H52" s="180"/>
      <c r="I52" s="181">
        <f>ROUND(E52*H52,2)</f>
        <v>0</v>
      </c>
      <c r="J52" s="180"/>
      <c r="K52" s="181">
        <f>ROUND(E52*J52,2)</f>
        <v>0</v>
      </c>
      <c r="L52" s="181">
        <v>21</v>
      </c>
      <c r="M52" s="181">
        <f>G52*(1+L52/100)</f>
        <v>0</v>
      </c>
      <c r="N52" s="179">
        <v>0</v>
      </c>
      <c r="O52" s="179">
        <f>ROUND(E52*N52,2)</f>
        <v>0</v>
      </c>
      <c r="P52" s="179">
        <v>1E-3</v>
      </c>
      <c r="Q52" s="179">
        <f>ROUND(E52*P52,2)</f>
        <v>0.01</v>
      </c>
      <c r="R52" s="181"/>
      <c r="S52" s="181" t="s">
        <v>134</v>
      </c>
      <c r="T52" s="182" t="s">
        <v>135</v>
      </c>
      <c r="U52" s="158">
        <v>0</v>
      </c>
      <c r="V52" s="158">
        <f>ROUND(E52*U52,2)</f>
        <v>0</v>
      </c>
      <c r="W52" s="158"/>
      <c r="X52" s="158" t="s">
        <v>136</v>
      </c>
      <c r="Y52" s="158" t="s">
        <v>137</v>
      </c>
      <c r="Z52" s="147"/>
      <c r="AA52" s="147"/>
      <c r="AB52" s="147"/>
      <c r="AC52" s="147"/>
      <c r="AD52" s="147"/>
      <c r="AE52" s="147"/>
      <c r="AF52" s="147"/>
      <c r="AG52" s="147" t="s">
        <v>172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6" t="s">
        <v>237</v>
      </c>
      <c r="D53" s="163"/>
      <c r="E53" s="164">
        <v>5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142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6" t="s">
        <v>129</v>
      </c>
      <c r="B54" s="167" t="s">
        <v>76</v>
      </c>
      <c r="C54" s="184" t="s">
        <v>77</v>
      </c>
      <c r="D54" s="168"/>
      <c r="E54" s="169"/>
      <c r="F54" s="170"/>
      <c r="G54" s="170">
        <f>SUMIF(AG55:AG56,"&lt;&gt;NOR",G55:G56)</f>
        <v>0</v>
      </c>
      <c r="H54" s="170"/>
      <c r="I54" s="170">
        <f>SUM(I55:I56)</f>
        <v>0</v>
      </c>
      <c r="J54" s="170"/>
      <c r="K54" s="170">
        <f>SUM(K55:K56)</f>
        <v>0</v>
      </c>
      <c r="L54" s="170"/>
      <c r="M54" s="170">
        <f>SUM(M55:M56)</f>
        <v>0</v>
      </c>
      <c r="N54" s="169"/>
      <c r="O54" s="169">
        <f>SUM(O55:O56)</f>
        <v>0</v>
      </c>
      <c r="P54" s="169"/>
      <c r="Q54" s="169">
        <f>SUM(Q55:Q56)</f>
        <v>0</v>
      </c>
      <c r="R54" s="170"/>
      <c r="S54" s="170"/>
      <c r="T54" s="171"/>
      <c r="U54" s="165"/>
      <c r="V54" s="165">
        <f>SUM(V55:V56)</f>
        <v>0</v>
      </c>
      <c r="W54" s="165"/>
      <c r="X54" s="165"/>
      <c r="Y54" s="165"/>
      <c r="AG54" t="s">
        <v>130</v>
      </c>
    </row>
    <row r="55" spans="1:60" outlineLevel="1" x14ac:dyDescent="0.2">
      <c r="A55" s="176">
        <v>16</v>
      </c>
      <c r="B55" s="177" t="s">
        <v>263</v>
      </c>
      <c r="C55" s="185" t="s">
        <v>264</v>
      </c>
      <c r="D55" s="178" t="s">
        <v>252</v>
      </c>
      <c r="E55" s="179">
        <v>6.5</v>
      </c>
      <c r="F55" s="180"/>
      <c r="G55" s="181">
        <f>ROUND(E55*F55,2)</f>
        <v>0</v>
      </c>
      <c r="H55" s="180"/>
      <c r="I55" s="181">
        <f>ROUND(E55*H55,2)</f>
        <v>0</v>
      </c>
      <c r="J55" s="180"/>
      <c r="K55" s="181">
        <f>ROUND(E55*J55,2)</f>
        <v>0</v>
      </c>
      <c r="L55" s="181">
        <v>21</v>
      </c>
      <c r="M55" s="181">
        <f>G55*(1+L55/100)</f>
        <v>0</v>
      </c>
      <c r="N55" s="179">
        <v>0</v>
      </c>
      <c r="O55" s="179">
        <f>ROUND(E55*N55,2)</f>
        <v>0</v>
      </c>
      <c r="P55" s="179">
        <v>4.6000000000000001E-4</v>
      </c>
      <c r="Q55" s="179">
        <f>ROUND(E55*P55,2)</f>
        <v>0</v>
      </c>
      <c r="R55" s="181"/>
      <c r="S55" s="181" t="s">
        <v>186</v>
      </c>
      <c r="T55" s="182" t="s">
        <v>135</v>
      </c>
      <c r="U55" s="158">
        <v>0</v>
      </c>
      <c r="V55" s="158">
        <f>ROUND(E55*U55,2)</f>
        <v>0</v>
      </c>
      <c r="W55" s="158"/>
      <c r="X55" s="158" t="s">
        <v>136</v>
      </c>
      <c r="Y55" s="158" t="s">
        <v>137</v>
      </c>
      <c r="Z55" s="147"/>
      <c r="AA55" s="147"/>
      <c r="AB55" s="147"/>
      <c r="AC55" s="147"/>
      <c r="AD55" s="147"/>
      <c r="AE55" s="147"/>
      <c r="AF55" s="147"/>
      <c r="AG55" s="147" t="s">
        <v>230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186" t="s">
        <v>265</v>
      </c>
      <c r="D56" s="163"/>
      <c r="E56" s="164">
        <v>6.5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142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6" t="s">
        <v>129</v>
      </c>
      <c r="B57" s="167" t="s">
        <v>64</v>
      </c>
      <c r="C57" s="184" t="s">
        <v>65</v>
      </c>
      <c r="D57" s="168"/>
      <c r="E57" s="169"/>
      <c r="F57" s="170"/>
      <c r="G57" s="170">
        <f>SUMIF(AG58:AG69,"&lt;&gt;NOR",G58:G69)</f>
        <v>0</v>
      </c>
      <c r="H57" s="170"/>
      <c r="I57" s="170">
        <f>SUM(I58:I69)</f>
        <v>0</v>
      </c>
      <c r="J57" s="170"/>
      <c r="K57" s="170">
        <f>SUM(K58:K69)</f>
        <v>0</v>
      </c>
      <c r="L57" s="170"/>
      <c r="M57" s="170">
        <f>SUM(M58:M69)</f>
        <v>0</v>
      </c>
      <c r="N57" s="169"/>
      <c r="O57" s="169">
        <f>SUM(O58:O69)</f>
        <v>124.89</v>
      </c>
      <c r="P57" s="169"/>
      <c r="Q57" s="169">
        <f>SUM(Q58:Q69)</f>
        <v>0</v>
      </c>
      <c r="R57" s="170"/>
      <c r="S57" s="170"/>
      <c r="T57" s="171"/>
      <c r="U57" s="165"/>
      <c r="V57" s="165">
        <f>SUM(V58:V69)</f>
        <v>0</v>
      </c>
      <c r="W57" s="165"/>
      <c r="X57" s="165"/>
      <c r="Y57" s="165"/>
      <c r="AG57" t="s">
        <v>130</v>
      </c>
    </row>
    <row r="58" spans="1:60" outlineLevel="1" x14ac:dyDescent="0.2">
      <c r="A58" s="176">
        <v>17</v>
      </c>
      <c r="B58" s="177" t="s">
        <v>266</v>
      </c>
      <c r="C58" s="185" t="s">
        <v>267</v>
      </c>
      <c r="D58" s="178" t="s">
        <v>220</v>
      </c>
      <c r="E58" s="179">
        <v>148.18324999999999</v>
      </c>
      <c r="F58" s="180"/>
      <c r="G58" s="181">
        <f>ROUND(E58*F58,2)</f>
        <v>0</v>
      </c>
      <c r="H58" s="180"/>
      <c r="I58" s="181">
        <f>ROUND(E58*H58,2)</f>
        <v>0</v>
      </c>
      <c r="J58" s="180"/>
      <c r="K58" s="181">
        <f>ROUND(E58*J58,2)</f>
        <v>0</v>
      </c>
      <c r="L58" s="181">
        <v>21</v>
      </c>
      <c r="M58" s="181">
        <f>G58*(1+L58/100)</f>
        <v>0</v>
      </c>
      <c r="N58" s="179">
        <v>0</v>
      </c>
      <c r="O58" s="179">
        <f>ROUND(E58*N58,2)</f>
        <v>0</v>
      </c>
      <c r="P58" s="179">
        <v>0</v>
      </c>
      <c r="Q58" s="179">
        <f>ROUND(E58*P58,2)</f>
        <v>0</v>
      </c>
      <c r="R58" s="181"/>
      <c r="S58" s="181" t="s">
        <v>186</v>
      </c>
      <c r="T58" s="182" t="s">
        <v>135</v>
      </c>
      <c r="U58" s="158">
        <v>0</v>
      </c>
      <c r="V58" s="158">
        <f>ROUND(E58*U58,2)</f>
        <v>0</v>
      </c>
      <c r="W58" s="158"/>
      <c r="X58" s="158" t="s">
        <v>136</v>
      </c>
      <c r="Y58" s="158" t="s">
        <v>137</v>
      </c>
      <c r="Z58" s="147"/>
      <c r="AA58" s="147"/>
      <c r="AB58" s="147"/>
      <c r="AC58" s="147"/>
      <c r="AD58" s="147"/>
      <c r="AE58" s="147"/>
      <c r="AF58" s="147"/>
      <c r="AG58" s="147" t="s">
        <v>138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6" t="s">
        <v>268</v>
      </c>
      <c r="D59" s="163"/>
      <c r="E59" s="164">
        <v>69.38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142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6" t="s">
        <v>269</v>
      </c>
      <c r="D60" s="163"/>
      <c r="E60" s="164">
        <v>78.8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142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6">
        <v>18</v>
      </c>
      <c r="B61" s="177" t="s">
        <v>270</v>
      </c>
      <c r="C61" s="185" t="s">
        <v>271</v>
      </c>
      <c r="D61" s="178" t="s">
        <v>209</v>
      </c>
      <c r="E61" s="179">
        <v>125</v>
      </c>
      <c r="F61" s="180"/>
      <c r="G61" s="181">
        <f>ROUND(E61*F61,2)</f>
        <v>0</v>
      </c>
      <c r="H61" s="180"/>
      <c r="I61" s="181">
        <f>ROUND(E61*H61,2)</f>
        <v>0</v>
      </c>
      <c r="J61" s="180"/>
      <c r="K61" s="181">
        <f>ROUND(E61*J61,2)</f>
        <v>0</v>
      </c>
      <c r="L61" s="181">
        <v>21</v>
      </c>
      <c r="M61" s="181">
        <f>G61*(1+L61/100)</f>
        <v>0</v>
      </c>
      <c r="N61" s="179">
        <v>0</v>
      </c>
      <c r="O61" s="179">
        <f>ROUND(E61*N61,2)</f>
        <v>0</v>
      </c>
      <c r="P61" s="179">
        <v>0</v>
      </c>
      <c r="Q61" s="179">
        <f>ROUND(E61*P61,2)</f>
        <v>0</v>
      </c>
      <c r="R61" s="181"/>
      <c r="S61" s="181" t="s">
        <v>186</v>
      </c>
      <c r="T61" s="182" t="s">
        <v>135</v>
      </c>
      <c r="U61" s="158">
        <v>0</v>
      </c>
      <c r="V61" s="158">
        <f>ROUND(E61*U61,2)</f>
        <v>0</v>
      </c>
      <c r="W61" s="158"/>
      <c r="X61" s="158" t="s">
        <v>136</v>
      </c>
      <c r="Y61" s="158" t="s">
        <v>137</v>
      </c>
      <c r="Z61" s="147"/>
      <c r="AA61" s="147"/>
      <c r="AB61" s="147"/>
      <c r="AC61" s="147"/>
      <c r="AD61" s="147"/>
      <c r="AE61" s="147"/>
      <c r="AF61" s="147"/>
      <c r="AG61" s="147" t="s">
        <v>138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6" t="s">
        <v>272</v>
      </c>
      <c r="D62" s="163"/>
      <c r="E62" s="164">
        <v>125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142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6">
        <v>19</v>
      </c>
      <c r="B63" s="177" t="s">
        <v>273</v>
      </c>
      <c r="C63" s="185" t="s">
        <v>274</v>
      </c>
      <c r="D63" s="178" t="s">
        <v>209</v>
      </c>
      <c r="E63" s="179">
        <v>125</v>
      </c>
      <c r="F63" s="180"/>
      <c r="G63" s="181">
        <f>ROUND(E63*F63,2)</f>
        <v>0</v>
      </c>
      <c r="H63" s="180"/>
      <c r="I63" s="181">
        <f>ROUND(E63*H63,2)</f>
        <v>0</v>
      </c>
      <c r="J63" s="180"/>
      <c r="K63" s="181">
        <f>ROUND(E63*J63,2)</f>
        <v>0</v>
      </c>
      <c r="L63" s="181">
        <v>21</v>
      </c>
      <c r="M63" s="181">
        <f>G63*(1+L63/100)</f>
        <v>0</v>
      </c>
      <c r="N63" s="179">
        <v>0</v>
      </c>
      <c r="O63" s="179">
        <f>ROUND(E63*N63,2)</f>
        <v>0</v>
      </c>
      <c r="P63" s="179">
        <v>0</v>
      </c>
      <c r="Q63" s="179">
        <f>ROUND(E63*P63,2)</f>
        <v>0</v>
      </c>
      <c r="R63" s="181"/>
      <c r="S63" s="181" t="s">
        <v>186</v>
      </c>
      <c r="T63" s="182" t="s">
        <v>135</v>
      </c>
      <c r="U63" s="158">
        <v>0</v>
      </c>
      <c r="V63" s="158">
        <f>ROUND(E63*U63,2)</f>
        <v>0</v>
      </c>
      <c r="W63" s="158"/>
      <c r="X63" s="158" t="s">
        <v>136</v>
      </c>
      <c r="Y63" s="158" t="s">
        <v>137</v>
      </c>
      <c r="Z63" s="147"/>
      <c r="AA63" s="147"/>
      <c r="AB63" s="147"/>
      <c r="AC63" s="147"/>
      <c r="AD63" s="147"/>
      <c r="AE63" s="147"/>
      <c r="AF63" s="147"/>
      <c r="AG63" s="147" t="s">
        <v>138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6" t="s">
        <v>272</v>
      </c>
      <c r="D64" s="163"/>
      <c r="E64" s="164">
        <v>125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7"/>
      <c r="AA64" s="147"/>
      <c r="AB64" s="147"/>
      <c r="AC64" s="147"/>
      <c r="AD64" s="147"/>
      <c r="AE64" s="147"/>
      <c r="AF64" s="147"/>
      <c r="AG64" s="147" t="s">
        <v>142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6">
        <v>20</v>
      </c>
      <c r="B65" s="177" t="s">
        <v>275</v>
      </c>
      <c r="C65" s="185" t="s">
        <v>276</v>
      </c>
      <c r="D65" s="178" t="s">
        <v>277</v>
      </c>
      <c r="E65" s="179">
        <v>3</v>
      </c>
      <c r="F65" s="180"/>
      <c r="G65" s="181">
        <f>ROUND(E65*F65,2)</f>
        <v>0</v>
      </c>
      <c r="H65" s="180"/>
      <c r="I65" s="181">
        <f>ROUND(E65*H65,2)</f>
        <v>0</v>
      </c>
      <c r="J65" s="180"/>
      <c r="K65" s="181">
        <f>ROUND(E65*J65,2)</f>
        <v>0</v>
      </c>
      <c r="L65" s="181">
        <v>21</v>
      </c>
      <c r="M65" s="181">
        <f>G65*(1+L65/100)</f>
        <v>0</v>
      </c>
      <c r="N65" s="179">
        <v>1E-3</v>
      </c>
      <c r="O65" s="179">
        <f>ROUND(E65*N65,2)</f>
        <v>0</v>
      </c>
      <c r="P65" s="179">
        <v>0</v>
      </c>
      <c r="Q65" s="179">
        <f>ROUND(E65*P65,2)</f>
        <v>0</v>
      </c>
      <c r="R65" s="181" t="s">
        <v>278</v>
      </c>
      <c r="S65" s="181" t="s">
        <v>186</v>
      </c>
      <c r="T65" s="182" t="s">
        <v>135</v>
      </c>
      <c r="U65" s="158">
        <v>0</v>
      </c>
      <c r="V65" s="158">
        <f>ROUND(E65*U65,2)</f>
        <v>0</v>
      </c>
      <c r="W65" s="158"/>
      <c r="X65" s="158" t="s">
        <v>279</v>
      </c>
      <c r="Y65" s="158" t="s">
        <v>137</v>
      </c>
      <c r="Z65" s="147"/>
      <c r="AA65" s="147"/>
      <c r="AB65" s="147"/>
      <c r="AC65" s="147"/>
      <c r="AD65" s="147"/>
      <c r="AE65" s="147"/>
      <c r="AF65" s="147"/>
      <c r="AG65" s="147" t="s">
        <v>280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259" t="s">
        <v>281</v>
      </c>
      <c r="D66" s="260"/>
      <c r="E66" s="260"/>
      <c r="F66" s="260"/>
      <c r="G66" s="260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140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6" t="s">
        <v>66</v>
      </c>
      <c r="D67" s="163"/>
      <c r="E67" s="164">
        <v>3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7"/>
      <c r="AA67" s="147"/>
      <c r="AB67" s="147"/>
      <c r="AC67" s="147"/>
      <c r="AD67" s="147"/>
      <c r="AE67" s="147"/>
      <c r="AF67" s="147"/>
      <c r="AG67" s="147" t="s">
        <v>142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76">
        <v>21</v>
      </c>
      <c r="B68" s="177" t="s">
        <v>282</v>
      </c>
      <c r="C68" s="185" t="s">
        <v>283</v>
      </c>
      <c r="D68" s="178" t="s">
        <v>284</v>
      </c>
      <c r="E68" s="179">
        <v>124.88985</v>
      </c>
      <c r="F68" s="180"/>
      <c r="G68" s="181">
        <f>ROUND(E68*F68,2)</f>
        <v>0</v>
      </c>
      <c r="H68" s="180"/>
      <c r="I68" s="181">
        <f>ROUND(E68*H68,2)</f>
        <v>0</v>
      </c>
      <c r="J68" s="180"/>
      <c r="K68" s="181">
        <f>ROUND(E68*J68,2)</f>
        <v>0</v>
      </c>
      <c r="L68" s="181">
        <v>21</v>
      </c>
      <c r="M68" s="181">
        <f>G68*(1+L68/100)</f>
        <v>0</v>
      </c>
      <c r="N68" s="179">
        <v>1</v>
      </c>
      <c r="O68" s="179">
        <f>ROUND(E68*N68,2)</f>
        <v>124.89</v>
      </c>
      <c r="P68" s="179">
        <v>0</v>
      </c>
      <c r="Q68" s="179">
        <f>ROUND(E68*P68,2)</f>
        <v>0</v>
      </c>
      <c r="R68" s="181" t="s">
        <v>278</v>
      </c>
      <c r="S68" s="181" t="s">
        <v>186</v>
      </c>
      <c r="T68" s="182" t="s">
        <v>135</v>
      </c>
      <c r="U68" s="158">
        <v>0</v>
      </c>
      <c r="V68" s="158">
        <f>ROUND(E68*U68,2)</f>
        <v>0</v>
      </c>
      <c r="W68" s="158"/>
      <c r="X68" s="158" t="s">
        <v>279</v>
      </c>
      <c r="Y68" s="158" t="s">
        <v>137</v>
      </c>
      <c r="Z68" s="147"/>
      <c r="AA68" s="147"/>
      <c r="AB68" s="147"/>
      <c r="AC68" s="147"/>
      <c r="AD68" s="147"/>
      <c r="AE68" s="147"/>
      <c r="AF68" s="147"/>
      <c r="AG68" s="147" t="s">
        <v>280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186" t="s">
        <v>285</v>
      </c>
      <c r="D69" s="163"/>
      <c r="E69" s="164">
        <v>124.89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142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x14ac:dyDescent="0.2">
      <c r="A70" s="166" t="s">
        <v>129</v>
      </c>
      <c r="B70" s="167" t="s">
        <v>72</v>
      </c>
      <c r="C70" s="184" t="s">
        <v>73</v>
      </c>
      <c r="D70" s="168"/>
      <c r="E70" s="169"/>
      <c r="F70" s="170"/>
      <c r="G70" s="170">
        <f>SUMIF(AG71:AG93,"&lt;&gt;NOR",G71:G93)</f>
        <v>0</v>
      </c>
      <c r="H70" s="170"/>
      <c r="I70" s="170">
        <f>SUM(I71:I93)</f>
        <v>0</v>
      </c>
      <c r="J70" s="170"/>
      <c r="K70" s="170">
        <f>SUM(K71:K93)</f>
        <v>0</v>
      </c>
      <c r="L70" s="170"/>
      <c r="M70" s="170">
        <f>SUM(M71:M93)</f>
        <v>0</v>
      </c>
      <c r="N70" s="169"/>
      <c r="O70" s="169">
        <f>SUM(O71:O93)</f>
        <v>4.8899999999999997</v>
      </c>
      <c r="P70" s="169"/>
      <c r="Q70" s="169">
        <f>SUM(Q71:Q93)</f>
        <v>0</v>
      </c>
      <c r="R70" s="170"/>
      <c r="S70" s="170"/>
      <c r="T70" s="171"/>
      <c r="U70" s="165"/>
      <c r="V70" s="165">
        <f>SUM(V71:V93)</f>
        <v>0</v>
      </c>
      <c r="W70" s="165"/>
      <c r="X70" s="165"/>
      <c r="Y70" s="165"/>
      <c r="AG70" t="s">
        <v>130</v>
      </c>
    </row>
    <row r="71" spans="1:60" outlineLevel="1" x14ac:dyDescent="0.2">
      <c r="A71" s="176">
        <v>22</v>
      </c>
      <c r="B71" s="177" t="s">
        <v>286</v>
      </c>
      <c r="C71" s="185" t="s">
        <v>287</v>
      </c>
      <c r="D71" s="178" t="s">
        <v>209</v>
      </c>
      <c r="E71" s="179">
        <v>247.25</v>
      </c>
      <c r="F71" s="180"/>
      <c r="G71" s="181">
        <f>ROUND(E71*F71,2)</f>
        <v>0</v>
      </c>
      <c r="H71" s="180"/>
      <c r="I71" s="181">
        <f>ROUND(E71*H71,2)</f>
        <v>0</v>
      </c>
      <c r="J71" s="180"/>
      <c r="K71" s="181">
        <f>ROUND(E71*J71,2)</f>
        <v>0</v>
      </c>
      <c r="L71" s="181">
        <v>21</v>
      </c>
      <c r="M71" s="181">
        <f>G71*(1+L71/100)</f>
        <v>0</v>
      </c>
      <c r="N71" s="179">
        <v>1.8380000000000001E-2</v>
      </c>
      <c r="O71" s="179">
        <f>ROUND(E71*N71,2)</f>
        <v>4.54</v>
      </c>
      <c r="P71" s="179">
        <v>0</v>
      </c>
      <c r="Q71" s="179">
        <f>ROUND(E71*P71,2)</f>
        <v>0</v>
      </c>
      <c r="R71" s="181"/>
      <c r="S71" s="181" t="s">
        <v>186</v>
      </c>
      <c r="T71" s="182" t="s">
        <v>135</v>
      </c>
      <c r="U71" s="158">
        <v>0</v>
      </c>
      <c r="V71" s="158">
        <f>ROUND(E71*U71,2)</f>
        <v>0</v>
      </c>
      <c r="W71" s="158"/>
      <c r="X71" s="158" t="s">
        <v>136</v>
      </c>
      <c r="Y71" s="158" t="s">
        <v>137</v>
      </c>
      <c r="Z71" s="147"/>
      <c r="AA71" s="147"/>
      <c r="AB71" s="147"/>
      <c r="AC71" s="147"/>
      <c r="AD71" s="147"/>
      <c r="AE71" s="147"/>
      <c r="AF71" s="147"/>
      <c r="AG71" s="147" t="s">
        <v>138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6" t="s">
        <v>288</v>
      </c>
      <c r="D72" s="163"/>
      <c r="E72" s="164">
        <v>110.45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142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6" t="s">
        <v>289</v>
      </c>
      <c r="D73" s="163"/>
      <c r="E73" s="164">
        <v>136.80000000000001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7"/>
      <c r="AA73" s="147"/>
      <c r="AB73" s="147"/>
      <c r="AC73" s="147"/>
      <c r="AD73" s="147"/>
      <c r="AE73" s="147"/>
      <c r="AF73" s="147"/>
      <c r="AG73" s="147" t="s">
        <v>142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6">
        <v>23</v>
      </c>
      <c r="B74" s="177" t="s">
        <v>290</v>
      </c>
      <c r="C74" s="185" t="s">
        <v>291</v>
      </c>
      <c r="D74" s="178" t="s">
        <v>209</v>
      </c>
      <c r="E74" s="179">
        <v>494.5</v>
      </c>
      <c r="F74" s="180"/>
      <c r="G74" s="181">
        <f>ROUND(E74*F74,2)</f>
        <v>0</v>
      </c>
      <c r="H74" s="180"/>
      <c r="I74" s="181">
        <f>ROUND(E74*H74,2)</f>
        <v>0</v>
      </c>
      <c r="J74" s="180"/>
      <c r="K74" s="181">
        <f>ROUND(E74*J74,2)</f>
        <v>0</v>
      </c>
      <c r="L74" s="181">
        <v>21</v>
      </c>
      <c r="M74" s="181">
        <f>G74*(1+L74/100)</f>
        <v>0</v>
      </c>
      <c r="N74" s="179">
        <v>0</v>
      </c>
      <c r="O74" s="179">
        <f>ROUND(E74*N74,2)</f>
        <v>0</v>
      </c>
      <c r="P74" s="179">
        <v>0</v>
      </c>
      <c r="Q74" s="179">
        <f>ROUND(E74*P74,2)</f>
        <v>0</v>
      </c>
      <c r="R74" s="181"/>
      <c r="S74" s="181" t="s">
        <v>186</v>
      </c>
      <c r="T74" s="182" t="s">
        <v>135</v>
      </c>
      <c r="U74" s="158">
        <v>0</v>
      </c>
      <c r="V74" s="158">
        <f>ROUND(E74*U74,2)</f>
        <v>0</v>
      </c>
      <c r="W74" s="158"/>
      <c r="X74" s="158" t="s">
        <v>136</v>
      </c>
      <c r="Y74" s="158" t="s">
        <v>137</v>
      </c>
      <c r="Z74" s="147"/>
      <c r="AA74" s="147"/>
      <c r="AB74" s="147"/>
      <c r="AC74" s="147"/>
      <c r="AD74" s="147"/>
      <c r="AE74" s="147"/>
      <c r="AF74" s="147"/>
      <c r="AG74" s="147" t="s">
        <v>138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259" t="s">
        <v>292</v>
      </c>
      <c r="D75" s="260"/>
      <c r="E75" s="260"/>
      <c r="F75" s="260"/>
      <c r="G75" s="260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140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86" t="s">
        <v>293</v>
      </c>
      <c r="D76" s="163"/>
      <c r="E76" s="164">
        <v>220.9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7"/>
      <c r="AA76" s="147"/>
      <c r="AB76" s="147"/>
      <c r="AC76" s="147"/>
      <c r="AD76" s="147"/>
      <c r="AE76" s="147"/>
      <c r="AF76" s="147"/>
      <c r="AG76" s="147" t="s">
        <v>142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6" t="s">
        <v>294</v>
      </c>
      <c r="D77" s="163"/>
      <c r="E77" s="164">
        <v>273.60000000000002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142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6">
        <v>24</v>
      </c>
      <c r="B78" s="177" t="s">
        <v>295</v>
      </c>
      <c r="C78" s="185" t="s">
        <v>296</v>
      </c>
      <c r="D78" s="178" t="s">
        <v>209</v>
      </c>
      <c r="E78" s="179">
        <v>247.25</v>
      </c>
      <c r="F78" s="180"/>
      <c r="G78" s="181">
        <f>ROUND(E78*F78,2)</f>
        <v>0</v>
      </c>
      <c r="H78" s="180"/>
      <c r="I78" s="181">
        <f>ROUND(E78*H78,2)</f>
        <v>0</v>
      </c>
      <c r="J78" s="180"/>
      <c r="K78" s="181">
        <f>ROUND(E78*J78,2)</f>
        <v>0</v>
      </c>
      <c r="L78" s="181">
        <v>21</v>
      </c>
      <c r="M78" s="181">
        <f>G78*(1+L78/100)</f>
        <v>0</v>
      </c>
      <c r="N78" s="179">
        <v>0</v>
      </c>
      <c r="O78" s="179">
        <f>ROUND(E78*N78,2)</f>
        <v>0</v>
      </c>
      <c r="P78" s="179">
        <v>0</v>
      </c>
      <c r="Q78" s="179">
        <f>ROUND(E78*P78,2)</f>
        <v>0</v>
      </c>
      <c r="R78" s="181"/>
      <c r="S78" s="181" t="s">
        <v>186</v>
      </c>
      <c r="T78" s="182" t="s">
        <v>135</v>
      </c>
      <c r="U78" s="158">
        <v>0</v>
      </c>
      <c r="V78" s="158">
        <f>ROUND(E78*U78,2)</f>
        <v>0</v>
      </c>
      <c r="W78" s="158"/>
      <c r="X78" s="158" t="s">
        <v>136</v>
      </c>
      <c r="Y78" s="158" t="s">
        <v>137</v>
      </c>
      <c r="Z78" s="147"/>
      <c r="AA78" s="147"/>
      <c r="AB78" s="147"/>
      <c r="AC78" s="147"/>
      <c r="AD78" s="147"/>
      <c r="AE78" s="147"/>
      <c r="AF78" s="147"/>
      <c r="AG78" s="147" t="s">
        <v>138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6" t="s">
        <v>297</v>
      </c>
      <c r="D79" s="163"/>
      <c r="E79" s="164">
        <v>110.45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7"/>
      <c r="AA79" s="147"/>
      <c r="AB79" s="147"/>
      <c r="AC79" s="147"/>
      <c r="AD79" s="147"/>
      <c r="AE79" s="147"/>
      <c r="AF79" s="147"/>
      <c r="AG79" s="147" t="s">
        <v>142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6" t="s">
        <v>298</v>
      </c>
      <c r="D80" s="163"/>
      <c r="E80" s="164">
        <v>136.80000000000001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142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76">
        <v>25</v>
      </c>
      <c r="B81" s="177" t="s">
        <v>299</v>
      </c>
      <c r="C81" s="185" t="s">
        <v>300</v>
      </c>
      <c r="D81" s="178" t="s">
        <v>209</v>
      </c>
      <c r="E81" s="179">
        <v>249.7</v>
      </c>
      <c r="F81" s="180"/>
      <c r="G81" s="181">
        <f>ROUND(E81*F81,2)</f>
        <v>0</v>
      </c>
      <c r="H81" s="180"/>
      <c r="I81" s="181">
        <f>ROUND(E81*H81,2)</f>
        <v>0</v>
      </c>
      <c r="J81" s="180"/>
      <c r="K81" s="181">
        <f>ROUND(E81*J81,2)</f>
        <v>0</v>
      </c>
      <c r="L81" s="181">
        <v>21</v>
      </c>
      <c r="M81" s="181">
        <f>G81*(1+L81/100)</f>
        <v>0</v>
      </c>
      <c r="N81" s="179">
        <v>1.2099999999999999E-3</v>
      </c>
      <c r="O81" s="179">
        <f>ROUND(E81*N81,2)</f>
        <v>0.3</v>
      </c>
      <c r="P81" s="179">
        <v>0</v>
      </c>
      <c r="Q81" s="179">
        <f>ROUND(E81*P81,2)</f>
        <v>0</v>
      </c>
      <c r="R81" s="181"/>
      <c r="S81" s="181" t="s">
        <v>186</v>
      </c>
      <c r="T81" s="182" t="s">
        <v>135</v>
      </c>
      <c r="U81" s="158">
        <v>0</v>
      </c>
      <c r="V81" s="158">
        <f>ROUND(E81*U81,2)</f>
        <v>0</v>
      </c>
      <c r="W81" s="158"/>
      <c r="X81" s="158" t="s">
        <v>136</v>
      </c>
      <c r="Y81" s="158" t="s">
        <v>137</v>
      </c>
      <c r="Z81" s="147"/>
      <c r="AA81" s="147"/>
      <c r="AB81" s="147"/>
      <c r="AC81" s="147"/>
      <c r="AD81" s="147"/>
      <c r="AE81" s="147"/>
      <c r="AF81" s="147"/>
      <c r="AG81" s="147" t="s">
        <v>138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86" t="s">
        <v>301</v>
      </c>
      <c r="D82" s="163"/>
      <c r="E82" s="164">
        <v>249.7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7"/>
      <c r="AA82" s="147"/>
      <c r="AB82" s="147"/>
      <c r="AC82" s="147"/>
      <c r="AD82" s="147"/>
      <c r="AE82" s="147"/>
      <c r="AF82" s="147"/>
      <c r="AG82" s="147" t="s">
        <v>142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6">
        <v>26</v>
      </c>
      <c r="B83" s="177" t="s">
        <v>302</v>
      </c>
      <c r="C83" s="185" t="s">
        <v>303</v>
      </c>
      <c r="D83" s="178" t="s">
        <v>209</v>
      </c>
      <c r="E83" s="179">
        <v>16.7</v>
      </c>
      <c r="F83" s="180"/>
      <c r="G83" s="181">
        <f>ROUND(E83*F83,2)</f>
        <v>0</v>
      </c>
      <c r="H83" s="180"/>
      <c r="I83" s="181">
        <f>ROUND(E83*H83,2)</f>
        <v>0</v>
      </c>
      <c r="J83" s="180"/>
      <c r="K83" s="181">
        <f>ROUND(E83*J83,2)</f>
        <v>0</v>
      </c>
      <c r="L83" s="181">
        <v>21</v>
      </c>
      <c r="M83" s="181">
        <f>G83*(1+L83/100)</f>
        <v>0</v>
      </c>
      <c r="N83" s="179">
        <v>1.58E-3</v>
      </c>
      <c r="O83" s="179">
        <f>ROUND(E83*N83,2)</f>
        <v>0.03</v>
      </c>
      <c r="P83" s="179">
        <v>0</v>
      </c>
      <c r="Q83" s="179">
        <f>ROUND(E83*P83,2)</f>
        <v>0</v>
      </c>
      <c r="R83" s="181"/>
      <c r="S83" s="181" t="s">
        <v>186</v>
      </c>
      <c r="T83" s="182" t="s">
        <v>135</v>
      </c>
      <c r="U83" s="158">
        <v>0</v>
      </c>
      <c r="V83" s="158">
        <f>ROUND(E83*U83,2)</f>
        <v>0</v>
      </c>
      <c r="W83" s="158"/>
      <c r="X83" s="158" t="s">
        <v>136</v>
      </c>
      <c r="Y83" s="158" t="s">
        <v>137</v>
      </c>
      <c r="Z83" s="147"/>
      <c r="AA83" s="147"/>
      <c r="AB83" s="147"/>
      <c r="AC83" s="147"/>
      <c r="AD83" s="147"/>
      <c r="AE83" s="147"/>
      <c r="AF83" s="147"/>
      <c r="AG83" s="147" t="s">
        <v>138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6" t="s">
        <v>304</v>
      </c>
      <c r="D84" s="163"/>
      <c r="E84" s="164">
        <v>16.7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142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6">
        <v>27</v>
      </c>
      <c r="B85" s="177" t="s">
        <v>305</v>
      </c>
      <c r="C85" s="185" t="s">
        <v>306</v>
      </c>
      <c r="D85" s="178" t="s">
        <v>209</v>
      </c>
      <c r="E85" s="179">
        <v>247.25</v>
      </c>
      <c r="F85" s="180"/>
      <c r="G85" s="181">
        <f>ROUND(E85*F85,2)</f>
        <v>0</v>
      </c>
      <c r="H85" s="180"/>
      <c r="I85" s="181">
        <f>ROUND(E85*H85,2)</f>
        <v>0</v>
      </c>
      <c r="J85" s="180"/>
      <c r="K85" s="181">
        <f>ROUND(E85*J85,2)</f>
        <v>0</v>
      </c>
      <c r="L85" s="181">
        <v>21</v>
      </c>
      <c r="M85" s="181">
        <f>G85*(1+L85/100)</f>
        <v>0</v>
      </c>
      <c r="N85" s="179">
        <v>0</v>
      </c>
      <c r="O85" s="179">
        <f>ROUND(E85*N85,2)</f>
        <v>0</v>
      </c>
      <c r="P85" s="179">
        <v>0</v>
      </c>
      <c r="Q85" s="179">
        <f>ROUND(E85*P85,2)</f>
        <v>0</v>
      </c>
      <c r="R85" s="181"/>
      <c r="S85" s="181" t="s">
        <v>186</v>
      </c>
      <c r="T85" s="182" t="s">
        <v>135</v>
      </c>
      <c r="U85" s="158">
        <v>0</v>
      </c>
      <c r="V85" s="158">
        <f>ROUND(E85*U85,2)</f>
        <v>0</v>
      </c>
      <c r="W85" s="158"/>
      <c r="X85" s="158" t="s">
        <v>136</v>
      </c>
      <c r="Y85" s="158" t="s">
        <v>137</v>
      </c>
      <c r="Z85" s="147"/>
      <c r="AA85" s="147"/>
      <c r="AB85" s="147"/>
      <c r="AC85" s="147"/>
      <c r="AD85" s="147"/>
      <c r="AE85" s="147"/>
      <c r="AF85" s="147"/>
      <c r="AG85" s="147" t="s">
        <v>138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6" t="s">
        <v>297</v>
      </c>
      <c r="D86" s="163"/>
      <c r="E86" s="164">
        <v>110.45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7"/>
      <c r="AA86" s="147"/>
      <c r="AB86" s="147"/>
      <c r="AC86" s="147"/>
      <c r="AD86" s="147"/>
      <c r="AE86" s="147"/>
      <c r="AF86" s="147"/>
      <c r="AG86" s="147" t="s">
        <v>142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6" t="s">
        <v>298</v>
      </c>
      <c r="D87" s="163"/>
      <c r="E87" s="164">
        <v>136.80000000000001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142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76">
        <v>28</v>
      </c>
      <c r="B88" s="177" t="s">
        <v>307</v>
      </c>
      <c r="C88" s="185" t="s">
        <v>308</v>
      </c>
      <c r="D88" s="178" t="s">
        <v>209</v>
      </c>
      <c r="E88" s="179">
        <v>494.5</v>
      </c>
      <c r="F88" s="180"/>
      <c r="G88" s="181">
        <f>ROUND(E88*F88,2)</f>
        <v>0</v>
      </c>
      <c r="H88" s="180"/>
      <c r="I88" s="181">
        <f>ROUND(E88*H88,2)</f>
        <v>0</v>
      </c>
      <c r="J88" s="180"/>
      <c r="K88" s="181">
        <f>ROUND(E88*J88,2)</f>
        <v>0</v>
      </c>
      <c r="L88" s="181">
        <v>21</v>
      </c>
      <c r="M88" s="181">
        <f>G88*(1+L88/100)</f>
        <v>0</v>
      </c>
      <c r="N88" s="179">
        <v>5.0000000000000002E-5</v>
      </c>
      <c r="O88" s="179">
        <f>ROUND(E88*N88,2)</f>
        <v>0.02</v>
      </c>
      <c r="P88" s="179">
        <v>0</v>
      </c>
      <c r="Q88" s="179">
        <f>ROUND(E88*P88,2)</f>
        <v>0</v>
      </c>
      <c r="R88" s="181"/>
      <c r="S88" s="181" t="s">
        <v>186</v>
      </c>
      <c r="T88" s="182" t="s">
        <v>135</v>
      </c>
      <c r="U88" s="158">
        <v>0</v>
      </c>
      <c r="V88" s="158">
        <f>ROUND(E88*U88,2)</f>
        <v>0</v>
      </c>
      <c r="W88" s="158"/>
      <c r="X88" s="158" t="s">
        <v>136</v>
      </c>
      <c r="Y88" s="158" t="s">
        <v>137</v>
      </c>
      <c r="Z88" s="147"/>
      <c r="AA88" s="147"/>
      <c r="AB88" s="147"/>
      <c r="AC88" s="147"/>
      <c r="AD88" s="147"/>
      <c r="AE88" s="147"/>
      <c r="AF88" s="147"/>
      <c r="AG88" s="147" t="s">
        <v>138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6" t="s">
        <v>293</v>
      </c>
      <c r="D89" s="163"/>
      <c r="E89" s="164">
        <v>220.9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7"/>
      <c r="AA89" s="147"/>
      <c r="AB89" s="147"/>
      <c r="AC89" s="147"/>
      <c r="AD89" s="147"/>
      <c r="AE89" s="147"/>
      <c r="AF89" s="147"/>
      <c r="AG89" s="147" t="s">
        <v>142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6" t="s">
        <v>294</v>
      </c>
      <c r="D90" s="163"/>
      <c r="E90" s="164">
        <v>273.60000000000002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142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76">
        <v>29</v>
      </c>
      <c r="B91" s="177" t="s">
        <v>309</v>
      </c>
      <c r="C91" s="185" t="s">
        <v>310</v>
      </c>
      <c r="D91" s="178" t="s">
        <v>209</v>
      </c>
      <c r="E91" s="179">
        <v>247.25</v>
      </c>
      <c r="F91" s="180"/>
      <c r="G91" s="181">
        <f>ROUND(E91*F91,2)</f>
        <v>0</v>
      </c>
      <c r="H91" s="180"/>
      <c r="I91" s="181">
        <f>ROUND(E91*H91,2)</f>
        <v>0</v>
      </c>
      <c r="J91" s="180"/>
      <c r="K91" s="181">
        <f>ROUND(E91*J91,2)</f>
        <v>0</v>
      </c>
      <c r="L91" s="181">
        <v>21</v>
      </c>
      <c r="M91" s="181">
        <f>G91*(1+L91/100)</f>
        <v>0</v>
      </c>
      <c r="N91" s="179">
        <v>0</v>
      </c>
      <c r="O91" s="179">
        <f>ROUND(E91*N91,2)</f>
        <v>0</v>
      </c>
      <c r="P91" s="179">
        <v>0</v>
      </c>
      <c r="Q91" s="179">
        <f>ROUND(E91*P91,2)</f>
        <v>0</v>
      </c>
      <c r="R91" s="181"/>
      <c r="S91" s="181" t="s">
        <v>186</v>
      </c>
      <c r="T91" s="182" t="s">
        <v>135</v>
      </c>
      <c r="U91" s="158">
        <v>0</v>
      </c>
      <c r="V91" s="158">
        <f>ROUND(E91*U91,2)</f>
        <v>0</v>
      </c>
      <c r="W91" s="158"/>
      <c r="X91" s="158" t="s">
        <v>136</v>
      </c>
      <c r="Y91" s="158" t="s">
        <v>137</v>
      </c>
      <c r="Z91" s="147"/>
      <c r="AA91" s="147"/>
      <c r="AB91" s="147"/>
      <c r="AC91" s="147"/>
      <c r="AD91" s="147"/>
      <c r="AE91" s="147"/>
      <c r="AF91" s="147"/>
      <c r="AG91" s="147" t="s">
        <v>138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2" x14ac:dyDescent="0.2">
      <c r="A92" s="154"/>
      <c r="B92" s="155"/>
      <c r="C92" s="186" t="s">
        <v>297</v>
      </c>
      <c r="D92" s="163"/>
      <c r="E92" s="164">
        <v>110.45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7"/>
      <c r="AA92" s="147"/>
      <c r="AB92" s="147"/>
      <c r="AC92" s="147"/>
      <c r="AD92" s="147"/>
      <c r="AE92" s="147"/>
      <c r="AF92" s="147"/>
      <c r="AG92" s="147" t="s">
        <v>142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6" t="s">
        <v>298</v>
      </c>
      <c r="D93" s="163"/>
      <c r="E93" s="164">
        <v>136.80000000000001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142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x14ac:dyDescent="0.2">
      <c r="A94" s="166" t="s">
        <v>129</v>
      </c>
      <c r="B94" s="167" t="s">
        <v>76</v>
      </c>
      <c r="C94" s="184" t="s">
        <v>77</v>
      </c>
      <c r="D94" s="168"/>
      <c r="E94" s="169"/>
      <c r="F94" s="170"/>
      <c r="G94" s="170">
        <f>SUMIF(AG95:AG129,"&lt;&gt;NOR",G95:G129)</f>
        <v>0</v>
      </c>
      <c r="H94" s="170"/>
      <c r="I94" s="170">
        <f>SUM(I95:I129)</f>
        <v>0</v>
      </c>
      <c r="J94" s="170"/>
      <c r="K94" s="170">
        <f>SUM(K95:K129)</f>
        <v>0</v>
      </c>
      <c r="L94" s="170"/>
      <c r="M94" s="170">
        <f>SUM(M95:M129)</f>
        <v>0</v>
      </c>
      <c r="N94" s="169"/>
      <c r="O94" s="169">
        <f>SUM(O95:O129)</f>
        <v>0.71000000000000008</v>
      </c>
      <c r="P94" s="169"/>
      <c r="Q94" s="169">
        <f>SUM(Q95:Q129)</f>
        <v>268.92999999999995</v>
      </c>
      <c r="R94" s="170"/>
      <c r="S94" s="170"/>
      <c r="T94" s="171"/>
      <c r="U94" s="165"/>
      <c r="V94" s="165">
        <f>SUM(V95:V129)</f>
        <v>65.430000000000007</v>
      </c>
      <c r="W94" s="165"/>
      <c r="X94" s="165"/>
      <c r="Y94" s="165"/>
      <c r="AG94" t="s">
        <v>130</v>
      </c>
    </row>
    <row r="95" spans="1:60" outlineLevel="1" x14ac:dyDescent="0.2">
      <c r="A95" s="176">
        <v>30</v>
      </c>
      <c r="B95" s="177" t="s">
        <v>311</v>
      </c>
      <c r="C95" s="185" t="s">
        <v>312</v>
      </c>
      <c r="D95" s="178" t="s">
        <v>209</v>
      </c>
      <c r="E95" s="179">
        <v>38.49</v>
      </c>
      <c r="F95" s="180"/>
      <c r="G95" s="181">
        <f>ROUND(E95*F95,2)</f>
        <v>0</v>
      </c>
      <c r="H95" s="180"/>
      <c r="I95" s="181">
        <f>ROUND(E95*H95,2)</f>
        <v>0</v>
      </c>
      <c r="J95" s="180"/>
      <c r="K95" s="181">
        <f>ROUND(E95*J95,2)</f>
        <v>0</v>
      </c>
      <c r="L95" s="181">
        <v>21</v>
      </c>
      <c r="M95" s="181">
        <f>G95*(1+L95/100)</f>
        <v>0</v>
      </c>
      <c r="N95" s="179">
        <v>6.7000000000000002E-4</v>
      </c>
      <c r="O95" s="179">
        <f>ROUND(E95*N95,2)</f>
        <v>0.03</v>
      </c>
      <c r="P95" s="179">
        <v>0.31900000000000001</v>
      </c>
      <c r="Q95" s="179">
        <f>ROUND(E95*P95,2)</f>
        <v>12.28</v>
      </c>
      <c r="R95" s="181"/>
      <c r="S95" s="181" t="s">
        <v>186</v>
      </c>
      <c r="T95" s="182" t="s">
        <v>135</v>
      </c>
      <c r="U95" s="158">
        <v>0</v>
      </c>
      <c r="V95" s="158">
        <f>ROUND(E95*U95,2)</f>
        <v>0</v>
      </c>
      <c r="W95" s="158"/>
      <c r="X95" s="158" t="s">
        <v>136</v>
      </c>
      <c r="Y95" s="158" t="s">
        <v>137</v>
      </c>
      <c r="Z95" s="147"/>
      <c r="AA95" s="147"/>
      <c r="AB95" s="147"/>
      <c r="AC95" s="147"/>
      <c r="AD95" s="147"/>
      <c r="AE95" s="147"/>
      <c r="AF95" s="147"/>
      <c r="AG95" s="147" t="s">
        <v>230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6" t="s">
        <v>313</v>
      </c>
      <c r="D96" s="163"/>
      <c r="E96" s="164">
        <v>38.49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142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76">
        <v>31</v>
      </c>
      <c r="B97" s="177" t="s">
        <v>314</v>
      </c>
      <c r="C97" s="185" t="s">
        <v>315</v>
      </c>
      <c r="D97" s="178" t="s">
        <v>220</v>
      </c>
      <c r="E97" s="179">
        <v>18.45</v>
      </c>
      <c r="F97" s="180"/>
      <c r="G97" s="181">
        <f>ROUND(E97*F97,2)</f>
        <v>0</v>
      </c>
      <c r="H97" s="180"/>
      <c r="I97" s="181">
        <f>ROUND(E97*H97,2)</f>
        <v>0</v>
      </c>
      <c r="J97" s="180"/>
      <c r="K97" s="181">
        <f>ROUND(E97*J97,2)</f>
        <v>0</v>
      </c>
      <c r="L97" s="181">
        <v>21</v>
      </c>
      <c r="M97" s="181">
        <f>G97*(1+L97/100)</f>
        <v>0</v>
      </c>
      <c r="N97" s="179">
        <v>0</v>
      </c>
      <c r="O97" s="179">
        <f>ROUND(E97*N97,2)</f>
        <v>0</v>
      </c>
      <c r="P97" s="179">
        <v>1.4</v>
      </c>
      <c r="Q97" s="179">
        <f>ROUND(E97*P97,2)</f>
        <v>25.83</v>
      </c>
      <c r="R97" s="181"/>
      <c r="S97" s="181" t="s">
        <v>186</v>
      </c>
      <c r="T97" s="182" t="s">
        <v>135</v>
      </c>
      <c r="U97" s="158">
        <v>0</v>
      </c>
      <c r="V97" s="158">
        <f>ROUND(E97*U97,2)</f>
        <v>0</v>
      </c>
      <c r="W97" s="158"/>
      <c r="X97" s="158" t="s">
        <v>136</v>
      </c>
      <c r="Y97" s="158" t="s">
        <v>137</v>
      </c>
      <c r="Z97" s="147"/>
      <c r="AA97" s="147"/>
      <c r="AB97" s="147"/>
      <c r="AC97" s="147"/>
      <c r="AD97" s="147"/>
      <c r="AE97" s="147"/>
      <c r="AF97" s="147"/>
      <c r="AG97" s="147" t="s">
        <v>230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259" t="s">
        <v>316</v>
      </c>
      <c r="D98" s="260"/>
      <c r="E98" s="260"/>
      <c r="F98" s="260"/>
      <c r="G98" s="260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7"/>
      <c r="AA98" s="147"/>
      <c r="AB98" s="147"/>
      <c r="AC98" s="147"/>
      <c r="AD98" s="147"/>
      <c r="AE98" s="147"/>
      <c r="AF98" s="147"/>
      <c r="AG98" s="147" t="s">
        <v>140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6" t="s">
        <v>317</v>
      </c>
      <c r="D99" s="163"/>
      <c r="E99" s="164">
        <v>18.45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142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6">
        <v>32</v>
      </c>
      <c r="B100" s="177" t="s">
        <v>318</v>
      </c>
      <c r="C100" s="185" t="s">
        <v>319</v>
      </c>
      <c r="D100" s="178" t="s">
        <v>284</v>
      </c>
      <c r="E100" s="179">
        <v>0.03</v>
      </c>
      <c r="F100" s="180"/>
      <c r="G100" s="181">
        <f>ROUND(E100*F100,2)</f>
        <v>0</v>
      </c>
      <c r="H100" s="180"/>
      <c r="I100" s="181">
        <f>ROUND(E100*H100,2)</f>
        <v>0</v>
      </c>
      <c r="J100" s="180"/>
      <c r="K100" s="181">
        <f>ROUND(E100*J100,2)</f>
        <v>0</v>
      </c>
      <c r="L100" s="181">
        <v>21</v>
      </c>
      <c r="M100" s="181">
        <f>G100*(1+L100/100)</f>
        <v>0</v>
      </c>
      <c r="N100" s="179">
        <v>0</v>
      </c>
      <c r="O100" s="179">
        <f>ROUND(E100*N100,2)</f>
        <v>0</v>
      </c>
      <c r="P100" s="179">
        <v>1</v>
      </c>
      <c r="Q100" s="179">
        <f>ROUND(E100*P100,2)</f>
        <v>0.03</v>
      </c>
      <c r="R100" s="181"/>
      <c r="S100" s="181" t="s">
        <v>186</v>
      </c>
      <c r="T100" s="182" t="s">
        <v>135</v>
      </c>
      <c r="U100" s="158">
        <v>0</v>
      </c>
      <c r="V100" s="158">
        <f>ROUND(E100*U100,2)</f>
        <v>0</v>
      </c>
      <c r="W100" s="158"/>
      <c r="X100" s="158" t="s">
        <v>136</v>
      </c>
      <c r="Y100" s="158" t="s">
        <v>137</v>
      </c>
      <c r="Z100" s="147"/>
      <c r="AA100" s="147"/>
      <c r="AB100" s="147"/>
      <c r="AC100" s="147"/>
      <c r="AD100" s="147"/>
      <c r="AE100" s="147"/>
      <c r="AF100" s="147"/>
      <c r="AG100" s="147" t="s">
        <v>230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6" t="s">
        <v>320</v>
      </c>
      <c r="D101" s="163"/>
      <c r="E101" s="164">
        <v>0.03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142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76">
        <v>33</v>
      </c>
      <c r="B102" s="177" t="s">
        <v>321</v>
      </c>
      <c r="C102" s="185" t="s">
        <v>322</v>
      </c>
      <c r="D102" s="178" t="s">
        <v>220</v>
      </c>
      <c r="E102" s="179">
        <v>20.55105</v>
      </c>
      <c r="F102" s="180"/>
      <c r="G102" s="181">
        <f>ROUND(E102*F102,2)</f>
        <v>0</v>
      </c>
      <c r="H102" s="180"/>
      <c r="I102" s="181">
        <f>ROUND(E102*H102,2)</f>
        <v>0</v>
      </c>
      <c r="J102" s="180"/>
      <c r="K102" s="181">
        <f>ROUND(E102*J102,2)</f>
        <v>0</v>
      </c>
      <c r="L102" s="181">
        <v>21</v>
      </c>
      <c r="M102" s="181">
        <f>G102*(1+L102/100)</f>
        <v>0</v>
      </c>
      <c r="N102" s="179">
        <v>1.2800000000000001E-3</v>
      </c>
      <c r="O102" s="179">
        <f>ROUND(E102*N102,2)</f>
        <v>0.03</v>
      </c>
      <c r="P102" s="179">
        <v>1.8</v>
      </c>
      <c r="Q102" s="179">
        <f>ROUND(E102*P102,2)</f>
        <v>36.99</v>
      </c>
      <c r="R102" s="181"/>
      <c r="S102" s="181" t="s">
        <v>186</v>
      </c>
      <c r="T102" s="182" t="s">
        <v>135</v>
      </c>
      <c r="U102" s="158">
        <v>0</v>
      </c>
      <c r="V102" s="158">
        <f>ROUND(E102*U102,2)</f>
        <v>0</v>
      </c>
      <c r="W102" s="158"/>
      <c r="X102" s="158" t="s">
        <v>136</v>
      </c>
      <c r="Y102" s="158" t="s">
        <v>137</v>
      </c>
      <c r="Z102" s="147"/>
      <c r="AA102" s="147"/>
      <c r="AB102" s="147"/>
      <c r="AC102" s="147"/>
      <c r="AD102" s="147"/>
      <c r="AE102" s="147"/>
      <c r="AF102" s="147"/>
      <c r="AG102" s="147" t="s">
        <v>230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t="22.5" outlineLevel="2" x14ac:dyDescent="0.2">
      <c r="A103" s="154"/>
      <c r="B103" s="155"/>
      <c r="C103" s="186" t="s">
        <v>323</v>
      </c>
      <c r="D103" s="163"/>
      <c r="E103" s="164">
        <v>6.24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142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6" t="s">
        <v>324</v>
      </c>
      <c r="D104" s="163"/>
      <c r="E104" s="164">
        <v>12.31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7"/>
      <c r="AA104" s="147"/>
      <c r="AB104" s="147"/>
      <c r="AC104" s="147"/>
      <c r="AD104" s="147"/>
      <c r="AE104" s="147"/>
      <c r="AF104" s="147"/>
      <c r="AG104" s="147" t="s">
        <v>142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6" t="s">
        <v>325</v>
      </c>
      <c r="D105" s="163"/>
      <c r="E105" s="164">
        <v>2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7"/>
      <c r="AA105" s="147"/>
      <c r="AB105" s="147"/>
      <c r="AC105" s="147"/>
      <c r="AD105" s="147"/>
      <c r="AE105" s="147"/>
      <c r="AF105" s="147"/>
      <c r="AG105" s="147" t="s">
        <v>142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76">
        <v>34</v>
      </c>
      <c r="B106" s="177" t="s">
        <v>326</v>
      </c>
      <c r="C106" s="185" t="s">
        <v>327</v>
      </c>
      <c r="D106" s="178" t="s">
        <v>220</v>
      </c>
      <c r="E106" s="179">
        <v>15.9093</v>
      </c>
      <c r="F106" s="180"/>
      <c r="G106" s="181">
        <f>ROUND(E106*F106,2)</f>
        <v>0</v>
      </c>
      <c r="H106" s="180"/>
      <c r="I106" s="181">
        <f>ROUND(E106*H106,2)</f>
        <v>0</v>
      </c>
      <c r="J106" s="180"/>
      <c r="K106" s="181">
        <f>ROUND(E106*J106,2)</f>
        <v>0</v>
      </c>
      <c r="L106" s="181">
        <v>21</v>
      </c>
      <c r="M106" s="181">
        <f>G106*(1+L106/100)</f>
        <v>0</v>
      </c>
      <c r="N106" s="179">
        <v>1.2489999999999999E-2</v>
      </c>
      <c r="O106" s="179">
        <f>ROUND(E106*N106,2)</f>
        <v>0.2</v>
      </c>
      <c r="P106" s="179">
        <v>1.8</v>
      </c>
      <c r="Q106" s="179">
        <f>ROUND(E106*P106,2)</f>
        <v>28.64</v>
      </c>
      <c r="R106" s="181"/>
      <c r="S106" s="181" t="s">
        <v>186</v>
      </c>
      <c r="T106" s="182" t="s">
        <v>135</v>
      </c>
      <c r="U106" s="158">
        <v>0</v>
      </c>
      <c r="V106" s="158">
        <f>ROUND(E106*U106,2)</f>
        <v>0</v>
      </c>
      <c r="W106" s="158"/>
      <c r="X106" s="158" t="s">
        <v>136</v>
      </c>
      <c r="Y106" s="158" t="s">
        <v>137</v>
      </c>
      <c r="Z106" s="147"/>
      <c r="AA106" s="147"/>
      <c r="AB106" s="147"/>
      <c r="AC106" s="147"/>
      <c r="AD106" s="147"/>
      <c r="AE106" s="147"/>
      <c r="AF106" s="147"/>
      <c r="AG106" s="147" t="s">
        <v>230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">
      <c r="A107" s="154"/>
      <c r="B107" s="155"/>
      <c r="C107" s="186" t="s">
        <v>328</v>
      </c>
      <c r="D107" s="163"/>
      <c r="E107" s="164">
        <v>6.83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7"/>
      <c r="AA107" s="147"/>
      <c r="AB107" s="147"/>
      <c r="AC107" s="147"/>
      <c r="AD107" s="147"/>
      <c r="AE107" s="147"/>
      <c r="AF107" s="147"/>
      <c r="AG107" s="147" t="s">
        <v>142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6" t="s">
        <v>329</v>
      </c>
      <c r="D108" s="163"/>
      <c r="E108" s="164">
        <v>9.08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142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6">
        <v>35</v>
      </c>
      <c r="B109" s="177" t="s">
        <v>330</v>
      </c>
      <c r="C109" s="185" t="s">
        <v>331</v>
      </c>
      <c r="D109" s="178" t="s">
        <v>220</v>
      </c>
      <c r="E109" s="179">
        <v>7.6980000000000004</v>
      </c>
      <c r="F109" s="180"/>
      <c r="G109" s="181">
        <f>ROUND(E109*F109,2)</f>
        <v>0</v>
      </c>
      <c r="H109" s="180"/>
      <c r="I109" s="181">
        <f>ROUND(E109*H109,2)</f>
        <v>0</v>
      </c>
      <c r="J109" s="180"/>
      <c r="K109" s="181">
        <f>ROUND(E109*J109,2)</f>
        <v>0</v>
      </c>
      <c r="L109" s="181">
        <v>21</v>
      </c>
      <c r="M109" s="181">
        <f>G109*(1+L109/100)</f>
        <v>0</v>
      </c>
      <c r="N109" s="179">
        <v>1.47E-3</v>
      </c>
      <c r="O109" s="179">
        <f>ROUND(E109*N109,2)</f>
        <v>0.01</v>
      </c>
      <c r="P109" s="179">
        <v>2.4</v>
      </c>
      <c r="Q109" s="179">
        <f>ROUND(E109*P109,2)</f>
        <v>18.48</v>
      </c>
      <c r="R109" s="181" t="s">
        <v>332</v>
      </c>
      <c r="S109" s="181" t="s">
        <v>186</v>
      </c>
      <c r="T109" s="182" t="s">
        <v>135</v>
      </c>
      <c r="U109" s="158">
        <v>8.5</v>
      </c>
      <c r="V109" s="158">
        <f>ROUND(E109*U109,2)</f>
        <v>65.430000000000007</v>
      </c>
      <c r="W109" s="158"/>
      <c r="X109" s="158" t="s">
        <v>136</v>
      </c>
      <c r="Y109" s="158" t="s">
        <v>137</v>
      </c>
      <c r="Z109" s="147"/>
      <c r="AA109" s="147"/>
      <c r="AB109" s="147"/>
      <c r="AC109" s="147"/>
      <c r="AD109" s="147"/>
      <c r="AE109" s="147"/>
      <c r="AF109" s="147"/>
      <c r="AG109" s="147" t="s">
        <v>230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ht="22.5" outlineLevel="2" x14ac:dyDescent="0.2">
      <c r="A110" s="154"/>
      <c r="B110" s="155"/>
      <c r="C110" s="268" t="s">
        <v>333</v>
      </c>
      <c r="D110" s="269"/>
      <c r="E110" s="269"/>
      <c r="F110" s="269"/>
      <c r="G110" s="269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334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83" t="str">
        <f>C110</f>
        <v>nebo vybourání otvorů průřezové plochy přes 4 m2 ve zdivu železobetonovém, včetně pomocného lešení o výšce podlahy do 1900 mm a pro zatížení do 1,5 kPa  (150 kg/m2),</v>
      </c>
      <c r="BB110" s="147"/>
      <c r="BC110" s="147"/>
      <c r="BD110" s="147"/>
      <c r="BE110" s="147"/>
      <c r="BF110" s="147"/>
      <c r="BG110" s="147"/>
      <c r="BH110" s="147"/>
    </row>
    <row r="111" spans="1:60" outlineLevel="2" x14ac:dyDescent="0.2">
      <c r="A111" s="154"/>
      <c r="B111" s="155"/>
      <c r="C111" s="186" t="s">
        <v>335</v>
      </c>
      <c r="D111" s="163"/>
      <c r="E111" s="164">
        <v>1.9245000000000001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7"/>
      <c r="AA111" s="147"/>
      <c r="AB111" s="147"/>
      <c r="AC111" s="147"/>
      <c r="AD111" s="147"/>
      <c r="AE111" s="147"/>
      <c r="AF111" s="147"/>
      <c r="AG111" s="147" t="s">
        <v>142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6" t="s">
        <v>336</v>
      </c>
      <c r="D112" s="163"/>
      <c r="E112" s="164">
        <v>5.7735000000000003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142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76">
        <v>36</v>
      </c>
      <c r="B113" s="177" t="s">
        <v>337</v>
      </c>
      <c r="C113" s="185" t="s">
        <v>338</v>
      </c>
      <c r="D113" s="178" t="s">
        <v>209</v>
      </c>
      <c r="E113" s="179">
        <v>32.64</v>
      </c>
      <c r="F113" s="180"/>
      <c r="G113" s="181">
        <f>ROUND(E113*F113,2)</f>
        <v>0</v>
      </c>
      <c r="H113" s="180"/>
      <c r="I113" s="181">
        <f>ROUND(E113*H113,2)</f>
        <v>0</v>
      </c>
      <c r="J113" s="180"/>
      <c r="K113" s="181">
        <f>ROUND(E113*J113,2)</f>
        <v>0</v>
      </c>
      <c r="L113" s="181">
        <v>21</v>
      </c>
      <c r="M113" s="181">
        <f>G113*(1+L113/100)</f>
        <v>0</v>
      </c>
      <c r="N113" s="179">
        <v>6.7000000000000002E-4</v>
      </c>
      <c r="O113" s="179">
        <f>ROUND(E113*N113,2)</f>
        <v>0.02</v>
      </c>
      <c r="P113" s="179">
        <v>8.2000000000000003E-2</v>
      </c>
      <c r="Q113" s="179">
        <f>ROUND(E113*P113,2)</f>
        <v>2.68</v>
      </c>
      <c r="R113" s="181"/>
      <c r="S113" s="181" t="s">
        <v>186</v>
      </c>
      <c r="T113" s="182" t="s">
        <v>135</v>
      </c>
      <c r="U113" s="158">
        <v>0</v>
      </c>
      <c r="V113" s="158">
        <f>ROUND(E113*U113,2)</f>
        <v>0</v>
      </c>
      <c r="W113" s="158"/>
      <c r="X113" s="158" t="s">
        <v>136</v>
      </c>
      <c r="Y113" s="158" t="s">
        <v>137</v>
      </c>
      <c r="Z113" s="147"/>
      <c r="AA113" s="147"/>
      <c r="AB113" s="147"/>
      <c r="AC113" s="147"/>
      <c r="AD113" s="147"/>
      <c r="AE113" s="147"/>
      <c r="AF113" s="147"/>
      <c r="AG113" s="147" t="s">
        <v>230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86" t="s">
        <v>339</v>
      </c>
      <c r="D114" s="163"/>
      <c r="E114" s="164">
        <v>32.64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142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76">
        <v>37</v>
      </c>
      <c r="B115" s="177" t="s">
        <v>340</v>
      </c>
      <c r="C115" s="185" t="s">
        <v>341</v>
      </c>
      <c r="D115" s="178" t="s">
        <v>209</v>
      </c>
      <c r="E115" s="179">
        <v>42.125999999999998</v>
      </c>
      <c r="F115" s="180"/>
      <c r="G115" s="181">
        <f>ROUND(E115*F115,2)</f>
        <v>0</v>
      </c>
      <c r="H115" s="180"/>
      <c r="I115" s="181">
        <f>ROUND(E115*H115,2)</f>
        <v>0</v>
      </c>
      <c r="J115" s="180"/>
      <c r="K115" s="181">
        <f>ROUND(E115*J115,2)</f>
        <v>0</v>
      </c>
      <c r="L115" s="181">
        <v>21</v>
      </c>
      <c r="M115" s="181">
        <f>G115*(1+L115/100)</f>
        <v>0</v>
      </c>
      <c r="N115" s="179">
        <v>2.2200000000000002E-3</v>
      </c>
      <c r="O115" s="179">
        <f>ROUND(E115*N115,2)</f>
        <v>0.09</v>
      </c>
      <c r="P115" s="179">
        <v>0.3</v>
      </c>
      <c r="Q115" s="179">
        <f>ROUND(E115*P115,2)</f>
        <v>12.64</v>
      </c>
      <c r="R115" s="181"/>
      <c r="S115" s="181" t="s">
        <v>186</v>
      </c>
      <c r="T115" s="182" t="s">
        <v>135</v>
      </c>
      <c r="U115" s="158">
        <v>0</v>
      </c>
      <c r="V115" s="158">
        <f>ROUND(E115*U115,2)</f>
        <v>0</v>
      </c>
      <c r="W115" s="158"/>
      <c r="X115" s="158" t="s">
        <v>136</v>
      </c>
      <c r="Y115" s="158" t="s">
        <v>137</v>
      </c>
      <c r="Z115" s="147"/>
      <c r="AA115" s="147"/>
      <c r="AB115" s="147"/>
      <c r="AC115" s="147"/>
      <c r="AD115" s="147"/>
      <c r="AE115" s="147"/>
      <c r="AF115" s="147"/>
      <c r="AG115" s="147" t="s">
        <v>230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6" t="s">
        <v>342</v>
      </c>
      <c r="D116" s="163"/>
      <c r="E116" s="164">
        <v>42.13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7"/>
      <c r="AA116" s="147"/>
      <c r="AB116" s="147"/>
      <c r="AC116" s="147"/>
      <c r="AD116" s="147"/>
      <c r="AE116" s="147"/>
      <c r="AF116" s="147"/>
      <c r="AG116" s="147" t="s">
        <v>142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6">
        <v>38</v>
      </c>
      <c r="B117" s="177" t="s">
        <v>343</v>
      </c>
      <c r="C117" s="185" t="s">
        <v>344</v>
      </c>
      <c r="D117" s="178" t="s">
        <v>220</v>
      </c>
      <c r="E117" s="179">
        <v>63.530999999999999</v>
      </c>
      <c r="F117" s="180"/>
      <c r="G117" s="181">
        <f>ROUND(E117*F117,2)</f>
        <v>0</v>
      </c>
      <c r="H117" s="180"/>
      <c r="I117" s="181">
        <f>ROUND(E117*H117,2)</f>
        <v>0</v>
      </c>
      <c r="J117" s="180"/>
      <c r="K117" s="181">
        <f>ROUND(E117*J117,2)</f>
        <v>0</v>
      </c>
      <c r="L117" s="181">
        <v>21</v>
      </c>
      <c r="M117" s="181">
        <f>G117*(1+L117/100)</f>
        <v>0</v>
      </c>
      <c r="N117" s="179">
        <v>3.0999999999999999E-3</v>
      </c>
      <c r="O117" s="179">
        <f>ROUND(E117*N117,2)</f>
        <v>0.2</v>
      </c>
      <c r="P117" s="179">
        <v>1.6</v>
      </c>
      <c r="Q117" s="179">
        <f>ROUND(E117*P117,2)</f>
        <v>101.65</v>
      </c>
      <c r="R117" s="181"/>
      <c r="S117" s="181" t="s">
        <v>186</v>
      </c>
      <c r="T117" s="182" t="s">
        <v>135</v>
      </c>
      <c r="U117" s="158">
        <v>0</v>
      </c>
      <c r="V117" s="158">
        <f>ROUND(E117*U117,2)</f>
        <v>0</v>
      </c>
      <c r="W117" s="158"/>
      <c r="X117" s="158" t="s">
        <v>136</v>
      </c>
      <c r="Y117" s="158" t="s">
        <v>137</v>
      </c>
      <c r="Z117" s="147"/>
      <c r="AA117" s="147"/>
      <c r="AB117" s="147"/>
      <c r="AC117" s="147"/>
      <c r="AD117" s="147"/>
      <c r="AE117" s="147"/>
      <c r="AF117" s="147"/>
      <c r="AG117" s="147" t="s">
        <v>230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6" t="s">
        <v>345</v>
      </c>
      <c r="D118" s="163"/>
      <c r="E118" s="164">
        <v>63.53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7"/>
      <c r="AA118" s="147"/>
      <c r="AB118" s="147"/>
      <c r="AC118" s="147"/>
      <c r="AD118" s="147"/>
      <c r="AE118" s="147"/>
      <c r="AF118" s="147"/>
      <c r="AG118" s="147" t="s">
        <v>142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6">
        <v>39</v>
      </c>
      <c r="B119" s="177" t="s">
        <v>346</v>
      </c>
      <c r="C119" s="185" t="s">
        <v>347</v>
      </c>
      <c r="D119" s="178" t="s">
        <v>220</v>
      </c>
      <c r="E119" s="179">
        <v>7.9649999999999999</v>
      </c>
      <c r="F119" s="180"/>
      <c r="G119" s="181">
        <f>ROUND(E119*F119,2)</f>
        <v>0</v>
      </c>
      <c r="H119" s="180"/>
      <c r="I119" s="181">
        <f>ROUND(E119*H119,2)</f>
        <v>0</v>
      </c>
      <c r="J119" s="180"/>
      <c r="K119" s="181">
        <f>ROUND(E119*J119,2)</f>
        <v>0</v>
      </c>
      <c r="L119" s="181">
        <v>21</v>
      </c>
      <c r="M119" s="181">
        <f>G119*(1+L119/100)</f>
        <v>0</v>
      </c>
      <c r="N119" s="179">
        <v>6.8900000000000003E-3</v>
      </c>
      <c r="O119" s="179">
        <f>ROUND(E119*N119,2)</f>
        <v>0.05</v>
      </c>
      <c r="P119" s="179">
        <v>2.4</v>
      </c>
      <c r="Q119" s="179">
        <f>ROUND(E119*P119,2)</f>
        <v>19.12</v>
      </c>
      <c r="R119" s="181"/>
      <c r="S119" s="181" t="s">
        <v>186</v>
      </c>
      <c r="T119" s="182" t="s">
        <v>135</v>
      </c>
      <c r="U119" s="158">
        <v>0</v>
      </c>
      <c r="V119" s="158">
        <f>ROUND(E119*U119,2)</f>
        <v>0</v>
      </c>
      <c r="W119" s="158"/>
      <c r="X119" s="158" t="s">
        <v>136</v>
      </c>
      <c r="Y119" s="158" t="s">
        <v>137</v>
      </c>
      <c r="Z119" s="147"/>
      <c r="AA119" s="147"/>
      <c r="AB119" s="147"/>
      <c r="AC119" s="147"/>
      <c r="AD119" s="147"/>
      <c r="AE119" s="147"/>
      <c r="AF119" s="147"/>
      <c r="AG119" s="147" t="s">
        <v>230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">
      <c r="A120" s="154"/>
      <c r="B120" s="155"/>
      <c r="C120" s="186" t="s">
        <v>348</v>
      </c>
      <c r="D120" s="163"/>
      <c r="E120" s="164">
        <v>7.96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7"/>
      <c r="AA120" s="147"/>
      <c r="AB120" s="147"/>
      <c r="AC120" s="147"/>
      <c r="AD120" s="147"/>
      <c r="AE120" s="147"/>
      <c r="AF120" s="147"/>
      <c r="AG120" s="147" t="s">
        <v>142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6">
        <v>40</v>
      </c>
      <c r="B121" s="177" t="s">
        <v>349</v>
      </c>
      <c r="C121" s="185" t="s">
        <v>350</v>
      </c>
      <c r="D121" s="178" t="s">
        <v>220</v>
      </c>
      <c r="E121" s="179">
        <v>4.3739999999999997</v>
      </c>
      <c r="F121" s="180"/>
      <c r="G121" s="181">
        <f>ROUND(E121*F121,2)</f>
        <v>0</v>
      </c>
      <c r="H121" s="180"/>
      <c r="I121" s="181">
        <f>ROUND(E121*H121,2)</f>
        <v>0</v>
      </c>
      <c r="J121" s="180"/>
      <c r="K121" s="181">
        <f>ROUND(E121*J121,2)</f>
        <v>0</v>
      </c>
      <c r="L121" s="181">
        <v>21</v>
      </c>
      <c r="M121" s="181">
        <f>G121*(1+L121/100)</f>
        <v>0</v>
      </c>
      <c r="N121" s="179">
        <v>1.7989999999999999E-2</v>
      </c>
      <c r="O121" s="179">
        <f>ROUND(E121*N121,2)</f>
        <v>0.08</v>
      </c>
      <c r="P121" s="179">
        <v>2.4</v>
      </c>
      <c r="Q121" s="179">
        <f>ROUND(E121*P121,2)</f>
        <v>10.5</v>
      </c>
      <c r="R121" s="181"/>
      <c r="S121" s="181" t="s">
        <v>186</v>
      </c>
      <c r="T121" s="182" t="s">
        <v>135</v>
      </c>
      <c r="U121" s="158">
        <v>0</v>
      </c>
      <c r="V121" s="158">
        <f>ROUND(E121*U121,2)</f>
        <v>0</v>
      </c>
      <c r="W121" s="158"/>
      <c r="X121" s="158" t="s">
        <v>136</v>
      </c>
      <c r="Y121" s="158" t="s">
        <v>137</v>
      </c>
      <c r="Z121" s="147"/>
      <c r="AA121" s="147"/>
      <c r="AB121" s="147"/>
      <c r="AC121" s="147"/>
      <c r="AD121" s="147"/>
      <c r="AE121" s="147"/>
      <c r="AF121" s="147"/>
      <c r="AG121" s="147" t="s">
        <v>230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6" t="s">
        <v>351</v>
      </c>
      <c r="D122" s="163"/>
      <c r="E122" s="164">
        <v>2.19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142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6" t="s">
        <v>352</v>
      </c>
      <c r="D123" s="163"/>
      <c r="E123" s="164">
        <v>2.19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7"/>
      <c r="AA123" s="147"/>
      <c r="AB123" s="147"/>
      <c r="AC123" s="147"/>
      <c r="AD123" s="147"/>
      <c r="AE123" s="147"/>
      <c r="AF123" s="147"/>
      <c r="AG123" s="147" t="s">
        <v>142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76">
        <v>41</v>
      </c>
      <c r="B124" s="177" t="s">
        <v>353</v>
      </c>
      <c r="C124" s="185" t="s">
        <v>354</v>
      </c>
      <c r="D124" s="178" t="s">
        <v>209</v>
      </c>
      <c r="E124" s="179">
        <v>1.44</v>
      </c>
      <c r="F124" s="180"/>
      <c r="G124" s="181">
        <f>ROUND(E124*F124,2)</f>
        <v>0</v>
      </c>
      <c r="H124" s="180"/>
      <c r="I124" s="181">
        <f>ROUND(E124*H124,2)</f>
        <v>0</v>
      </c>
      <c r="J124" s="180"/>
      <c r="K124" s="181">
        <f>ROUND(E124*J124,2)</f>
        <v>0</v>
      </c>
      <c r="L124" s="181">
        <v>21</v>
      </c>
      <c r="M124" s="181">
        <f>G124*(1+L124/100)</f>
        <v>0</v>
      </c>
      <c r="N124" s="179">
        <v>3.0400000000000002E-3</v>
      </c>
      <c r="O124" s="179">
        <f>ROUND(E124*N124,2)</f>
        <v>0</v>
      </c>
      <c r="P124" s="179">
        <v>6.5000000000000002E-2</v>
      </c>
      <c r="Q124" s="179">
        <f>ROUND(E124*P124,2)</f>
        <v>0.09</v>
      </c>
      <c r="R124" s="181"/>
      <c r="S124" s="181" t="s">
        <v>186</v>
      </c>
      <c r="T124" s="182" t="s">
        <v>135</v>
      </c>
      <c r="U124" s="158">
        <v>0</v>
      </c>
      <c r="V124" s="158">
        <f>ROUND(E124*U124,2)</f>
        <v>0</v>
      </c>
      <c r="W124" s="158"/>
      <c r="X124" s="158" t="s">
        <v>136</v>
      </c>
      <c r="Y124" s="158" t="s">
        <v>137</v>
      </c>
      <c r="Z124" s="147"/>
      <c r="AA124" s="147"/>
      <c r="AB124" s="147"/>
      <c r="AC124" s="147"/>
      <c r="AD124" s="147"/>
      <c r="AE124" s="147"/>
      <c r="AF124" s="147"/>
      <c r="AG124" s="147" t="s">
        <v>230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86" t="s">
        <v>355</v>
      </c>
      <c r="D125" s="163"/>
      <c r="E125" s="164">
        <v>1.44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7"/>
      <c r="AA125" s="147"/>
      <c r="AB125" s="147"/>
      <c r="AC125" s="147"/>
      <c r="AD125" s="147"/>
      <c r="AE125" s="147"/>
      <c r="AF125" s="147"/>
      <c r="AG125" s="147" t="s">
        <v>142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6">
        <v>42</v>
      </c>
      <c r="B126" s="177" t="s">
        <v>356</v>
      </c>
      <c r="C126" s="185" t="s">
        <v>357</v>
      </c>
      <c r="D126" s="178" t="s">
        <v>262</v>
      </c>
      <c r="E126" s="179">
        <v>1</v>
      </c>
      <c r="F126" s="180"/>
      <c r="G126" s="181">
        <f>ROUND(E126*F126,2)</f>
        <v>0</v>
      </c>
      <c r="H126" s="180"/>
      <c r="I126" s="181">
        <f>ROUND(E126*H126,2)</f>
        <v>0</v>
      </c>
      <c r="J126" s="180"/>
      <c r="K126" s="181">
        <f>ROUND(E126*J126,2)</f>
        <v>0</v>
      </c>
      <c r="L126" s="181">
        <v>21</v>
      </c>
      <c r="M126" s="181">
        <f>G126*(1+L126/100)</f>
        <v>0</v>
      </c>
      <c r="N126" s="179">
        <v>0</v>
      </c>
      <c r="O126" s="179">
        <f>ROUND(E126*N126,2)</f>
        <v>0</v>
      </c>
      <c r="P126" s="179">
        <v>0</v>
      </c>
      <c r="Q126" s="179">
        <f>ROUND(E126*P126,2)</f>
        <v>0</v>
      </c>
      <c r="R126" s="181"/>
      <c r="S126" s="181" t="s">
        <v>186</v>
      </c>
      <c r="T126" s="182" t="s">
        <v>135</v>
      </c>
      <c r="U126" s="158">
        <v>0</v>
      </c>
      <c r="V126" s="158">
        <f>ROUND(E126*U126,2)</f>
        <v>0</v>
      </c>
      <c r="W126" s="158"/>
      <c r="X126" s="158" t="s">
        <v>136</v>
      </c>
      <c r="Y126" s="158" t="s">
        <v>137</v>
      </c>
      <c r="Z126" s="147"/>
      <c r="AA126" s="147"/>
      <c r="AB126" s="147"/>
      <c r="AC126" s="147"/>
      <c r="AD126" s="147"/>
      <c r="AE126" s="147"/>
      <c r="AF126" s="147"/>
      <c r="AG126" s="147" t="s">
        <v>230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6" t="s">
        <v>64</v>
      </c>
      <c r="D127" s="163"/>
      <c r="E127" s="164">
        <v>1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142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76">
        <v>43</v>
      </c>
      <c r="B128" s="177" t="s">
        <v>358</v>
      </c>
      <c r="C128" s="185" t="s">
        <v>359</v>
      </c>
      <c r="D128" s="178" t="s">
        <v>262</v>
      </c>
      <c r="E128" s="179">
        <v>28</v>
      </c>
      <c r="F128" s="180"/>
      <c r="G128" s="181">
        <f>ROUND(E128*F128,2)</f>
        <v>0</v>
      </c>
      <c r="H128" s="180"/>
      <c r="I128" s="181">
        <f>ROUND(E128*H128,2)</f>
        <v>0</v>
      </c>
      <c r="J128" s="180"/>
      <c r="K128" s="181">
        <f>ROUND(E128*J128,2)</f>
        <v>0</v>
      </c>
      <c r="L128" s="181">
        <v>21</v>
      </c>
      <c r="M128" s="181">
        <f>G128*(1+L128/100)</f>
        <v>0</v>
      </c>
      <c r="N128" s="179">
        <v>0</v>
      </c>
      <c r="O128" s="179">
        <f>ROUND(E128*N128,2)</f>
        <v>0</v>
      </c>
      <c r="P128" s="179">
        <v>0</v>
      </c>
      <c r="Q128" s="179">
        <f>ROUND(E128*P128,2)</f>
        <v>0</v>
      </c>
      <c r="R128" s="181"/>
      <c r="S128" s="181" t="s">
        <v>186</v>
      </c>
      <c r="T128" s="182" t="s">
        <v>135</v>
      </c>
      <c r="U128" s="158">
        <v>0</v>
      </c>
      <c r="V128" s="158">
        <f>ROUND(E128*U128,2)</f>
        <v>0</v>
      </c>
      <c r="W128" s="158"/>
      <c r="X128" s="158" t="s">
        <v>136</v>
      </c>
      <c r="Y128" s="158" t="s">
        <v>137</v>
      </c>
      <c r="Z128" s="147"/>
      <c r="AA128" s="147"/>
      <c r="AB128" s="147"/>
      <c r="AC128" s="147"/>
      <c r="AD128" s="147"/>
      <c r="AE128" s="147"/>
      <c r="AF128" s="147"/>
      <c r="AG128" s="147" t="s">
        <v>230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186" t="s">
        <v>360</v>
      </c>
      <c r="D129" s="163"/>
      <c r="E129" s="164">
        <v>28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142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x14ac:dyDescent="0.2">
      <c r="A130" s="166" t="s">
        <v>129</v>
      </c>
      <c r="B130" s="167" t="s">
        <v>68</v>
      </c>
      <c r="C130" s="184" t="s">
        <v>69</v>
      </c>
      <c r="D130" s="168"/>
      <c r="E130" s="169"/>
      <c r="F130" s="170"/>
      <c r="G130" s="170">
        <f>SUMIF(AG131:AG133,"&lt;&gt;NOR",G131:G133)</f>
        <v>0</v>
      </c>
      <c r="H130" s="170"/>
      <c r="I130" s="170">
        <f>SUM(I131:I133)</f>
        <v>0</v>
      </c>
      <c r="J130" s="170"/>
      <c r="K130" s="170">
        <f>SUM(K131:K133)</f>
        <v>0</v>
      </c>
      <c r="L130" s="170"/>
      <c r="M130" s="170">
        <f>SUM(M131:M133)</f>
        <v>0</v>
      </c>
      <c r="N130" s="169"/>
      <c r="O130" s="169">
        <f>SUM(O131:O133)</f>
        <v>0.15</v>
      </c>
      <c r="P130" s="169"/>
      <c r="Q130" s="169">
        <f>SUM(Q131:Q133)</f>
        <v>0</v>
      </c>
      <c r="R130" s="170"/>
      <c r="S130" s="170"/>
      <c r="T130" s="171"/>
      <c r="U130" s="165"/>
      <c r="V130" s="165">
        <f>SUM(V131:V133)</f>
        <v>0</v>
      </c>
      <c r="W130" s="165"/>
      <c r="X130" s="165"/>
      <c r="Y130" s="165"/>
      <c r="AG130" t="s">
        <v>130</v>
      </c>
    </row>
    <row r="131" spans="1:60" outlineLevel="1" x14ac:dyDescent="0.2">
      <c r="A131" s="176">
        <v>44</v>
      </c>
      <c r="B131" s="177" t="s">
        <v>361</v>
      </c>
      <c r="C131" s="185" t="s">
        <v>362</v>
      </c>
      <c r="D131" s="178" t="s">
        <v>209</v>
      </c>
      <c r="E131" s="179">
        <v>24</v>
      </c>
      <c r="F131" s="180"/>
      <c r="G131" s="181">
        <f>ROUND(E131*F131,2)</f>
        <v>0</v>
      </c>
      <c r="H131" s="180"/>
      <c r="I131" s="181">
        <f>ROUND(E131*H131,2)</f>
        <v>0</v>
      </c>
      <c r="J131" s="180"/>
      <c r="K131" s="181">
        <f>ROUND(E131*J131,2)</f>
        <v>0</v>
      </c>
      <c r="L131" s="181">
        <v>21</v>
      </c>
      <c r="M131" s="181">
        <f>G131*(1+L131/100)</f>
        <v>0</v>
      </c>
      <c r="N131" s="179">
        <v>6.2899999999999996E-3</v>
      </c>
      <c r="O131" s="179">
        <f>ROUND(E131*N131,2)</f>
        <v>0.15</v>
      </c>
      <c r="P131" s="179">
        <v>0</v>
      </c>
      <c r="Q131" s="179">
        <f>ROUND(E131*P131,2)</f>
        <v>0</v>
      </c>
      <c r="R131" s="181"/>
      <c r="S131" s="181" t="s">
        <v>186</v>
      </c>
      <c r="T131" s="182" t="s">
        <v>135</v>
      </c>
      <c r="U131" s="158">
        <v>0</v>
      </c>
      <c r="V131" s="158">
        <f>ROUND(E131*U131,2)</f>
        <v>0</v>
      </c>
      <c r="W131" s="158"/>
      <c r="X131" s="158" t="s">
        <v>136</v>
      </c>
      <c r="Y131" s="158" t="s">
        <v>137</v>
      </c>
      <c r="Z131" s="147"/>
      <c r="AA131" s="147"/>
      <c r="AB131" s="147"/>
      <c r="AC131" s="147"/>
      <c r="AD131" s="147"/>
      <c r="AE131" s="147"/>
      <c r="AF131" s="147"/>
      <c r="AG131" s="147" t="s">
        <v>230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259" t="s">
        <v>363</v>
      </c>
      <c r="D132" s="260"/>
      <c r="E132" s="260"/>
      <c r="F132" s="260"/>
      <c r="G132" s="260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140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6" t="s">
        <v>364</v>
      </c>
      <c r="D133" s="163"/>
      <c r="E133" s="164">
        <v>24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7"/>
      <c r="AA133" s="147"/>
      <c r="AB133" s="147"/>
      <c r="AC133" s="147"/>
      <c r="AD133" s="147"/>
      <c r="AE133" s="147"/>
      <c r="AF133" s="147"/>
      <c r="AG133" s="147" t="s">
        <v>142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x14ac:dyDescent="0.2">
      <c r="A134" s="166" t="s">
        <v>129</v>
      </c>
      <c r="B134" s="167" t="s">
        <v>66</v>
      </c>
      <c r="C134" s="184" t="s">
        <v>67</v>
      </c>
      <c r="D134" s="168"/>
      <c r="E134" s="169"/>
      <c r="F134" s="170"/>
      <c r="G134" s="170">
        <f>SUMIF(AG135:AG139,"&lt;&gt;NOR",G135:G139)</f>
        <v>0</v>
      </c>
      <c r="H134" s="170"/>
      <c r="I134" s="170">
        <f>SUM(I135:I139)</f>
        <v>0</v>
      </c>
      <c r="J134" s="170"/>
      <c r="K134" s="170">
        <f>SUM(K135:K139)</f>
        <v>0</v>
      </c>
      <c r="L134" s="170"/>
      <c r="M134" s="170">
        <f>SUM(M135:M139)</f>
        <v>0</v>
      </c>
      <c r="N134" s="169"/>
      <c r="O134" s="169">
        <f>SUM(O135:O139)</f>
        <v>1.08</v>
      </c>
      <c r="P134" s="169"/>
      <c r="Q134" s="169">
        <f>SUM(Q135:Q139)</f>
        <v>0</v>
      </c>
      <c r="R134" s="170"/>
      <c r="S134" s="170"/>
      <c r="T134" s="171"/>
      <c r="U134" s="165"/>
      <c r="V134" s="165">
        <f>SUM(V135:V139)</f>
        <v>0</v>
      </c>
      <c r="W134" s="165"/>
      <c r="X134" s="165"/>
      <c r="Y134" s="165"/>
      <c r="AG134" t="s">
        <v>130</v>
      </c>
    </row>
    <row r="135" spans="1:60" outlineLevel="1" x14ac:dyDescent="0.2">
      <c r="A135" s="176">
        <v>45</v>
      </c>
      <c r="B135" s="177" t="s">
        <v>365</v>
      </c>
      <c r="C135" s="185" t="s">
        <v>366</v>
      </c>
      <c r="D135" s="178" t="s">
        <v>220</v>
      </c>
      <c r="E135" s="179">
        <v>0.14699999999999999</v>
      </c>
      <c r="F135" s="180"/>
      <c r="G135" s="181">
        <f>ROUND(E135*F135,2)</f>
        <v>0</v>
      </c>
      <c r="H135" s="180"/>
      <c r="I135" s="181">
        <f>ROUND(E135*H135,2)</f>
        <v>0</v>
      </c>
      <c r="J135" s="180"/>
      <c r="K135" s="181">
        <f>ROUND(E135*J135,2)</f>
        <v>0</v>
      </c>
      <c r="L135" s="181">
        <v>21</v>
      </c>
      <c r="M135" s="181">
        <f>G135*(1+L135/100)</f>
        <v>0</v>
      </c>
      <c r="N135" s="179">
        <v>1.9245399999999999</v>
      </c>
      <c r="O135" s="179">
        <f>ROUND(E135*N135,2)</f>
        <v>0.28000000000000003</v>
      </c>
      <c r="P135" s="179">
        <v>0</v>
      </c>
      <c r="Q135" s="179">
        <f>ROUND(E135*P135,2)</f>
        <v>0</v>
      </c>
      <c r="R135" s="181"/>
      <c r="S135" s="181" t="s">
        <v>186</v>
      </c>
      <c r="T135" s="182" t="s">
        <v>135</v>
      </c>
      <c r="U135" s="158">
        <v>0</v>
      </c>
      <c r="V135" s="158">
        <f>ROUND(E135*U135,2)</f>
        <v>0</v>
      </c>
      <c r="W135" s="158"/>
      <c r="X135" s="158" t="s">
        <v>136</v>
      </c>
      <c r="Y135" s="158" t="s">
        <v>137</v>
      </c>
      <c r="Z135" s="147"/>
      <c r="AA135" s="147"/>
      <c r="AB135" s="147"/>
      <c r="AC135" s="147"/>
      <c r="AD135" s="147"/>
      <c r="AE135" s="147"/>
      <c r="AF135" s="147"/>
      <c r="AG135" s="147" t="s">
        <v>230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259" t="s">
        <v>367</v>
      </c>
      <c r="D136" s="260"/>
      <c r="E136" s="260"/>
      <c r="F136" s="260"/>
      <c r="G136" s="260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140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">
      <c r="A137" s="154"/>
      <c r="B137" s="155"/>
      <c r="C137" s="186" t="s">
        <v>368</v>
      </c>
      <c r="D137" s="163"/>
      <c r="E137" s="164">
        <v>0.15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7"/>
      <c r="AA137" s="147"/>
      <c r="AB137" s="147"/>
      <c r="AC137" s="147"/>
      <c r="AD137" s="147"/>
      <c r="AE137" s="147"/>
      <c r="AF137" s="147"/>
      <c r="AG137" s="147" t="s">
        <v>142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76">
        <v>46</v>
      </c>
      <c r="B138" s="177" t="s">
        <v>369</v>
      </c>
      <c r="C138" s="185" t="s">
        <v>370</v>
      </c>
      <c r="D138" s="178" t="s">
        <v>262</v>
      </c>
      <c r="E138" s="179">
        <v>4</v>
      </c>
      <c r="F138" s="180"/>
      <c r="G138" s="181">
        <f>ROUND(E138*F138,2)</f>
        <v>0</v>
      </c>
      <c r="H138" s="180"/>
      <c r="I138" s="181">
        <f>ROUND(E138*H138,2)</f>
        <v>0</v>
      </c>
      <c r="J138" s="180"/>
      <c r="K138" s="181">
        <f>ROUND(E138*J138,2)</f>
        <v>0</v>
      </c>
      <c r="L138" s="181">
        <v>21</v>
      </c>
      <c r="M138" s="181">
        <f>G138*(1+L138/100)</f>
        <v>0</v>
      </c>
      <c r="N138" s="179">
        <v>0.20047999999999999</v>
      </c>
      <c r="O138" s="179">
        <f>ROUND(E138*N138,2)</f>
        <v>0.8</v>
      </c>
      <c r="P138" s="179">
        <v>0</v>
      </c>
      <c r="Q138" s="179">
        <f>ROUND(E138*P138,2)</f>
        <v>0</v>
      </c>
      <c r="R138" s="181"/>
      <c r="S138" s="181" t="s">
        <v>186</v>
      </c>
      <c r="T138" s="182" t="s">
        <v>135</v>
      </c>
      <c r="U138" s="158">
        <v>0</v>
      </c>
      <c r="V138" s="158">
        <f>ROUND(E138*U138,2)</f>
        <v>0</v>
      </c>
      <c r="W138" s="158"/>
      <c r="X138" s="158" t="s">
        <v>136</v>
      </c>
      <c r="Y138" s="158" t="s">
        <v>137</v>
      </c>
      <c r="Z138" s="147"/>
      <c r="AA138" s="147"/>
      <c r="AB138" s="147"/>
      <c r="AC138" s="147"/>
      <c r="AD138" s="147"/>
      <c r="AE138" s="147"/>
      <c r="AF138" s="147"/>
      <c r="AG138" s="147" t="s">
        <v>230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6" t="s">
        <v>371</v>
      </c>
      <c r="D139" s="163"/>
      <c r="E139" s="164">
        <v>4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7"/>
      <c r="AA139" s="147"/>
      <c r="AB139" s="147"/>
      <c r="AC139" s="147"/>
      <c r="AD139" s="147"/>
      <c r="AE139" s="147"/>
      <c r="AF139" s="147"/>
      <c r="AG139" s="147" t="s">
        <v>142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">
      <c r="A140" s="166" t="s">
        <v>129</v>
      </c>
      <c r="B140" s="167" t="s">
        <v>68</v>
      </c>
      <c r="C140" s="184" t="s">
        <v>69</v>
      </c>
      <c r="D140" s="168"/>
      <c r="E140" s="169"/>
      <c r="F140" s="170"/>
      <c r="G140" s="170">
        <f>SUMIF(AG141:AG142,"&lt;&gt;NOR",G141:G142)</f>
        <v>0</v>
      </c>
      <c r="H140" s="170"/>
      <c r="I140" s="170">
        <f>SUM(I141:I142)</f>
        <v>0</v>
      </c>
      <c r="J140" s="170"/>
      <c r="K140" s="170">
        <f>SUM(K141:K142)</f>
        <v>0</v>
      </c>
      <c r="L140" s="170"/>
      <c r="M140" s="170">
        <f>SUM(M141:M142)</f>
        <v>0</v>
      </c>
      <c r="N140" s="169"/>
      <c r="O140" s="169">
        <f>SUM(O141:O142)</f>
        <v>0</v>
      </c>
      <c r="P140" s="169"/>
      <c r="Q140" s="169">
        <f>SUM(Q141:Q142)</f>
        <v>0</v>
      </c>
      <c r="R140" s="170"/>
      <c r="S140" s="170"/>
      <c r="T140" s="171"/>
      <c r="U140" s="165"/>
      <c r="V140" s="165">
        <f>SUM(V141:V142)</f>
        <v>0</v>
      </c>
      <c r="W140" s="165"/>
      <c r="X140" s="165"/>
      <c r="Y140" s="165"/>
      <c r="AG140" t="s">
        <v>130</v>
      </c>
    </row>
    <row r="141" spans="1:60" outlineLevel="1" x14ac:dyDescent="0.2">
      <c r="A141" s="176">
        <v>47</v>
      </c>
      <c r="B141" s="177" t="s">
        <v>372</v>
      </c>
      <c r="C141" s="185" t="s">
        <v>373</v>
      </c>
      <c r="D141" s="178" t="s">
        <v>209</v>
      </c>
      <c r="E141" s="179">
        <v>24</v>
      </c>
      <c r="F141" s="180"/>
      <c r="G141" s="181">
        <f>ROUND(E141*F141,2)</f>
        <v>0</v>
      </c>
      <c r="H141" s="180"/>
      <c r="I141" s="181">
        <f>ROUND(E141*H141,2)</f>
        <v>0</v>
      </c>
      <c r="J141" s="180"/>
      <c r="K141" s="181">
        <f>ROUND(E141*J141,2)</f>
        <v>0</v>
      </c>
      <c r="L141" s="181">
        <v>21</v>
      </c>
      <c r="M141" s="181">
        <f>G141*(1+L141/100)</f>
        <v>0</v>
      </c>
      <c r="N141" s="179">
        <v>0</v>
      </c>
      <c r="O141" s="179">
        <f>ROUND(E141*N141,2)</f>
        <v>0</v>
      </c>
      <c r="P141" s="179">
        <v>0</v>
      </c>
      <c r="Q141" s="179">
        <f>ROUND(E141*P141,2)</f>
        <v>0</v>
      </c>
      <c r="R141" s="181"/>
      <c r="S141" s="181" t="s">
        <v>186</v>
      </c>
      <c r="T141" s="182" t="s">
        <v>135</v>
      </c>
      <c r="U141" s="158">
        <v>0</v>
      </c>
      <c r="V141" s="158">
        <f>ROUND(E141*U141,2)</f>
        <v>0</v>
      </c>
      <c r="W141" s="158"/>
      <c r="X141" s="158" t="s">
        <v>136</v>
      </c>
      <c r="Y141" s="158" t="s">
        <v>137</v>
      </c>
      <c r="Z141" s="147"/>
      <c r="AA141" s="147"/>
      <c r="AB141" s="147"/>
      <c r="AC141" s="147"/>
      <c r="AD141" s="147"/>
      <c r="AE141" s="147"/>
      <c r="AF141" s="147"/>
      <c r="AG141" s="147" t="s">
        <v>230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186" t="s">
        <v>364</v>
      </c>
      <c r="D142" s="163"/>
      <c r="E142" s="164">
        <v>24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142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x14ac:dyDescent="0.2">
      <c r="A143" s="166" t="s">
        <v>129</v>
      </c>
      <c r="B143" s="167" t="s">
        <v>76</v>
      </c>
      <c r="C143" s="184" t="s">
        <v>77</v>
      </c>
      <c r="D143" s="168"/>
      <c r="E143" s="169"/>
      <c r="F143" s="170"/>
      <c r="G143" s="170">
        <f>SUMIF(AG144:AG166,"&lt;&gt;NOR",G144:G166)</f>
        <v>0</v>
      </c>
      <c r="H143" s="170"/>
      <c r="I143" s="170">
        <f>SUM(I144:I166)</f>
        <v>0</v>
      </c>
      <c r="J143" s="170"/>
      <c r="K143" s="170">
        <f>SUM(K144:K166)</f>
        <v>0</v>
      </c>
      <c r="L143" s="170"/>
      <c r="M143" s="170">
        <f>SUM(M144:M166)</f>
        <v>0</v>
      </c>
      <c r="N143" s="169"/>
      <c r="O143" s="169">
        <f>SUM(O144:O166)</f>
        <v>0.05</v>
      </c>
      <c r="P143" s="169"/>
      <c r="Q143" s="169">
        <f>SUM(Q144:Q166)</f>
        <v>304.64</v>
      </c>
      <c r="R143" s="170"/>
      <c r="S143" s="170"/>
      <c r="T143" s="171"/>
      <c r="U143" s="165"/>
      <c r="V143" s="165">
        <f>SUM(V144:V166)</f>
        <v>0</v>
      </c>
      <c r="W143" s="165"/>
      <c r="X143" s="165"/>
      <c r="Y143" s="165"/>
      <c r="AG143" t="s">
        <v>130</v>
      </c>
    </row>
    <row r="144" spans="1:60" outlineLevel="1" x14ac:dyDescent="0.2">
      <c r="A144" s="176">
        <v>48</v>
      </c>
      <c r="B144" s="177" t="s">
        <v>374</v>
      </c>
      <c r="C144" s="185" t="s">
        <v>375</v>
      </c>
      <c r="D144" s="178" t="s">
        <v>209</v>
      </c>
      <c r="E144" s="179">
        <v>6.4</v>
      </c>
      <c r="F144" s="180"/>
      <c r="G144" s="181">
        <f>ROUND(E144*F144,2)</f>
        <v>0</v>
      </c>
      <c r="H144" s="180"/>
      <c r="I144" s="181">
        <f>ROUND(E144*H144,2)</f>
        <v>0</v>
      </c>
      <c r="J144" s="180"/>
      <c r="K144" s="181">
        <f>ROUND(E144*J144,2)</f>
        <v>0</v>
      </c>
      <c r="L144" s="181">
        <v>21</v>
      </c>
      <c r="M144" s="181">
        <f>G144*(1+L144/100)</f>
        <v>0</v>
      </c>
      <c r="N144" s="179">
        <v>8.3000000000000001E-4</v>
      </c>
      <c r="O144" s="179">
        <f>ROUND(E144*N144,2)</f>
        <v>0.01</v>
      </c>
      <c r="P144" s="179">
        <v>0.06</v>
      </c>
      <c r="Q144" s="179">
        <f>ROUND(E144*P144,2)</f>
        <v>0.38</v>
      </c>
      <c r="R144" s="181"/>
      <c r="S144" s="181" t="s">
        <v>186</v>
      </c>
      <c r="T144" s="182" t="s">
        <v>135</v>
      </c>
      <c r="U144" s="158">
        <v>0</v>
      </c>
      <c r="V144" s="158">
        <f>ROUND(E144*U144,2)</f>
        <v>0</v>
      </c>
      <c r="W144" s="158"/>
      <c r="X144" s="158" t="s">
        <v>136</v>
      </c>
      <c r="Y144" s="158" t="s">
        <v>137</v>
      </c>
      <c r="Z144" s="147"/>
      <c r="AA144" s="147"/>
      <c r="AB144" s="147"/>
      <c r="AC144" s="147"/>
      <c r="AD144" s="147"/>
      <c r="AE144" s="147"/>
      <c r="AF144" s="147"/>
      <c r="AG144" s="147" t="s">
        <v>230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186" t="s">
        <v>376</v>
      </c>
      <c r="D145" s="163"/>
      <c r="E145" s="164">
        <v>6.4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7"/>
      <c r="AA145" s="147"/>
      <c r="AB145" s="147"/>
      <c r="AC145" s="147"/>
      <c r="AD145" s="147"/>
      <c r="AE145" s="147"/>
      <c r="AF145" s="147"/>
      <c r="AG145" s="147" t="s">
        <v>142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76">
        <v>49</v>
      </c>
      <c r="B146" s="177" t="s">
        <v>377</v>
      </c>
      <c r="C146" s="185" t="s">
        <v>378</v>
      </c>
      <c r="D146" s="178" t="s">
        <v>220</v>
      </c>
      <c r="E146" s="179">
        <v>71.278850000000006</v>
      </c>
      <c r="F146" s="180"/>
      <c r="G146" s="181">
        <f>ROUND(E146*F146,2)</f>
        <v>0</v>
      </c>
      <c r="H146" s="180"/>
      <c r="I146" s="181">
        <f>ROUND(E146*H146,2)</f>
        <v>0</v>
      </c>
      <c r="J146" s="180"/>
      <c r="K146" s="181">
        <f>ROUND(E146*J146,2)</f>
        <v>0</v>
      </c>
      <c r="L146" s="181">
        <v>21</v>
      </c>
      <c r="M146" s="181">
        <f>G146*(1+L146/100)</f>
        <v>0</v>
      </c>
      <c r="N146" s="179">
        <v>0</v>
      </c>
      <c r="O146" s="179">
        <f>ROUND(E146*N146,2)</f>
        <v>0</v>
      </c>
      <c r="P146" s="179">
        <v>2</v>
      </c>
      <c r="Q146" s="179">
        <f>ROUND(E146*P146,2)</f>
        <v>142.56</v>
      </c>
      <c r="R146" s="181"/>
      <c r="S146" s="181" t="s">
        <v>186</v>
      </c>
      <c r="T146" s="182" t="s">
        <v>135</v>
      </c>
      <c r="U146" s="158">
        <v>0</v>
      </c>
      <c r="V146" s="158">
        <f>ROUND(E146*U146,2)</f>
        <v>0</v>
      </c>
      <c r="W146" s="158"/>
      <c r="X146" s="158" t="s">
        <v>136</v>
      </c>
      <c r="Y146" s="158" t="s">
        <v>137</v>
      </c>
      <c r="Z146" s="147"/>
      <c r="AA146" s="147"/>
      <c r="AB146" s="147"/>
      <c r="AC146" s="147"/>
      <c r="AD146" s="147"/>
      <c r="AE146" s="147"/>
      <c r="AF146" s="147"/>
      <c r="AG146" s="147" t="s">
        <v>138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">
      <c r="A147" s="154"/>
      <c r="B147" s="155"/>
      <c r="C147" s="186" t="s">
        <v>379</v>
      </c>
      <c r="D147" s="163"/>
      <c r="E147" s="164">
        <v>69.38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7"/>
      <c r="AA147" s="147"/>
      <c r="AB147" s="147"/>
      <c r="AC147" s="147"/>
      <c r="AD147" s="147"/>
      <c r="AE147" s="147"/>
      <c r="AF147" s="147"/>
      <c r="AG147" s="147" t="s">
        <v>142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6" t="s">
        <v>380</v>
      </c>
      <c r="D148" s="163"/>
      <c r="E148" s="164">
        <v>1.9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7"/>
      <c r="AA148" s="147"/>
      <c r="AB148" s="147"/>
      <c r="AC148" s="147"/>
      <c r="AD148" s="147"/>
      <c r="AE148" s="147"/>
      <c r="AF148" s="147"/>
      <c r="AG148" s="147" t="s">
        <v>142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t="22.5" outlineLevel="1" x14ac:dyDescent="0.2">
      <c r="A149" s="176">
        <v>50</v>
      </c>
      <c r="B149" s="177" t="s">
        <v>381</v>
      </c>
      <c r="C149" s="185" t="s">
        <v>382</v>
      </c>
      <c r="D149" s="178" t="s">
        <v>220</v>
      </c>
      <c r="E149" s="179">
        <v>71.422280000000001</v>
      </c>
      <c r="F149" s="180"/>
      <c r="G149" s="181">
        <f>ROUND(E149*F149,2)</f>
        <v>0</v>
      </c>
      <c r="H149" s="180"/>
      <c r="I149" s="181">
        <f>ROUND(E149*H149,2)</f>
        <v>0</v>
      </c>
      <c r="J149" s="180"/>
      <c r="K149" s="181">
        <f>ROUND(E149*J149,2)</f>
        <v>0</v>
      </c>
      <c r="L149" s="181">
        <v>21</v>
      </c>
      <c r="M149" s="181">
        <f>G149*(1+L149/100)</f>
        <v>0</v>
      </c>
      <c r="N149" s="179">
        <v>0</v>
      </c>
      <c r="O149" s="179">
        <f>ROUND(E149*N149,2)</f>
        <v>0</v>
      </c>
      <c r="P149" s="179">
        <v>2.2000000000000002</v>
      </c>
      <c r="Q149" s="179">
        <f>ROUND(E149*P149,2)</f>
        <v>157.13</v>
      </c>
      <c r="R149" s="181"/>
      <c r="S149" s="181" t="s">
        <v>186</v>
      </c>
      <c r="T149" s="182" t="s">
        <v>135</v>
      </c>
      <c r="U149" s="158">
        <v>0</v>
      </c>
      <c r="V149" s="158">
        <f>ROUND(E149*U149,2)</f>
        <v>0</v>
      </c>
      <c r="W149" s="158"/>
      <c r="X149" s="158" t="s">
        <v>136</v>
      </c>
      <c r="Y149" s="158" t="s">
        <v>137</v>
      </c>
      <c r="Z149" s="147"/>
      <c r="AA149" s="147"/>
      <c r="AB149" s="147"/>
      <c r="AC149" s="147"/>
      <c r="AD149" s="147"/>
      <c r="AE149" s="147"/>
      <c r="AF149" s="147"/>
      <c r="AG149" s="147" t="s">
        <v>138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186" t="s">
        <v>383</v>
      </c>
      <c r="D150" s="163"/>
      <c r="E150" s="164">
        <v>45.04</v>
      </c>
      <c r="F150" s="158"/>
      <c r="G150" s="158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7"/>
      <c r="AA150" s="147"/>
      <c r="AB150" s="147"/>
      <c r="AC150" s="147"/>
      <c r="AD150" s="147"/>
      <c r="AE150" s="147"/>
      <c r="AF150" s="147"/>
      <c r="AG150" s="147" t="s">
        <v>142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6" t="s">
        <v>384</v>
      </c>
      <c r="D151" s="163"/>
      <c r="E151" s="164">
        <v>22.52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142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6" t="s">
        <v>385</v>
      </c>
      <c r="D152" s="163"/>
      <c r="E152" s="164">
        <v>3.33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7"/>
      <c r="AA152" s="147"/>
      <c r="AB152" s="147"/>
      <c r="AC152" s="147"/>
      <c r="AD152" s="147"/>
      <c r="AE152" s="147"/>
      <c r="AF152" s="147"/>
      <c r="AG152" s="147" t="s">
        <v>142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186" t="s">
        <v>386</v>
      </c>
      <c r="D153" s="163"/>
      <c r="E153" s="164">
        <v>0.53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7"/>
      <c r="AA153" s="147"/>
      <c r="AB153" s="147"/>
      <c r="AC153" s="147"/>
      <c r="AD153" s="147"/>
      <c r="AE153" s="147"/>
      <c r="AF153" s="147"/>
      <c r="AG153" s="147" t="s">
        <v>142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6">
        <v>51</v>
      </c>
      <c r="B154" s="177" t="s">
        <v>387</v>
      </c>
      <c r="C154" s="185" t="s">
        <v>388</v>
      </c>
      <c r="D154" s="178" t="s">
        <v>252</v>
      </c>
      <c r="E154" s="179">
        <v>4.2</v>
      </c>
      <c r="F154" s="180"/>
      <c r="G154" s="181">
        <f>ROUND(E154*F154,2)</f>
        <v>0</v>
      </c>
      <c r="H154" s="180"/>
      <c r="I154" s="181">
        <f>ROUND(E154*H154,2)</f>
        <v>0</v>
      </c>
      <c r="J154" s="180"/>
      <c r="K154" s="181">
        <f>ROUND(E154*J154,2)</f>
        <v>0</v>
      </c>
      <c r="L154" s="181">
        <v>21</v>
      </c>
      <c r="M154" s="181">
        <f>G154*(1+L154/100)</f>
        <v>0</v>
      </c>
      <c r="N154" s="179">
        <v>0</v>
      </c>
      <c r="O154" s="179">
        <f>ROUND(E154*N154,2)</f>
        <v>0</v>
      </c>
      <c r="P154" s="179">
        <v>7.0000000000000007E-2</v>
      </c>
      <c r="Q154" s="179">
        <f>ROUND(E154*P154,2)</f>
        <v>0.28999999999999998</v>
      </c>
      <c r="R154" s="181"/>
      <c r="S154" s="181" t="s">
        <v>186</v>
      </c>
      <c r="T154" s="182" t="s">
        <v>135</v>
      </c>
      <c r="U154" s="158">
        <v>0</v>
      </c>
      <c r="V154" s="158">
        <f>ROUND(E154*U154,2)</f>
        <v>0</v>
      </c>
      <c r="W154" s="158"/>
      <c r="X154" s="158" t="s">
        <v>136</v>
      </c>
      <c r="Y154" s="158" t="s">
        <v>137</v>
      </c>
      <c r="Z154" s="147"/>
      <c r="AA154" s="147"/>
      <c r="AB154" s="147"/>
      <c r="AC154" s="147"/>
      <c r="AD154" s="147"/>
      <c r="AE154" s="147"/>
      <c r="AF154" s="147"/>
      <c r="AG154" s="147" t="s">
        <v>230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86" t="s">
        <v>389</v>
      </c>
      <c r="D155" s="163"/>
      <c r="E155" s="164">
        <v>4.2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7"/>
      <c r="AA155" s="147"/>
      <c r="AB155" s="147"/>
      <c r="AC155" s="147"/>
      <c r="AD155" s="147"/>
      <c r="AE155" s="147"/>
      <c r="AF155" s="147"/>
      <c r="AG155" s="147" t="s">
        <v>142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1" x14ac:dyDescent="0.2">
      <c r="A156" s="176">
        <v>52</v>
      </c>
      <c r="B156" s="177" t="s">
        <v>390</v>
      </c>
      <c r="C156" s="185" t="s">
        <v>391</v>
      </c>
      <c r="D156" s="178" t="s">
        <v>220</v>
      </c>
      <c r="E156" s="179">
        <v>25.847899999999999</v>
      </c>
      <c r="F156" s="180"/>
      <c r="G156" s="181">
        <f>ROUND(E156*F156,2)</f>
        <v>0</v>
      </c>
      <c r="H156" s="180"/>
      <c r="I156" s="181">
        <f>ROUND(E156*H156,2)</f>
        <v>0</v>
      </c>
      <c r="J156" s="180"/>
      <c r="K156" s="181">
        <f>ROUND(E156*J156,2)</f>
        <v>0</v>
      </c>
      <c r="L156" s="181">
        <v>21</v>
      </c>
      <c r="M156" s="181">
        <f>G156*(1+L156/100)</f>
        <v>0</v>
      </c>
      <c r="N156" s="179">
        <v>0</v>
      </c>
      <c r="O156" s="179">
        <f>ROUND(E156*N156,2)</f>
        <v>0</v>
      </c>
      <c r="P156" s="179">
        <v>0</v>
      </c>
      <c r="Q156" s="179">
        <f>ROUND(E156*P156,2)</f>
        <v>0</v>
      </c>
      <c r="R156" s="181"/>
      <c r="S156" s="181" t="s">
        <v>186</v>
      </c>
      <c r="T156" s="182" t="s">
        <v>135</v>
      </c>
      <c r="U156" s="158">
        <v>0</v>
      </c>
      <c r="V156" s="158">
        <f>ROUND(E156*U156,2)</f>
        <v>0</v>
      </c>
      <c r="W156" s="158"/>
      <c r="X156" s="158" t="s">
        <v>136</v>
      </c>
      <c r="Y156" s="158" t="s">
        <v>137</v>
      </c>
      <c r="Z156" s="147"/>
      <c r="AA156" s="147"/>
      <c r="AB156" s="147"/>
      <c r="AC156" s="147"/>
      <c r="AD156" s="147"/>
      <c r="AE156" s="147"/>
      <c r="AF156" s="147"/>
      <c r="AG156" s="147" t="s">
        <v>138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6" t="s">
        <v>384</v>
      </c>
      <c r="D157" s="163"/>
      <c r="E157" s="164">
        <v>22.52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142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6" t="s">
        <v>385</v>
      </c>
      <c r="D158" s="163"/>
      <c r="E158" s="164">
        <v>3.33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142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76">
        <v>53</v>
      </c>
      <c r="B159" s="177" t="s">
        <v>358</v>
      </c>
      <c r="C159" s="185" t="s">
        <v>359</v>
      </c>
      <c r="D159" s="178" t="s">
        <v>262</v>
      </c>
      <c r="E159" s="179">
        <v>28</v>
      </c>
      <c r="F159" s="180"/>
      <c r="G159" s="181">
        <f>ROUND(E159*F159,2)</f>
        <v>0</v>
      </c>
      <c r="H159" s="180"/>
      <c r="I159" s="181">
        <f>ROUND(E159*H159,2)</f>
        <v>0</v>
      </c>
      <c r="J159" s="180"/>
      <c r="K159" s="181">
        <f>ROUND(E159*J159,2)</f>
        <v>0</v>
      </c>
      <c r="L159" s="181">
        <v>21</v>
      </c>
      <c r="M159" s="181">
        <f>G159*(1+L159/100)</f>
        <v>0</v>
      </c>
      <c r="N159" s="179">
        <v>0</v>
      </c>
      <c r="O159" s="179">
        <f>ROUND(E159*N159,2)</f>
        <v>0</v>
      </c>
      <c r="P159" s="179">
        <v>0</v>
      </c>
      <c r="Q159" s="179">
        <f>ROUND(E159*P159,2)</f>
        <v>0</v>
      </c>
      <c r="R159" s="181"/>
      <c r="S159" s="181" t="s">
        <v>186</v>
      </c>
      <c r="T159" s="182" t="s">
        <v>135</v>
      </c>
      <c r="U159" s="158">
        <v>0</v>
      </c>
      <c r="V159" s="158">
        <f>ROUND(E159*U159,2)</f>
        <v>0</v>
      </c>
      <c r="W159" s="158"/>
      <c r="X159" s="158" t="s">
        <v>136</v>
      </c>
      <c r="Y159" s="158" t="s">
        <v>137</v>
      </c>
      <c r="Z159" s="147"/>
      <c r="AA159" s="147"/>
      <c r="AB159" s="147"/>
      <c r="AC159" s="147"/>
      <c r="AD159" s="147"/>
      <c r="AE159" s="147"/>
      <c r="AF159" s="147"/>
      <c r="AG159" s="147" t="s">
        <v>138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2" x14ac:dyDescent="0.2">
      <c r="A160" s="154"/>
      <c r="B160" s="155"/>
      <c r="C160" s="186" t="s">
        <v>392</v>
      </c>
      <c r="D160" s="163"/>
      <c r="E160" s="164">
        <v>28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142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76">
        <v>54</v>
      </c>
      <c r="B161" s="177" t="s">
        <v>393</v>
      </c>
      <c r="C161" s="185" t="s">
        <v>394</v>
      </c>
      <c r="D161" s="178" t="s">
        <v>262</v>
      </c>
      <c r="E161" s="179">
        <v>6</v>
      </c>
      <c r="F161" s="180"/>
      <c r="G161" s="181">
        <f>ROUND(E161*F161,2)</f>
        <v>0</v>
      </c>
      <c r="H161" s="180"/>
      <c r="I161" s="181">
        <f>ROUND(E161*H161,2)</f>
        <v>0</v>
      </c>
      <c r="J161" s="180"/>
      <c r="K161" s="181">
        <f>ROUND(E161*J161,2)</f>
        <v>0</v>
      </c>
      <c r="L161" s="181">
        <v>21</v>
      </c>
      <c r="M161" s="181">
        <f>G161*(1+L161/100)</f>
        <v>0</v>
      </c>
      <c r="N161" s="179">
        <v>0</v>
      </c>
      <c r="O161" s="179">
        <f>ROUND(E161*N161,2)</f>
        <v>0</v>
      </c>
      <c r="P161" s="179">
        <v>0</v>
      </c>
      <c r="Q161" s="179">
        <f>ROUND(E161*P161,2)</f>
        <v>0</v>
      </c>
      <c r="R161" s="181"/>
      <c r="S161" s="181" t="s">
        <v>186</v>
      </c>
      <c r="T161" s="182" t="s">
        <v>135</v>
      </c>
      <c r="U161" s="158">
        <v>0</v>
      </c>
      <c r="V161" s="158">
        <f>ROUND(E161*U161,2)</f>
        <v>0</v>
      </c>
      <c r="W161" s="158"/>
      <c r="X161" s="158" t="s">
        <v>136</v>
      </c>
      <c r="Y161" s="158" t="s">
        <v>137</v>
      </c>
      <c r="Z161" s="147"/>
      <c r="AA161" s="147"/>
      <c r="AB161" s="147"/>
      <c r="AC161" s="147"/>
      <c r="AD161" s="147"/>
      <c r="AE161" s="147"/>
      <c r="AF161" s="147"/>
      <c r="AG161" s="147" t="s">
        <v>230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186" t="s">
        <v>395</v>
      </c>
      <c r="D162" s="163"/>
      <c r="E162" s="164">
        <v>6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142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76">
        <v>55</v>
      </c>
      <c r="B163" s="177" t="s">
        <v>396</v>
      </c>
      <c r="C163" s="185" t="s">
        <v>397</v>
      </c>
      <c r="D163" s="178" t="s">
        <v>209</v>
      </c>
      <c r="E163" s="179">
        <v>1.8</v>
      </c>
      <c r="F163" s="180"/>
      <c r="G163" s="181">
        <f>ROUND(E163*F163,2)</f>
        <v>0</v>
      </c>
      <c r="H163" s="180"/>
      <c r="I163" s="181">
        <f>ROUND(E163*H163,2)</f>
        <v>0</v>
      </c>
      <c r="J163" s="180"/>
      <c r="K163" s="181">
        <f>ROUND(E163*J163,2)</f>
        <v>0</v>
      </c>
      <c r="L163" s="181">
        <v>21</v>
      </c>
      <c r="M163" s="181">
        <f>G163*(1+L163/100)</f>
        <v>0</v>
      </c>
      <c r="N163" s="179">
        <v>1.17E-3</v>
      </c>
      <c r="O163" s="179">
        <f>ROUND(E163*N163,2)</f>
        <v>0</v>
      </c>
      <c r="P163" s="179">
        <v>7.5999999999999998E-2</v>
      </c>
      <c r="Q163" s="179">
        <f>ROUND(E163*P163,2)</f>
        <v>0.14000000000000001</v>
      </c>
      <c r="R163" s="181"/>
      <c r="S163" s="181" t="s">
        <v>186</v>
      </c>
      <c r="T163" s="182" t="s">
        <v>135</v>
      </c>
      <c r="U163" s="158">
        <v>0</v>
      </c>
      <c r="V163" s="158">
        <f>ROUND(E163*U163,2)</f>
        <v>0</v>
      </c>
      <c r="W163" s="158"/>
      <c r="X163" s="158" t="s">
        <v>136</v>
      </c>
      <c r="Y163" s="158" t="s">
        <v>137</v>
      </c>
      <c r="Z163" s="147"/>
      <c r="AA163" s="147"/>
      <c r="AB163" s="147"/>
      <c r="AC163" s="147"/>
      <c r="AD163" s="147"/>
      <c r="AE163" s="147"/>
      <c r="AF163" s="147"/>
      <c r="AG163" s="147" t="s">
        <v>138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186" t="s">
        <v>398</v>
      </c>
      <c r="D164" s="163"/>
      <c r="E164" s="164">
        <v>1.8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7"/>
      <c r="AA164" s="147"/>
      <c r="AB164" s="147"/>
      <c r="AC164" s="147"/>
      <c r="AD164" s="147"/>
      <c r="AE164" s="147"/>
      <c r="AF164" s="147"/>
      <c r="AG164" s="147" t="s">
        <v>142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76">
        <v>56</v>
      </c>
      <c r="B165" s="177" t="s">
        <v>399</v>
      </c>
      <c r="C165" s="185" t="s">
        <v>400</v>
      </c>
      <c r="D165" s="178" t="s">
        <v>209</v>
      </c>
      <c r="E165" s="179">
        <v>62.652000000000001</v>
      </c>
      <c r="F165" s="180"/>
      <c r="G165" s="181">
        <f>ROUND(E165*F165,2)</f>
        <v>0</v>
      </c>
      <c r="H165" s="180"/>
      <c r="I165" s="181">
        <f>ROUND(E165*H165,2)</f>
        <v>0</v>
      </c>
      <c r="J165" s="180"/>
      <c r="K165" s="181">
        <f>ROUND(E165*J165,2)</f>
        <v>0</v>
      </c>
      <c r="L165" s="181">
        <v>21</v>
      </c>
      <c r="M165" s="181">
        <f>G165*(1+L165/100)</f>
        <v>0</v>
      </c>
      <c r="N165" s="179">
        <v>5.5999999999999995E-4</v>
      </c>
      <c r="O165" s="179">
        <f>ROUND(E165*N165,2)</f>
        <v>0.04</v>
      </c>
      <c r="P165" s="179">
        <v>6.6000000000000003E-2</v>
      </c>
      <c r="Q165" s="179">
        <f>ROUND(E165*P165,2)</f>
        <v>4.1399999999999997</v>
      </c>
      <c r="R165" s="181"/>
      <c r="S165" s="181" t="s">
        <v>186</v>
      </c>
      <c r="T165" s="182" t="s">
        <v>135</v>
      </c>
      <c r="U165" s="158">
        <v>0</v>
      </c>
      <c r="V165" s="158">
        <f>ROUND(E165*U165,2)</f>
        <v>0</v>
      </c>
      <c r="W165" s="158"/>
      <c r="X165" s="158" t="s">
        <v>136</v>
      </c>
      <c r="Y165" s="158" t="s">
        <v>137</v>
      </c>
      <c r="Z165" s="147"/>
      <c r="AA165" s="147"/>
      <c r="AB165" s="147"/>
      <c r="AC165" s="147"/>
      <c r="AD165" s="147"/>
      <c r="AE165" s="147"/>
      <c r="AF165" s="147"/>
      <c r="AG165" s="147" t="s">
        <v>138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186" t="s">
        <v>401</v>
      </c>
      <c r="D166" s="163"/>
      <c r="E166" s="164">
        <v>62.65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142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x14ac:dyDescent="0.2">
      <c r="A167" s="166" t="s">
        <v>129</v>
      </c>
      <c r="B167" s="167" t="s">
        <v>78</v>
      </c>
      <c r="C167" s="184" t="s">
        <v>79</v>
      </c>
      <c r="D167" s="168"/>
      <c r="E167" s="169"/>
      <c r="F167" s="170"/>
      <c r="G167" s="170">
        <f>SUMIF(AG168:AG168,"&lt;&gt;NOR",G168:G168)</f>
        <v>0</v>
      </c>
      <c r="H167" s="170"/>
      <c r="I167" s="170">
        <f>SUM(I168:I168)</f>
        <v>0</v>
      </c>
      <c r="J167" s="170"/>
      <c r="K167" s="170">
        <f>SUM(K168:K168)</f>
        <v>0</v>
      </c>
      <c r="L167" s="170"/>
      <c r="M167" s="170">
        <f>SUM(M168:M168)</f>
        <v>0</v>
      </c>
      <c r="N167" s="169"/>
      <c r="O167" s="169">
        <f>SUM(O168:O168)</f>
        <v>0</v>
      </c>
      <c r="P167" s="169"/>
      <c r="Q167" s="169">
        <f>SUM(Q168:Q168)</f>
        <v>0</v>
      </c>
      <c r="R167" s="170"/>
      <c r="S167" s="170"/>
      <c r="T167" s="171"/>
      <c r="U167" s="165"/>
      <c r="V167" s="165">
        <f>SUM(V168:V168)</f>
        <v>0</v>
      </c>
      <c r="W167" s="165"/>
      <c r="X167" s="165"/>
      <c r="Y167" s="165"/>
      <c r="AG167" t="s">
        <v>130</v>
      </c>
    </row>
    <row r="168" spans="1:60" outlineLevel="1" x14ac:dyDescent="0.2">
      <c r="A168" s="191">
        <v>57</v>
      </c>
      <c r="B168" s="192" t="s">
        <v>402</v>
      </c>
      <c r="C168" s="199" t="s">
        <v>403</v>
      </c>
      <c r="D168" s="193" t="s">
        <v>284</v>
      </c>
      <c r="E168" s="194">
        <v>132.34232</v>
      </c>
      <c r="F168" s="195"/>
      <c r="G168" s="196">
        <f>ROUND(E168*F168,2)</f>
        <v>0</v>
      </c>
      <c r="H168" s="195"/>
      <c r="I168" s="196">
        <f>ROUND(E168*H168,2)</f>
        <v>0</v>
      </c>
      <c r="J168" s="195"/>
      <c r="K168" s="196">
        <f>ROUND(E168*J168,2)</f>
        <v>0</v>
      </c>
      <c r="L168" s="196">
        <v>21</v>
      </c>
      <c r="M168" s="196">
        <f>G168*(1+L168/100)</f>
        <v>0</v>
      </c>
      <c r="N168" s="194">
        <v>0</v>
      </c>
      <c r="O168" s="194">
        <f>ROUND(E168*N168,2)</f>
        <v>0</v>
      </c>
      <c r="P168" s="194">
        <v>0</v>
      </c>
      <c r="Q168" s="194">
        <f>ROUND(E168*P168,2)</f>
        <v>0</v>
      </c>
      <c r="R168" s="196"/>
      <c r="S168" s="196" t="s">
        <v>186</v>
      </c>
      <c r="T168" s="197" t="s">
        <v>135</v>
      </c>
      <c r="U168" s="158">
        <v>0</v>
      </c>
      <c r="V168" s="158">
        <f>ROUND(E168*U168,2)</f>
        <v>0</v>
      </c>
      <c r="W168" s="158"/>
      <c r="X168" s="158" t="s">
        <v>404</v>
      </c>
      <c r="Y168" s="158" t="s">
        <v>137</v>
      </c>
      <c r="Z168" s="147"/>
      <c r="AA168" s="147"/>
      <c r="AB168" s="147"/>
      <c r="AC168" s="147"/>
      <c r="AD168" s="147"/>
      <c r="AE168" s="147"/>
      <c r="AF168" s="147"/>
      <c r="AG168" s="147" t="s">
        <v>405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x14ac:dyDescent="0.2">
      <c r="A169" s="166" t="s">
        <v>129</v>
      </c>
      <c r="B169" s="167" t="s">
        <v>81</v>
      </c>
      <c r="C169" s="184" t="s">
        <v>82</v>
      </c>
      <c r="D169" s="168"/>
      <c r="E169" s="169"/>
      <c r="F169" s="170"/>
      <c r="G169" s="170">
        <f>SUMIF(AG170:AG173,"&lt;&gt;NOR",G170:G173)</f>
        <v>0</v>
      </c>
      <c r="H169" s="170"/>
      <c r="I169" s="170">
        <f>SUM(I170:I173)</f>
        <v>0</v>
      </c>
      <c r="J169" s="170"/>
      <c r="K169" s="170">
        <f>SUM(K170:K173)</f>
        <v>0</v>
      </c>
      <c r="L169" s="170"/>
      <c r="M169" s="170">
        <f>SUM(M170:M173)</f>
        <v>0</v>
      </c>
      <c r="N169" s="169"/>
      <c r="O169" s="169">
        <f>SUM(O170:O173)</f>
        <v>0</v>
      </c>
      <c r="P169" s="169"/>
      <c r="Q169" s="169">
        <f>SUM(Q170:Q173)</f>
        <v>2.92</v>
      </c>
      <c r="R169" s="170"/>
      <c r="S169" s="170"/>
      <c r="T169" s="171"/>
      <c r="U169" s="165"/>
      <c r="V169" s="165">
        <f>SUM(V170:V173)</f>
        <v>0</v>
      </c>
      <c r="W169" s="165"/>
      <c r="X169" s="165"/>
      <c r="Y169" s="165"/>
      <c r="AG169" t="s">
        <v>130</v>
      </c>
    </row>
    <row r="170" spans="1:60" outlineLevel="1" x14ac:dyDescent="0.2">
      <c r="A170" s="176">
        <v>58</v>
      </c>
      <c r="B170" s="177" t="s">
        <v>406</v>
      </c>
      <c r="C170" s="185" t="s">
        <v>407</v>
      </c>
      <c r="D170" s="178" t="s">
        <v>209</v>
      </c>
      <c r="E170" s="179">
        <v>300.28750000000002</v>
      </c>
      <c r="F170" s="180"/>
      <c r="G170" s="181">
        <f>ROUND(E170*F170,2)</f>
        <v>0</v>
      </c>
      <c r="H170" s="180"/>
      <c r="I170" s="181">
        <f>ROUND(E170*H170,2)</f>
        <v>0</v>
      </c>
      <c r="J170" s="180"/>
      <c r="K170" s="181">
        <f>ROUND(E170*J170,2)</f>
        <v>0</v>
      </c>
      <c r="L170" s="181">
        <v>21</v>
      </c>
      <c r="M170" s="181">
        <f>G170*(1+L170/100)</f>
        <v>0</v>
      </c>
      <c r="N170" s="179">
        <v>0</v>
      </c>
      <c r="O170" s="179">
        <f>ROUND(E170*N170,2)</f>
        <v>0</v>
      </c>
      <c r="P170" s="179">
        <v>9.7400000000000004E-3</v>
      </c>
      <c r="Q170" s="179">
        <f>ROUND(E170*P170,2)</f>
        <v>2.92</v>
      </c>
      <c r="R170" s="181"/>
      <c r="S170" s="181" t="s">
        <v>186</v>
      </c>
      <c r="T170" s="182" t="s">
        <v>135</v>
      </c>
      <c r="U170" s="158">
        <v>0</v>
      </c>
      <c r="V170" s="158">
        <f>ROUND(E170*U170,2)</f>
        <v>0</v>
      </c>
      <c r="W170" s="158"/>
      <c r="X170" s="158" t="s">
        <v>136</v>
      </c>
      <c r="Y170" s="158" t="s">
        <v>137</v>
      </c>
      <c r="Z170" s="147"/>
      <c r="AA170" s="147"/>
      <c r="AB170" s="147"/>
      <c r="AC170" s="147"/>
      <c r="AD170" s="147"/>
      <c r="AE170" s="147"/>
      <c r="AF170" s="147"/>
      <c r="AG170" s="147" t="s">
        <v>408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259" t="s">
        <v>409</v>
      </c>
      <c r="D171" s="260"/>
      <c r="E171" s="260"/>
      <c r="F171" s="260"/>
      <c r="G171" s="260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140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2" x14ac:dyDescent="0.2">
      <c r="A172" s="154"/>
      <c r="B172" s="155"/>
      <c r="C172" s="186" t="s">
        <v>410</v>
      </c>
      <c r="D172" s="163"/>
      <c r="E172" s="164">
        <v>300.29000000000002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7"/>
      <c r="AA172" s="147"/>
      <c r="AB172" s="147"/>
      <c r="AC172" s="147"/>
      <c r="AD172" s="147"/>
      <c r="AE172" s="147"/>
      <c r="AF172" s="147"/>
      <c r="AG172" s="147" t="s">
        <v>142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1" x14ac:dyDescent="0.2">
      <c r="A173" s="154">
        <v>59</v>
      </c>
      <c r="B173" s="155" t="s">
        <v>411</v>
      </c>
      <c r="C173" s="200" t="s">
        <v>412</v>
      </c>
      <c r="D173" s="156" t="s">
        <v>0</v>
      </c>
      <c r="E173" s="198"/>
      <c r="F173" s="159"/>
      <c r="G173" s="158">
        <f>ROUND(E173*F173,2)</f>
        <v>0</v>
      </c>
      <c r="H173" s="159"/>
      <c r="I173" s="158">
        <f>ROUND(E173*H173,2)</f>
        <v>0</v>
      </c>
      <c r="J173" s="159"/>
      <c r="K173" s="158">
        <f>ROUND(E173*J173,2)</f>
        <v>0</v>
      </c>
      <c r="L173" s="158">
        <v>21</v>
      </c>
      <c r="M173" s="158">
        <f>G173*(1+L173/100)</f>
        <v>0</v>
      </c>
      <c r="N173" s="157">
        <v>0</v>
      </c>
      <c r="O173" s="157">
        <f>ROUND(E173*N173,2)</f>
        <v>0</v>
      </c>
      <c r="P173" s="157">
        <v>0</v>
      </c>
      <c r="Q173" s="157">
        <f>ROUND(E173*P173,2)</f>
        <v>0</v>
      </c>
      <c r="R173" s="158"/>
      <c r="S173" s="158" t="s">
        <v>186</v>
      </c>
      <c r="T173" s="158" t="s">
        <v>135</v>
      </c>
      <c r="U173" s="158">
        <v>0</v>
      </c>
      <c r="V173" s="158">
        <f>ROUND(E173*U173,2)</f>
        <v>0</v>
      </c>
      <c r="W173" s="158"/>
      <c r="X173" s="158" t="s">
        <v>404</v>
      </c>
      <c r="Y173" s="158" t="s">
        <v>137</v>
      </c>
      <c r="Z173" s="147"/>
      <c r="AA173" s="147"/>
      <c r="AB173" s="147"/>
      <c r="AC173" s="147"/>
      <c r="AD173" s="147"/>
      <c r="AE173" s="147"/>
      <c r="AF173" s="147"/>
      <c r="AG173" s="147" t="s">
        <v>405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">
      <c r="A174" s="166" t="s">
        <v>129</v>
      </c>
      <c r="B174" s="167" t="s">
        <v>83</v>
      </c>
      <c r="C174" s="184" t="s">
        <v>84</v>
      </c>
      <c r="D174" s="168"/>
      <c r="E174" s="169"/>
      <c r="F174" s="170"/>
      <c r="G174" s="170">
        <f>SUMIF(AG175:AG179,"&lt;&gt;NOR",G175:G179)</f>
        <v>0</v>
      </c>
      <c r="H174" s="170"/>
      <c r="I174" s="170">
        <f>SUM(I175:I179)</f>
        <v>0</v>
      </c>
      <c r="J174" s="170"/>
      <c r="K174" s="170">
        <f>SUM(K175:K179)</f>
        <v>0</v>
      </c>
      <c r="L174" s="170"/>
      <c r="M174" s="170">
        <f>SUM(M175:M179)</f>
        <v>0</v>
      </c>
      <c r="N174" s="169"/>
      <c r="O174" s="169">
        <f>SUM(O175:O179)</f>
        <v>0</v>
      </c>
      <c r="P174" s="169"/>
      <c r="Q174" s="169">
        <f>SUM(Q175:Q179)</f>
        <v>5.53</v>
      </c>
      <c r="R174" s="170"/>
      <c r="S174" s="170"/>
      <c r="T174" s="171"/>
      <c r="U174" s="165"/>
      <c r="V174" s="165">
        <f>SUM(V175:V179)</f>
        <v>0</v>
      </c>
      <c r="W174" s="165"/>
      <c r="X174" s="165"/>
      <c r="Y174" s="165"/>
      <c r="AG174" t="s">
        <v>130</v>
      </c>
    </row>
    <row r="175" spans="1:60" outlineLevel="1" x14ac:dyDescent="0.2">
      <c r="A175" s="176">
        <v>60</v>
      </c>
      <c r="B175" s="177" t="s">
        <v>413</v>
      </c>
      <c r="C175" s="185" t="s">
        <v>414</v>
      </c>
      <c r="D175" s="178" t="s">
        <v>209</v>
      </c>
      <c r="E175" s="179">
        <v>307.34500000000003</v>
      </c>
      <c r="F175" s="180"/>
      <c r="G175" s="181">
        <f>ROUND(E175*F175,2)</f>
        <v>0</v>
      </c>
      <c r="H175" s="180"/>
      <c r="I175" s="181">
        <f>ROUND(E175*H175,2)</f>
        <v>0</v>
      </c>
      <c r="J175" s="180"/>
      <c r="K175" s="181">
        <f>ROUND(E175*J175,2)</f>
        <v>0</v>
      </c>
      <c r="L175" s="181">
        <v>21</v>
      </c>
      <c r="M175" s="181">
        <f>G175*(1+L175/100)</f>
        <v>0</v>
      </c>
      <c r="N175" s="179">
        <v>0</v>
      </c>
      <c r="O175" s="179">
        <f>ROUND(E175*N175,2)</f>
        <v>0</v>
      </c>
      <c r="P175" s="179">
        <v>6.0000000000000001E-3</v>
      </c>
      <c r="Q175" s="179">
        <f>ROUND(E175*P175,2)</f>
        <v>1.84</v>
      </c>
      <c r="R175" s="181"/>
      <c r="S175" s="181" t="s">
        <v>186</v>
      </c>
      <c r="T175" s="182" t="s">
        <v>135</v>
      </c>
      <c r="U175" s="158">
        <v>0</v>
      </c>
      <c r="V175" s="158">
        <f>ROUND(E175*U175,2)</f>
        <v>0</v>
      </c>
      <c r="W175" s="158"/>
      <c r="X175" s="158" t="s">
        <v>136</v>
      </c>
      <c r="Y175" s="158" t="s">
        <v>137</v>
      </c>
      <c r="Z175" s="147"/>
      <c r="AA175" s="147"/>
      <c r="AB175" s="147"/>
      <c r="AC175" s="147"/>
      <c r="AD175" s="147"/>
      <c r="AE175" s="147"/>
      <c r="AF175" s="147"/>
      <c r="AG175" s="147" t="s">
        <v>230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186" t="s">
        <v>415</v>
      </c>
      <c r="D176" s="163"/>
      <c r="E176" s="164">
        <v>307.35000000000002</v>
      </c>
      <c r="F176" s="158"/>
      <c r="G176" s="158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7"/>
      <c r="AA176" s="147"/>
      <c r="AB176" s="147"/>
      <c r="AC176" s="147"/>
      <c r="AD176" s="147"/>
      <c r="AE176" s="147"/>
      <c r="AF176" s="147"/>
      <c r="AG176" s="147" t="s">
        <v>142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76">
        <v>61</v>
      </c>
      <c r="B177" s="177" t="s">
        <v>416</v>
      </c>
      <c r="C177" s="185" t="s">
        <v>417</v>
      </c>
      <c r="D177" s="178" t="s">
        <v>209</v>
      </c>
      <c r="E177" s="179">
        <v>614.69000000000005</v>
      </c>
      <c r="F177" s="180"/>
      <c r="G177" s="181">
        <f>ROUND(E177*F177,2)</f>
        <v>0</v>
      </c>
      <c r="H177" s="180"/>
      <c r="I177" s="181">
        <f>ROUND(E177*H177,2)</f>
        <v>0</v>
      </c>
      <c r="J177" s="180"/>
      <c r="K177" s="181">
        <f>ROUND(E177*J177,2)</f>
        <v>0</v>
      </c>
      <c r="L177" s="181">
        <v>21</v>
      </c>
      <c r="M177" s="181">
        <f>G177*(1+L177/100)</f>
        <v>0</v>
      </c>
      <c r="N177" s="179">
        <v>0</v>
      </c>
      <c r="O177" s="179">
        <f>ROUND(E177*N177,2)</f>
        <v>0</v>
      </c>
      <c r="P177" s="179">
        <v>6.0000000000000001E-3</v>
      </c>
      <c r="Q177" s="179">
        <f>ROUND(E177*P177,2)</f>
        <v>3.69</v>
      </c>
      <c r="R177" s="181"/>
      <c r="S177" s="181" t="s">
        <v>186</v>
      </c>
      <c r="T177" s="182" t="s">
        <v>135</v>
      </c>
      <c r="U177" s="158">
        <v>0</v>
      </c>
      <c r="V177" s="158">
        <f>ROUND(E177*U177,2)</f>
        <v>0</v>
      </c>
      <c r="W177" s="158"/>
      <c r="X177" s="158" t="s">
        <v>136</v>
      </c>
      <c r="Y177" s="158" t="s">
        <v>137</v>
      </c>
      <c r="Z177" s="147"/>
      <c r="AA177" s="147"/>
      <c r="AB177" s="147"/>
      <c r="AC177" s="147"/>
      <c r="AD177" s="147"/>
      <c r="AE177" s="147"/>
      <c r="AF177" s="147"/>
      <c r="AG177" s="147" t="s">
        <v>230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186" t="s">
        <v>418</v>
      </c>
      <c r="D178" s="163"/>
      <c r="E178" s="164">
        <v>614.69000000000005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142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54">
        <v>62</v>
      </c>
      <c r="B179" s="155" t="s">
        <v>419</v>
      </c>
      <c r="C179" s="200" t="s">
        <v>420</v>
      </c>
      <c r="D179" s="156" t="s">
        <v>0</v>
      </c>
      <c r="E179" s="198"/>
      <c r="F179" s="159"/>
      <c r="G179" s="158">
        <f>ROUND(E179*F179,2)</f>
        <v>0</v>
      </c>
      <c r="H179" s="159"/>
      <c r="I179" s="158">
        <f>ROUND(E179*H179,2)</f>
        <v>0</v>
      </c>
      <c r="J179" s="159"/>
      <c r="K179" s="158">
        <f>ROUND(E179*J179,2)</f>
        <v>0</v>
      </c>
      <c r="L179" s="158">
        <v>21</v>
      </c>
      <c r="M179" s="158">
        <f>G179*(1+L179/100)</f>
        <v>0</v>
      </c>
      <c r="N179" s="157">
        <v>0</v>
      </c>
      <c r="O179" s="157">
        <f>ROUND(E179*N179,2)</f>
        <v>0</v>
      </c>
      <c r="P179" s="157">
        <v>0</v>
      </c>
      <c r="Q179" s="157">
        <f>ROUND(E179*P179,2)</f>
        <v>0</v>
      </c>
      <c r="R179" s="158"/>
      <c r="S179" s="158" t="s">
        <v>186</v>
      </c>
      <c r="T179" s="158" t="s">
        <v>135</v>
      </c>
      <c r="U179" s="158">
        <v>0</v>
      </c>
      <c r="V179" s="158">
        <f>ROUND(E179*U179,2)</f>
        <v>0</v>
      </c>
      <c r="W179" s="158"/>
      <c r="X179" s="158" t="s">
        <v>404</v>
      </c>
      <c r="Y179" s="158" t="s">
        <v>137</v>
      </c>
      <c r="Z179" s="147"/>
      <c r="AA179" s="147"/>
      <c r="AB179" s="147"/>
      <c r="AC179" s="147"/>
      <c r="AD179" s="147"/>
      <c r="AE179" s="147"/>
      <c r="AF179" s="147"/>
      <c r="AG179" s="147" t="s">
        <v>405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">
      <c r="A180" s="166" t="s">
        <v>129</v>
      </c>
      <c r="B180" s="167" t="s">
        <v>89</v>
      </c>
      <c r="C180" s="184" t="s">
        <v>90</v>
      </c>
      <c r="D180" s="168"/>
      <c r="E180" s="169"/>
      <c r="F180" s="170"/>
      <c r="G180" s="170">
        <f>SUMIF(AG181:AG186,"&lt;&gt;NOR",G181:G186)</f>
        <v>0</v>
      </c>
      <c r="H180" s="170"/>
      <c r="I180" s="170">
        <f>SUM(I181:I186)</f>
        <v>0</v>
      </c>
      <c r="J180" s="170"/>
      <c r="K180" s="170">
        <f>SUM(K181:K186)</f>
        <v>0</v>
      </c>
      <c r="L180" s="170"/>
      <c r="M180" s="170">
        <f>SUM(M181:M186)</f>
        <v>0</v>
      </c>
      <c r="N180" s="169"/>
      <c r="O180" s="169">
        <f>SUM(O181:O186)</f>
        <v>0</v>
      </c>
      <c r="P180" s="169"/>
      <c r="Q180" s="169">
        <f>SUM(Q181:Q186)</f>
        <v>0.33999999999999997</v>
      </c>
      <c r="R180" s="170"/>
      <c r="S180" s="170"/>
      <c r="T180" s="171"/>
      <c r="U180" s="165"/>
      <c r="V180" s="165">
        <f>SUM(V181:V186)</f>
        <v>0</v>
      </c>
      <c r="W180" s="165"/>
      <c r="X180" s="165"/>
      <c r="Y180" s="165"/>
      <c r="AG180" t="s">
        <v>130</v>
      </c>
    </row>
    <row r="181" spans="1:60" outlineLevel="1" x14ac:dyDescent="0.2">
      <c r="A181" s="176">
        <v>63</v>
      </c>
      <c r="B181" s="177" t="s">
        <v>421</v>
      </c>
      <c r="C181" s="185" t="s">
        <v>422</v>
      </c>
      <c r="D181" s="178" t="s">
        <v>252</v>
      </c>
      <c r="E181" s="179">
        <v>46.2</v>
      </c>
      <c r="F181" s="180"/>
      <c r="G181" s="181">
        <f>ROUND(E181*F181,2)</f>
        <v>0</v>
      </c>
      <c r="H181" s="180"/>
      <c r="I181" s="181">
        <f>ROUND(E181*H181,2)</f>
        <v>0</v>
      </c>
      <c r="J181" s="180"/>
      <c r="K181" s="181">
        <f>ROUND(E181*J181,2)</f>
        <v>0</v>
      </c>
      <c r="L181" s="181">
        <v>21</v>
      </c>
      <c r="M181" s="181">
        <f>G181*(1+L181/100)</f>
        <v>0</v>
      </c>
      <c r="N181" s="179">
        <v>0</v>
      </c>
      <c r="O181" s="179">
        <f>ROUND(E181*N181,2)</f>
        <v>0</v>
      </c>
      <c r="P181" s="179">
        <v>3.2599999999999999E-3</v>
      </c>
      <c r="Q181" s="179">
        <f>ROUND(E181*P181,2)</f>
        <v>0.15</v>
      </c>
      <c r="R181" s="181"/>
      <c r="S181" s="181" t="s">
        <v>186</v>
      </c>
      <c r="T181" s="182" t="s">
        <v>135</v>
      </c>
      <c r="U181" s="158">
        <v>0</v>
      </c>
      <c r="V181" s="158">
        <f>ROUND(E181*U181,2)</f>
        <v>0</v>
      </c>
      <c r="W181" s="158"/>
      <c r="X181" s="158" t="s">
        <v>136</v>
      </c>
      <c r="Y181" s="158" t="s">
        <v>137</v>
      </c>
      <c r="Z181" s="147"/>
      <c r="AA181" s="147"/>
      <c r="AB181" s="147"/>
      <c r="AC181" s="147"/>
      <c r="AD181" s="147"/>
      <c r="AE181" s="147"/>
      <c r="AF181" s="147"/>
      <c r="AG181" s="147" t="s">
        <v>230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2" x14ac:dyDescent="0.2">
      <c r="A182" s="154"/>
      <c r="B182" s="155"/>
      <c r="C182" s="186" t="s">
        <v>423</v>
      </c>
      <c r="D182" s="163"/>
      <c r="E182" s="164">
        <v>46.2</v>
      </c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7"/>
      <c r="AA182" s="147"/>
      <c r="AB182" s="147"/>
      <c r="AC182" s="147"/>
      <c r="AD182" s="147"/>
      <c r="AE182" s="147"/>
      <c r="AF182" s="147"/>
      <c r="AG182" s="147" t="s">
        <v>142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76">
        <v>64</v>
      </c>
      <c r="B183" s="177" t="s">
        <v>424</v>
      </c>
      <c r="C183" s="185" t="s">
        <v>425</v>
      </c>
      <c r="D183" s="178" t="s">
        <v>262</v>
      </c>
      <c r="E183" s="179">
        <v>46</v>
      </c>
      <c r="F183" s="180"/>
      <c r="G183" s="181">
        <f>ROUND(E183*F183,2)</f>
        <v>0</v>
      </c>
      <c r="H183" s="180"/>
      <c r="I183" s="181">
        <f>ROUND(E183*H183,2)</f>
        <v>0</v>
      </c>
      <c r="J183" s="180"/>
      <c r="K183" s="181">
        <f>ROUND(E183*J183,2)</f>
        <v>0</v>
      </c>
      <c r="L183" s="181">
        <v>21</v>
      </c>
      <c r="M183" s="181">
        <f>G183*(1+L183/100)</f>
        <v>0</v>
      </c>
      <c r="N183" s="179">
        <v>0</v>
      </c>
      <c r="O183" s="179">
        <f>ROUND(E183*N183,2)</f>
        <v>0</v>
      </c>
      <c r="P183" s="179">
        <v>9.6000000000000002E-4</v>
      </c>
      <c r="Q183" s="179">
        <f>ROUND(E183*P183,2)</f>
        <v>0.04</v>
      </c>
      <c r="R183" s="181"/>
      <c r="S183" s="181" t="s">
        <v>186</v>
      </c>
      <c r="T183" s="182" t="s">
        <v>135</v>
      </c>
      <c r="U183" s="158">
        <v>0</v>
      </c>
      <c r="V183" s="158">
        <f>ROUND(E183*U183,2)</f>
        <v>0</v>
      </c>
      <c r="W183" s="158"/>
      <c r="X183" s="158" t="s">
        <v>136</v>
      </c>
      <c r="Y183" s="158" t="s">
        <v>137</v>
      </c>
      <c r="Z183" s="147"/>
      <c r="AA183" s="147"/>
      <c r="AB183" s="147"/>
      <c r="AC183" s="147"/>
      <c r="AD183" s="147"/>
      <c r="AE183" s="147"/>
      <c r="AF183" s="147"/>
      <c r="AG183" s="147" t="s">
        <v>230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186" t="s">
        <v>426</v>
      </c>
      <c r="D184" s="163"/>
      <c r="E184" s="164">
        <v>46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7"/>
      <c r="AA184" s="147"/>
      <c r="AB184" s="147"/>
      <c r="AC184" s="147"/>
      <c r="AD184" s="147"/>
      <c r="AE184" s="147"/>
      <c r="AF184" s="147"/>
      <c r="AG184" s="147" t="s">
        <v>142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76">
        <v>65</v>
      </c>
      <c r="B185" s="177" t="s">
        <v>427</v>
      </c>
      <c r="C185" s="185" t="s">
        <v>428</v>
      </c>
      <c r="D185" s="178" t="s">
        <v>252</v>
      </c>
      <c r="E185" s="179">
        <v>71.099999999999994</v>
      </c>
      <c r="F185" s="180"/>
      <c r="G185" s="181">
        <f>ROUND(E185*F185,2)</f>
        <v>0</v>
      </c>
      <c r="H185" s="180"/>
      <c r="I185" s="181">
        <f>ROUND(E185*H185,2)</f>
        <v>0</v>
      </c>
      <c r="J185" s="180"/>
      <c r="K185" s="181">
        <f>ROUND(E185*J185,2)</f>
        <v>0</v>
      </c>
      <c r="L185" s="181">
        <v>21</v>
      </c>
      <c r="M185" s="181">
        <f>G185*(1+L185/100)</f>
        <v>0</v>
      </c>
      <c r="N185" s="179">
        <v>0</v>
      </c>
      <c r="O185" s="179">
        <f>ROUND(E185*N185,2)</f>
        <v>0</v>
      </c>
      <c r="P185" s="179">
        <v>2.0500000000000002E-3</v>
      </c>
      <c r="Q185" s="179">
        <f>ROUND(E185*P185,2)</f>
        <v>0.15</v>
      </c>
      <c r="R185" s="181"/>
      <c r="S185" s="181" t="s">
        <v>186</v>
      </c>
      <c r="T185" s="182" t="s">
        <v>135</v>
      </c>
      <c r="U185" s="158">
        <v>0</v>
      </c>
      <c r="V185" s="158">
        <f>ROUND(E185*U185,2)</f>
        <v>0</v>
      </c>
      <c r="W185" s="158"/>
      <c r="X185" s="158" t="s">
        <v>136</v>
      </c>
      <c r="Y185" s="158" t="s">
        <v>137</v>
      </c>
      <c r="Z185" s="147"/>
      <c r="AA185" s="147"/>
      <c r="AB185" s="147"/>
      <c r="AC185" s="147"/>
      <c r="AD185" s="147"/>
      <c r="AE185" s="147"/>
      <c r="AF185" s="147"/>
      <c r="AG185" s="147" t="s">
        <v>230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2" x14ac:dyDescent="0.2">
      <c r="A186" s="154"/>
      <c r="B186" s="155"/>
      <c r="C186" s="186" t="s">
        <v>429</v>
      </c>
      <c r="D186" s="163"/>
      <c r="E186" s="164">
        <v>71.099999999999994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7"/>
      <c r="AA186" s="147"/>
      <c r="AB186" s="147"/>
      <c r="AC186" s="147"/>
      <c r="AD186" s="147"/>
      <c r="AE186" s="147"/>
      <c r="AF186" s="147"/>
      <c r="AG186" s="147" t="s">
        <v>142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x14ac:dyDescent="0.2">
      <c r="A187" s="166" t="s">
        <v>129</v>
      </c>
      <c r="B187" s="167" t="s">
        <v>93</v>
      </c>
      <c r="C187" s="184" t="s">
        <v>94</v>
      </c>
      <c r="D187" s="168"/>
      <c r="E187" s="169"/>
      <c r="F187" s="170"/>
      <c r="G187" s="170">
        <f>SUMIF(AG188:AG193,"&lt;&gt;NOR",G188:G193)</f>
        <v>0</v>
      </c>
      <c r="H187" s="170"/>
      <c r="I187" s="170">
        <f>SUM(I188:I193)</f>
        <v>0</v>
      </c>
      <c r="J187" s="170"/>
      <c r="K187" s="170">
        <f>SUM(K188:K193)</f>
        <v>0</v>
      </c>
      <c r="L187" s="170"/>
      <c r="M187" s="170">
        <f>SUM(M188:M193)</f>
        <v>0</v>
      </c>
      <c r="N187" s="169"/>
      <c r="O187" s="169">
        <f>SUM(O188:O193)</f>
        <v>0</v>
      </c>
      <c r="P187" s="169"/>
      <c r="Q187" s="169">
        <f>SUM(Q188:Q193)</f>
        <v>0.15</v>
      </c>
      <c r="R187" s="170"/>
      <c r="S187" s="170"/>
      <c r="T187" s="171"/>
      <c r="U187" s="165"/>
      <c r="V187" s="165">
        <f>SUM(V188:V193)</f>
        <v>0</v>
      </c>
      <c r="W187" s="165"/>
      <c r="X187" s="165"/>
      <c r="Y187" s="165"/>
      <c r="AG187" t="s">
        <v>130</v>
      </c>
    </row>
    <row r="188" spans="1:60" outlineLevel="1" x14ac:dyDescent="0.2">
      <c r="A188" s="176">
        <v>66</v>
      </c>
      <c r="B188" s="177" t="s">
        <v>430</v>
      </c>
      <c r="C188" s="185" t="s">
        <v>431</v>
      </c>
      <c r="D188" s="178" t="s">
        <v>133</v>
      </c>
      <c r="E188" s="179">
        <v>1</v>
      </c>
      <c r="F188" s="180"/>
      <c r="G188" s="181">
        <f>ROUND(E188*F188,2)</f>
        <v>0</v>
      </c>
      <c r="H188" s="180"/>
      <c r="I188" s="181">
        <f>ROUND(E188*H188,2)</f>
        <v>0</v>
      </c>
      <c r="J188" s="180"/>
      <c r="K188" s="181">
        <f>ROUND(E188*J188,2)</f>
        <v>0</v>
      </c>
      <c r="L188" s="181">
        <v>21</v>
      </c>
      <c r="M188" s="181">
        <f>G188*(1+L188/100)</f>
        <v>0</v>
      </c>
      <c r="N188" s="179">
        <v>0</v>
      </c>
      <c r="O188" s="179">
        <f>ROUND(E188*N188,2)</f>
        <v>0</v>
      </c>
      <c r="P188" s="179">
        <v>0.15</v>
      </c>
      <c r="Q188" s="179">
        <f>ROUND(E188*P188,2)</f>
        <v>0.15</v>
      </c>
      <c r="R188" s="181"/>
      <c r="S188" s="181" t="s">
        <v>134</v>
      </c>
      <c r="T188" s="182" t="s">
        <v>135</v>
      </c>
      <c r="U188" s="158">
        <v>0</v>
      </c>
      <c r="V188" s="158">
        <f>ROUND(E188*U188,2)</f>
        <v>0</v>
      </c>
      <c r="W188" s="158"/>
      <c r="X188" s="158" t="s">
        <v>136</v>
      </c>
      <c r="Y188" s="158" t="s">
        <v>137</v>
      </c>
      <c r="Z188" s="147"/>
      <c r="AA188" s="147"/>
      <c r="AB188" s="147"/>
      <c r="AC188" s="147"/>
      <c r="AD188" s="147"/>
      <c r="AE188" s="147"/>
      <c r="AF188" s="147"/>
      <c r="AG188" s="147" t="s">
        <v>432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 x14ac:dyDescent="0.2">
      <c r="A189" s="154"/>
      <c r="B189" s="155"/>
      <c r="C189" s="259" t="s">
        <v>528</v>
      </c>
      <c r="D189" s="260"/>
      <c r="E189" s="260"/>
      <c r="F189" s="260"/>
      <c r="G189" s="260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7"/>
      <c r="AA189" s="147"/>
      <c r="AB189" s="147"/>
      <c r="AC189" s="147"/>
      <c r="AD189" s="147"/>
      <c r="AE189" s="147"/>
      <c r="AF189" s="147"/>
      <c r="AG189" s="147" t="s">
        <v>140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257" t="s">
        <v>529</v>
      </c>
      <c r="D190" s="258"/>
      <c r="E190" s="258"/>
      <c r="F190" s="258"/>
      <c r="G190" s="2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7"/>
      <c r="AA190" s="147"/>
      <c r="AB190" s="147"/>
      <c r="AC190" s="147"/>
      <c r="AD190" s="147"/>
      <c r="AE190" s="147"/>
      <c r="AF190" s="147"/>
      <c r="AG190" s="147" t="s">
        <v>140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257" t="s">
        <v>433</v>
      </c>
      <c r="D191" s="258"/>
      <c r="E191" s="258"/>
      <c r="F191" s="258"/>
      <c r="G191" s="2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7"/>
      <c r="AA191" s="147"/>
      <c r="AB191" s="147"/>
      <c r="AC191" s="147"/>
      <c r="AD191" s="147"/>
      <c r="AE191" s="147"/>
      <c r="AF191" s="147"/>
      <c r="AG191" s="147" t="s">
        <v>140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257" t="s">
        <v>434</v>
      </c>
      <c r="D192" s="258"/>
      <c r="E192" s="258"/>
      <c r="F192" s="258"/>
      <c r="G192" s="2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7"/>
      <c r="AA192" s="147"/>
      <c r="AB192" s="147"/>
      <c r="AC192" s="147"/>
      <c r="AD192" s="147"/>
      <c r="AE192" s="147"/>
      <c r="AF192" s="147"/>
      <c r="AG192" s="147" t="s">
        <v>140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2" x14ac:dyDescent="0.2">
      <c r="A193" s="154"/>
      <c r="B193" s="155"/>
      <c r="C193" s="186" t="s">
        <v>64</v>
      </c>
      <c r="D193" s="163"/>
      <c r="E193" s="164">
        <v>1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7"/>
      <c r="AA193" s="147"/>
      <c r="AB193" s="147"/>
      <c r="AC193" s="147"/>
      <c r="AD193" s="147"/>
      <c r="AE193" s="147"/>
      <c r="AF193" s="147"/>
      <c r="AG193" s="147" t="s">
        <v>142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x14ac:dyDescent="0.2">
      <c r="A194" s="166" t="s">
        <v>129</v>
      </c>
      <c r="B194" s="167" t="s">
        <v>87</v>
      </c>
      <c r="C194" s="184" t="s">
        <v>88</v>
      </c>
      <c r="D194" s="168"/>
      <c r="E194" s="169"/>
      <c r="F194" s="170"/>
      <c r="G194" s="170">
        <f>SUMIF(AG195:AG196,"&lt;&gt;NOR",G195:G196)</f>
        <v>0</v>
      </c>
      <c r="H194" s="170"/>
      <c r="I194" s="170">
        <f>SUM(I195:I196)</f>
        <v>0</v>
      </c>
      <c r="J194" s="170"/>
      <c r="K194" s="170">
        <f>SUM(K195:K196)</f>
        <v>0</v>
      </c>
      <c r="L194" s="170"/>
      <c r="M194" s="170">
        <f>SUM(M195:M196)</f>
        <v>0</v>
      </c>
      <c r="N194" s="169"/>
      <c r="O194" s="169">
        <f>SUM(O195:O196)</f>
        <v>0</v>
      </c>
      <c r="P194" s="169"/>
      <c r="Q194" s="169">
        <f>SUM(Q195:Q196)</f>
        <v>0.03</v>
      </c>
      <c r="R194" s="170"/>
      <c r="S194" s="170"/>
      <c r="T194" s="171"/>
      <c r="U194" s="165"/>
      <c r="V194" s="165">
        <f>SUM(V195:V196)</f>
        <v>0</v>
      </c>
      <c r="W194" s="165"/>
      <c r="X194" s="165"/>
      <c r="Y194" s="165"/>
      <c r="AG194" t="s">
        <v>130</v>
      </c>
    </row>
    <row r="195" spans="1:60" outlineLevel="1" x14ac:dyDescent="0.2">
      <c r="A195" s="176">
        <v>67</v>
      </c>
      <c r="B195" s="177" t="s">
        <v>435</v>
      </c>
      <c r="C195" s="185" t="s">
        <v>436</v>
      </c>
      <c r="D195" s="178" t="s">
        <v>252</v>
      </c>
      <c r="E195" s="179">
        <v>10</v>
      </c>
      <c r="F195" s="180"/>
      <c r="G195" s="181">
        <f>ROUND(E195*F195,2)</f>
        <v>0</v>
      </c>
      <c r="H195" s="180"/>
      <c r="I195" s="181">
        <f>ROUND(E195*H195,2)</f>
        <v>0</v>
      </c>
      <c r="J195" s="180"/>
      <c r="K195" s="181">
        <f>ROUND(E195*J195,2)</f>
        <v>0</v>
      </c>
      <c r="L195" s="181">
        <v>21</v>
      </c>
      <c r="M195" s="181">
        <f>G195*(1+L195/100)</f>
        <v>0</v>
      </c>
      <c r="N195" s="179">
        <v>2.0000000000000002E-5</v>
      </c>
      <c r="O195" s="179">
        <f>ROUND(E195*N195,2)</f>
        <v>0</v>
      </c>
      <c r="P195" s="179">
        <v>3.2000000000000002E-3</v>
      </c>
      <c r="Q195" s="179">
        <f>ROUND(E195*P195,2)</f>
        <v>0.03</v>
      </c>
      <c r="R195" s="181"/>
      <c r="S195" s="181" t="s">
        <v>186</v>
      </c>
      <c r="T195" s="182" t="s">
        <v>135</v>
      </c>
      <c r="U195" s="158">
        <v>0</v>
      </c>
      <c r="V195" s="158">
        <f>ROUND(E195*U195,2)</f>
        <v>0</v>
      </c>
      <c r="W195" s="158"/>
      <c r="X195" s="158" t="s">
        <v>136</v>
      </c>
      <c r="Y195" s="158" t="s">
        <v>137</v>
      </c>
      <c r="Z195" s="147"/>
      <c r="AA195" s="147"/>
      <c r="AB195" s="147"/>
      <c r="AC195" s="147"/>
      <c r="AD195" s="147"/>
      <c r="AE195" s="147"/>
      <c r="AF195" s="147"/>
      <c r="AG195" s="147" t="s">
        <v>230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 x14ac:dyDescent="0.2">
      <c r="A196" s="154"/>
      <c r="B196" s="155"/>
      <c r="C196" s="186" t="s">
        <v>437</v>
      </c>
      <c r="D196" s="163"/>
      <c r="E196" s="164">
        <v>10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7"/>
      <c r="AA196" s="147"/>
      <c r="AB196" s="147"/>
      <c r="AC196" s="147"/>
      <c r="AD196" s="147"/>
      <c r="AE196" s="147"/>
      <c r="AF196" s="147"/>
      <c r="AG196" s="147" t="s">
        <v>142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x14ac:dyDescent="0.2">
      <c r="A197" s="166" t="s">
        <v>129</v>
      </c>
      <c r="B197" s="167" t="s">
        <v>93</v>
      </c>
      <c r="C197" s="184" t="s">
        <v>94</v>
      </c>
      <c r="D197" s="168"/>
      <c r="E197" s="169"/>
      <c r="F197" s="170"/>
      <c r="G197" s="170">
        <f>SUMIF(AG198:AG206,"&lt;&gt;NOR",G198:G206)</f>
        <v>0</v>
      </c>
      <c r="H197" s="170"/>
      <c r="I197" s="170">
        <f>SUM(I198:I206)</f>
        <v>0</v>
      </c>
      <c r="J197" s="170"/>
      <c r="K197" s="170">
        <f>SUM(K198:K206)</f>
        <v>0</v>
      </c>
      <c r="L197" s="170"/>
      <c r="M197" s="170">
        <f>SUM(M198:M206)</f>
        <v>0</v>
      </c>
      <c r="N197" s="169"/>
      <c r="O197" s="169">
        <f>SUM(O198:O206)</f>
        <v>0.03</v>
      </c>
      <c r="P197" s="169"/>
      <c r="Q197" s="169">
        <f>SUM(Q198:Q206)</f>
        <v>0.03</v>
      </c>
      <c r="R197" s="170"/>
      <c r="S197" s="170"/>
      <c r="T197" s="171"/>
      <c r="U197" s="165"/>
      <c r="V197" s="165">
        <f>SUM(V198:V206)</f>
        <v>0</v>
      </c>
      <c r="W197" s="165"/>
      <c r="X197" s="165"/>
      <c r="Y197" s="165"/>
      <c r="AG197" t="s">
        <v>130</v>
      </c>
    </row>
    <row r="198" spans="1:60" outlineLevel="1" x14ac:dyDescent="0.2">
      <c r="A198" s="176">
        <v>68</v>
      </c>
      <c r="B198" s="177" t="s">
        <v>438</v>
      </c>
      <c r="C198" s="185" t="s">
        <v>439</v>
      </c>
      <c r="D198" s="178" t="s">
        <v>133</v>
      </c>
      <c r="E198" s="179">
        <v>1</v>
      </c>
      <c r="F198" s="180"/>
      <c r="G198" s="181">
        <f>ROUND(E198*F198,2)</f>
        <v>0</v>
      </c>
      <c r="H198" s="180"/>
      <c r="I198" s="181">
        <f>ROUND(E198*H198,2)</f>
        <v>0</v>
      </c>
      <c r="J198" s="180"/>
      <c r="K198" s="181">
        <f>ROUND(E198*J198,2)</f>
        <v>0</v>
      </c>
      <c r="L198" s="181">
        <v>21</v>
      </c>
      <c r="M198" s="181">
        <f>G198*(1+L198/100)</f>
        <v>0</v>
      </c>
      <c r="N198" s="179">
        <v>0.01</v>
      </c>
      <c r="O198" s="179">
        <f>ROUND(E198*N198,2)</f>
        <v>0.01</v>
      </c>
      <c r="P198" s="179">
        <v>0.01</v>
      </c>
      <c r="Q198" s="179">
        <f>ROUND(E198*P198,2)</f>
        <v>0.01</v>
      </c>
      <c r="R198" s="181"/>
      <c r="S198" s="181" t="s">
        <v>134</v>
      </c>
      <c r="T198" s="182" t="s">
        <v>135</v>
      </c>
      <c r="U198" s="158">
        <v>0</v>
      </c>
      <c r="V198" s="158">
        <f>ROUND(E198*U198,2)</f>
        <v>0</v>
      </c>
      <c r="W198" s="158"/>
      <c r="X198" s="158" t="s">
        <v>136</v>
      </c>
      <c r="Y198" s="158" t="s">
        <v>137</v>
      </c>
      <c r="Z198" s="147"/>
      <c r="AA198" s="147"/>
      <c r="AB198" s="147"/>
      <c r="AC198" s="147"/>
      <c r="AD198" s="147"/>
      <c r="AE198" s="147"/>
      <c r="AF198" s="147"/>
      <c r="AG198" s="147" t="s">
        <v>432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 x14ac:dyDescent="0.2">
      <c r="A199" s="154"/>
      <c r="B199" s="155"/>
      <c r="C199" s="259" t="s">
        <v>440</v>
      </c>
      <c r="D199" s="260"/>
      <c r="E199" s="260"/>
      <c r="F199" s="260"/>
      <c r="G199" s="260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7"/>
      <c r="AA199" s="147"/>
      <c r="AB199" s="147"/>
      <c r="AC199" s="147"/>
      <c r="AD199" s="147"/>
      <c r="AE199" s="147"/>
      <c r="AF199" s="147"/>
      <c r="AG199" s="147" t="s">
        <v>140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2" x14ac:dyDescent="0.2">
      <c r="A200" s="154"/>
      <c r="B200" s="155"/>
      <c r="C200" s="186" t="s">
        <v>64</v>
      </c>
      <c r="D200" s="163"/>
      <c r="E200" s="164">
        <v>1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7"/>
      <c r="AA200" s="147"/>
      <c r="AB200" s="147"/>
      <c r="AC200" s="147"/>
      <c r="AD200" s="147"/>
      <c r="AE200" s="147"/>
      <c r="AF200" s="147"/>
      <c r="AG200" s="147" t="s">
        <v>142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76">
        <v>69</v>
      </c>
      <c r="B201" s="177" t="s">
        <v>441</v>
      </c>
      <c r="C201" s="185" t="s">
        <v>442</v>
      </c>
      <c r="D201" s="178" t="s">
        <v>133</v>
      </c>
      <c r="E201" s="179">
        <v>1</v>
      </c>
      <c r="F201" s="180"/>
      <c r="G201" s="181">
        <f>ROUND(E201*F201,2)</f>
        <v>0</v>
      </c>
      <c r="H201" s="180"/>
      <c r="I201" s="181">
        <f>ROUND(E201*H201,2)</f>
        <v>0</v>
      </c>
      <c r="J201" s="180"/>
      <c r="K201" s="181">
        <f>ROUND(E201*J201,2)</f>
        <v>0</v>
      </c>
      <c r="L201" s="181">
        <v>21</v>
      </c>
      <c r="M201" s="181">
        <f>G201*(1+L201/100)</f>
        <v>0</v>
      </c>
      <c r="N201" s="179">
        <v>0.01</v>
      </c>
      <c r="O201" s="179">
        <f>ROUND(E201*N201,2)</f>
        <v>0.01</v>
      </c>
      <c r="P201" s="179">
        <v>0.01</v>
      </c>
      <c r="Q201" s="179">
        <f>ROUND(E201*P201,2)</f>
        <v>0.01</v>
      </c>
      <c r="R201" s="181"/>
      <c r="S201" s="181" t="s">
        <v>134</v>
      </c>
      <c r="T201" s="182" t="s">
        <v>135</v>
      </c>
      <c r="U201" s="158">
        <v>0</v>
      </c>
      <c r="V201" s="158">
        <f>ROUND(E201*U201,2)</f>
        <v>0</v>
      </c>
      <c r="W201" s="158"/>
      <c r="X201" s="158" t="s">
        <v>136</v>
      </c>
      <c r="Y201" s="158" t="s">
        <v>137</v>
      </c>
      <c r="Z201" s="147"/>
      <c r="AA201" s="147"/>
      <c r="AB201" s="147"/>
      <c r="AC201" s="147"/>
      <c r="AD201" s="147"/>
      <c r="AE201" s="147"/>
      <c r="AF201" s="147"/>
      <c r="AG201" s="147" t="s">
        <v>432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259" t="s">
        <v>443</v>
      </c>
      <c r="D202" s="260"/>
      <c r="E202" s="260"/>
      <c r="F202" s="260"/>
      <c r="G202" s="260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7"/>
      <c r="AA202" s="147"/>
      <c r="AB202" s="147"/>
      <c r="AC202" s="147"/>
      <c r="AD202" s="147"/>
      <c r="AE202" s="147"/>
      <c r="AF202" s="147"/>
      <c r="AG202" s="147" t="s">
        <v>140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2" x14ac:dyDescent="0.2">
      <c r="A203" s="154"/>
      <c r="B203" s="155"/>
      <c r="C203" s="186" t="s">
        <v>64</v>
      </c>
      <c r="D203" s="163"/>
      <c r="E203" s="164">
        <v>1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7"/>
      <c r="AA203" s="147"/>
      <c r="AB203" s="147"/>
      <c r="AC203" s="147"/>
      <c r="AD203" s="147"/>
      <c r="AE203" s="147"/>
      <c r="AF203" s="147"/>
      <c r="AG203" s="147" t="s">
        <v>142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76">
        <v>70</v>
      </c>
      <c r="B204" s="177" t="s">
        <v>444</v>
      </c>
      <c r="C204" s="185" t="s">
        <v>445</v>
      </c>
      <c r="D204" s="178" t="s">
        <v>133</v>
      </c>
      <c r="E204" s="179">
        <v>1</v>
      </c>
      <c r="F204" s="180"/>
      <c r="G204" s="181">
        <f>ROUND(E204*F204,2)</f>
        <v>0</v>
      </c>
      <c r="H204" s="180"/>
      <c r="I204" s="181">
        <f>ROUND(E204*H204,2)</f>
        <v>0</v>
      </c>
      <c r="J204" s="180"/>
      <c r="K204" s="181">
        <f>ROUND(E204*J204,2)</f>
        <v>0</v>
      </c>
      <c r="L204" s="181">
        <v>21</v>
      </c>
      <c r="M204" s="181">
        <f>G204*(1+L204/100)</f>
        <v>0</v>
      </c>
      <c r="N204" s="179">
        <v>0.01</v>
      </c>
      <c r="O204" s="179">
        <f>ROUND(E204*N204,2)</f>
        <v>0.01</v>
      </c>
      <c r="P204" s="179">
        <v>0.01</v>
      </c>
      <c r="Q204" s="179">
        <f>ROUND(E204*P204,2)</f>
        <v>0.01</v>
      </c>
      <c r="R204" s="181"/>
      <c r="S204" s="181" t="s">
        <v>134</v>
      </c>
      <c r="T204" s="182" t="s">
        <v>135</v>
      </c>
      <c r="U204" s="158">
        <v>0</v>
      </c>
      <c r="V204" s="158">
        <f>ROUND(E204*U204,2)</f>
        <v>0</v>
      </c>
      <c r="W204" s="158"/>
      <c r="X204" s="158" t="s">
        <v>136</v>
      </c>
      <c r="Y204" s="158" t="s">
        <v>137</v>
      </c>
      <c r="Z204" s="147"/>
      <c r="AA204" s="147"/>
      <c r="AB204" s="147"/>
      <c r="AC204" s="147"/>
      <c r="AD204" s="147"/>
      <c r="AE204" s="147"/>
      <c r="AF204" s="147"/>
      <c r="AG204" s="147" t="s">
        <v>432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2" x14ac:dyDescent="0.2">
      <c r="A205" s="154"/>
      <c r="B205" s="155"/>
      <c r="C205" s="259" t="s">
        <v>446</v>
      </c>
      <c r="D205" s="260"/>
      <c r="E205" s="260"/>
      <c r="F205" s="260"/>
      <c r="G205" s="260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7"/>
      <c r="AA205" s="147"/>
      <c r="AB205" s="147"/>
      <c r="AC205" s="147"/>
      <c r="AD205" s="147"/>
      <c r="AE205" s="147"/>
      <c r="AF205" s="147"/>
      <c r="AG205" s="147" t="s">
        <v>140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2" x14ac:dyDescent="0.2">
      <c r="A206" s="154"/>
      <c r="B206" s="155"/>
      <c r="C206" s="186" t="s">
        <v>64</v>
      </c>
      <c r="D206" s="163"/>
      <c r="E206" s="164">
        <v>1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7"/>
      <c r="AA206" s="147"/>
      <c r="AB206" s="147"/>
      <c r="AC206" s="147"/>
      <c r="AD206" s="147"/>
      <c r="AE206" s="147"/>
      <c r="AF206" s="147"/>
      <c r="AG206" s="147" t="s">
        <v>142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x14ac:dyDescent="0.2">
      <c r="A207" s="166" t="s">
        <v>129</v>
      </c>
      <c r="B207" s="167" t="s">
        <v>87</v>
      </c>
      <c r="C207" s="184" t="s">
        <v>88</v>
      </c>
      <c r="D207" s="168"/>
      <c r="E207" s="169"/>
      <c r="F207" s="170"/>
      <c r="G207" s="170">
        <f>SUMIF(AG208:AG210,"&lt;&gt;NOR",G208:G210)</f>
        <v>0</v>
      </c>
      <c r="H207" s="170"/>
      <c r="I207" s="170">
        <f>SUM(I208:I210)</f>
        <v>0</v>
      </c>
      <c r="J207" s="170"/>
      <c r="K207" s="170">
        <f>SUM(K208:K210)</f>
        <v>0</v>
      </c>
      <c r="L207" s="170"/>
      <c r="M207" s="170">
        <f>SUM(M208:M210)</f>
        <v>0</v>
      </c>
      <c r="N207" s="169"/>
      <c r="O207" s="169">
        <f>SUM(O208:O210)</f>
        <v>0</v>
      </c>
      <c r="P207" s="169"/>
      <c r="Q207" s="169">
        <f>SUM(Q208:Q210)</f>
        <v>0.24</v>
      </c>
      <c r="R207" s="170"/>
      <c r="S207" s="170"/>
      <c r="T207" s="171"/>
      <c r="U207" s="165"/>
      <c r="V207" s="165">
        <f>SUM(V208:V210)</f>
        <v>0</v>
      </c>
      <c r="W207" s="165"/>
      <c r="X207" s="165"/>
      <c r="Y207" s="165"/>
      <c r="AG207" t="s">
        <v>130</v>
      </c>
    </row>
    <row r="208" spans="1:60" outlineLevel="1" x14ac:dyDescent="0.2">
      <c r="A208" s="176">
        <v>71</v>
      </c>
      <c r="B208" s="177" t="s">
        <v>447</v>
      </c>
      <c r="C208" s="185" t="s">
        <v>448</v>
      </c>
      <c r="D208" s="178" t="s">
        <v>252</v>
      </c>
      <c r="E208" s="179">
        <v>28</v>
      </c>
      <c r="F208" s="180"/>
      <c r="G208" s="181">
        <f>ROUND(E208*F208,2)</f>
        <v>0</v>
      </c>
      <c r="H208" s="180"/>
      <c r="I208" s="181">
        <f>ROUND(E208*H208,2)</f>
        <v>0</v>
      </c>
      <c r="J208" s="180"/>
      <c r="K208" s="181">
        <f>ROUND(E208*J208,2)</f>
        <v>0</v>
      </c>
      <c r="L208" s="181">
        <v>21</v>
      </c>
      <c r="M208" s="181">
        <f>G208*(1+L208/100)</f>
        <v>0</v>
      </c>
      <c r="N208" s="179">
        <v>9.0000000000000006E-5</v>
      </c>
      <c r="O208" s="179">
        <f>ROUND(E208*N208,2)</f>
        <v>0</v>
      </c>
      <c r="P208" s="179">
        <v>8.5800000000000008E-3</v>
      </c>
      <c r="Q208" s="179">
        <f>ROUND(E208*P208,2)</f>
        <v>0.24</v>
      </c>
      <c r="R208" s="181"/>
      <c r="S208" s="181" t="s">
        <v>186</v>
      </c>
      <c r="T208" s="182" t="s">
        <v>135</v>
      </c>
      <c r="U208" s="158">
        <v>0</v>
      </c>
      <c r="V208" s="158">
        <f>ROUND(E208*U208,2)</f>
        <v>0</v>
      </c>
      <c r="W208" s="158"/>
      <c r="X208" s="158" t="s">
        <v>136</v>
      </c>
      <c r="Y208" s="158" t="s">
        <v>137</v>
      </c>
      <c r="Z208" s="147"/>
      <c r="AA208" s="147"/>
      <c r="AB208" s="147"/>
      <c r="AC208" s="147"/>
      <c r="AD208" s="147"/>
      <c r="AE208" s="147"/>
      <c r="AF208" s="147"/>
      <c r="AG208" s="147" t="s">
        <v>230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2" x14ac:dyDescent="0.2">
      <c r="A209" s="154"/>
      <c r="B209" s="155"/>
      <c r="C209" s="186" t="s">
        <v>449</v>
      </c>
      <c r="D209" s="163"/>
      <c r="E209" s="164">
        <v>28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7"/>
      <c r="AA209" s="147"/>
      <c r="AB209" s="147"/>
      <c r="AC209" s="147"/>
      <c r="AD209" s="147"/>
      <c r="AE209" s="147"/>
      <c r="AF209" s="147"/>
      <c r="AG209" s="147" t="s">
        <v>142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54">
        <v>72</v>
      </c>
      <c r="B210" s="155" t="s">
        <v>450</v>
      </c>
      <c r="C210" s="200" t="s">
        <v>451</v>
      </c>
      <c r="D210" s="156" t="s">
        <v>0</v>
      </c>
      <c r="E210" s="198"/>
      <c r="F210" s="159"/>
      <c r="G210" s="158">
        <f>ROUND(E210*F210,2)</f>
        <v>0</v>
      </c>
      <c r="H210" s="159"/>
      <c r="I210" s="158">
        <f>ROUND(E210*H210,2)</f>
        <v>0</v>
      </c>
      <c r="J210" s="159"/>
      <c r="K210" s="158">
        <f>ROUND(E210*J210,2)</f>
        <v>0</v>
      </c>
      <c r="L210" s="158">
        <v>21</v>
      </c>
      <c r="M210" s="158">
        <f>G210*(1+L210/100)</f>
        <v>0</v>
      </c>
      <c r="N210" s="157">
        <v>0</v>
      </c>
      <c r="O210" s="157">
        <f>ROUND(E210*N210,2)</f>
        <v>0</v>
      </c>
      <c r="P210" s="157">
        <v>0</v>
      </c>
      <c r="Q210" s="157">
        <f>ROUND(E210*P210,2)</f>
        <v>0</v>
      </c>
      <c r="R210" s="158"/>
      <c r="S210" s="158" t="s">
        <v>186</v>
      </c>
      <c r="T210" s="158" t="s">
        <v>135</v>
      </c>
      <c r="U210" s="158">
        <v>0</v>
      </c>
      <c r="V210" s="158">
        <f>ROUND(E210*U210,2)</f>
        <v>0</v>
      </c>
      <c r="W210" s="158"/>
      <c r="X210" s="158" t="s">
        <v>404</v>
      </c>
      <c r="Y210" s="158" t="s">
        <v>137</v>
      </c>
      <c r="Z210" s="147"/>
      <c r="AA210" s="147"/>
      <c r="AB210" s="147"/>
      <c r="AC210" s="147"/>
      <c r="AD210" s="147"/>
      <c r="AE210" s="147"/>
      <c r="AF210" s="147"/>
      <c r="AG210" s="147" t="s">
        <v>405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x14ac:dyDescent="0.2">
      <c r="A211" s="166" t="s">
        <v>129</v>
      </c>
      <c r="B211" s="167" t="s">
        <v>93</v>
      </c>
      <c r="C211" s="184" t="s">
        <v>94</v>
      </c>
      <c r="D211" s="168"/>
      <c r="E211" s="169"/>
      <c r="F211" s="170"/>
      <c r="G211" s="170">
        <f>SUMIF(AG212:AG229,"&lt;&gt;NOR",G212:G229)</f>
        <v>0</v>
      </c>
      <c r="H211" s="170"/>
      <c r="I211" s="170">
        <f>SUM(I212:I229)</f>
        <v>0</v>
      </c>
      <c r="J211" s="170"/>
      <c r="K211" s="170">
        <f>SUM(K212:K229)</f>
        <v>0</v>
      </c>
      <c r="L211" s="170"/>
      <c r="M211" s="170">
        <f>SUM(M212:M229)</f>
        <v>0</v>
      </c>
      <c r="N211" s="169"/>
      <c r="O211" s="169">
        <f>SUM(O212:O229)</f>
        <v>0</v>
      </c>
      <c r="P211" s="169"/>
      <c r="Q211" s="169">
        <f>SUM(Q212:Q229)</f>
        <v>0.13</v>
      </c>
      <c r="R211" s="170"/>
      <c r="S211" s="170"/>
      <c r="T211" s="171"/>
      <c r="U211" s="165"/>
      <c r="V211" s="165">
        <f>SUM(V212:V229)</f>
        <v>0</v>
      </c>
      <c r="W211" s="165"/>
      <c r="X211" s="165"/>
      <c r="Y211" s="165"/>
      <c r="AG211" t="s">
        <v>130</v>
      </c>
    </row>
    <row r="212" spans="1:60" outlineLevel="1" x14ac:dyDescent="0.2">
      <c r="A212" s="176">
        <v>73</v>
      </c>
      <c r="B212" s="177" t="s">
        <v>452</v>
      </c>
      <c r="C212" s="185" t="s">
        <v>453</v>
      </c>
      <c r="D212" s="178" t="s">
        <v>262</v>
      </c>
      <c r="E212" s="179">
        <v>50</v>
      </c>
      <c r="F212" s="180"/>
      <c r="G212" s="181">
        <f>ROUND(E212*F212,2)</f>
        <v>0</v>
      </c>
      <c r="H212" s="180"/>
      <c r="I212" s="181">
        <f>ROUND(E212*H212,2)</f>
        <v>0</v>
      </c>
      <c r="J212" s="180"/>
      <c r="K212" s="181">
        <f>ROUND(E212*J212,2)</f>
        <v>0</v>
      </c>
      <c r="L212" s="181">
        <v>21</v>
      </c>
      <c r="M212" s="181">
        <f>G212*(1+L212/100)</f>
        <v>0</v>
      </c>
      <c r="N212" s="179">
        <v>0</v>
      </c>
      <c r="O212" s="179">
        <f>ROUND(E212*N212,2)</f>
        <v>0</v>
      </c>
      <c r="P212" s="179">
        <v>1.4999999999999999E-4</v>
      </c>
      <c r="Q212" s="179">
        <f>ROUND(E212*P212,2)</f>
        <v>0.01</v>
      </c>
      <c r="R212" s="181"/>
      <c r="S212" s="181" t="s">
        <v>134</v>
      </c>
      <c r="T212" s="182" t="s">
        <v>135</v>
      </c>
      <c r="U212" s="158">
        <v>0</v>
      </c>
      <c r="V212" s="158">
        <f>ROUND(E212*U212,2)</f>
        <v>0</v>
      </c>
      <c r="W212" s="158"/>
      <c r="X212" s="158" t="s">
        <v>136</v>
      </c>
      <c r="Y212" s="158" t="s">
        <v>137</v>
      </c>
      <c r="Z212" s="147"/>
      <c r="AA212" s="147"/>
      <c r="AB212" s="147"/>
      <c r="AC212" s="147"/>
      <c r="AD212" s="147"/>
      <c r="AE212" s="147"/>
      <c r="AF212" s="147"/>
      <c r="AG212" s="147" t="s">
        <v>432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2" x14ac:dyDescent="0.2">
      <c r="A213" s="154"/>
      <c r="B213" s="155"/>
      <c r="C213" s="186" t="s">
        <v>454</v>
      </c>
      <c r="D213" s="163"/>
      <c r="E213" s="164">
        <v>50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7"/>
      <c r="AA213" s="147"/>
      <c r="AB213" s="147"/>
      <c r="AC213" s="147"/>
      <c r="AD213" s="147"/>
      <c r="AE213" s="147"/>
      <c r="AF213" s="147"/>
      <c r="AG213" s="147" t="s">
        <v>142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76">
        <v>74</v>
      </c>
      <c r="B214" s="177" t="s">
        <v>455</v>
      </c>
      <c r="C214" s="185" t="s">
        <v>456</v>
      </c>
      <c r="D214" s="178" t="s">
        <v>457</v>
      </c>
      <c r="E214" s="179">
        <v>200</v>
      </c>
      <c r="F214" s="180"/>
      <c r="G214" s="181">
        <f>ROUND(E214*F214,2)</f>
        <v>0</v>
      </c>
      <c r="H214" s="180"/>
      <c r="I214" s="181">
        <f>ROUND(E214*H214,2)</f>
        <v>0</v>
      </c>
      <c r="J214" s="180"/>
      <c r="K214" s="181">
        <f>ROUND(E214*J214,2)</f>
        <v>0</v>
      </c>
      <c r="L214" s="181">
        <v>21</v>
      </c>
      <c r="M214" s="181">
        <f>G214*(1+L214/100)</f>
        <v>0</v>
      </c>
      <c r="N214" s="179">
        <v>0</v>
      </c>
      <c r="O214" s="179">
        <f>ROUND(E214*N214,2)</f>
        <v>0</v>
      </c>
      <c r="P214" s="179">
        <v>1.0000000000000001E-5</v>
      </c>
      <c r="Q214" s="179">
        <f>ROUND(E214*P214,2)</f>
        <v>0</v>
      </c>
      <c r="R214" s="181"/>
      <c r="S214" s="181" t="s">
        <v>134</v>
      </c>
      <c r="T214" s="182" t="s">
        <v>135</v>
      </c>
      <c r="U214" s="158">
        <v>0</v>
      </c>
      <c r="V214" s="158">
        <f>ROUND(E214*U214,2)</f>
        <v>0</v>
      </c>
      <c r="W214" s="158"/>
      <c r="X214" s="158" t="s">
        <v>136</v>
      </c>
      <c r="Y214" s="158" t="s">
        <v>137</v>
      </c>
      <c r="Z214" s="147"/>
      <c r="AA214" s="147"/>
      <c r="AB214" s="147"/>
      <c r="AC214" s="147"/>
      <c r="AD214" s="147"/>
      <c r="AE214" s="147"/>
      <c r="AF214" s="147"/>
      <c r="AG214" s="147" t="s">
        <v>432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 x14ac:dyDescent="0.2">
      <c r="A215" s="154"/>
      <c r="B215" s="155"/>
      <c r="C215" s="186" t="s">
        <v>458</v>
      </c>
      <c r="D215" s="163"/>
      <c r="E215" s="164">
        <v>200</v>
      </c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7"/>
      <c r="AA215" s="147"/>
      <c r="AB215" s="147"/>
      <c r="AC215" s="147"/>
      <c r="AD215" s="147"/>
      <c r="AE215" s="147"/>
      <c r="AF215" s="147"/>
      <c r="AG215" s="147" t="s">
        <v>142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6">
        <v>75</v>
      </c>
      <c r="B216" s="177" t="s">
        <v>459</v>
      </c>
      <c r="C216" s="185" t="s">
        <v>460</v>
      </c>
      <c r="D216" s="178" t="s">
        <v>262</v>
      </c>
      <c r="E216" s="179">
        <v>1</v>
      </c>
      <c r="F216" s="180"/>
      <c r="G216" s="181">
        <f>ROUND(E216*F216,2)</f>
        <v>0</v>
      </c>
      <c r="H216" s="180"/>
      <c r="I216" s="181">
        <f>ROUND(E216*H216,2)</f>
        <v>0</v>
      </c>
      <c r="J216" s="180"/>
      <c r="K216" s="181">
        <f>ROUND(E216*J216,2)</f>
        <v>0</v>
      </c>
      <c r="L216" s="181">
        <v>21</v>
      </c>
      <c r="M216" s="181">
        <f>G216*(1+L216/100)</f>
        <v>0</v>
      </c>
      <c r="N216" s="179">
        <v>0</v>
      </c>
      <c r="O216" s="179">
        <f>ROUND(E216*N216,2)</f>
        <v>0</v>
      </c>
      <c r="P216" s="179">
        <v>7.4999999999999997E-2</v>
      </c>
      <c r="Q216" s="179">
        <f>ROUND(E216*P216,2)</f>
        <v>0.08</v>
      </c>
      <c r="R216" s="181"/>
      <c r="S216" s="181" t="s">
        <v>134</v>
      </c>
      <c r="T216" s="182" t="s">
        <v>135</v>
      </c>
      <c r="U216" s="158">
        <v>0</v>
      </c>
      <c r="V216" s="158">
        <f>ROUND(E216*U216,2)</f>
        <v>0</v>
      </c>
      <c r="W216" s="158"/>
      <c r="X216" s="158" t="s">
        <v>136</v>
      </c>
      <c r="Y216" s="158" t="s">
        <v>137</v>
      </c>
      <c r="Z216" s="147"/>
      <c r="AA216" s="147"/>
      <c r="AB216" s="147"/>
      <c r="AC216" s="147"/>
      <c r="AD216" s="147"/>
      <c r="AE216" s="147"/>
      <c r="AF216" s="147"/>
      <c r="AG216" s="147" t="s">
        <v>432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 x14ac:dyDescent="0.2">
      <c r="A217" s="154"/>
      <c r="B217" s="155"/>
      <c r="C217" s="259" t="s">
        <v>461</v>
      </c>
      <c r="D217" s="260"/>
      <c r="E217" s="260"/>
      <c r="F217" s="260"/>
      <c r="G217" s="260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7"/>
      <c r="AA217" s="147"/>
      <c r="AB217" s="147"/>
      <c r="AC217" s="147"/>
      <c r="AD217" s="147"/>
      <c r="AE217" s="147"/>
      <c r="AF217" s="147"/>
      <c r="AG217" s="147" t="s">
        <v>140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2" x14ac:dyDescent="0.2">
      <c r="A218" s="154"/>
      <c r="B218" s="155"/>
      <c r="C218" s="186" t="s">
        <v>462</v>
      </c>
      <c r="D218" s="163"/>
      <c r="E218" s="164">
        <v>1</v>
      </c>
      <c r="F218" s="158"/>
      <c r="G218" s="158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7"/>
      <c r="AA218" s="147"/>
      <c r="AB218" s="147"/>
      <c r="AC218" s="147"/>
      <c r="AD218" s="147"/>
      <c r="AE218" s="147"/>
      <c r="AF218" s="147"/>
      <c r="AG218" s="147" t="s">
        <v>142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1" x14ac:dyDescent="0.2">
      <c r="A219" s="176">
        <v>76</v>
      </c>
      <c r="B219" s="177" t="s">
        <v>463</v>
      </c>
      <c r="C219" s="185" t="s">
        <v>464</v>
      </c>
      <c r="D219" s="178" t="s">
        <v>262</v>
      </c>
      <c r="E219" s="179">
        <v>4</v>
      </c>
      <c r="F219" s="180"/>
      <c r="G219" s="181">
        <f>ROUND(E219*F219,2)</f>
        <v>0</v>
      </c>
      <c r="H219" s="180"/>
      <c r="I219" s="181">
        <f>ROUND(E219*H219,2)</f>
        <v>0</v>
      </c>
      <c r="J219" s="180"/>
      <c r="K219" s="181">
        <f>ROUND(E219*J219,2)</f>
        <v>0</v>
      </c>
      <c r="L219" s="181">
        <v>21</v>
      </c>
      <c r="M219" s="181">
        <f>G219*(1+L219/100)</f>
        <v>0</v>
      </c>
      <c r="N219" s="179">
        <v>0</v>
      </c>
      <c r="O219" s="179">
        <f>ROUND(E219*N219,2)</f>
        <v>0</v>
      </c>
      <c r="P219" s="179">
        <v>5.0000000000000001E-4</v>
      </c>
      <c r="Q219" s="179">
        <f>ROUND(E219*P219,2)</f>
        <v>0</v>
      </c>
      <c r="R219" s="181"/>
      <c r="S219" s="181" t="s">
        <v>134</v>
      </c>
      <c r="T219" s="182" t="s">
        <v>135</v>
      </c>
      <c r="U219" s="158">
        <v>0</v>
      </c>
      <c r="V219" s="158">
        <f>ROUND(E219*U219,2)</f>
        <v>0</v>
      </c>
      <c r="W219" s="158"/>
      <c r="X219" s="158" t="s">
        <v>136</v>
      </c>
      <c r="Y219" s="158" t="s">
        <v>137</v>
      </c>
      <c r="Z219" s="147"/>
      <c r="AA219" s="147"/>
      <c r="AB219" s="147"/>
      <c r="AC219" s="147"/>
      <c r="AD219" s="147"/>
      <c r="AE219" s="147"/>
      <c r="AF219" s="147"/>
      <c r="AG219" s="147" t="s">
        <v>432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2" x14ac:dyDescent="0.2">
      <c r="A220" s="154"/>
      <c r="B220" s="155"/>
      <c r="C220" s="259" t="s">
        <v>465</v>
      </c>
      <c r="D220" s="260"/>
      <c r="E220" s="260"/>
      <c r="F220" s="260"/>
      <c r="G220" s="260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7"/>
      <c r="AA220" s="147"/>
      <c r="AB220" s="147"/>
      <c r="AC220" s="147"/>
      <c r="AD220" s="147"/>
      <c r="AE220" s="147"/>
      <c r="AF220" s="147"/>
      <c r="AG220" s="147" t="s">
        <v>140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2" x14ac:dyDescent="0.2">
      <c r="A221" s="154"/>
      <c r="B221" s="155"/>
      <c r="C221" s="186" t="s">
        <v>68</v>
      </c>
      <c r="D221" s="163"/>
      <c r="E221" s="164">
        <v>4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7"/>
      <c r="AA221" s="147"/>
      <c r="AB221" s="147"/>
      <c r="AC221" s="147"/>
      <c r="AD221" s="147"/>
      <c r="AE221" s="147"/>
      <c r="AF221" s="147"/>
      <c r="AG221" s="147" t="s">
        <v>142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76">
        <v>77</v>
      </c>
      <c r="B222" s="177" t="s">
        <v>466</v>
      </c>
      <c r="C222" s="185" t="s">
        <v>467</v>
      </c>
      <c r="D222" s="178" t="s">
        <v>262</v>
      </c>
      <c r="E222" s="179">
        <v>18</v>
      </c>
      <c r="F222" s="180"/>
      <c r="G222" s="181">
        <f>ROUND(E222*F222,2)</f>
        <v>0</v>
      </c>
      <c r="H222" s="180"/>
      <c r="I222" s="181">
        <f>ROUND(E222*H222,2)</f>
        <v>0</v>
      </c>
      <c r="J222" s="180"/>
      <c r="K222" s="181">
        <f>ROUND(E222*J222,2)</f>
        <v>0</v>
      </c>
      <c r="L222" s="181">
        <v>21</v>
      </c>
      <c r="M222" s="181">
        <f>G222*(1+L222/100)</f>
        <v>0</v>
      </c>
      <c r="N222" s="179">
        <v>0</v>
      </c>
      <c r="O222" s="179">
        <f>ROUND(E222*N222,2)</f>
        <v>0</v>
      </c>
      <c r="P222" s="179">
        <v>1.5E-3</v>
      </c>
      <c r="Q222" s="179">
        <f>ROUND(E222*P222,2)</f>
        <v>0.03</v>
      </c>
      <c r="R222" s="181"/>
      <c r="S222" s="181" t="s">
        <v>134</v>
      </c>
      <c r="T222" s="182" t="s">
        <v>135</v>
      </c>
      <c r="U222" s="158">
        <v>0</v>
      </c>
      <c r="V222" s="158">
        <f>ROUND(E222*U222,2)</f>
        <v>0</v>
      </c>
      <c r="W222" s="158"/>
      <c r="X222" s="158" t="s">
        <v>136</v>
      </c>
      <c r="Y222" s="158" t="s">
        <v>137</v>
      </c>
      <c r="Z222" s="147"/>
      <c r="AA222" s="147"/>
      <c r="AB222" s="147"/>
      <c r="AC222" s="147"/>
      <c r="AD222" s="147"/>
      <c r="AE222" s="147"/>
      <c r="AF222" s="147"/>
      <c r="AG222" s="147" t="s">
        <v>432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2" x14ac:dyDescent="0.2">
      <c r="A223" s="154"/>
      <c r="B223" s="155"/>
      <c r="C223" s="259" t="s">
        <v>465</v>
      </c>
      <c r="D223" s="260"/>
      <c r="E223" s="260"/>
      <c r="F223" s="260"/>
      <c r="G223" s="260"/>
      <c r="H223" s="158"/>
      <c r="I223" s="158"/>
      <c r="J223" s="158"/>
      <c r="K223" s="158"/>
      <c r="L223" s="158"/>
      <c r="M223" s="158"/>
      <c r="N223" s="157"/>
      <c r="O223" s="157"/>
      <c r="P223" s="157"/>
      <c r="Q223" s="157"/>
      <c r="R223" s="158"/>
      <c r="S223" s="158"/>
      <c r="T223" s="158"/>
      <c r="U223" s="158"/>
      <c r="V223" s="158"/>
      <c r="W223" s="158"/>
      <c r="X223" s="158"/>
      <c r="Y223" s="158"/>
      <c r="Z223" s="147"/>
      <c r="AA223" s="147"/>
      <c r="AB223" s="147"/>
      <c r="AC223" s="147"/>
      <c r="AD223" s="147"/>
      <c r="AE223" s="147"/>
      <c r="AF223" s="147"/>
      <c r="AG223" s="147" t="s">
        <v>140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186" t="s">
        <v>468</v>
      </c>
      <c r="D224" s="163"/>
      <c r="E224" s="164">
        <v>16</v>
      </c>
      <c r="F224" s="158"/>
      <c r="G224" s="158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7"/>
      <c r="AA224" s="147"/>
      <c r="AB224" s="147"/>
      <c r="AC224" s="147"/>
      <c r="AD224" s="147"/>
      <c r="AE224" s="147"/>
      <c r="AF224" s="147"/>
      <c r="AG224" s="147" t="s">
        <v>142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186" t="s">
        <v>469</v>
      </c>
      <c r="D225" s="163"/>
      <c r="E225" s="164">
        <v>2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7"/>
      <c r="AA225" s="147"/>
      <c r="AB225" s="147"/>
      <c r="AC225" s="147"/>
      <c r="AD225" s="147"/>
      <c r="AE225" s="147"/>
      <c r="AF225" s="147"/>
      <c r="AG225" s="147" t="s">
        <v>142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76">
        <v>78</v>
      </c>
      <c r="B226" s="177" t="s">
        <v>470</v>
      </c>
      <c r="C226" s="185" t="s">
        <v>471</v>
      </c>
      <c r="D226" s="178" t="s">
        <v>262</v>
      </c>
      <c r="E226" s="179">
        <v>5</v>
      </c>
      <c r="F226" s="180"/>
      <c r="G226" s="181">
        <f>ROUND(E226*F226,2)</f>
        <v>0</v>
      </c>
      <c r="H226" s="180"/>
      <c r="I226" s="181">
        <f>ROUND(E226*H226,2)</f>
        <v>0</v>
      </c>
      <c r="J226" s="180"/>
      <c r="K226" s="181">
        <f>ROUND(E226*J226,2)</f>
        <v>0</v>
      </c>
      <c r="L226" s="181">
        <v>21</v>
      </c>
      <c r="M226" s="181">
        <f>G226*(1+L226/100)</f>
        <v>0</v>
      </c>
      <c r="N226" s="179">
        <v>0</v>
      </c>
      <c r="O226" s="179">
        <f>ROUND(E226*N226,2)</f>
        <v>0</v>
      </c>
      <c r="P226" s="179">
        <v>2.5000000000000001E-3</v>
      </c>
      <c r="Q226" s="179">
        <f>ROUND(E226*P226,2)</f>
        <v>0.01</v>
      </c>
      <c r="R226" s="181"/>
      <c r="S226" s="181" t="s">
        <v>134</v>
      </c>
      <c r="T226" s="182" t="s">
        <v>135</v>
      </c>
      <c r="U226" s="158">
        <v>0</v>
      </c>
      <c r="V226" s="158">
        <f>ROUND(E226*U226,2)</f>
        <v>0</v>
      </c>
      <c r="W226" s="158"/>
      <c r="X226" s="158" t="s">
        <v>136</v>
      </c>
      <c r="Y226" s="158" t="s">
        <v>137</v>
      </c>
      <c r="Z226" s="147"/>
      <c r="AA226" s="147"/>
      <c r="AB226" s="147"/>
      <c r="AC226" s="147"/>
      <c r="AD226" s="147"/>
      <c r="AE226" s="147"/>
      <c r="AF226" s="147"/>
      <c r="AG226" s="147" t="s">
        <v>432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2" x14ac:dyDescent="0.2">
      <c r="A227" s="154"/>
      <c r="B227" s="155"/>
      <c r="C227" s="259" t="s">
        <v>472</v>
      </c>
      <c r="D227" s="260"/>
      <c r="E227" s="260"/>
      <c r="F227" s="260"/>
      <c r="G227" s="260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7"/>
      <c r="AA227" s="147"/>
      <c r="AB227" s="147"/>
      <c r="AC227" s="147"/>
      <c r="AD227" s="147"/>
      <c r="AE227" s="147"/>
      <c r="AF227" s="147"/>
      <c r="AG227" s="147" t="s">
        <v>140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257" t="s">
        <v>461</v>
      </c>
      <c r="D228" s="258"/>
      <c r="E228" s="258"/>
      <c r="F228" s="258"/>
      <c r="G228" s="258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7"/>
      <c r="AA228" s="147"/>
      <c r="AB228" s="147"/>
      <c r="AC228" s="147"/>
      <c r="AD228" s="147"/>
      <c r="AE228" s="147"/>
      <c r="AF228" s="147"/>
      <c r="AG228" s="147" t="s">
        <v>140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2" x14ac:dyDescent="0.2">
      <c r="A229" s="154"/>
      <c r="B229" s="155"/>
      <c r="C229" s="186" t="s">
        <v>237</v>
      </c>
      <c r="D229" s="163"/>
      <c r="E229" s="164">
        <v>5</v>
      </c>
      <c r="F229" s="158"/>
      <c r="G229" s="158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7"/>
      <c r="AA229" s="147"/>
      <c r="AB229" s="147"/>
      <c r="AC229" s="147"/>
      <c r="AD229" s="147"/>
      <c r="AE229" s="147"/>
      <c r="AF229" s="147"/>
      <c r="AG229" s="147" t="s">
        <v>142</v>
      </c>
      <c r="AH229" s="147">
        <v>0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x14ac:dyDescent="0.2">
      <c r="A230" s="166" t="s">
        <v>129</v>
      </c>
      <c r="B230" s="167" t="s">
        <v>89</v>
      </c>
      <c r="C230" s="184" t="s">
        <v>90</v>
      </c>
      <c r="D230" s="168"/>
      <c r="E230" s="169"/>
      <c r="F230" s="170"/>
      <c r="G230" s="170">
        <f>SUMIF(AG231:AG239,"&lt;&gt;NOR",G231:G239)</f>
        <v>0</v>
      </c>
      <c r="H230" s="170"/>
      <c r="I230" s="170">
        <f>SUM(I231:I239)</f>
        <v>0</v>
      </c>
      <c r="J230" s="170"/>
      <c r="K230" s="170">
        <f>SUM(K231:K239)</f>
        <v>0</v>
      </c>
      <c r="L230" s="170"/>
      <c r="M230" s="170">
        <f>SUM(M231:M239)</f>
        <v>0</v>
      </c>
      <c r="N230" s="169"/>
      <c r="O230" s="169">
        <f>SUM(O231:O239)</f>
        <v>0</v>
      </c>
      <c r="P230" s="169"/>
      <c r="Q230" s="169">
        <f>SUM(Q231:Q239)</f>
        <v>0.28000000000000003</v>
      </c>
      <c r="R230" s="170"/>
      <c r="S230" s="170"/>
      <c r="T230" s="171"/>
      <c r="U230" s="165"/>
      <c r="V230" s="165">
        <f>SUM(V231:V239)</f>
        <v>0</v>
      </c>
      <c r="W230" s="165"/>
      <c r="X230" s="165"/>
      <c r="Y230" s="165"/>
      <c r="AG230" t="s">
        <v>130</v>
      </c>
    </row>
    <row r="231" spans="1:60" ht="22.5" outlineLevel="1" x14ac:dyDescent="0.2">
      <c r="A231" s="176">
        <v>79</v>
      </c>
      <c r="B231" s="177" t="s">
        <v>473</v>
      </c>
      <c r="C231" s="185" t="s">
        <v>474</v>
      </c>
      <c r="D231" s="178" t="s">
        <v>252</v>
      </c>
      <c r="E231" s="179">
        <v>46.2</v>
      </c>
      <c r="F231" s="180"/>
      <c r="G231" s="181">
        <f>ROUND(E231*F231,2)</f>
        <v>0</v>
      </c>
      <c r="H231" s="180"/>
      <c r="I231" s="181">
        <f>ROUND(E231*H231,2)</f>
        <v>0</v>
      </c>
      <c r="J231" s="180"/>
      <c r="K231" s="181">
        <f>ROUND(E231*J231,2)</f>
        <v>0</v>
      </c>
      <c r="L231" s="181">
        <v>21</v>
      </c>
      <c r="M231" s="181">
        <f>G231*(1+L231/100)</f>
        <v>0</v>
      </c>
      <c r="N231" s="179">
        <v>0</v>
      </c>
      <c r="O231" s="179">
        <f>ROUND(E231*N231,2)</f>
        <v>0</v>
      </c>
      <c r="P231" s="179">
        <v>3.3600000000000001E-3</v>
      </c>
      <c r="Q231" s="179">
        <f>ROUND(E231*P231,2)</f>
        <v>0.16</v>
      </c>
      <c r="R231" s="181"/>
      <c r="S231" s="181" t="s">
        <v>186</v>
      </c>
      <c r="T231" s="182" t="s">
        <v>135</v>
      </c>
      <c r="U231" s="158">
        <v>0</v>
      </c>
      <c r="V231" s="158">
        <f>ROUND(E231*U231,2)</f>
        <v>0</v>
      </c>
      <c r="W231" s="158"/>
      <c r="X231" s="158" t="s">
        <v>136</v>
      </c>
      <c r="Y231" s="158" t="s">
        <v>137</v>
      </c>
      <c r="Z231" s="147"/>
      <c r="AA231" s="147"/>
      <c r="AB231" s="147"/>
      <c r="AC231" s="147"/>
      <c r="AD231" s="147"/>
      <c r="AE231" s="147"/>
      <c r="AF231" s="147"/>
      <c r="AG231" s="147" t="s">
        <v>230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2" x14ac:dyDescent="0.2">
      <c r="A232" s="154"/>
      <c r="B232" s="155"/>
      <c r="C232" s="186" t="s">
        <v>423</v>
      </c>
      <c r="D232" s="163"/>
      <c r="E232" s="164">
        <v>46.2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7"/>
      <c r="AA232" s="147"/>
      <c r="AB232" s="147"/>
      <c r="AC232" s="147"/>
      <c r="AD232" s="147"/>
      <c r="AE232" s="147"/>
      <c r="AF232" s="147"/>
      <c r="AG232" s="147" t="s">
        <v>142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76">
        <v>80</v>
      </c>
      <c r="B233" s="177" t="s">
        <v>475</v>
      </c>
      <c r="C233" s="185" t="s">
        <v>476</v>
      </c>
      <c r="D233" s="178" t="s">
        <v>252</v>
      </c>
      <c r="E233" s="179">
        <v>69.900000000000006</v>
      </c>
      <c r="F233" s="180"/>
      <c r="G233" s="181">
        <f>ROUND(E233*F233,2)</f>
        <v>0</v>
      </c>
      <c r="H233" s="180"/>
      <c r="I233" s="181">
        <f>ROUND(E233*H233,2)</f>
        <v>0</v>
      </c>
      <c r="J233" s="180"/>
      <c r="K233" s="181">
        <f>ROUND(E233*J233,2)</f>
        <v>0</v>
      </c>
      <c r="L233" s="181">
        <v>21</v>
      </c>
      <c r="M233" s="181">
        <f>G233*(1+L233/100)</f>
        <v>0</v>
      </c>
      <c r="N233" s="179">
        <v>0</v>
      </c>
      <c r="O233" s="179">
        <f>ROUND(E233*N233,2)</f>
        <v>0</v>
      </c>
      <c r="P233" s="179">
        <v>1.42E-3</v>
      </c>
      <c r="Q233" s="179">
        <f>ROUND(E233*P233,2)</f>
        <v>0.1</v>
      </c>
      <c r="R233" s="181"/>
      <c r="S233" s="181" t="s">
        <v>186</v>
      </c>
      <c r="T233" s="182" t="s">
        <v>135</v>
      </c>
      <c r="U233" s="158">
        <v>0</v>
      </c>
      <c r="V233" s="158">
        <f>ROUND(E233*U233,2)</f>
        <v>0</v>
      </c>
      <c r="W233" s="158"/>
      <c r="X233" s="158" t="s">
        <v>136</v>
      </c>
      <c r="Y233" s="158" t="s">
        <v>137</v>
      </c>
      <c r="Z233" s="147"/>
      <c r="AA233" s="147"/>
      <c r="AB233" s="147"/>
      <c r="AC233" s="147"/>
      <c r="AD233" s="147"/>
      <c r="AE233" s="147"/>
      <c r="AF233" s="147"/>
      <c r="AG233" s="147" t="s">
        <v>230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2" x14ac:dyDescent="0.2">
      <c r="A234" s="154"/>
      <c r="B234" s="155"/>
      <c r="C234" s="186" t="s">
        <v>477</v>
      </c>
      <c r="D234" s="163"/>
      <c r="E234" s="164">
        <v>64.400000000000006</v>
      </c>
      <c r="F234" s="158"/>
      <c r="G234" s="158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7"/>
      <c r="AA234" s="147"/>
      <c r="AB234" s="147"/>
      <c r="AC234" s="147"/>
      <c r="AD234" s="147"/>
      <c r="AE234" s="147"/>
      <c r="AF234" s="147"/>
      <c r="AG234" s="147" t="s">
        <v>142</v>
      </c>
      <c r="AH234" s="147">
        <v>0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186" t="s">
        <v>478</v>
      </c>
      <c r="D235" s="163"/>
      <c r="E235" s="164">
        <v>5.5</v>
      </c>
      <c r="F235" s="158"/>
      <c r="G235" s="158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7"/>
      <c r="AA235" s="147"/>
      <c r="AB235" s="147"/>
      <c r="AC235" s="147"/>
      <c r="AD235" s="147"/>
      <c r="AE235" s="147"/>
      <c r="AF235" s="147"/>
      <c r="AG235" s="147" t="s">
        <v>142</v>
      </c>
      <c r="AH235" s="147">
        <v>0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1" x14ac:dyDescent="0.2">
      <c r="A236" s="176">
        <v>81</v>
      </c>
      <c r="B236" s="177" t="s">
        <v>479</v>
      </c>
      <c r="C236" s="185" t="s">
        <v>480</v>
      </c>
      <c r="D236" s="178" t="s">
        <v>252</v>
      </c>
      <c r="E236" s="179">
        <v>10.8</v>
      </c>
      <c r="F236" s="180"/>
      <c r="G236" s="181">
        <f>ROUND(E236*F236,2)</f>
        <v>0</v>
      </c>
      <c r="H236" s="180"/>
      <c r="I236" s="181">
        <f>ROUND(E236*H236,2)</f>
        <v>0</v>
      </c>
      <c r="J236" s="180"/>
      <c r="K236" s="181">
        <f>ROUND(E236*J236,2)</f>
        <v>0</v>
      </c>
      <c r="L236" s="181">
        <v>21</v>
      </c>
      <c r="M236" s="181">
        <f>G236*(1+L236/100)</f>
        <v>0</v>
      </c>
      <c r="N236" s="179">
        <v>0</v>
      </c>
      <c r="O236" s="179">
        <f>ROUND(E236*N236,2)</f>
        <v>0</v>
      </c>
      <c r="P236" s="179">
        <v>2.2599999999999999E-3</v>
      </c>
      <c r="Q236" s="179">
        <f>ROUND(E236*P236,2)</f>
        <v>0.02</v>
      </c>
      <c r="R236" s="181"/>
      <c r="S236" s="181" t="s">
        <v>186</v>
      </c>
      <c r="T236" s="182" t="s">
        <v>135</v>
      </c>
      <c r="U236" s="158">
        <v>0</v>
      </c>
      <c r="V236" s="158">
        <f>ROUND(E236*U236,2)</f>
        <v>0</v>
      </c>
      <c r="W236" s="158"/>
      <c r="X236" s="158" t="s">
        <v>136</v>
      </c>
      <c r="Y236" s="158" t="s">
        <v>137</v>
      </c>
      <c r="Z236" s="147"/>
      <c r="AA236" s="147"/>
      <c r="AB236" s="147"/>
      <c r="AC236" s="147"/>
      <c r="AD236" s="147"/>
      <c r="AE236" s="147"/>
      <c r="AF236" s="147"/>
      <c r="AG236" s="147" t="s">
        <v>230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2" x14ac:dyDescent="0.2">
      <c r="A237" s="154"/>
      <c r="B237" s="155"/>
      <c r="C237" s="186" t="s">
        <v>481</v>
      </c>
      <c r="D237" s="163"/>
      <c r="E237" s="164">
        <v>9.3000000000000007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7"/>
      <c r="AA237" s="147"/>
      <c r="AB237" s="147"/>
      <c r="AC237" s="147"/>
      <c r="AD237" s="147"/>
      <c r="AE237" s="147"/>
      <c r="AF237" s="147"/>
      <c r="AG237" s="147" t="s">
        <v>142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3" x14ac:dyDescent="0.2">
      <c r="A238" s="154"/>
      <c r="B238" s="155"/>
      <c r="C238" s="186" t="s">
        <v>482</v>
      </c>
      <c r="D238" s="163"/>
      <c r="E238" s="164">
        <v>1.5</v>
      </c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7"/>
      <c r="AA238" s="147"/>
      <c r="AB238" s="147"/>
      <c r="AC238" s="147"/>
      <c r="AD238" s="147"/>
      <c r="AE238" s="147"/>
      <c r="AF238" s="147"/>
      <c r="AG238" s="147" t="s">
        <v>142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1" x14ac:dyDescent="0.2">
      <c r="A239" s="154">
        <v>82</v>
      </c>
      <c r="B239" s="155" t="s">
        <v>483</v>
      </c>
      <c r="C239" s="200" t="s">
        <v>484</v>
      </c>
      <c r="D239" s="156" t="s">
        <v>0</v>
      </c>
      <c r="E239" s="198"/>
      <c r="F239" s="159"/>
      <c r="G239" s="158">
        <f>ROUND(E239*F239,2)</f>
        <v>0</v>
      </c>
      <c r="H239" s="159"/>
      <c r="I239" s="158">
        <f>ROUND(E239*H239,2)</f>
        <v>0</v>
      </c>
      <c r="J239" s="159"/>
      <c r="K239" s="158">
        <f>ROUND(E239*J239,2)</f>
        <v>0</v>
      </c>
      <c r="L239" s="158">
        <v>21</v>
      </c>
      <c r="M239" s="158">
        <f>G239*(1+L239/100)</f>
        <v>0</v>
      </c>
      <c r="N239" s="157">
        <v>0</v>
      </c>
      <c r="O239" s="157">
        <f>ROUND(E239*N239,2)</f>
        <v>0</v>
      </c>
      <c r="P239" s="157">
        <v>0</v>
      </c>
      <c r="Q239" s="157">
        <f>ROUND(E239*P239,2)</f>
        <v>0</v>
      </c>
      <c r="R239" s="158"/>
      <c r="S239" s="158" t="s">
        <v>186</v>
      </c>
      <c r="T239" s="158" t="s">
        <v>135</v>
      </c>
      <c r="U239" s="158">
        <v>0</v>
      </c>
      <c r="V239" s="158">
        <f>ROUND(E239*U239,2)</f>
        <v>0</v>
      </c>
      <c r="W239" s="158"/>
      <c r="X239" s="158" t="s">
        <v>404</v>
      </c>
      <c r="Y239" s="158" t="s">
        <v>137</v>
      </c>
      <c r="Z239" s="147"/>
      <c r="AA239" s="147"/>
      <c r="AB239" s="147"/>
      <c r="AC239" s="147"/>
      <c r="AD239" s="147"/>
      <c r="AE239" s="147"/>
      <c r="AF239" s="147"/>
      <c r="AG239" s="147" t="s">
        <v>405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x14ac:dyDescent="0.2">
      <c r="A240" s="166" t="s">
        <v>129</v>
      </c>
      <c r="B240" s="167" t="s">
        <v>91</v>
      </c>
      <c r="C240" s="184" t="s">
        <v>92</v>
      </c>
      <c r="D240" s="168"/>
      <c r="E240" s="169"/>
      <c r="F240" s="170"/>
      <c r="G240" s="170">
        <f>SUMIF(AG241:AG247,"&lt;&gt;NOR",G241:G247)</f>
        <v>0</v>
      </c>
      <c r="H240" s="170"/>
      <c r="I240" s="170">
        <f>SUM(I241:I247)</f>
        <v>0</v>
      </c>
      <c r="J240" s="170"/>
      <c r="K240" s="170">
        <f>SUM(K241:K247)</f>
        <v>0</v>
      </c>
      <c r="L240" s="170"/>
      <c r="M240" s="170">
        <f>SUM(M241:M247)</f>
        <v>0</v>
      </c>
      <c r="N240" s="169"/>
      <c r="O240" s="169">
        <f>SUM(O241:O247)</f>
        <v>0.01</v>
      </c>
      <c r="P240" s="169"/>
      <c r="Q240" s="169">
        <f>SUM(Q241:Q247)</f>
        <v>0.23</v>
      </c>
      <c r="R240" s="170"/>
      <c r="S240" s="170"/>
      <c r="T240" s="171"/>
      <c r="U240" s="165"/>
      <c r="V240" s="165">
        <f>SUM(V241:V247)</f>
        <v>0</v>
      </c>
      <c r="W240" s="165"/>
      <c r="X240" s="165"/>
      <c r="Y240" s="165"/>
      <c r="AG240" t="s">
        <v>130</v>
      </c>
    </row>
    <row r="241" spans="1:60" outlineLevel="1" x14ac:dyDescent="0.2">
      <c r="A241" s="176">
        <v>83</v>
      </c>
      <c r="B241" s="177" t="s">
        <v>485</v>
      </c>
      <c r="C241" s="185" t="s">
        <v>486</v>
      </c>
      <c r="D241" s="178" t="s">
        <v>277</v>
      </c>
      <c r="E241" s="179">
        <v>200</v>
      </c>
      <c r="F241" s="180"/>
      <c r="G241" s="181">
        <f>ROUND(E241*F241,2)</f>
        <v>0</v>
      </c>
      <c r="H241" s="180"/>
      <c r="I241" s="181">
        <f>ROUND(E241*H241,2)</f>
        <v>0</v>
      </c>
      <c r="J241" s="180"/>
      <c r="K241" s="181">
        <f>ROUND(E241*J241,2)</f>
        <v>0</v>
      </c>
      <c r="L241" s="181">
        <v>21</v>
      </c>
      <c r="M241" s="181">
        <f>G241*(1+L241/100)</f>
        <v>0</v>
      </c>
      <c r="N241" s="179">
        <v>5.0000000000000002E-5</v>
      </c>
      <c r="O241" s="179">
        <f>ROUND(E241*N241,2)</f>
        <v>0.01</v>
      </c>
      <c r="P241" s="179">
        <v>1E-3</v>
      </c>
      <c r="Q241" s="179">
        <f>ROUND(E241*P241,2)</f>
        <v>0.2</v>
      </c>
      <c r="R241" s="181"/>
      <c r="S241" s="181" t="s">
        <v>186</v>
      </c>
      <c r="T241" s="182" t="s">
        <v>135</v>
      </c>
      <c r="U241" s="158">
        <v>0</v>
      </c>
      <c r="V241" s="158">
        <f>ROUND(E241*U241,2)</f>
        <v>0</v>
      </c>
      <c r="W241" s="158"/>
      <c r="X241" s="158" t="s">
        <v>136</v>
      </c>
      <c r="Y241" s="158" t="s">
        <v>137</v>
      </c>
      <c r="Z241" s="147"/>
      <c r="AA241" s="147"/>
      <c r="AB241" s="147"/>
      <c r="AC241" s="147"/>
      <c r="AD241" s="147"/>
      <c r="AE241" s="147"/>
      <c r="AF241" s="147"/>
      <c r="AG241" s="147" t="s">
        <v>408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2" x14ac:dyDescent="0.2">
      <c r="A242" s="154"/>
      <c r="B242" s="155"/>
      <c r="C242" s="186" t="s">
        <v>487</v>
      </c>
      <c r="D242" s="163"/>
      <c r="E242" s="164">
        <v>25</v>
      </c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7"/>
      <c r="AA242" s="147"/>
      <c r="AB242" s="147"/>
      <c r="AC242" s="147"/>
      <c r="AD242" s="147"/>
      <c r="AE242" s="147"/>
      <c r="AF242" s="147"/>
      <c r="AG242" s="147" t="s">
        <v>142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186" t="s">
        <v>488</v>
      </c>
      <c r="D243" s="163"/>
      <c r="E243" s="164">
        <v>25</v>
      </c>
      <c r="F243" s="158"/>
      <c r="G243" s="158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7"/>
      <c r="AA243" s="147"/>
      <c r="AB243" s="147"/>
      <c r="AC243" s="147"/>
      <c r="AD243" s="147"/>
      <c r="AE243" s="147"/>
      <c r="AF243" s="147"/>
      <c r="AG243" s="147" t="s">
        <v>142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186" t="s">
        <v>489</v>
      </c>
      <c r="D244" s="163"/>
      <c r="E244" s="164">
        <v>50</v>
      </c>
      <c r="F244" s="158"/>
      <c r="G244" s="158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7"/>
      <c r="AA244" s="147"/>
      <c r="AB244" s="147"/>
      <c r="AC244" s="147"/>
      <c r="AD244" s="147"/>
      <c r="AE244" s="147"/>
      <c r="AF244" s="147"/>
      <c r="AG244" s="147" t="s">
        <v>142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186" t="s">
        <v>490</v>
      </c>
      <c r="D245" s="163"/>
      <c r="E245" s="164">
        <v>100</v>
      </c>
      <c r="F245" s="158"/>
      <c r="G245" s="158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7"/>
      <c r="AA245" s="147"/>
      <c r="AB245" s="147"/>
      <c r="AC245" s="147"/>
      <c r="AD245" s="147"/>
      <c r="AE245" s="147"/>
      <c r="AF245" s="147"/>
      <c r="AG245" s="147" t="s">
        <v>142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1" x14ac:dyDescent="0.2">
      <c r="A246" s="176">
        <v>84</v>
      </c>
      <c r="B246" s="177" t="s">
        <v>491</v>
      </c>
      <c r="C246" s="185" t="s">
        <v>492</v>
      </c>
      <c r="D246" s="178" t="s">
        <v>252</v>
      </c>
      <c r="E246" s="179">
        <v>11.8</v>
      </c>
      <c r="F246" s="180"/>
      <c r="G246" s="181">
        <f>ROUND(E246*F246,2)</f>
        <v>0</v>
      </c>
      <c r="H246" s="180"/>
      <c r="I246" s="181">
        <f>ROUND(E246*H246,2)</f>
        <v>0</v>
      </c>
      <c r="J246" s="180"/>
      <c r="K246" s="181">
        <f>ROUND(E246*J246,2)</f>
        <v>0</v>
      </c>
      <c r="L246" s="181">
        <v>21</v>
      </c>
      <c r="M246" s="181">
        <f>G246*(1+L246/100)</f>
        <v>0</v>
      </c>
      <c r="N246" s="179">
        <v>0</v>
      </c>
      <c r="O246" s="179">
        <f>ROUND(E246*N246,2)</f>
        <v>0</v>
      </c>
      <c r="P246" s="179">
        <v>2.48E-3</v>
      </c>
      <c r="Q246" s="179">
        <f>ROUND(E246*P246,2)</f>
        <v>0.03</v>
      </c>
      <c r="R246" s="181"/>
      <c r="S246" s="181" t="s">
        <v>186</v>
      </c>
      <c r="T246" s="182" t="s">
        <v>135</v>
      </c>
      <c r="U246" s="158">
        <v>0</v>
      </c>
      <c r="V246" s="158">
        <f>ROUND(E246*U246,2)</f>
        <v>0</v>
      </c>
      <c r="W246" s="158"/>
      <c r="X246" s="158" t="s">
        <v>136</v>
      </c>
      <c r="Y246" s="158" t="s">
        <v>137</v>
      </c>
      <c r="Z246" s="147"/>
      <c r="AA246" s="147"/>
      <c r="AB246" s="147"/>
      <c r="AC246" s="147"/>
      <c r="AD246" s="147"/>
      <c r="AE246" s="147"/>
      <c r="AF246" s="147"/>
      <c r="AG246" s="147" t="s">
        <v>230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2" x14ac:dyDescent="0.2">
      <c r="A247" s="154"/>
      <c r="B247" s="155"/>
      <c r="C247" s="186" t="s">
        <v>493</v>
      </c>
      <c r="D247" s="163"/>
      <c r="E247" s="164">
        <v>11.8</v>
      </c>
      <c r="F247" s="158"/>
      <c r="G247" s="158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7"/>
      <c r="AA247" s="147"/>
      <c r="AB247" s="147"/>
      <c r="AC247" s="147"/>
      <c r="AD247" s="147"/>
      <c r="AE247" s="147"/>
      <c r="AF247" s="147"/>
      <c r="AG247" s="147" t="s">
        <v>142</v>
      </c>
      <c r="AH247" s="147">
        <v>0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x14ac:dyDescent="0.2">
      <c r="A248" s="166" t="s">
        <v>129</v>
      </c>
      <c r="B248" s="167" t="s">
        <v>85</v>
      </c>
      <c r="C248" s="184" t="s">
        <v>86</v>
      </c>
      <c r="D248" s="168"/>
      <c r="E248" s="169"/>
      <c r="F248" s="170"/>
      <c r="G248" s="170">
        <f>SUMIF(AG249:AG253,"&lt;&gt;NOR",G249:G253)</f>
        <v>0</v>
      </c>
      <c r="H248" s="170"/>
      <c r="I248" s="170">
        <f>SUM(I249:I253)</f>
        <v>0</v>
      </c>
      <c r="J248" s="170"/>
      <c r="K248" s="170">
        <f>SUM(K249:K253)</f>
        <v>0</v>
      </c>
      <c r="L248" s="170"/>
      <c r="M248" s="170">
        <f>SUM(M249:M253)</f>
        <v>0</v>
      </c>
      <c r="N248" s="169"/>
      <c r="O248" s="169">
        <f>SUM(O249:O253)</f>
        <v>0</v>
      </c>
      <c r="P248" s="169"/>
      <c r="Q248" s="169">
        <f>SUM(Q249:Q253)</f>
        <v>0.36</v>
      </c>
      <c r="R248" s="170"/>
      <c r="S248" s="170"/>
      <c r="T248" s="171"/>
      <c r="U248" s="165"/>
      <c r="V248" s="165">
        <f>SUM(V249:V253)</f>
        <v>0</v>
      </c>
      <c r="W248" s="165"/>
      <c r="X248" s="165"/>
      <c r="Y248" s="165"/>
      <c r="AG248" t="s">
        <v>130</v>
      </c>
    </row>
    <row r="249" spans="1:60" outlineLevel="1" x14ac:dyDescent="0.2">
      <c r="A249" s="176">
        <v>85</v>
      </c>
      <c r="B249" s="177" t="s">
        <v>494</v>
      </c>
      <c r="C249" s="185" t="s">
        <v>495</v>
      </c>
      <c r="D249" s="178" t="s">
        <v>262</v>
      </c>
      <c r="E249" s="179">
        <v>2</v>
      </c>
      <c r="F249" s="180"/>
      <c r="G249" s="181">
        <f>ROUND(E249*F249,2)</f>
        <v>0</v>
      </c>
      <c r="H249" s="180"/>
      <c r="I249" s="181">
        <f>ROUND(E249*H249,2)</f>
        <v>0</v>
      </c>
      <c r="J249" s="180"/>
      <c r="K249" s="181">
        <f>ROUND(E249*J249,2)</f>
        <v>0</v>
      </c>
      <c r="L249" s="181">
        <v>21</v>
      </c>
      <c r="M249" s="181">
        <f>G249*(1+L249/100)</f>
        <v>0</v>
      </c>
      <c r="N249" s="179">
        <v>0</v>
      </c>
      <c r="O249" s="179">
        <f>ROUND(E249*N249,2)</f>
        <v>0</v>
      </c>
      <c r="P249" s="179">
        <v>4.2849999999999999E-2</v>
      </c>
      <c r="Q249" s="179">
        <f>ROUND(E249*P249,2)</f>
        <v>0.09</v>
      </c>
      <c r="R249" s="181"/>
      <c r="S249" s="181" t="s">
        <v>134</v>
      </c>
      <c r="T249" s="182" t="s">
        <v>135</v>
      </c>
      <c r="U249" s="158">
        <v>0</v>
      </c>
      <c r="V249" s="158">
        <f>ROUND(E249*U249,2)</f>
        <v>0</v>
      </c>
      <c r="W249" s="158"/>
      <c r="X249" s="158" t="s">
        <v>136</v>
      </c>
      <c r="Y249" s="158" t="s">
        <v>137</v>
      </c>
      <c r="Z249" s="147"/>
      <c r="AA249" s="147"/>
      <c r="AB249" s="147"/>
      <c r="AC249" s="147"/>
      <c r="AD249" s="147"/>
      <c r="AE249" s="147"/>
      <c r="AF249" s="147"/>
      <c r="AG249" s="147" t="s">
        <v>230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186" t="s">
        <v>496</v>
      </c>
      <c r="D250" s="163"/>
      <c r="E250" s="164">
        <v>2</v>
      </c>
      <c r="F250" s="158"/>
      <c r="G250" s="158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7"/>
      <c r="AA250" s="147"/>
      <c r="AB250" s="147"/>
      <c r="AC250" s="147"/>
      <c r="AD250" s="147"/>
      <c r="AE250" s="147"/>
      <c r="AF250" s="147"/>
      <c r="AG250" s="147" t="s">
        <v>142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1" x14ac:dyDescent="0.2">
      <c r="A251" s="176">
        <v>86</v>
      </c>
      <c r="B251" s="177" t="s">
        <v>497</v>
      </c>
      <c r="C251" s="185" t="s">
        <v>498</v>
      </c>
      <c r="D251" s="178" t="s">
        <v>252</v>
      </c>
      <c r="E251" s="179">
        <v>10</v>
      </c>
      <c r="F251" s="180"/>
      <c r="G251" s="181">
        <f>ROUND(E251*F251,2)</f>
        <v>0</v>
      </c>
      <c r="H251" s="180"/>
      <c r="I251" s="181">
        <f>ROUND(E251*H251,2)</f>
        <v>0</v>
      </c>
      <c r="J251" s="180"/>
      <c r="K251" s="181">
        <f>ROUND(E251*J251,2)</f>
        <v>0</v>
      </c>
      <c r="L251" s="181">
        <v>21</v>
      </c>
      <c r="M251" s="181">
        <f>G251*(1+L251/100)</f>
        <v>0</v>
      </c>
      <c r="N251" s="179">
        <v>0</v>
      </c>
      <c r="O251" s="179">
        <f>ROUND(E251*N251,2)</f>
        <v>0</v>
      </c>
      <c r="P251" s="179">
        <v>2.6700000000000002E-2</v>
      </c>
      <c r="Q251" s="179">
        <f>ROUND(E251*P251,2)</f>
        <v>0.27</v>
      </c>
      <c r="R251" s="181"/>
      <c r="S251" s="181" t="s">
        <v>186</v>
      </c>
      <c r="T251" s="182" t="s">
        <v>135</v>
      </c>
      <c r="U251" s="158">
        <v>0</v>
      </c>
      <c r="V251" s="158">
        <f>ROUND(E251*U251,2)</f>
        <v>0</v>
      </c>
      <c r="W251" s="158"/>
      <c r="X251" s="158" t="s">
        <v>136</v>
      </c>
      <c r="Y251" s="158" t="s">
        <v>137</v>
      </c>
      <c r="Z251" s="147"/>
      <c r="AA251" s="147"/>
      <c r="AB251" s="147"/>
      <c r="AC251" s="147"/>
      <c r="AD251" s="147"/>
      <c r="AE251" s="147"/>
      <c r="AF251" s="147"/>
      <c r="AG251" s="147" t="s">
        <v>230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2" x14ac:dyDescent="0.2">
      <c r="A252" s="154"/>
      <c r="B252" s="155"/>
      <c r="C252" s="186" t="s">
        <v>499</v>
      </c>
      <c r="D252" s="163"/>
      <c r="E252" s="164">
        <v>10</v>
      </c>
      <c r="F252" s="158"/>
      <c r="G252" s="158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7"/>
      <c r="AA252" s="147"/>
      <c r="AB252" s="147"/>
      <c r="AC252" s="147"/>
      <c r="AD252" s="147"/>
      <c r="AE252" s="147"/>
      <c r="AF252" s="147"/>
      <c r="AG252" s="147" t="s">
        <v>142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54">
        <v>87</v>
      </c>
      <c r="B253" s="155" t="s">
        <v>500</v>
      </c>
      <c r="C253" s="200" t="s">
        <v>501</v>
      </c>
      <c r="D253" s="156" t="s">
        <v>0</v>
      </c>
      <c r="E253" s="198"/>
      <c r="F253" s="159"/>
      <c r="G253" s="158">
        <f>ROUND(E253*F253,2)</f>
        <v>0</v>
      </c>
      <c r="H253" s="159"/>
      <c r="I253" s="158">
        <f>ROUND(E253*H253,2)</f>
        <v>0</v>
      </c>
      <c r="J253" s="159"/>
      <c r="K253" s="158">
        <f>ROUND(E253*J253,2)</f>
        <v>0</v>
      </c>
      <c r="L253" s="158">
        <v>21</v>
      </c>
      <c r="M253" s="158">
        <f>G253*(1+L253/100)</f>
        <v>0</v>
      </c>
      <c r="N253" s="157">
        <v>0</v>
      </c>
      <c r="O253" s="157">
        <f>ROUND(E253*N253,2)</f>
        <v>0</v>
      </c>
      <c r="P253" s="157">
        <v>0</v>
      </c>
      <c r="Q253" s="157">
        <f>ROUND(E253*P253,2)</f>
        <v>0</v>
      </c>
      <c r="R253" s="158"/>
      <c r="S253" s="158" t="s">
        <v>186</v>
      </c>
      <c r="T253" s="158" t="s">
        <v>135</v>
      </c>
      <c r="U253" s="158">
        <v>0</v>
      </c>
      <c r="V253" s="158">
        <f>ROUND(E253*U253,2)</f>
        <v>0</v>
      </c>
      <c r="W253" s="158"/>
      <c r="X253" s="158" t="s">
        <v>404</v>
      </c>
      <c r="Y253" s="158" t="s">
        <v>137</v>
      </c>
      <c r="Z253" s="147"/>
      <c r="AA253" s="147"/>
      <c r="AB253" s="147"/>
      <c r="AC253" s="147"/>
      <c r="AD253" s="147"/>
      <c r="AE253" s="147"/>
      <c r="AF253" s="147"/>
      <c r="AG253" s="147" t="s">
        <v>405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x14ac:dyDescent="0.2">
      <c r="A254" s="150" t="s">
        <v>129</v>
      </c>
      <c r="B254" s="151" t="s">
        <v>91</v>
      </c>
      <c r="C254" s="189" t="s">
        <v>92</v>
      </c>
      <c r="D254" s="172"/>
      <c r="E254" s="173"/>
      <c r="F254" s="174"/>
      <c r="G254" s="174">
        <f>SUMIF(AG255:AG255,"&lt;&gt;NOR",G255:G255)</f>
        <v>0</v>
      </c>
      <c r="H254" s="174"/>
      <c r="I254" s="174">
        <f>SUM(I255:I255)</f>
        <v>0</v>
      </c>
      <c r="J254" s="174"/>
      <c r="K254" s="174">
        <f>SUM(K255:K255)</f>
        <v>0</v>
      </c>
      <c r="L254" s="174"/>
      <c r="M254" s="174">
        <f>SUM(M255:M255)</f>
        <v>0</v>
      </c>
      <c r="N254" s="173"/>
      <c r="O254" s="173">
        <f>SUM(O255:O255)</f>
        <v>0</v>
      </c>
      <c r="P254" s="173"/>
      <c r="Q254" s="173">
        <f>SUM(Q255:Q255)</f>
        <v>0</v>
      </c>
      <c r="R254" s="174"/>
      <c r="S254" s="174"/>
      <c r="T254" s="175"/>
      <c r="U254" s="165"/>
      <c r="V254" s="165">
        <f>SUM(V255:V255)</f>
        <v>0</v>
      </c>
      <c r="W254" s="165"/>
      <c r="X254" s="165"/>
      <c r="Y254" s="165"/>
      <c r="AG254" t="s">
        <v>130</v>
      </c>
    </row>
    <row r="255" spans="1:60" outlineLevel="1" x14ac:dyDescent="0.2">
      <c r="A255" s="154">
        <v>88</v>
      </c>
      <c r="B255" s="155" t="s">
        <v>502</v>
      </c>
      <c r="C255" s="200" t="s">
        <v>503</v>
      </c>
      <c r="D255" s="156" t="s">
        <v>0</v>
      </c>
      <c r="E255" s="198"/>
      <c r="F255" s="159"/>
      <c r="G255" s="158">
        <f>ROUND(E255*F255,2)</f>
        <v>0</v>
      </c>
      <c r="H255" s="159"/>
      <c r="I255" s="158">
        <f>ROUND(E255*H255,2)</f>
        <v>0</v>
      </c>
      <c r="J255" s="159"/>
      <c r="K255" s="158">
        <f>ROUND(E255*J255,2)</f>
        <v>0</v>
      </c>
      <c r="L255" s="158">
        <v>21</v>
      </c>
      <c r="M255" s="158">
        <f>G255*(1+L255/100)</f>
        <v>0</v>
      </c>
      <c r="N255" s="157">
        <v>0</v>
      </c>
      <c r="O255" s="157">
        <f>ROUND(E255*N255,2)</f>
        <v>0</v>
      </c>
      <c r="P255" s="157">
        <v>0</v>
      </c>
      <c r="Q255" s="157">
        <f>ROUND(E255*P255,2)</f>
        <v>0</v>
      </c>
      <c r="R255" s="158"/>
      <c r="S255" s="158" t="s">
        <v>186</v>
      </c>
      <c r="T255" s="158" t="s">
        <v>135</v>
      </c>
      <c r="U255" s="158">
        <v>0</v>
      </c>
      <c r="V255" s="158">
        <f>ROUND(E255*U255,2)</f>
        <v>0</v>
      </c>
      <c r="W255" s="158"/>
      <c r="X255" s="158" t="s">
        <v>404</v>
      </c>
      <c r="Y255" s="158" t="s">
        <v>137</v>
      </c>
      <c r="Z255" s="147"/>
      <c r="AA255" s="147"/>
      <c r="AB255" s="147"/>
      <c r="AC255" s="147"/>
      <c r="AD255" s="147"/>
      <c r="AE255" s="147"/>
      <c r="AF255" s="147"/>
      <c r="AG255" s="147" t="s">
        <v>405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x14ac:dyDescent="0.2">
      <c r="A256" s="166" t="s">
        <v>129</v>
      </c>
      <c r="B256" s="167" t="s">
        <v>97</v>
      </c>
      <c r="C256" s="184" t="s">
        <v>98</v>
      </c>
      <c r="D256" s="168"/>
      <c r="E256" s="169"/>
      <c r="F256" s="170"/>
      <c r="G256" s="170">
        <f>SUMIF(AG257:AG267,"&lt;&gt;NOR",G257:G267)</f>
        <v>0</v>
      </c>
      <c r="H256" s="170"/>
      <c r="I256" s="170">
        <f>SUM(I257:I267)</f>
        <v>0</v>
      </c>
      <c r="J256" s="170"/>
      <c r="K256" s="170">
        <f>SUM(K257:K267)</f>
        <v>0</v>
      </c>
      <c r="L256" s="170"/>
      <c r="M256" s="170">
        <f>SUM(M257:M267)</f>
        <v>0</v>
      </c>
      <c r="N256" s="169"/>
      <c r="O256" s="169">
        <f>SUM(O257:O267)</f>
        <v>0</v>
      </c>
      <c r="P256" s="169"/>
      <c r="Q256" s="169">
        <f>SUM(Q257:Q267)</f>
        <v>0</v>
      </c>
      <c r="R256" s="170"/>
      <c r="S256" s="170"/>
      <c r="T256" s="171"/>
      <c r="U256" s="165"/>
      <c r="V256" s="165">
        <f>SUM(V257:V267)</f>
        <v>535.35</v>
      </c>
      <c r="W256" s="165"/>
      <c r="X256" s="165"/>
      <c r="Y256" s="165"/>
      <c r="AG256" t="s">
        <v>130</v>
      </c>
    </row>
    <row r="257" spans="1:60" ht="22.5" outlineLevel="1" x14ac:dyDescent="0.2">
      <c r="A257" s="191">
        <v>89</v>
      </c>
      <c r="B257" s="192" t="s">
        <v>504</v>
      </c>
      <c r="C257" s="199" t="s">
        <v>505</v>
      </c>
      <c r="D257" s="193" t="s">
        <v>284</v>
      </c>
      <c r="E257" s="194">
        <v>8.4499999999999993</v>
      </c>
      <c r="F257" s="195"/>
      <c r="G257" s="196">
        <f>ROUND(E257*F257,2)</f>
        <v>0</v>
      </c>
      <c r="H257" s="195"/>
      <c r="I257" s="196">
        <f>ROUND(E257*H257,2)</f>
        <v>0</v>
      </c>
      <c r="J257" s="195"/>
      <c r="K257" s="196">
        <f>ROUND(E257*J257,2)</f>
        <v>0</v>
      </c>
      <c r="L257" s="196">
        <v>21</v>
      </c>
      <c r="M257" s="196">
        <f>G257*(1+L257/100)</f>
        <v>0</v>
      </c>
      <c r="N257" s="194">
        <v>0</v>
      </c>
      <c r="O257" s="194">
        <f>ROUND(E257*N257,2)</f>
        <v>0</v>
      </c>
      <c r="P257" s="194">
        <v>0</v>
      </c>
      <c r="Q257" s="194">
        <f>ROUND(E257*P257,2)</f>
        <v>0</v>
      </c>
      <c r="R257" s="196" t="s">
        <v>332</v>
      </c>
      <c r="S257" s="196" t="s">
        <v>186</v>
      </c>
      <c r="T257" s="197" t="s">
        <v>135</v>
      </c>
      <c r="U257" s="158">
        <v>0</v>
      </c>
      <c r="V257" s="158">
        <f>ROUND(E257*U257,2)</f>
        <v>0</v>
      </c>
      <c r="W257" s="158"/>
      <c r="X257" s="158" t="s">
        <v>136</v>
      </c>
      <c r="Y257" s="158" t="s">
        <v>137</v>
      </c>
      <c r="Z257" s="147"/>
      <c r="AA257" s="147"/>
      <c r="AB257" s="147"/>
      <c r="AC257" s="147"/>
      <c r="AD257" s="147"/>
      <c r="AE257" s="147"/>
      <c r="AF257" s="147"/>
      <c r="AG257" s="147" t="s">
        <v>230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1" x14ac:dyDescent="0.2">
      <c r="A258" s="176">
        <v>90</v>
      </c>
      <c r="B258" s="177" t="s">
        <v>506</v>
      </c>
      <c r="C258" s="185" t="s">
        <v>507</v>
      </c>
      <c r="D258" s="178" t="s">
        <v>284</v>
      </c>
      <c r="E258" s="179">
        <v>586.36915999999997</v>
      </c>
      <c r="F258" s="180"/>
      <c r="G258" s="181">
        <f>ROUND(E258*F258,2)</f>
        <v>0</v>
      </c>
      <c r="H258" s="180"/>
      <c r="I258" s="181">
        <f>ROUND(E258*H258,2)</f>
        <v>0</v>
      </c>
      <c r="J258" s="180"/>
      <c r="K258" s="181">
        <f>ROUND(E258*J258,2)</f>
        <v>0</v>
      </c>
      <c r="L258" s="181">
        <v>21</v>
      </c>
      <c r="M258" s="181">
        <f>G258*(1+L258/100)</f>
        <v>0</v>
      </c>
      <c r="N258" s="179">
        <v>0</v>
      </c>
      <c r="O258" s="179">
        <f>ROUND(E258*N258,2)</f>
        <v>0</v>
      </c>
      <c r="P258" s="179">
        <v>0</v>
      </c>
      <c r="Q258" s="179">
        <f>ROUND(E258*P258,2)</f>
        <v>0</v>
      </c>
      <c r="R258" s="181" t="s">
        <v>508</v>
      </c>
      <c r="S258" s="181" t="s">
        <v>186</v>
      </c>
      <c r="T258" s="182" t="s">
        <v>509</v>
      </c>
      <c r="U258" s="158">
        <v>0.749</v>
      </c>
      <c r="V258" s="158">
        <f>ROUND(E258*U258,2)</f>
        <v>439.19</v>
      </c>
      <c r="W258" s="158"/>
      <c r="X258" s="158" t="s">
        <v>510</v>
      </c>
      <c r="Y258" s="158" t="s">
        <v>137</v>
      </c>
      <c r="Z258" s="147"/>
      <c r="AA258" s="147"/>
      <c r="AB258" s="147"/>
      <c r="AC258" s="147"/>
      <c r="AD258" s="147"/>
      <c r="AE258" s="147"/>
      <c r="AF258" s="147"/>
      <c r="AG258" s="147" t="s">
        <v>511</v>
      </c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ht="22.5" outlineLevel="2" x14ac:dyDescent="0.2">
      <c r="A259" s="154"/>
      <c r="B259" s="155"/>
      <c r="C259" s="268" t="s">
        <v>512</v>
      </c>
      <c r="D259" s="269"/>
      <c r="E259" s="269"/>
      <c r="F259" s="269"/>
      <c r="G259" s="269"/>
      <c r="H259" s="158"/>
      <c r="I259" s="158"/>
      <c r="J259" s="158"/>
      <c r="K259" s="158"/>
      <c r="L259" s="158"/>
      <c r="M259" s="158"/>
      <c r="N259" s="157"/>
      <c r="O259" s="157"/>
      <c r="P259" s="157"/>
      <c r="Q259" s="157"/>
      <c r="R259" s="158"/>
      <c r="S259" s="158"/>
      <c r="T259" s="158"/>
      <c r="U259" s="158"/>
      <c r="V259" s="158"/>
      <c r="W259" s="158"/>
      <c r="X259" s="158"/>
      <c r="Y259" s="158"/>
      <c r="Z259" s="147"/>
      <c r="AA259" s="147"/>
      <c r="AB259" s="147"/>
      <c r="AC259" s="147"/>
      <c r="AD259" s="147"/>
      <c r="AE259" s="147"/>
      <c r="AF259" s="147"/>
      <c r="AG259" s="147" t="s">
        <v>334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83" t="str">
        <f>C259</f>
        <v>s popřípadným nutným naložením do dopravního zařízení, s vyprázdněním dopravního zařízení na hromadu nebo do dopravního prostředku, vč. příplatku za každých dalších i započatých 3,5 m výšky nad 3,5 m,</v>
      </c>
      <c r="BB259" s="147"/>
      <c r="BC259" s="147"/>
      <c r="BD259" s="147"/>
      <c r="BE259" s="147"/>
      <c r="BF259" s="147"/>
      <c r="BG259" s="147"/>
      <c r="BH259" s="147"/>
    </row>
    <row r="260" spans="1:60" outlineLevel="1" x14ac:dyDescent="0.2">
      <c r="A260" s="176">
        <v>91</v>
      </c>
      <c r="B260" s="177" t="s">
        <v>513</v>
      </c>
      <c r="C260" s="185" t="s">
        <v>514</v>
      </c>
      <c r="D260" s="178" t="s">
        <v>284</v>
      </c>
      <c r="E260" s="179">
        <v>586.36915999999997</v>
      </c>
      <c r="F260" s="180"/>
      <c r="G260" s="181">
        <f>ROUND(E260*F260,2)</f>
        <v>0</v>
      </c>
      <c r="H260" s="180"/>
      <c r="I260" s="181">
        <f>ROUND(E260*H260,2)</f>
        <v>0</v>
      </c>
      <c r="J260" s="180"/>
      <c r="K260" s="181">
        <f>ROUND(E260*J260,2)</f>
        <v>0</v>
      </c>
      <c r="L260" s="181">
        <v>21</v>
      </c>
      <c r="M260" s="181">
        <f>G260*(1+L260/100)</f>
        <v>0</v>
      </c>
      <c r="N260" s="179">
        <v>0</v>
      </c>
      <c r="O260" s="179">
        <f>ROUND(E260*N260,2)</f>
        <v>0</v>
      </c>
      <c r="P260" s="179">
        <v>0</v>
      </c>
      <c r="Q260" s="179">
        <f>ROUND(E260*P260,2)</f>
        <v>0</v>
      </c>
      <c r="R260" s="181" t="s">
        <v>508</v>
      </c>
      <c r="S260" s="181" t="s">
        <v>186</v>
      </c>
      <c r="T260" s="182" t="s">
        <v>509</v>
      </c>
      <c r="U260" s="158">
        <v>0.16400000000000001</v>
      </c>
      <c r="V260" s="158">
        <f>ROUND(E260*U260,2)</f>
        <v>96.16</v>
      </c>
      <c r="W260" s="158"/>
      <c r="X260" s="158" t="s">
        <v>510</v>
      </c>
      <c r="Y260" s="158" t="s">
        <v>137</v>
      </c>
      <c r="Z260" s="147"/>
      <c r="AA260" s="147"/>
      <c r="AB260" s="147"/>
      <c r="AC260" s="147"/>
      <c r="AD260" s="147"/>
      <c r="AE260" s="147"/>
      <c r="AF260" s="147"/>
      <c r="AG260" s="147" t="s">
        <v>511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ht="22.5" outlineLevel="2" x14ac:dyDescent="0.2">
      <c r="A261" s="154"/>
      <c r="B261" s="155"/>
      <c r="C261" s="268" t="s">
        <v>515</v>
      </c>
      <c r="D261" s="269"/>
      <c r="E261" s="269"/>
      <c r="F261" s="269"/>
      <c r="G261" s="269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7"/>
      <c r="AA261" s="147"/>
      <c r="AB261" s="147"/>
      <c r="AC261" s="147"/>
      <c r="AD261" s="147"/>
      <c r="AE261" s="147"/>
      <c r="AF261" s="147"/>
      <c r="AG261" s="147" t="s">
        <v>334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83" t="str">
        <f>C261</f>
        <v>se složením a hrubým urovnáním nebo s přeložením na jiný dopravní prostředek kromě lodi, vč. příplatku za každých dalších i započatých 1000 m přes 1000 m,</v>
      </c>
      <c r="BB261" s="147"/>
      <c r="BC261" s="147"/>
      <c r="BD261" s="147"/>
      <c r="BE261" s="147"/>
      <c r="BF261" s="147"/>
      <c r="BG261" s="147"/>
      <c r="BH261" s="147"/>
    </row>
    <row r="262" spans="1:60" outlineLevel="1" x14ac:dyDescent="0.2">
      <c r="A262" s="191">
        <v>92</v>
      </c>
      <c r="B262" s="192" t="s">
        <v>516</v>
      </c>
      <c r="C262" s="199" t="s">
        <v>517</v>
      </c>
      <c r="D262" s="193" t="s">
        <v>284</v>
      </c>
      <c r="E262" s="194">
        <v>586.36915999999997</v>
      </c>
      <c r="F262" s="195"/>
      <c r="G262" s="196">
        <f>ROUND(E262*F262,2)</f>
        <v>0</v>
      </c>
      <c r="H262" s="195"/>
      <c r="I262" s="196">
        <f>ROUND(E262*H262,2)</f>
        <v>0</v>
      </c>
      <c r="J262" s="195"/>
      <c r="K262" s="196">
        <f>ROUND(E262*J262,2)</f>
        <v>0</v>
      </c>
      <c r="L262" s="196">
        <v>21</v>
      </c>
      <c r="M262" s="196">
        <f>G262*(1+L262/100)</f>
        <v>0</v>
      </c>
      <c r="N262" s="194">
        <v>0</v>
      </c>
      <c r="O262" s="194">
        <f>ROUND(E262*N262,2)</f>
        <v>0</v>
      </c>
      <c r="P262" s="194">
        <v>0</v>
      </c>
      <c r="Q262" s="194">
        <f>ROUND(E262*P262,2)</f>
        <v>0</v>
      </c>
      <c r="R262" s="196"/>
      <c r="S262" s="196" t="s">
        <v>186</v>
      </c>
      <c r="T262" s="197" t="s">
        <v>135</v>
      </c>
      <c r="U262" s="158">
        <v>0</v>
      </c>
      <c r="V262" s="158">
        <f>ROUND(E262*U262,2)</f>
        <v>0</v>
      </c>
      <c r="W262" s="158"/>
      <c r="X262" s="158" t="s">
        <v>510</v>
      </c>
      <c r="Y262" s="158" t="s">
        <v>137</v>
      </c>
      <c r="Z262" s="147"/>
      <c r="AA262" s="147"/>
      <c r="AB262" s="147"/>
      <c r="AC262" s="147"/>
      <c r="AD262" s="147"/>
      <c r="AE262" s="147"/>
      <c r="AF262" s="147"/>
      <c r="AG262" s="147" t="s">
        <v>511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1" x14ac:dyDescent="0.2">
      <c r="A263" s="191">
        <v>93</v>
      </c>
      <c r="B263" s="192" t="s">
        <v>518</v>
      </c>
      <c r="C263" s="199" t="s">
        <v>519</v>
      </c>
      <c r="D263" s="193" t="s">
        <v>284</v>
      </c>
      <c r="E263" s="194">
        <v>14072.85982</v>
      </c>
      <c r="F263" s="195"/>
      <c r="G263" s="196">
        <f>ROUND(E263*F263,2)</f>
        <v>0</v>
      </c>
      <c r="H263" s="195"/>
      <c r="I263" s="196">
        <f>ROUND(E263*H263,2)</f>
        <v>0</v>
      </c>
      <c r="J263" s="195"/>
      <c r="K263" s="196">
        <f>ROUND(E263*J263,2)</f>
        <v>0</v>
      </c>
      <c r="L263" s="196">
        <v>21</v>
      </c>
      <c r="M263" s="196">
        <f>G263*(1+L263/100)</f>
        <v>0</v>
      </c>
      <c r="N263" s="194">
        <v>0</v>
      </c>
      <c r="O263" s="194">
        <f>ROUND(E263*N263,2)</f>
        <v>0</v>
      </c>
      <c r="P263" s="194">
        <v>0</v>
      </c>
      <c r="Q263" s="194">
        <f>ROUND(E263*P263,2)</f>
        <v>0</v>
      </c>
      <c r="R263" s="196"/>
      <c r="S263" s="196" t="s">
        <v>186</v>
      </c>
      <c r="T263" s="197" t="s">
        <v>135</v>
      </c>
      <c r="U263" s="158">
        <v>0</v>
      </c>
      <c r="V263" s="158">
        <f>ROUND(E263*U263,2)</f>
        <v>0</v>
      </c>
      <c r="W263" s="158"/>
      <c r="X263" s="158" t="s">
        <v>510</v>
      </c>
      <c r="Y263" s="158" t="s">
        <v>137</v>
      </c>
      <c r="Z263" s="147"/>
      <c r="AA263" s="147"/>
      <c r="AB263" s="147"/>
      <c r="AC263" s="147"/>
      <c r="AD263" s="147"/>
      <c r="AE263" s="147"/>
      <c r="AF263" s="147"/>
      <c r="AG263" s="147" t="s">
        <v>511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1" x14ac:dyDescent="0.2">
      <c r="A264" s="191">
        <v>94</v>
      </c>
      <c r="B264" s="192" t="s">
        <v>520</v>
      </c>
      <c r="C264" s="199" t="s">
        <v>521</v>
      </c>
      <c r="D264" s="193" t="s">
        <v>284</v>
      </c>
      <c r="E264" s="194">
        <v>586.36915999999997</v>
      </c>
      <c r="F264" s="195"/>
      <c r="G264" s="196">
        <f>ROUND(E264*F264,2)</f>
        <v>0</v>
      </c>
      <c r="H264" s="195"/>
      <c r="I264" s="196">
        <f>ROUND(E264*H264,2)</f>
        <v>0</v>
      </c>
      <c r="J264" s="195"/>
      <c r="K264" s="196">
        <f>ROUND(E264*J264,2)</f>
        <v>0</v>
      </c>
      <c r="L264" s="196">
        <v>21</v>
      </c>
      <c r="M264" s="196">
        <f>G264*(1+L264/100)</f>
        <v>0</v>
      </c>
      <c r="N264" s="194">
        <v>0</v>
      </c>
      <c r="O264" s="194">
        <f>ROUND(E264*N264,2)</f>
        <v>0</v>
      </c>
      <c r="P264" s="194">
        <v>0</v>
      </c>
      <c r="Q264" s="194">
        <f>ROUND(E264*P264,2)</f>
        <v>0</v>
      </c>
      <c r="R264" s="196"/>
      <c r="S264" s="196" t="s">
        <v>186</v>
      </c>
      <c r="T264" s="197" t="s">
        <v>135</v>
      </c>
      <c r="U264" s="158">
        <v>0</v>
      </c>
      <c r="V264" s="158">
        <f>ROUND(E264*U264,2)</f>
        <v>0</v>
      </c>
      <c r="W264" s="158"/>
      <c r="X264" s="158" t="s">
        <v>510</v>
      </c>
      <c r="Y264" s="158" t="s">
        <v>137</v>
      </c>
      <c r="Z264" s="147"/>
      <c r="AA264" s="147"/>
      <c r="AB264" s="147"/>
      <c r="AC264" s="147"/>
      <c r="AD264" s="147"/>
      <c r="AE264" s="147"/>
      <c r="AF264" s="147"/>
      <c r="AG264" s="147" t="s">
        <v>511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1" x14ac:dyDescent="0.2">
      <c r="A265" s="191">
        <v>95</v>
      </c>
      <c r="B265" s="192" t="s">
        <v>522</v>
      </c>
      <c r="C265" s="199" t="s">
        <v>523</v>
      </c>
      <c r="D265" s="193" t="s">
        <v>284</v>
      </c>
      <c r="E265" s="194">
        <v>4690.95327</v>
      </c>
      <c r="F265" s="195"/>
      <c r="G265" s="196">
        <f>ROUND(E265*F265,2)</f>
        <v>0</v>
      </c>
      <c r="H265" s="195"/>
      <c r="I265" s="196">
        <f>ROUND(E265*H265,2)</f>
        <v>0</v>
      </c>
      <c r="J265" s="195"/>
      <c r="K265" s="196">
        <f>ROUND(E265*J265,2)</f>
        <v>0</v>
      </c>
      <c r="L265" s="196">
        <v>21</v>
      </c>
      <c r="M265" s="196">
        <f>G265*(1+L265/100)</f>
        <v>0</v>
      </c>
      <c r="N265" s="194">
        <v>0</v>
      </c>
      <c r="O265" s="194">
        <f>ROUND(E265*N265,2)</f>
        <v>0</v>
      </c>
      <c r="P265" s="194">
        <v>0</v>
      </c>
      <c r="Q265" s="194">
        <f>ROUND(E265*P265,2)</f>
        <v>0</v>
      </c>
      <c r="R265" s="196"/>
      <c r="S265" s="196" t="s">
        <v>186</v>
      </c>
      <c r="T265" s="197" t="s">
        <v>135</v>
      </c>
      <c r="U265" s="158">
        <v>0</v>
      </c>
      <c r="V265" s="158">
        <f>ROUND(E265*U265,2)</f>
        <v>0</v>
      </c>
      <c r="W265" s="158"/>
      <c r="X265" s="158" t="s">
        <v>510</v>
      </c>
      <c r="Y265" s="158" t="s">
        <v>137</v>
      </c>
      <c r="Z265" s="147"/>
      <c r="AA265" s="147"/>
      <c r="AB265" s="147"/>
      <c r="AC265" s="147"/>
      <c r="AD265" s="147"/>
      <c r="AE265" s="147"/>
      <c r="AF265" s="147"/>
      <c r="AG265" s="147" t="s">
        <v>511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ht="22.5" outlineLevel="1" x14ac:dyDescent="0.2">
      <c r="A266" s="176">
        <v>96</v>
      </c>
      <c r="B266" s="177" t="s">
        <v>524</v>
      </c>
      <c r="C266" s="185" t="s">
        <v>525</v>
      </c>
      <c r="D266" s="178" t="s">
        <v>284</v>
      </c>
      <c r="E266" s="179">
        <v>577.91916000000003</v>
      </c>
      <c r="F266" s="180"/>
      <c r="G266" s="181">
        <f>ROUND(E266*F266,2)</f>
        <v>0</v>
      </c>
      <c r="H266" s="180"/>
      <c r="I266" s="181">
        <f>ROUND(E266*H266,2)</f>
        <v>0</v>
      </c>
      <c r="J266" s="180"/>
      <c r="K266" s="181">
        <f>ROUND(E266*J266,2)</f>
        <v>0</v>
      </c>
      <c r="L266" s="181">
        <v>21</v>
      </c>
      <c r="M266" s="181">
        <f>G266*(1+L266/100)</f>
        <v>0</v>
      </c>
      <c r="N266" s="179">
        <v>0</v>
      </c>
      <c r="O266" s="179">
        <f>ROUND(E266*N266,2)</f>
        <v>0</v>
      </c>
      <c r="P266" s="179">
        <v>0</v>
      </c>
      <c r="Q266" s="179">
        <f>ROUND(E266*P266,2)</f>
        <v>0</v>
      </c>
      <c r="R266" s="181" t="s">
        <v>332</v>
      </c>
      <c r="S266" s="181" t="s">
        <v>526</v>
      </c>
      <c r="T266" s="182" t="s">
        <v>135</v>
      </c>
      <c r="U266" s="158">
        <v>0</v>
      </c>
      <c r="V266" s="158">
        <f>ROUND(E266*U266,2)</f>
        <v>0</v>
      </c>
      <c r="W266" s="158"/>
      <c r="X266" s="158" t="s">
        <v>136</v>
      </c>
      <c r="Y266" s="158" t="s">
        <v>137</v>
      </c>
      <c r="Z266" s="147"/>
      <c r="AA266" s="147"/>
      <c r="AB266" s="147"/>
      <c r="AC266" s="147"/>
      <c r="AD266" s="147"/>
      <c r="AE266" s="147"/>
      <c r="AF266" s="147"/>
      <c r="AG266" s="147" t="s">
        <v>230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2" x14ac:dyDescent="0.2">
      <c r="A267" s="154"/>
      <c r="B267" s="155"/>
      <c r="C267" s="186" t="s">
        <v>527</v>
      </c>
      <c r="D267" s="163"/>
      <c r="E267" s="164">
        <v>577.91916000000003</v>
      </c>
      <c r="F267" s="158"/>
      <c r="G267" s="158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7"/>
      <c r="AA267" s="147"/>
      <c r="AB267" s="147"/>
      <c r="AC267" s="147"/>
      <c r="AD267" s="147"/>
      <c r="AE267" s="147"/>
      <c r="AF267" s="147"/>
      <c r="AG267" s="147" t="s">
        <v>142</v>
      </c>
      <c r="AH267" s="147">
        <v>0</v>
      </c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x14ac:dyDescent="0.2">
      <c r="A268" s="3"/>
      <c r="B268" s="4"/>
      <c r="C268" s="188"/>
      <c r="D268" s="6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AE268">
        <v>12</v>
      </c>
      <c r="AF268">
        <v>21</v>
      </c>
      <c r="AG268" t="s">
        <v>115</v>
      </c>
    </row>
    <row r="269" spans="1:60" x14ac:dyDescent="0.2">
      <c r="A269" s="150"/>
      <c r="B269" s="151" t="s">
        <v>29</v>
      </c>
      <c r="C269" s="189"/>
      <c r="D269" s="152"/>
      <c r="E269" s="153"/>
      <c r="F269" s="153"/>
      <c r="G269" s="175">
        <f>G8+G40+G44+G51+G54+G57+G70+G94+G130+G134+G140+G143+G167+G169+G174+G180+G187+G194+G197+G207+G211+G230+G240+G248+G254+G256</f>
        <v>0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AE269">
        <f>SUMIF(L7:L267,AE268,G7:G267)</f>
        <v>0</v>
      </c>
      <c r="AF269">
        <f>SUMIF(L7:L267,AF268,G7:G267)</f>
        <v>0</v>
      </c>
      <c r="AG269" t="s">
        <v>167</v>
      </c>
    </row>
    <row r="270" spans="1:60" x14ac:dyDescent="0.2">
      <c r="C270" s="190"/>
      <c r="D270" s="10"/>
      <c r="AG270" t="s">
        <v>168</v>
      </c>
    </row>
    <row r="271" spans="1:60" x14ac:dyDescent="0.2">
      <c r="D271" s="10"/>
    </row>
    <row r="272" spans="1:60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cYE6pemo5nQQPO24e1f0hJvTdP0gjS1k+JOn2KvaKikw9I0KDYHxnLwdVWgGPUHqQudDlguHkEXzJKo2HiKFA==" saltValue="MYGlvoRNqw9gzhEETacZBw==" spinCount="100000" sheet="1" formatRows="0"/>
  <mergeCells count="31">
    <mergeCell ref="C75:G75"/>
    <mergeCell ref="A1:G1"/>
    <mergeCell ref="C2:G2"/>
    <mergeCell ref="C3:G3"/>
    <mergeCell ref="C4:G4"/>
    <mergeCell ref="C12:G12"/>
    <mergeCell ref="C17:G17"/>
    <mergeCell ref="C19:G19"/>
    <mergeCell ref="C22:G22"/>
    <mergeCell ref="C32:G32"/>
    <mergeCell ref="C42:G42"/>
    <mergeCell ref="C66:G66"/>
    <mergeCell ref="C205:G205"/>
    <mergeCell ref="C98:G98"/>
    <mergeCell ref="C110:G110"/>
    <mergeCell ref="C132:G132"/>
    <mergeCell ref="C136:G136"/>
    <mergeCell ref="C171:G171"/>
    <mergeCell ref="C189:G189"/>
    <mergeCell ref="C190:G190"/>
    <mergeCell ref="C191:G191"/>
    <mergeCell ref="C192:G192"/>
    <mergeCell ref="C199:G199"/>
    <mergeCell ref="C202:G202"/>
    <mergeCell ref="C261:G261"/>
    <mergeCell ref="C217:G217"/>
    <mergeCell ref="C220:G220"/>
    <mergeCell ref="C223:G223"/>
    <mergeCell ref="C227:G227"/>
    <mergeCell ref="C228:G228"/>
    <mergeCell ref="C259:G259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01 02 Pol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Geryk</dc:creator>
  <cp:lastModifiedBy>Otrubová Roxana</cp:lastModifiedBy>
  <cp:lastPrinted>2019-03-19T12:27:02Z</cp:lastPrinted>
  <dcterms:created xsi:type="dcterms:W3CDTF">2009-04-08T07:15:50Z</dcterms:created>
  <dcterms:modified xsi:type="dcterms:W3CDTF">2026-03-24T07:21:14Z</dcterms:modified>
</cp:coreProperties>
</file>