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bilam\Desktop\2-garáže Opava\výzva\"/>
    </mc:Choice>
  </mc:AlternateContent>
  <xr:revisionPtr revIDLastSave="0" documentId="13_ncr:1_{A881E743-E015-4660-8596-B0391662F309}" xr6:coauthVersionLast="47" xr6:coauthVersionMax="47" xr10:uidLastSave="{00000000-0000-0000-0000-000000000000}"/>
  <bookViews>
    <workbookView xWindow="-120" yWindow="-120" windowWidth="29040" windowHeight="15720" activeTab="9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1 04 Pol" sheetId="15" r:id="rId7"/>
    <sheet name="01 05 Pol" sheetId="16" r:id="rId8"/>
    <sheet name="01 06 Pol" sheetId="17" r:id="rId9"/>
    <sheet name="01 07 Pol" sheetId="18" r:id="rId10"/>
  </sheets>
  <externalReferences>
    <externalReference r:id="rId11"/>
  </externalReferences>
  <definedNames>
    <definedName name="CelkemDPHVypocet" localSheetId="1">Stavba!$H$49</definedName>
    <definedName name="CenaCelkem">Stavba!$G$29</definedName>
    <definedName name="CenaCelkemBezDPH">Stavba!$G$28</definedName>
    <definedName name="CenaCelkemVypocet" localSheetId="1">Stavba!$I$49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01 Pol'!$1:$7</definedName>
    <definedName name="_xlnm.Print_Titles" localSheetId="4">'01 02 Pol'!$1:$7</definedName>
    <definedName name="_xlnm.Print_Titles" localSheetId="5">'01 03 Pol'!$1:$7</definedName>
    <definedName name="_xlnm.Print_Titles" localSheetId="6">'01 04 Pol'!$1:$7</definedName>
    <definedName name="_xlnm.Print_Titles" localSheetId="7">'01 05 Pol'!$1:$7</definedName>
    <definedName name="_xlnm.Print_Titles" localSheetId="8">'01 06 Pol'!$1:$7</definedName>
    <definedName name="_xlnm.Print_Titles" localSheetId="9">'01 07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01 Pol'!$A$1:$Y$35</definedName>
    <definedName name="_xlnm.Print_Area" localSheetId="4">'01 02 Pol'!$A$1:$Y$49</definedName>
    <definedName name="_xlnm.Print_Area" localSheetId="5">'01 03 Pol'!$A$1:$Y$151</definedName>
    <definedName name="_xlnm.Print_Area" localSheetId="6">'01 04 Pol'!$A$1:$Y$761</definedName>
    <definedName name="_xlnm.Print_Area" localSheetId="7">'01 05 Pol'!$A$1:$Y$87</definedName>
    <definedName name="_xlnm.Print_Area" localSheetId="8">'01 06 Pol'!$A$1:$Y$99</definedName>
    <definedName name="_xlnm.Print_Area" localSheetId="9">'01 07 Pol'!$A$1:$Y$76</definedName>
    <definedName name="_xlnm.Print_Area" localSheetId="1">Stavba!$A$1:$J$107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Stavba!$F$49</definedName>
    <definedName name="ZakladDPHZakl">Stavba!$G$25</definedName>
    <definedName name="ZakladDPHZaklVypocet" localSheetId="1">Stavba!$G$49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8" l="1"/>
  <c r="M9" i="18" s="1"/>
  <c r="I9" i="18"/>
  <c r="K9" i="18"/>
  <c r="O9" i="18"/>
  <c r="Q9" i="18"/>
  <c r="V9" i="18"/>
  <c r="G11" i="18"/>
  <c r="M11" i="18" s="1"/>
  <c r="I11" i="18"/>
  <c r="K11" i="18"/>
  <c r="O11" i="18"/>
  <c r="Q11" i="18"/>
  <c r="V11" i="18"/>
  <c r="G14" i="18"/>
  <c r="M14" i="18" s="1"/>
  <c r="I14" i="18"/>
  <c r="K14" i="18"/>
  <c r="O14" i="18"/>
  <c r="Q14" i="18"/>
  <c r="V14" i="18"/>
  <c r="G16" i="18"/>
  <c r="G8" i="18" s="1"/>
  <c r="I16" i="18"/>
  <c r="K16" i="18"/>
  <c r="O16" i="18"/>
  <c r="Q16" i="18"/>
  <c r="V16" i="18"/>
  <c r="G18" i="18"/>
  <c r="I18" i="18"/>
  <c r="K18" i="18"/>
  <c r="M18" i="18"/>
  <c r="O18" i="18"/>
  <c r="Q18" i="18"/>
  <c r="V18" i="18"/>
  <c r="G20" i="18"/>
  <c r="M20" i="18" s="1"/>
  <c r="I20" i="18"/>
  <c r="K20" i="18"/>
  <c r="O20" i="18"/>
  <c r="Q20" i="18"/>
  <c r="V20" i="18"/>
  <c r="G22" i="18"/>
  <c r="I22" i="18"/>
  <c r="K22" i="18"/>
  <c r="M22" i="18"/>
  <c r="O22" i="18"/>
  <c r="Q22" i="18"/>
  <c r="V22" i="18"/>
  <c r="G25" i="18"/>
  <c r="M25" i="18" s="1"/>
  <c r="I25" i="18"/>
  <c r="K25" i="18"/>
  <c r="O25" i="18"/>
  <c r="Q25" i="18"/>
  <c r="V25" i="18"/>
  <c r="G26" i="18"/>
  <c r="M26" i="18" s="1"/>
  <c r="I26" i="18"/>
  <c r="K26" i="18"/>
  <c r="O26" i="18"/>
  <c r="Q26" i="18"/>
  <c r="V26" i="18"/>
  <c r="G28" i="18"/>
  <c r="M28" i="18" s="1"/>
  <c r="I28" i="18"/>
  <c r="K28" i="18"/>
  <c r="O28" i="18"/>
  <c r="Q28" i="18"/>
  <c r="V28" i="18"/>
  <c r="G30" i="18"/>
  <c r="I30" i="18"/>
  <c r="K30" i="18"/>
  <c r="M30" i="18"/>
  <c r="O30" i="18"/>
  <c r="Q30" i="18"/>
  <c r="V30" i="18"/>
  <c r="G32" i="18"/>
  <c r="M32" i="18" s="1"/>
  <c r="I32" i="18"/>
  <c r="K32" i="18"/>
  <c r="O32" i="18"/>
  <c r="Q32" i="18"/>
  <c r="V32" i="18"/>
  <c r="G34" i="18"/>
  <c r="I34" i="18"/>
  <c r="K34" i="18"/>
  <c r="M34" i="18"/>
  <c r="O34" i="18"/>
  <c r="Q34" i="18"/>
  <c r="V34" i="18"/>
  <c r="G36" i="18"/>
  <c r="K36" i="18"/>
  <c r="O36" i="18"/>
  <c r="V36" i="18"/>
  <c r="G37" i="18"/>
  <c r="I37" i="18"/>
  <c r="I36" i="18" s="1"/>
  <c r="K37" i="18"/>
  <c r="M37" i="18"/>
  <c r="M36" i="18" s="1"/>
  <c r="O37" i="18"/>
  <c r="Q37" i="18"/>
  <c r="Q36" i="18" s="1"/>
  <c r="V37" i="18"/>
  <c r="G39" i="18"/>
  <c r="G40" i="18"/>
  <c r="M40" i="18" s="1"/>
  <c r="I40" i="18"/>
  <c r="K40" i="18"/>
  <c r="O40" i="18"/>
  <c r="Q40" i="18"/>
  <c r="Q39" i="18" s="1"/>
  <c r="V40" i="18"/>
  <c r="G42" i="18"/>
  <c r="M42" i="18" s="1"/>
  <c r="I42" i="18"/>
  <c r="K42" i="18"/>
  <c r="K39" i="18" s="1"/>
  <c r="O42" i="18"/>
  <c r="O39" i="18" s="1"/>
  <c r="Q42" i="18"/>
  <c r="V42" i="18"/>
  <c r="V39" i="18" s="1"/>
  <c r="G44" i="18"/>
  <c r="M44" i="18" s="1"/>
  <c r="I44" i="18"/>
  <c r="K44" i="18"/>
  <c r="O44" i="18"/>
  <c r="Q44" i="18"/>
  <c r="V44" i="18"/>
  <c r="G46" i="18"/>
  <c r="K46" i="18"/>
  <c r="O46" i="18"/>
  <c r="V46" i="18"/>
  <c r="G47" i="18"/>
  <c r="M47" i="18" s="1"/>
  <c r="M46" i="18" s="1"/>
  <c r="I47" i="18"/>
  <c r="I46" i="18" s="1"/>
  <c r="K47" i="18"/>
  <c r="O47" i="18"/>
  <c r="Q47" i="18"/>
  <c r="Q46" i="18" s="1"/>
  <c r="V47" i="18"/>
  <c r="G49" i="18"/>
  <c r="K49" i="18"/>
  <c r="O49" i="18"/>
  <c r="G50" i="18"/>
  <c r="I50" i="18"/>
  <c r="I49" i="18" s="1"/>
  <c r="K50" i="18"/>
  <c r="M50" i="18"/>
  <c r="M49" i="18" s="1"/>
  <c r="O50" i="18"/>
  <c r="Q50" i="18"/>
  <c r="Q49" i="18" s="1"/>
  <c r="V50" i="18"/>
  <c r="V49" i="18" s="1"/>
  <c r="G52" i="18"/>
  <c r="M52" i="18" s="1"/>
  <c r="I52" i="18"/>
  <c r="K52" i="18"/>
  <c r="O52" i="18"/>
  <c r="O51" i="18" s="1"/>
  <c r="Q52" i="18"/>
  <c r="V52" i="18"/>
  <c r="G55" i="18"/>
  <c r="I55" i="18"/>
  <c r="K55" i="18"/>
  <c r="K51" i="18" s="1"/>
  <c r="O55" i="18"/>
  <c r="Q55" i="18"/>
  <c r="V55" i="18"/>
  <c r="G57" i="18"/>
  <c r="M57" i="18" s="1"/>
  <c r="I57" i="18"/>
  <c r="K57" i="18"/>
  <c r="O57" i="18"/>
  <c r="Q57" i="18"/>
  <c r="V57" i="18"/>
  <c r="V51" i="18" s="1"/>
  <c r="G59" i="18"/>
  <c r="M59" i="18" s="1"/>
  <c r="I59" i="18"/>
  <c r="K59" i="18"/>
  <c r="O59" i="18"/>
  <c r="Q59" i="18"/>
  <c r="V59" i="18"/>
  <c r="G61" i="18"/>
  <c r="M61" i="18" s="1"/>
  <c r="I61" i="18"/>
  <c r="K61" i="18"/>
  <c r="O61" i="18"/>
  <c r="Q61" i="18"/>
  <c r="V61" i="18"/>
  <c r="G63" i="18"/>
  <c r="M63" i="18" s="1"/>
  <c r="I63" i="18"/>
  <c r="K63" i="18"/>
  <c r="O63" i="18"/>
  <c r="Q63" i="18"/>
  <c r="V63" i="18"/>
  <c r="G65" i="18"/>
  <c r="I65" i="18"/>
  <c r="K65" i="18"/>
  <c r="O65" i="18"/>
  <c r="Q65" i="18"/>
  <c r="V65" i="18"/>
  <c r="G67" i="18"/>
  <c r="I67" i="18"/>
  <c r="K67" i="18"/>
  <c r="M67" i="18"/>
  <c r="O67" i="18"/>
  <c r="Q67" i="18"/>
  <c r="V67" i="18"/>
  <c r="G69" i="18"/>
  <c r="M69" i="18" s="1"/>
  <c r="I69" i="18"/>
  <c r="K69" i="18"/>
  <c r="O69" i="18"/>
  <c r="Q69" i="18"/>
  <c r="V69" i="18"/>
  <c r="G71" i="18"/>
  <c r="M71" i="18" s="1"/>
  <c r="I71" i="18"/>
  <c r="K71" i="18"/>
  <c r="O71" i="18"/>
  <c r="Q71" i="18"/>
  <c r="V71" i="18"/>
  <c r="G73" i="18"/>
  <c r="M73" i="18" s="1"/>
  <c r="I73" i="18"/>
  <c r="K73" i="18"/>
  <c r="O73" i="18"/>
  <c r="Q73" i="18"/>
  <c r="V73" i="18"/>
  <c r="AE75" i="18"/>
  <c r="F48" i="1" s="1"/>
  <c r="AF75" i="18"/>
  <c r="G48" i="1" s="1"/>
  <c r="G8" i="17"/>
  <c r="O8" i="17"/>
  <c r="G9" i="17"/>
  <c r="I9" i="17"/>
  <c r="I8" i="17" s="1"/>
  <c r="K9" i="17"/>
  <c r="K8" i="17" s="1"/>
  <c r="M9" i="17"/>
  <c r="M8" i="17" s="1"/>
  <c r="O9" i="17"/>
  <c r="Q9" i="17"/>
  <c r="Q8" i="17" s="1"/>
  <c r="V9" i="17"/>
  <c r="V8" i="17" s="1"/>
  <c r="K11" i="17"/>
  <c r="G12" i="17"/>
  <c r="M12" i="17" s="1"/>
  <c r="I12" i="17"/>
  <c r="I11" i="17" s="1"/>
  <c r="K12" i="17"/>
  <c r="O12" i="17"/>
  <c r="Q12" i="17"/>
  <c r="V12" i="17"/>
  <c r="G14" i="17"/>
  <c r="M14" i="17" s="1"/>
  <c r="I14" i="17"/>
  <c r="K14" i="17"/>
  <c r="O14" i="17"/>
  <c r="O11" i="17" s="1"/>
  <c r="Q14" i="17"/>
  <c r="V14" i="17"/>
  <c r="I16" i="17"/>
  <c r="Q16" i="17"/>
  <c r="G17" i="17"/>
  <c r="G16" i="17" s="1"/>
  <c r="I17" i="17"/>
  <c r="K17" i="17"/>
  <c r="K16" i="17" s="1"/>
  <c r="O17" i="17"/>
  <c r="O16" i="17" s="1"/>
  <c r="Q17" i="17"/>
  <c r="V17" i="17"/>
  <c r="V16" i="17" s="1"/>
  <c r="G19" i="17"/>
  <c r="I19" i="17"/>
  <c r="K19" i="17"/>
  <c r="O19" i="17"/>
  <c r="Q19" i="17"/>
  <c r="V19" i="17"/>
  <c r="G22" i="17"/>
  <c r="M22" i="17" s="1"/>
  <c r="I22" i="17"/>
  <c r="K22" i="17"/>
  <c r="O22" i="17"/>
  <c r="Q22" i="17"/>
  <c r="V22" i="17"/>
  <c r="G24" i="17"/>
  <c r="M24" i="17" s="1"/>
  <c r="I24" i="17"/>
  <c r="K24" i="17"/>
  <c r="O24" i="17"/>
  <c r="Q24" i="17"/>
  <c r="Q18" i="17" s="1"/>
  <c r="V24" i="17"/>
  <c r="G27" i="17"/>
  <c r="I27" i="17"/>
  <c r="K27" i="17"/>
  <c r="M27" i="17"/>
  <c r="O27" i="17"/>
  <c r="Q27" i="17"/>
  <c r="V27" i="17"/>
  <c r="G29" i="17"/>
  <c r="M29" i="17" s="1"/>
  <c r="I29" i="17"/>
  <c r="K29" i="17"/>
  <c r="O29" i="17"/>
  <c r="Q29" i="17"/>
  <c r="V29" i="17"/>
  <c r="G31" i="17"/>
  <c r="M31" i="17" s="1"/>
  <c r="I31" i="17"/>
  <c r="K31" i="17"/>
  <c r="O31" i="17"/>
  <c r="Q31" i="17"/>
  <c r="V31" i="17"/>
  <c r="G33" i="17"/>
  <c r="I33" i="17"/>
  <c r="K33" i="17"/>
  <c r="O33" i="17"/>
  <c r="Q33" i="17"/>
  <c r="V33" i="17"/>
  <c r="G36" i="17"/>
  <c r="M36" i="17" s="1"/>
  <c r="I36" i="17"/>
  <c r="K36" i="17"/>
  <c r="O36" i="17"/>
  <c r="Q36" i="17"/>
  <c r="V36" i="17"/>
  <c r="G39" i="17"/>
  <c r="M39" i="17" s="1"/>
  <c r="I39" i="17"/>
  <c r="K39" i="17"/>
  <c r="O39" i="17"/>
  <c r="Q39" i="17"/>
  <c r="V39" i="17"/>
  <c r="G41" i="17"/>
  <c r="I41" i="17"/>
  <c r="K41" i="17"/>
  <c r="M41" i="17"/>
  <c r="O41" i="17"/>
  <c r="Q41" i="17"/>
  <c r="V41" i="17"/>
  <c r="G43" i="17"/>
  <c r="M43" i="17" s="1"/>
  <c r="I43" i="17"/>
  <c r="K43" i="17"/>
  <c r="O43" i="17"/>
  <c r="Q43" i="17"/>
  <c r="V43" i="17"/>
  <c r="G45" i="17"/>
  <c r="I45" i="17"/>
  <c r="K45" i="17"/>
  <c r="M45" i="17"/>
  <c r="O45" i="17"/>
  <c r="Q45" i="17"/>
  <c r="V45" i="17"/>
  <c r="G47" i="17"/>
  <c r="M47" i="17" s="1"/>
  <c r="I47" i="17"/>
  <c r="K47" i="17"/>
  <c r="O47" i="17"/>
  <c r="Q47" i="17"/>
  <c r="V47" i="17"/>
  <c r="G50" i="17"/>
  <c r="M50" i="17" s="1"/>
  <c r="I50" i="17"/>
  <c r="K50" i="17"/>
  <c r="O50" i="17"/>
  <c r="Q50" i="17"/>
  <c r="V50" i="17"/>
  <c r="G52" i="17"/>
  <c r="M52" i="17" s="1"/>
  <c r="I52" i="17"/>
  <c r="K52" i="17"/>
  <c r="O52" i="17"/>
  <c r="Q52" i="17"/>
  <c r="V52" i="17"/>
  <c r="G55" i="17"/>
  <c r="M55" i="17" s="1"/>
  <c r="I55" i="17"/>
  <c r="K55" i="17"/>
  <c r="O55" i="17"/>
  <c r="Q55" i="17"/>
  <c r="V55" i="17"/>
  <c r="G57" i="17"/>
  <c r="M57" i="17" s="1"/>
  <c r="I57" i="17"/>
  <c r="K57" i="17"/>
  <c r="O57" i="17"/>
  <c r="Q57" i="17"/>
  <c r="V57" i="17"/>
  <c r="G59" i="17"/>
  <c r="M59" i="17" s="1"/>
  <c r="I59" i="17"/>
  <c r="K59" i="17"/>
  <c r="O59" i="17"/>
  <c r="Q59" i="17"/>
  <c r="V59" i="17"/>
  <c r="G62" i="17"/>
  <c r="M62" i="17" s="1"/>
  <c r="I62" i="17"/>
  <c r="K62" i="17"/>
  <c r="O62" i="17"/>
  <c r="Q62" i="17"/>
  <c r="V62" i="17"/>
  <c r="G65" i="17"/>
  <c r="M65" i="17" s="1"/>
  <c r="I65" i="17"/>
  <c r="K65" i="17"/>
  <c r="O65" i="17"/>
  <c r="Q65" i="17"/>
  <c r="V65" i="17"/>
  <c r="G67" i="17"/>
  <c r="I67" i="17"/>
  <c r="K67" i="17"/>
  <c r="M67" i="17"/>
  <c r="O67" i="17"/>
  <c r="Q67" i="17"/>
  <c r="V67" i="17"/>
  <c r="G69" i="17"/>
  <c r="M69" i="17" s="1"/>
  <c r="I69" i="17"/>
  <c r="K69" i="17"/>
  <c r="O69" i="17"/>
  <c r="Q69" i="17"/>
  <c r="V69" i="17"/>
  <c r="G71" i="17"/>
  <c r="I71" i="17"/>
  <c r="K71" i="17"/>
  <c r="M71" i="17"/>
  <c r="O71" i="17"/>
  <c r="Q71" i="17"/>
  <c r="V71" i="17"/>
  <c r="G73" i="17"/>
  <c r="M73" i="17" s="1"/>
  <c r="I73" i="17"/>
  <c r="K73" i="17"/>
  <c r="O73" i="17"/>
  <c r="Q73" i="17"/>
  <c r="V73" i="17"/>
  <c r="G75" i="17"/>
  <c r="M75" i="17" s="1"/>
  <c r="I75" i="17"/>
  <c r="K75" i="17"/>
  <c r="O75" i="17"/>
  <c r="Q75" i="17"/>
  <c r="V75" i="17"/>
  <c r="G77" i="17"/>
  <c r="I77" i="17"/>
  <c r="K77" i="17"/>
  <c r="O77" i="17"/>
  <c r="Q77" i="17"/>
  <c r="V77" i="17"/>
  <c r="G79" i="17"/>
  <c r="M79" i="17" s="1"/>
  <c r="I79" i="17"/>
  <c r="K79" i="17"/>
  <c r="O79" i="17"/>
  <c r="Q79" i="17"/>
  <c r="V79" i="17"/>
  <c r="G81" i="17"/>
  <c r="M81" i="17" s="1"/>
  <c r="I81" i="17"/>
  <c r="K81" i="17"/>
  <c r="O81" i="17"/>
  <c r="Q81" i="17"/>
  <c r="V81" i="17"/>
  <c r="G83" i="17"/>
  <c r="M83" i="17" s="1"/>
  <c r="I83" i="17"/>
  <c r="K83" i="17"/>
  <c r="O83" i="17"/>
  <c r="Q83" i="17"/>
  <c r="V83" i="17"/>
  <c r="G85" i="17"/>
  <c r="M85" i="17" s="1"/>
  <c r="I85" i="17"/>
  <c r="K85" i="17"/>
  <c r="O85" i="17"/>
  <c r="Q85" i="17"/>
  <c r="V85" i="17"/>
  <c r="I86" i="17"/>
  <c r="Q86" i="17"/>
  <c r="G87" i="17"/>
  <c r="M87" i="17" s="1"/>
  <c r="M86" i="17" s="1"/>
  <c r="I87" i="17"/>
  <c r="K87" i="17"/>
  <c r="K86" i="17" s="1"/>
  <c r="O87" i="17"/>
  <c r="O86" i="17" s="1"/>
  <c r="Q87" i="17"/>
  <c r="V87" i="17"/>
  <c r="V86" i="17" s="1"/>
  <c r="G91" i="17"/>
  <c r="I91" i="17"/>
  <c r="I90" i="17" s="1"/>
  <c r="K91" i="17"/>
  <c r="K90" i="17" s="1"/>
  <c r="M91" i="17"/>
  <c r="O91" i="17"/>
  <c r="Q91" i="17"/>
  <c r="V91" i="17"/>
  <c r="G92" i="17"/>
  <c r="I92" i="17"/>
  <c r="K92" i="17"/>
  <c r="M92" i="17"/>
  <c r="O92" i="17"/>
  <c r="Q92" i="17"/>
  <c r="V92" i="17"/>
  <c r="G93" i="17"/>
  <c r="M93" i="17" s="1"/>
  <c r="I93" i="17"/>
  <c r="K93" i="17"/>
  <c r="O93" i="17"/>
  <c r="Q93" i="17"/>
  <c r="V93" i="17"/>
  <c r="G94" i="17"/>
  <c r="M94" i="17" s="1"/>
  <c r="I94" i="17"/>
  <c r="K94" i="17"/>
  <c r="O94" i="17"/>
  <c r="Q94" i="17"/>
  <c r="V94" i="17"/>
  <c r="G95" i="17"/>
  <c r="M95" i="17" s="1"/>
  <c r="I95" i="17"/>
  <c r="K95" i="17"/>
  <c r="O95" i="17"/>
  <c r="Q95" i="17"/>
  <c r="V95" i="17"/>
  <c r="G96" i="17"/>
  <c r="M96" i="17" s="1"/>
  <c r="I96" i="17"/>
  <c r="K96" i="17"/>
  <c r="O96" i="17"/>
  <c r="Q96" i="17"/>
  <c r="Q90" i="17" s="1"/>
  <c r="V96" i="17"/>
  <c r="AE98" i="17"/>
  <c r="F47" i="1" s="1"/>
  <c r="G9" i="16"/>
  <c r="M9" i="16" s="1"/>
  <c r="I9" i="16"/>
  <c r="K9" i="16"/>
  <c r="O9" i="16"/>
  <c r="Q9" i="16"/>
  <c r="V9" i="16"/>
  <c r="G14" i="16"/>
  <c r="I14" i="16"/>
  <c r="K14" i="16"/>
  <c r="O14" i="16"/>
  <c r="Q14" i="16"/>
  <c r="V14" i="16"/>
  <c r="G17" i="16"/>
  <c r="M17" i="16" s="1"/>
  <c r="I17" i="16"/>
  <c r="K17" i="16"/>
  <c r="O17" i="16"/>
  <c r="Q17" i="16"/>
  <c r="V17" i="16"/>
  <c r="G19" i="16"/>
  <c r="M19" i="16" s="1"/>
  <c r="I19" i="16"/>
  <c r="K19" i="16"/>
  <c r="O19" i="16"/>
  <c r="Q19" i="16"/>
  <c r="V19" i="16"/>
  <c r="G22" i="16"/>
  <c r="M22" i="16" s="1"/>
  <c r="I22" i="16"/>
  <c r="K22" i="16"/>
  <c r="O22" i="16"/>
  <c r="Q22" i="16"/>
  <c r="V22" i="16"/>
  <c r="G24" i="16"/>
  <c r="M24" i="16" s="1"/>
  <c r="I24" i="16"/>
  <c r="K24" i="16"/>
  <c r="O24" i="16"/>
  <c r="Q24" i="16"/>
  <c r="V24" i="16"/>
  <c r="G26" i="16"/>
  <c r="M26" i="16" s="1"/>
  <c r="I26" i="16"/>
  <c r="K26" i="16"/>
  <c r="O26" i="16"/>
  <c r="Q26" i="16"/>
  <c r="V26" i="16"/>
  <c r="G28" i="16"/>
  <c r="M28" i="16" s="1"/>
  <c r="I28" i="16"/>
  <c r="K28" i="16"/>
  <c r="O28" i="16"/>
  <c r="Q28" i="16"/>
  <c r="V28" i="16"/>
  <c r="G30" i="16"/>
  <c r="M30" i="16" s="1"/>
  <c r="I30" i="16"/>
  <c r="K30" i="16"/>
  <c r="O30" i="16"/>
  <c r="Q30" i="16"/>
  <c r="V30" i="16"/>
  <c r="G31" i="16"/>
  <c r="M31" i="16" s="1"/>
  <c r="I31" i="16"/>
  <c r="K31" i="16"/>
  <c r="O31" i="16"/>
  <c r="Q31" i="16"/>
  <c r="V31" i="16"/>
  <c r="G34" i="16"/>
  <c r="I34" i="16"/>
  <c r="K34" i="16"/>
  <c r="M34" i="16"/>
  <c r="O34" i="16"/>
  <c r="Q34" i="16"/>
  <c r="V34" i="16"/>
  <c r="G36" i="16"/>
  <c r="M36" i="16" s="1"/>
  <c r="I36" i="16"/>
  <c r="K36" i="16"/>
  <c r="O36" i="16"/>
  <c r="Q36" i="16"/>
  <c r="Q35" i="16" s="1"/>
  <c r="V36" i="16"/>
  <c r="G39" i="16"/>
  <c r="I39" i="16"/>
  <c r="K39" i="16"/>
  <c r="O39" i="16"/>
  <c r="O35" i="16" s="1"/>
  <c r="Q39" i="16"/>
  <c r="V39" i="16"/>
  <c r="V35" i="16" s="1"/>
  <c r="G43" i="16"/>
  <c r="M43" i="16" s="1"/>
  <c r="I43" i="16"/>
  <c r="K43" i="16"/>
  <c r="O43" i="16"/>
  <c r="Q43" i="16"/>
  <c r="V43" i="16"/>
  <c r="V42" i="16" s="1"/>
  <c r="G46" i="16"/>
  <c r="M46" i="16" s="1"/>
  <c r="I46" i="16"/>
  <c r="K46" i="16"/>
  <c r="O46" i="16"/>
  <c r="Q46" i="16"/>
  <c r="V46" i="16"/>
  <c r="G52" i="16"/>
  <c r="I52" i="16"/>
  <c r="K52" i="16"/>
  <c r="M52" i="16"/>
  <c r="O52" i="16"/>
  <c r="Q52" i="16"/>
  <c r="V52" i="16"/>
  <c r="G57" i="16"/>
  <c r="I57" i="16"/>
  <c r="K57" i="16"/>
  <c r="M57" i="16"/>
  <c r="O57" i="16"/>
  <c r="Q57" i="16"/>
  <c r="V57" i="16"/>
  <c r="G60" i="16"/>
  <c r="M60" i="16" s="1"/>
  <c r="I60" i="16"/>
  <c r="K60" i="16"/>
  <c r="O60" i="16"/>
  <c r="Q60" i="16"/>
  <c r="V60" i="16"/>
  <c r="G63" i="16"/>
  <c r="I76" i="1" s="1"/>
  <c r="I63" i="16"/>
  <c r="G64" i="16"/>
  <c r="M64" i="16" s="1"/>
  <c r="M63" i="16" s="1"/>
  <c r="I64" i="16"/>
  <c r="K64" i="16"/>
  <c r="K63" i="16" s="1"/>
  <c r="O64" i="16"/>
  <c r="O63" i="16" s="1"/>
  <c r="Q64" i="16"/>
  <c r="Q63" i="16" s="1"/>
  <c r="V64" i="16"/>
  <c r="V63" i="16" s="1"/>
  <c r="I66" i="16"/>
  <c r="O66" i="16"/>
  <c r="G67" i="16"/>
  <c r="G66" i="16" s="1"/>
  <c r="I77" i="1" s="1"/>
  <c r="I67" i="16"/>
  <c r="K67" i="16"/>
  <c r="K66" i="16" s="1"/>
  <c r="O67" i="16"/>
  <c r="Q67" i="16"/>
  <c r="Q66" i="16" s="1"/>
  <c r="V67" i="16"/>
  <c r="V66" i="16" s="1"/>
  <c r="K69" i="16"/>
  <c r="Q69" i="16"/>
  <c r="G70" i="16"/>
  <c r="G69" i="16" s="1"/>
  <c r="I70" i="16"/>
  <c r="I69" i="16" s="1"/>
  <c r="K70" i="16"/>
  <c r="O70" i="16"/>
  <c r="O69" i="16" s="1"/>
  <c r="Q70" i="16"/>
  <c r="V70" i="16"/>
  <c r="V69" i="16" s="1"/>
  <c r="G72" i="16"/>
  <c r="V72" i="16"/>
  <c r="G73" i="16"/>
  <c r="M73" i="16" s="1"/>
  <c r="M72" i="16" s="1"/>
  <c r="I73" i="16"/>
  <c r="I72" i="16" s="1"/>
  <c r="K73" i="16"/>
  <c r="K72" i="16" s="1"/>
  <c r="O73" i="16"/>
  <c r="O72" i="16" s="1"/>
  <c r="Q73" i="16"/>
  <c r="Q72" i="16" s="1"/>
  <c r="V73" i="16"/>
  <c r="G76" i="16"/>
  <c r="M76" i="16" s="1"/>
  <c r="I76" i="16"/>
  <c r="K76" i="16"/>
  <c r="O76" i="16"/>
  <c r="Q76" i="16"/>
  <c r="V76" i="16"/>
  <c r="G78" i="16"/>
  <c r="M78" i="16" s="1"/>
  <c r="I78" i="16"/>
  <c r="K78" i="16"/>
  <c r="O78" i="16"/>
  <c r="O75" i="16" s="1"/>
  <c r="Q78" i="16"/>
  <c r="V78" i="16"/>
  <c r="G80" i="16"/>
  <c r="M80" i="16" s="1"/>
  <c r="I80" i="16"/>
  <c r="K80" i="16"/>
  <c r="O80" i="16"/>
  <c r="Q80" i="16"/>
  <c r="V80" i="16"/>
  <c r="G82" i="16"/>
  <c r="M82" i="16" s="1"/>
  <c r="I82" i="16"/>
  <c r="K82" i="16"/>
  <c r="O82" i="16"/>
  <c r="Q82" i="16"/>
  <c r="V82" i="16"/>
  <c r="G84" i="16"/>
  <c r="M84" i="16" s="1"/>
  <c r="I84" i="16"/>
  <c r="K84" i="16"/>
  <c r="O84" i="16"/>
  <c r="Q84" i="16"/>
  <c r="Q75" i="16" s="1"/>
  <c r="V84" i="16"/>
  <c r="AE86" i="16"/>
  <c r="F46" i="1" s="1"/>
  <c r="BA753" i="15"/>
  <c r="BA487" i="15"/>
  <c r="BA372" i="15"/>
  <c r="BA304" i="15"/>
  <c r="BA234" i="15"/>
  <c r="G9" i="15"/>
  <c r="I9" i="15"/>
  <c r="K9" i="15"/>
  <c r="M9" i="15"/>
  <c r="O9" i="15"/>
  <c r="Q9" i="15"/>
  <c r="V9" i="15"/>
  <c r="G11" i="15"/>
  <c r="I11" i="15"/>
  <c r="K11" i="15"/>
  <c r="M11" i="15"/>
  <c r="O11" i="15"/>
  <c r="Q11" i="15"/>
  <c r="V11" i="15"/>
  <c r="G13" i="15"/>
  <c r="I13" i="15"/>
  <c r="K13" i="15"/>
  <c r="M13" i="15"/>
  <c r="O13" i="15"/>
  <c r="Q13" i="15"/>
  <c r="V13" i="15"/>
  <c r="G16" i="15"/>
  <c r="M16" i="15" s="1"/>
  <c r="I16" i="15"/>
  <c r="K16" i="15"/>
  <c r="O16" i="15"/>
  <c r="Q16" i="15"/>
  <c r="V16" i="15"/>
  <c r="G18" i="15"/>
  <c r="M18" i="15" s="1"/>
  <c r="I18" i="15"/>
  <c r="K18" i="15"/>
  <c r="O18" i="15"/>
  <c r="Q18" i="15"/>
  <c r="V18" i="15"/>
  <c r="G20" i="15"/>
  <c r="M20" i="15" s="1"/>
  <c r="I20" i="15"/>
  <c r="K20" i="15"/>
  <c r="O20" i="15"/>
  <c r="Q20" i="15"/>
  <c r="V20" i="15"/>
  <c r="G22" i="15"/>
  <c r="I22" i="15"/>
  <c r="K22" i="15"/>
  <c r="M22" i="15"/>
  <c r="O22" i="15"/>
  <c r="Q22" i="15"/>
  <c r="V22" i="15"/>
  <c r="G23" i="15"/>
  <c r="M23" i="15" s="1"/>
  <c r="I23" i="15"/>
  <c r="K23" i="15"/>
  <c r="O23" i="15"/>
  <c r="Q23" i="15"/>
  <c r="V23" i="15"/>
  <c r="G25" i="15"/>
  <c r="M25" i="15" s="1"/>
  <c r="I25" i="15"/>
  <c r="K25" i="15"/>
  <c r="O25" i="15"/>
  <c r="Q25" i="15"/>
  <c r="V25" i="15"/>
  <c r="G28" i="15"/>
  <c r="M28" i="15" s="1"/>
  <c r="I28" i="15"/>
  <c r="K28" i="15"/>
  <c r="O28" i="15"/>
  <c r="Q28" i="15"/>
  <c r="V28" i="15"/>
  <c r="G33" i="15"/>
  <c r="M33" i="15" s="1"/>
  <c r="I33" i="15"/>
  <c r="K33" i="15"/>
  <c r="O33" i="15"/>
  <c r="Q33" i="15"/>
  <c r="V33" i="15"/>
  <c r="G35" i="15"/>
  <c r="I35" i="15"/>
  <c r="K35" i="15"/>
  <c r="M35" i="15"/>
  <c r="O35" i="15"/>
  <c r="Q35" i="15"/>
  <c r="V35" i="15"/>
  <c r="G37" i="15"/>
  <c r="I37" i="15"/>
  <c r="K37" i="15"/>
  <c r="M37" i="15"/>
  <c r="O37" i="15"/>
  <c r="Q37" i="15"/>
  <c r="V37" i="15"/>
  <c r="G39" i="15"/>
  <c r="I39" i="15"/>
  <c r="K39" i="15"/>
  <c r="M39" i="15"/>
  <c r="O39" i="15"/>
  <c r="Q39" i="15"/>
  <c r="V39" i="15"/>
  <c r="G42" i="15"/>
  <c r="M42" i="15" s="1"/>
  <c r="I42" i="15"/>
  <c r="K42" i="15"/>
  <c r="O42" i="15"/>
  <c r="Q42" i="15"/>
  <c r="V42" i="15"/>
  <c r="G44" i="15"/>
  <c r="M44" i="15" s="1"/>
  <c r="I44" i="15"/>
  <c r="K44" i="15"/>
  <c r="O44" i="15"/>
  <c r="Q44" i="15"/>
  <c r="V44" i="15"/>
  <c r="G46" i="15"/>
  <c r="M46" i="15" s="1"/>
  <c r="I46" i="15"/>
  <c r="K46" i="15"/>
  <c r="O46" i="15"/>
  <c r="Q46" i="15"/>
  <c r="V46" i="15"/>
  <c r="G48" i="15"/>
  <c r="I48" i="15"/>
  <c r="K48" i="15"/>
  <c r="M48" i="15"/>
  <c r="O48" i="15"/>
  <c r="Q48" i="15"/>
  <c r="V48" i="15"/>
  <c r="G51" i="15"/>
  <c r="M51" i="15" s="1"/>
  <c r="I51" i="15"/>
  <c r="K51" i="15"/>
  <c r="O51" i="15"/>
  <c r="Q51" i="15"/>
  <c r="V51" i="15"/>
  <c r="G53" i="15"/>
  <c r="M53" i="15" s="1"/>
  <c r="I53" i="15"/>
  <c r="K53" i="15"/>
  <c r="O53" i="15"/>
  <c r="Q53" i="15"/>
  <c r="V53" i="15"/>
  <c r="G58" i="15"/>
  <c r="M58" i="15" s="1"/>
  <c r="I58" i="15"/>
  <c r="K58" i="15"/>
  <c r="O58" i="15"/>
  <c r="Q58" i="15"/>
  <c r="V58" i="15"/>
  <c r="G62" i="15"/>
  <c r="M62" i="15" s="1"/>
  <c r="I62" i="15"/>
  <c r="K62" i="15"/>
  <c r="O62" i="15"/>
  <c r="Q62" i="15"/>
  <c r="V62" i="15"/>
  <c r="G64" i="15"/>
  <c r="M64" i="15" s="1"/>
  <c r="I64" i="15"/>
  <c r="K64" i="15"/>
  <c r="O64" i="15"/>
  <c r="Q64" i="15"/>
  <c r="V64" i="15"/>
  <c r="G67" i="15"/>
  <c r="M67" i="15" s="1"/>
  <c r="I67" i="15"/>
  <c r="K67" i="15"/>
  <c r="O67" i="15"/>
  <c r="Q67" i="15"/>
  <c r="V67" i="15"/>
  <c r="G70" i="15"/>
  <c r="I70" i="15"/>
  <c r="K70" i="15"/>
  <c r="M70" i="15"/>
  <c r="O70" i="15"/>
  <c r="Q70" i="15"/>
  <c r="V70" i="15"/>
  <c r="G72" i="15"/>
  <c r="M72" i="15" s="1"/>
  <c r="I72" i="15"/>
  <c r="K72" i="15"/>
  <c r="O72" i="15"/>
  <c r="Q72" i="15"/>
  <c r="V72" i="15"/>
  <c r="G75" i="15"/>
  <c r="M75" i="15" s="1"/>
  <c r="I75" i="15"/>
  <c r="K75" i="15"/>
  <c r="O75" i="15"/>
  <c r="Q75" i="15"/>
  <c r="V75" i="15"/>
  <c r="G79" i="15"/>
  <c r="M79" i="15" s="1"/>
  <c r="I79" i="15"/>
  <c r="K79" i="15"/>
  <c r="O79" i="15"/>
  <c r="Q79" i="15"/>
  <c r="V79" i="15"/>
  <c r="G82" i="15"/>
  <c r="I82" i="15"/>
  <c r="K82" i="15"/>
  <c r="M82" i="15"/>
  <c r="O82" i="15"/>
  <c r="Q82" i="15"/>
  <c r="V82" i="15"/>
  <c r="G85" i="15"/>
  <c r="M85" i="15" s="1"/>
  <c r="I85" i="15"/>
  <c r="K85" i="15"/>
  <c r="O85" i="15"/>
  <c r="Q85" i="15"/>
  <c r="V85" i="15"/>
  <c r="G88" i="15"/>
  <c r="M88" i="15" s="1"/>
  <c r="I88" i="15"/>
  <c r="K88" i="15"/>
  <c r="O88" i="15"/>
  <c r="Q88" i="15"/>
  <c r="V88" i="15"/>
  <c r="G91" i="15"/>
  <c r="M91" i="15" s="1"/>
  <c r="I91" i="15"/>
  <c r="K91" i="15"/>
  <c r="O91" i="15"/>
  <c r="Q91" i="15"/>
  <c r="V91" i="15"/>
  <c r="G94" i="15"/>
  <c r="M94" i="15" s="1"/>
  <c r="I94" i="15"/>
  <c r="K94" i="15"/>
  <c r="O94" i="15"/>
  <c r="Q94" i="15"/>
  <c r="V94" i="15"/>
  <c r="G97" i="15"/>
  <c r="M97" i="15" s="1"/>
  <c r="I97" i="15"/>
  <c r="K97" i="15"/>
  <c r="O97" i="15"/>
  <c r="Q97" i="15"/>
  <c r="V97" i="15"/>
  <c r="G101" i="15"/>
  <c r="I101" i="15"/>
  <c r="K101" i="15"/>
  <c r="O101" i="15"/>
  <c r="Q101" i="15"/>
  <c r="V101" i="15"/>
  <c r="G103" i="15"/>
  <c r="I103" i="15"/>
  <c r="K103" i="15"/>
  <c r="M103" i="15"/>
  <c r="O103" i="15"/>
  <c r="Q103" i="15"/>
  <c r="V103" i="15"/>
  <c r="G105" i="15"/>
  <c r="M105" i="15" s="1"/>
  <c r="I105" i="15"/>
  <c r="K105" i="15"/>
  <c r="O105" i="15"/>
  <c r="Q105" i="15"/>
  <c r="V105" i="15"/>
  <c r="G107" i="15"/>
  <c r="M107" i="15" s="1"/>
  <c r="I107" i="15"/>
  <c r="K107" i="15"/>
  <c r="O107" i="15"/>
  <c r="Q107" i="15"/>
  <c r="V107" i="15"/>
  <c r="G109" i="15"/>
  <c r="M109" i="15" s="1"/>
  <c r="I109" i="15"/>
  <c r="K109" i="15"/>
  <c r="O109" i="15"/>
  <c r="Q109" i="15"/>
  <c r="V109" i="15"/>
  <c r="G112" i="15"/>
  <c r="I112" i="15"/>
  <c r="K112" i="15"/>
  <c r="M112" i="15"/>
  <c r="O112" i="15"/>
  <c r="Q112" i="15"/>
  <c r="V112" i="15"/>
  <c r="G114" i="15"/>
  <c r="M114" i="15" s="1"/>
  <c r="I114" i="15"/>
  <c r="K114" i="15"/>
  <c r="O114" i="15"/>
  <c r="Q114" i="15"/>
  <c r="V114" i="15"/>
  <c r="G117" i="15"/>
  <c r="I117" i="15"/>
  <c r="K117" i="15"/>
  <c r="M117" i="15"/>
  <c r="O117" i="15"/>
  <c r="Q117" i="15"/>
  <c r="V117" i="15"/>
  <c r="G119" i="15"/>
  <c r="M119" i="15" s="1"/>
  <c r="I119" i="15"/>
  <c r="K119" i="15"/>
  <c r="O119" i="15"/>
  <c r="Q119" i="15"/>
  <c r="V119" i="15"/>
  <c r="G121" i="15"/>
  <c r="M121" i="15" s="1"/>
  <c r="I121" i="15"/>
  <c r="K121" i="15"/>
  <c r="O121" i="15"/>
  <c r="Q121" i="15"/>
  <c r="V121" i="15"/>
  <c r="G124" i="15"/>
  <c r="M124" i="15" s="1"/>
  <c r="I124" i="15"/>
  <c r="K124" i="15"/>
  <c r="O124" i="15"/>
  <c r="Q124" i="15"/>
  <c r="V124" i="15"/>
  <c r="G128" i="15"/>
  <c r="M128" i="15" s="1"/>
  <c r="I128" i="15"/>
  <c r="K128" i="15"/>
  <c r="O128" i="15"/>
  <c r="Q128" i="15"/>
  <c r="V128" i="15"/>
  <c r="G131" i="15"/>
  <c r="M131" i="15" s="1"/>
  <c r="I131" i="15"/>
  <c r="K131" i="15"/>
  <c r="O131" i="15"/>
  <c r="Q131" i="15"/>
  <c r="V131" i="15"/>
  <c r="G133" i="15"/>
  <c r="M133" i="15" s="1"/>
  <c r="I133" i="15"/>
  <c r="K133" i="15"/>
  <c r="O133" i="15"/>
  <c r="Q133" i="15"/>
  <c r="V133" i="15"/>
  <c r="G135" i="15"/>
  <c r="M135" i="15" s="1"/>
  <c r="I135" i="15"/>
  <c r="K135" i="15"/>
  <c r="O135" i="15"/>
  <c r="Q135" i="15"/>
  <c r="V135" i="15"/>
  <c r="G137" i="15"/>
  <c r="M137" i="15" s="1"/>
  <c r="I137" i="15"/>
  <c r="K137" i="15"/>
  <c r="O137" i="15"/>
  <c r="Q137" i="15"/>
  <c r="V137" i="15"/>
  <c r="G140" i="15"/>
  <c r="M140" i="15" s="1"/>
  <c r="I140" i="15"/>
  <c r="K140" i="15"/>
  <c r="O140" i="15"/>
  <c r="Q140" i="15"/>
  <c r="V140" i="15"/>
  <c r="G143" i="15"/>
  <c r="I143" i="15"/>
  <c r="K143" i="15"/>
  <c r="M143" i="15"/>
  <c r="O143" i="15"/>
  <c r="Q143" i="15"/>
  <c r="V143" i="15"/>
  <c r="G148" i="15"/>
  <c r="I148" i="15"/>
  <c r="K148" i="15"/>
  <c r="M148" i="15"/>
  <c r="O148" i="15"/>
  <c r="Q148" i="15"/>
  <c r="V148" i="15"/>
  <c r="G151" i="15"/>
  <c r="M151" i="15" s="1"/>
  <c r="I151" i="15"/>
  <c r="K151" i="15"/>
  <c r="O151" i="15"/>
  <c r="Q151" i="15"/>
  <c r="V151" i="15"/>
  <c r="G153" i="15"/>
  <c r="M153" i="15" s="1"/>
  <c r="I153" i="15"/>
  <c r="K153" i="15"/>
  <c r="O153" i="15"/>
  <c r="Q153" i="15"/>
  <c r="V153" i="15"/>
  <c r="G155" i="15"/>
  <c r="M155" i="15" s="1"/>
  <c r="I155" i="15"/>
  <c r="K155" i="15"/>
  <c r="O155" i="15"/>
  <c r="Q155" i="15"/>
  <c r="V155" i="15"/>
  <c r="G161" i="15"/>
  <c r="M161" i="15" s="1"/>
  <c r="I161" i="15"/>
  <c r="K161" i="15"/>
  <c r="O161" i="15"/>
  <c r="Q161" i="15"/>
  <c r="V161" i="15"/>
  <c r="G163" i="15"/>
  <c r="M163" i="15" s="1"/>
  <c r="I163" i="15"/>
  <c r="K163" i="15"/>
  <c r="O163" i="15"/>
  <c r="Q163" i="15"/>
  <c r="V163" i="15"/>
  <c r="G166" i="15"/>
  <c r="M166" i="15" s="1"/>
  <c r="I166" i="15"/>
  <c r="K166" i="15"/>
  <c r="O166" i="15"/>
  <c r="Q166" i="15"/>
  <c r="V166" i="15"/>
  <c r="G169" i="15"/>
  <c r="M169" i="15" s="1"/>
  <c r="I169" i="15"/>
  <c r="K169" i="15"/>
  <c r="O169" i="15"/>
  <c r="Q169" i="15"/>
  <c r="V169" i="15"/>
  <c r="G171" i="15"/>
  <c r="M171" i="15" s="1"/>
  <c r="I171" i="15"/>
  <c r="K171" i="15"/>
  <c r="O171" i="15"/>
  <c r="Q171" i="15"/>
  <c r="V171" i="15"/>
  <c r="G175" i="15"/>
  <c r="I175" i="15"/>
  <c r="K175" i="15"/>
  <c r="M175" i="15"/>
  <c r="O175" i="15"/>
  <c r="Q175" i="15"/>
  <c r="V175" i="15"/>
  <c r="G181" i="15"/>
  <c r="I181" i="15"/>
  <c r="K181" i="15"/>
  <c r="M181" i="15"/>
  <c r="O181" i="15"/>
  <c r="Q181" i="15"/>
  <c r="V181" i="15"/>
  <c r="V185" i="15"/>
  <c r="G186" i="15"/>
  <c r="M186" i="15" s="1"/>
  <c r="M185" i="15" s="1"/>
  <c r="I186" i="15"/>
  <c r="I185" i="15" s="1"/>
  <c r="K186" i="15"/>
  <c r="K185" i="15" s="1"/>
  <c r="O186" i="15"/>
  <c r="O185" i="15" s="1"/>
  <c r="Q186" i="15"/>
  <c r="Q185" i="15" s="1"/>
  <c r="V186" i="15"/>
  <c r="G193" i="15"/>
  <c r="M193" i="15" s="1"/>
  <c r="I193" i="15"/>
  <c r="K193" i="15"/>
  <c r="O193" i="15"/>
  <c r="Q193" i="15"/>
  <c r="V193" i="15"/>
  <c r="V192" i="15" s="1"/>
  <c r="G198" i="15"/>
  <c r="M198" i="15" s="1"/>
  <c r="I198" i="15"/>
  <c r="K198" i="15"/>
  <c r="K192" i="15" s="1"/>
  <c r="O198" i="15"/>
  <c r="Q198" i="15"/>
  <c r="V198" i="15"/>
  <c r="G201" i="15"/>
  <c r="I201" i="15"/>
  <c r="I192" i="15" s="1"/>
  <c r="K201" i="15"/>
  <c r="M201" i="15"/>
  <c r="O201" i="15"/>
  <c r="Q201" i="15"/>
  <c r="V201" i="15"/>
  <c r="G204" i="15"/>
  <c r="M204" i="15" s="1"/>
  <c r="I204" i="15"/>
  <c r="K204" i="15"/>
  <c r="O204" i="15"/>
  <c r="Q204" i="15"/>
  <c r="V204" i="15"/>
  <c r="G208" i="15"/>
  <c r="M208" i="15" s="1"/>
  <c r="I208" i="15"/>
  <c r="K208" i="15"/>
  <c r="O208" i="15"/>
  <c r="Q208" i="15"/>
  <c r="V208" i="15"/>
  <c r="G211" i="15"/>
  <c r="M211" i="15" s="1"/>
  <c r="I211" i="15"/>
  <c r="K211" i="15"/>
  <c r="O211" i="15"/>
  <c r="Q211" i="15"/>
  <c r="V211" i="15"/>
  <c r="G214" i="15"/>
  <c r="I214" i="15"/>
  <c r="K214" i="15"/>
  <c r="M214" i="15"/>
  <c r="O214" i="15"/>
  <c r="Q214" i="15"/>
  <c r="V214" i="15"/>
  <c r="G221" i="15"/>
  <c r="M221" i="15" s="1"/>
  <c r="I221" i="15"/>
  <c r="K221" i="15"/>
  <c r="O221" i="15"/>
  <c r="Q221" i="15"/>
  <c r="V221" i="15"/>
  <c r="G226" i="15"/>
  <c r="M226" i="15" s="1"/>
  <c r="I226" i="15"/>
  <c r="K226" i="15"/>
  <c r="O226" i="15"/>
  <c r="Q226" i="15"/>
  <c r="V226" i="15"/>
  <c r="G230" i="15"/>
  <c r="M230" i="15" s="1"/>
  <c r="I230" i="15"/>
  <c r="K230" i="15"/>
  <c r="O230" i="15"/>
  <c r="Q230" i="15"/>
  <c r="V230" i="15"/>
  <c r="G246" i="15"/>
  <c r="M246" i="15" s="1"/>
  <c r="I246" i="15"/>
  <c r="K246" i="15"/>
  <c r="O246" i="15"/>
  <c r="Q246" i="15"/>
  <c r="V246" i="15"/>
  <c r="G248" i="15"/>
  <c r="M248" i="15" s="1"/>
  <c r="I248" i="15"/>
  <c r="K248" i="15"/>
  <c r="O248" i="15"/>
  <c r="Q248" i="15"/>
  <c r="V248" i="15"/>
  <c r="G251" i="15"/>
  <c r="M251" i="15" s="1"/>
  <c r="I251" i="15"/>
  <c r="K251" i="15"/>
  <c r="O251" i="15"/>
  <c r="Q251" i="15"/>
  <c r="V251" i="15"/>
  <c r="G254" i="15"/>
  <c r="I254" i="15"/>
  <c r="K254" i="15"/>
  <c r="M254" i="15"/>
  <c r="O254" i="15"/>
  <c r="Q254" i="15"/>
  <c r="V254" i="15"/>
  <c r="G256" i="15"/>
  <c r="M256" i="15" s="1"/>
  <c r="I256" i="15"/>
  <c r="K256" i="15"/>
  <c r="O256" i="15"/>
  <c r="Q256" i="15"/>
  <c r="V256" i="15"/>
  <c r="G259" i="15"/>
  <c r="M259" i="15" s="1"/>
  <c r="I259" i="15"/>
  <c r="K259" i="15"/>
  <c r="O259" i="15"/>
  <c r="Q259" i="15"/>
  <c r="V259" i="15"/>
  <c r="G261" i="15"/>
  <c r="M261" i="15" s="1"/>
  <c r="I261" i="15"/>
  <c r="K261" i="15"/>
  <c r="O261" i="15"/>
  <c r="Q261" i="15"/>
  <c r="V261" i="15"/>
  <c r="G264" i="15"/>
  <c r="M264" i="15" s="1"/>
  <c r="I264" i="15"/>
  <c r="K264" i="15"/>
  <c r="O264" i="15"/>
  <c r="Q264" i="15"/>
  <c r="V264" i="15"/>
  <c r="G267" i="15"/>
  <c r="M267" i="15" s="1"/>
  <c r="I267" i="15"/>
  <c r="K267" i="15"/>
  <c r="O267" i="15"/>
  <c r="Q267" i="15"/>
  <c r="V267" i="15"/>
  <c r="G269" i="15"/>
  <c r="M269" i="15" s="1"/>
  <c r="I269" i="15"/>
  <c r="K269" i="15"/>
  <c r="O269" i="15"/>
  <c r="Q269" i="15"/>
  <c r="V269" i="15"/>
  <c r="G272" i="15"/>
  <c r="I272" i="15"/>
  <c r="K272" i="15"/>
  <c r="M272" i="15"/>
  <c r="O272" i="15"/>
  <c r="Q272" i="15"/>
  <c r="V272" i="15"/>
  <c r="G274" i="15"/>
  <c r="M274" i="15" s="1"/>
  <c r="I274" i="15"/>
  <c r="K274" i="15"/>
  <c r="O274" i="15"/>
  <c r="Q274" i="15"/>
  <c r="V274" i="15"/>
  <c r="G276" i="15"/>
  <c r="M276" i="15" s="1"/>
  <c r="I276" i="15"/>
  <c r="K276" i="15"/>
  <c r="O276" i="15"/>
  <c r="Q276" i="15"/>
  <c r="V276" i="15"/>
  <c r="G279" i="15"/>
  <c r="M279" i="15" s="1"/>
  <c r="I279" i="15"/>
  <c r="K279" i="15"/>
  <c r="O279" i="15"/>
  <c r="Q279" i="15"/>
  <c r="V279" i="15"/>
  <c r="G283" i="15"/>
  <c r="I283" i="15"/>
  <c r="K283" i="15"/>
  <c r="M283" i="15"/>
  <c r="O283" i="15"/>
  <c r="Q283" i="15"/>
  <c r="V283" i="15"/>
  <c r="G285" i="15"/>
  <c r="I285" i="15"/>
  <c r="K285" i="15"/>
  <c r="M285" i="15"/>
  <c r="O285" i="15"/>
  <c r="Q285" i="15"/>
  <c r="V285" i="15"/>
  <c r="G287" i="15"/>
  <c r="I287" i="15"/>
  <c r="K287" i="15"/>
  <c r="M287" i="15"/>
  <c r="O287" i="15"/>
  <c r="Q287" i="15"/>
  <c r="V287" i="15"/>
  <c r="G290" i="15"/>
  <c r="M290" i="15" s="1"/>
  <c r="I290" i="15"/>
  <c r="K290" i="15"/>
  <c r="O290" i="15"/>
  <c r="Q290" i="15"/>
  <c r="V290" i="15"/>
  <c r="G293" i="15"/>
  <c r="M293" i="15" s="1"/>
  <c r="I293" i="15"/>
  <c r="K293" i="15"/>
  <c r="O293" i="15"/>
  <c r="Q293" i="15"/>
  <c r="V293" i="15"/>
  <c r="G296" i="15"/>
  <c r="M296" i="15" s="1"/>
  <c r="I296" i="15"/>
  <c r="K296" i="15"/>
  <c r="O296" i="15"/>
  <c r="Q296" i="15"/>
  <c r="V296" i="15"/>
  <c r="G300" i="15"/>
  <c r="I300" i="15"/>
  <c r="K300" i="15"/>
  <c r="K299" i="15" s="1"/>
  <c r="M300" i="15"/>
  <c r="O300" i="15"/>
  <c r="Q300" i="15"/>
  <c r="Q299" i="15" s="1"/>
  <c r="V300" i="15"/>
  <c r="G303" i="15"/>
  <c r="M303" i="15" s="1"/>
  <c r="I303" i="15"/>
  <c r="K303" i="15"/>
  <c r="O303" i="15"/>
  <c r="Q303" i="15"/>
  <c r="V303" i="15"/>
  <c r="G307" i="15"/>
  <c r="M307" i="15" s="1"/>
  <c r="I307" i="15"/>
  <c r="K307" i="15"/>
  <c r="O307" i="15"/>
  <c r="Q307" i="15"/>
  <c r="V307" i="15"/>
  <c r="G309" i="15"/>
  <c r="M309" i="15" s="1"/>
  <c r="I309" i="15"/>
  <c r="K309" i="15"/>
  <c r="O309" i="15"/>
  <c r="Q309" i="15"/>
  <c r="V309" i="15"/>
  <c r="G311" i="15"/>
  <c r="M311" i="15" s="1"/>
  <c r="I311" i="15"/>
  <c r="K311" i="15"/>
  <c r="O311" i="15"/>
  <c r="O299" i="15" s="1"/>
  <c r="Q311" i="15"/>
  <c r="V311" i="15"/>
  <c r="G314" i="15"/>
  <c r="I314" i="15"/>
  <c r="K314" i="15"/>
  <c r="M314" i="15"/>
  <c r="O314" i="15"/>
  <c r="Q314" i="15"/>
  <c r="V314" i="15"/>
  <c r="G316" i="15"/>
  <c r="M316" i="15" s="1"/>
  <c r="I316" i="15"/>
  <c r="K316" i="15"/>
  <c r="O316" i="15"/>
  <c r="Q316" i="15"/>
  <c r="V316" i="15"/>
  <c r="G319" i="15"/>
  <c r="M319" i="15" s="1"/>
  <c r="I319" i="15"/>
  <c r="K319" i="15"/>
  <c r="O319" i="15"/>
  <c r="Q319" i="15"/>
  <c r="V319" i="15"/>
  <c r="G321" i="15"/>
  <c r="M321" i="15" s="1"/>
  <c r="I321" i="15"/>
  <c r="K321" i="15"/>
  <c r="O321" i="15"/>
  <c r="Q321" i="15"/>
  <c r="V321" i="15"/>
  <c r="G323" i="15"/>
  <c r="M323" i="15" s="1"/>
  <c r="I323" i="15"/>
  <c r="K323" i="15"/>
  <c r="O323" i="15"/>
  <c r="Q323" i="15"/>
  <c r="V323" i="15"/>
  <c r="G325" i="15"/>
  <c r="I325" i="15"/>
  <c r="K325" i="15"/>
  <c r="M325" i="15"/>
  <c r="O325" i="15"/>
  <c r="Q325" i="15"/>
  <c r="V325" i="15"/>
  <c r="G327" i="15"/>
  <c r="I327" i="15"/>
  <c r="K327" i="15"/>
  <c r="M327" i="15"/>
  <c r="O327" i="15"/>
  <c r="Q327" i="15"/>
  <c r="V327" i="15"/>
  <c r="G330" i="15"/>
  <c r="M330" i="15" s="1"/>
  <c r="I330" i="15"/>
  <c r="K330" i="15"/>
  <c r="O330" i="15"/>
  <c r="Q330" i="15"/>
  <c r="V330" i="15"/>
  <c r="G332" i="15"/>
  <c r="M332" i="15" s="1"/>
  <c r="I332" i="15"/>
  <c r="K332" i="15"/>
  <c r="K329" i="15" s="1"/>
  <c r="O332" i="15"/>
  <c r="Q332" i="15"/>
  <c r="Q329" i="15" s="1"/>
  <c r="V332" i="15"/>
  <c r="G335" i="15"/>
  <c r="M335" i="15" s="1"/>
  <c r="I335" i="15"/>
  <c r="K335" i="15"/>
  <c r="O335" i="15"/>
  <c r="Q335" i="15"/>
  <c r="V335" i="15"/>
  <c r="G338" i="15"/>
  <c r="I338" i="15"/>
  <c r="K338" i="15"/>
  <c r="O338" i="15"/>
  <c r="Q338" i="15"/>
  <c r="V338" i="15"/>
  <c r="G340" i="15"/>
  <c r="M340" i="15" s="1"/>
  <c r="I340" i="15"/>
  <c r="K340" i="15"/>
  <c r="O340" i="15"/>
  <c r="Q340" i="15"/>
  <c r="V340" i="15"/>
  <c r="G344" i="15"/>
  <c r="M344" i="15" s="1"/>
  <c r="I344" i="15"/>
  <c r="K344" i="15"/>
  <c r="O344" i="15"/>
  <c r="Q344" i="15"/>
  <c r="V344" i="15"/>
  <c r="G346" i="15"/>
  <c r="M346" i="15" s="1"/>
  <c r="I346" i="15"/>
  <c r="K346" i="15"/>
  <c r="O346" i="15"/>
  <c r="Q346" i="15"/>
  <c r="V346" i="15"/>
  <c r="G348" i="15"/>
  <c r="M348" i="15" s="1"/>
  <c r="I348" i="15"/>
  <c r="K348" i="15"/>
  <c r="O348" i="15"/>
  <c r="Q348" i="15"/>
  <c r="V348" i="15"/>
  <c r="G350" i="15"/>
  <c r="I350" i="15"/>
  <c r="K350" i="15"/>
  <c r="M350" i="15"/>
  <c r="O350" i="15"/>
  <c r="Q350" i="15"/>
  <c r="V350" i="15"/>
  <c r="G352" i="15"/>
  <c r="M352" i="15" s="1"/>
  <c r="I352" i="15"/>
  <c r="K352" i="15"/>
  <c r="O352" i="15"/>
  <c r="Q352" i="15"/>
  <c r="V352" i="15"/>
  <c r="G354" i="15"/>
  <c r="M354" i="15" s="1"/>
  <c r="I354" i="15"/>
  <c r="K354" i="15"/>
  <c r="O354" i="15"/>
  <c r="Q354" i="15"/>
  <c r="V354" i="15"/>
  <c r="G358" i="15"/>
  <c r="M358" i="15" s="1"/>
  <c r="I358" i="15"/>
  <c r="K358" i="15"/>
  <c r="O358" i="15"/>
  <c r="Q358" i="15"/>
  <c r="V358" i="15"/>
  <c r="G361" i="15"/>
  <c r="M361" i="15" s="1"/>
  <c r="I361" i="15"/>
  <c r="K361" i="15"/>
  <c r="O361" i="15"/>
  <c r="Q361" i="15"/>
  <c r="V361" i="15"/>
  <c r="G364" i="15"/>
  <c r="M364" i="15" s="1"/>
  <c r="I364" i="15"/>
  <c r="K364" i="15"/>
  <c r="O364" i="15"/>
  <c r="Q364" i="15"/>
  <c r="V364" i="15"/>
  <c r="G366" i="15"/>
  <c r="M366" i="15" s="1"/>
  <c r="I366" i="15"/>
  <c r="K366" i="15"/>
  <c r="O366" i="15"/>
  <c r="Q366" i="15"/>
  <c r="V366" i="15"/>
  <c r="G368" i="15"/>
  <c r="I368" i="15"/>
  <c r="K368" i="15"/>
  <c r="M368" i="15"/>
  <c r="O368" i="15"/>
  <c r="Q368" i="15"/>
  <c r="V368" i="15"/>
  <c r="G371" i="15"/>
  <c r="M371" i="15" s="1"/>
  <c r="I371" i="15"/>
  <c r="K371" i="15"/>
  <c r="O371" i="15"/>
  <c r="Q371" i="15"/>
  <c r="V371" i="15"/>
  <c r="G375" i="15"/>
  <c r="M375" i="15" s="1"/>
  <c r="I375" i="15"/>
  <c r="K375" i="15"/>
  <c r="O375" i="15"/>
  <c r="Q375" i="15"/>
  <c r="V375" i="15"/>
  <c r="G378" i="15"/>
  <c r="M378" i="15" s="1"/>
  <c r="I378" i="15"/>
  <c r="K378" i="15"/>
  <c r="O378" i="15"/>
  <c r="Q378" i="15"/>
  <c r="V378" i="15"/>
  <c r="G381" i="15"/>
  <c r="I381" i="15"/>
  <c r="K381" i="15"/>
  <c r="M381" i="15"/>
  <c r="O381" i="15"/>
  <c r="Q381" i="15"/>
  <c r="V381" i="15"/>
  <c r="G383" i="15"/>
  <c r="M383" i="15" s="1"/>
  <c r="I383" i="15"/>
  <c r="K383" i="15"/>
  <c r="O383" i="15"/>
  <c r="Q383" i="15"/>
  <c r="V383" i="15"/>
  <c r="G385" i="15"/>
  <c r="I385" i="15"/>
  <c r="K385" i="15"/>
  <c r="M385" i="15"/>
  <c r="O385" i="15"/>
  <c r="Q385" i="15"/>
  <c r="V385" i="15"/>
  <c r="G387" i="15"/>
  <c r="M387" i="15" s="1"/>
  <c r="I387" i="15"/>
  <c r="K387" i="15"/>
  <c r="O387" i="15"/>
  <c r="Q387" i="15"/>
  <c r="V387" i="15"/>
  <c r="G389" i="15"/>
  <c r="M389" i="15" s="1"/>
  <c r="I389" i="15"/>
  <c r="K389" i="15"/>
  <c r="O389" i="15"/>
  <c r="Q389" i="15"/>
  <c r="V389" i="15"/>
  <c r="G394" i="15"/>
  <c r="M394" i="15" s="1"/>
  <c r="I394" i="15"/>
  <c r="K394" i="15"/>
  <c r="O394" i="15"/>
  <c r="Q394" i="15"/>
  <c r="V394" i="15"/>
  <c r="G397" i="15"/>
  <c r="M397" i="15" s="1"/>
  <c r="I397" i="15"/>
  <c r="K397" i="15"/>
  <c r="O397" i="15"/>
  <c r="Q397" i="15"/>
  <c r="V397" i="15"/>
  <c r="G399" i="15"/>
  <c r="I399" i="15"/>
  <c r="K399" i="15"/>
  <c r="M399" i="15"/>
  <c r="O399" i="15"/>
  <c r="Q399" i="15"/>
  <c r="V399" i="15"/>
  <c r="G402" i="15"/>
  <c r="M402" i="15" s="1"/>
  <c r="I402" i="15"/>
  <c r="K402" i="15"/>
  <c r="O402" i="15"/>
  <c r="Q402" i="15"/>
  <c r="V402" i="15"/>
  <c r="G404" i="15"/>
  <c r="M404" i="15" s="1"/>
  <c r="I404" i="15"/>
  <c r="K404" i="15"/>
  <c r="O404" i="15"/>
  <c r="Q404" i="15"/>
  <c r="V404" i="15"/>
  <c r="G407" i="15"/>
  <c r="M407" i="15" s="1"/>
  <c r="I407" i="15"/>
  <c r="K407" i="15"/>
  <c r="O407" i="15"/>
  <c r="Q407" i="15"/>
  <c r="V407" i="15"/>
  <c r="O409" i="15"/>
  <c r="Q409" i="15"/>
  <c r="V409" i="15"/>
  <c r="G410" i="15"/>
  <c r="M410" i="15" s="1"/>
  <c r="M409" i="15" s="1"/>
  <c r="I410" i="15"/>
  <c r="I409" i="15" s="1"/>
  <c r="K410" i="15"/>
  <c r="K409" i="15" s="1"/>
  <c r="O410" i="15"/>
  <c r="Q410" i="15"/>
  <c r="V410" i="15"/>
  <c r="O411" i="15"/>
  <c r="V411" i="15"/>
  <c r="G412" i="15"/>
  <c r="M412" i="15" s="1"/>
  <c r="M411" i="15" s="1"/>
  <c r="I412" i="15"/>
  <c r="I411" i="15" s="1"/>
  <c r="K412" i="15"/>
  <c r="K411" i="15" s="1"/>
  <c r="O412" i="15"/>
  <c r="Q412" i="15"/>
  <c r="Q411" i="15" s="1"/>
  <c r="V412" i="15"/>
  <c r="G415" i="15"/>
  <c r="M415" i="15" s="1"/>
  <c r="I415" i="15"/>
  <c r="K415" i="15"/>
  <c r="O415" i="15"/>
  <c r="Q415" i="15"/>
  <c r="V415" i="15"/>
  <c r="G417" i="15"/>
  <c r="M417" i="15" s="1"/>
  <c r="I417" i="15"/>
  <c r="K417" i="15"/>
  <c r="O417" i="15"/>
  <c r="Q417" i="15"/>
  <c r="V417" i="15"/>
  <c r="G419" i="15"/>
  <c r="I419" i="15"/>
  <c r="K419" i="15"/>
  <c r="M419" i="15"/>
  <c r="O419" i="15"/>
  <c r="Q419" i="15"/>
  <c r="V419" i="15"/>
  <c r="G421" i="15"/>
  <c r="M421" i="15" s="1"/>
  <c r="I421" i="15"/>
  <c r="K421" i="15"/>
  <c r="O421" i="15"/>
  <c r="Q421" i="15"/>
  <c r="V421" i="15"/>
  <c r="G423" i="15"/>
  <c r="I423" i="15"/>
  <c r="K423" i="15"/>
  <c r="M423" i="15"/>
  <c r="O423" i="15"/>
  <c r="Q423" i="15"/>
  <c r="V423" i="15"/>
  <c r="G425" i="15"/>
  <c r="M425" i="15" s="1"/>
  <c r="I425" i="15"/>
  <c r="K425" i="15"/>
  <c r="O425" i="15"/>
  <c r="Q425" i="15"/>
  <c r="V425" i="15"/>
  <c r="G427" i="15"/>
  <c r="M427" i="15" s="1"/>
  <c r="I427" i="15"/>
  <c r="K427" i="15"/>
  <c r="O427" i="15"/>
  <c r="Q427" i="15"/>
  <c r="V427" i="15"/>
  <c r="G430" i="15"/>
  <c r="M430" i="15" s="1"/>
  <c r="I430" i="15"/>
  <c r="K430" i="15"/>
  <c r="O430" i="15"/>
  <c r="Q430" i="15"/>
  <c r="V430" i="15"/>
  <c r="G435" i="15"/>
  <c r="M435" i="15" s="1"/>
  <c r="I435" i="15"/>
  <c r="K435" i="15"/>
  <c r="O435" i="15"/>
  <c r="Q435" i="15"/>
  <c r="V435" i="15"/>
  <c r="G440" i="15"/>
  <c r="I440" i="15"/>
  <c r="K440" i="15"/>
  <c r="M440" i="15"/>
  <c r="O440" i="15"/>
  <c r="Q440" i="15"/>
  <c r="V440" i="15"/>
  <c r="G443" i="15"/>
  <c r="I443" i="15"/>
  <c r="K443" i="15"/>
  <c r="M443" i="15"/>
  <c r="O443" i="15"/>
  <c r="Q443" i="15"/>
  <c r="V443" i="15"/>
  <c r="G446" i="15"/>
  <c r="M446" i="15" s="1"/>
  <c r="I446" i="15"/>
  <c r="K446" i="15"/>
  <c r="O446" i="15"/>
  <c r="Q446" i="15"/>
  <c r="V446" i="15"/>
  <c r="G448" i="15"/>
  <c r="M448" i="15" s="1"/>
  <c r="I448" i="15"/>
  <c r="K448" i="15"/>
  <c r="O448" i="15"/>
  <c r="Q448" i="15"/>
  <c r="V448" i="15"/>
  <c r="G450" i="15"/>
  <c r="I450" i="15"/>
  <c r="K450" i="15"/>
  <c r="M450" i="15"/>
  <c r="O450" i="15"/>
  <c r="Q450" i="15"/>
  <c r="V450" i="15"/>
  <c r="G452" i="15"/>
  <c r="M452" i="15" s="1"/>
  <c r="I452" i="15"/>
  <c r="K452" i="15"/>
  <c r="O452" i="15"/>
  <c r="Q452" i="15"/>
  <c r="V452" i="15"/>
  <c r="G457" i="15"/>
  <c r="M457" i="15" s="1"/>
  <c r="I457" i="15"/>
  <c r="K457" i="15"/>
  <c r="O457" i="15"/>
  <c r="Q457" i="15"/>
  <c r="V457" i="15"/>
  <c r="G459" i="15"/>
  <c r="M459" i="15" s="1"/>
  <c r="I459" i="15"/>
  <c r="K459" i="15"/>
  <c r="O459" i="15"/>
  <c r="Q459" i="15"/>
  <c r="V459" i="15"/>
  <c r="G461" i="15"/>
  <c r="M461" i="15" s="1"/>
  <c r="I461" i="15"/>
  <c r="K461" i="15"/>
  <c r="O461" i="15"/>
  <c r="Q461" i="15"/>
  <c r="V461" i="15"/>
  <c r="G463" i="15"/>
  <c r="M463" i="15" s="1"/>
  <c r="I463" i="15"/>
  <c r="K463" i="15"/>
  <c r="O463" i="15"/>
  <c r="Q463" i="15"/>
  <c r="V463" i="15"/>
  <c r="G465" i="15"/>
  <c r="M465" i="15" s="1"/>
  <c r="I465" i="15"/>
  <c r="K465" i="15"/>
  <c r="O465" i="15"/>
  <c r="Q465" i="15"/>
  <c r="V465" i="15"/>
  <c r="G467" i="15"/>
  <c r="I467" i="15"/>
  <c r="K467" i="15"/>
  <c r="M467" i="15"/>
  <c r="O467" i="15"/>
  <c r="Q467" i="15"/>
  <c r="V467" i="15"/>
  <c r="G471" i="15"/>
  <c r="I471" i="15"/>
  <c r="K471" i="15"/>
  <c r="M471" i="15"/>
  <c r="O471" i="15"/>
  <c r="Q471" i="15"/>
  <c r="V471" i="15"/>
  <c r="G475" i="15"/>
  <c r="M475" i="15" s="1"/>
  <c r="I475" i="15"/>
  <c r="K475" i="15"/>
  <c r="O475" i="15"/>
  <c r="Q475" i="15"/>
  <c r="V475" i="15"/>
  <c r="G477" i="15"/>
  <c r="M477" i="15" s="1"/>
  <c r="I477" i="15"/>
  <c r="K477" i="15"/>
  <c r="O477" i="15"/>
  <c r="Q477" i="15"/>
  <c r="V477" i="15"/>
  <c r="G479" i="15"/>
  <c r="I479" i="15"/>
  <c r="K479" i="15"/>
  <c r="M479" i="15"/>
  <c r="O479" i="15"/>
  <c r="Q479" i="15"/>
  <c r="V479" i="15"/>
  <c r="G482" i="15"/>
  <c r="M482" i="15" s="1"/>
  <c r="I482" i="15"/>
  <c r="K482" i="15"/>
  <c r="O482" i="15"/>
  <c r="Q482" i="15"/>
  <c r="V482" i="15"/>
  <c r="G484" i="15"/>
  <c r="M484" i="15" s="1"/>
  <c r="I484" i="15"/>
  <c r="K484" i="15"/>
  <c r="O484" i="15"/>
  <c r="Q484" i="15"/>
  <c r="V484" i="15"/>
  <c r="G486" i="15"/>
  <c r="M486" i="15" s="1"/>
  <c r="I486" i="15"/>
  <c r="K486" i="15"/>
  <c r="O486" i="15"/>
  <c r="Q486" i="15"/>
  <c r="V486" i="15"/>
  <c r="G490" i="15"/>
  <c r="M490" i="15" s="1"/>
  <c r="I490" i="15"/>
  <c r="K490" i="15"/>
  <c r="O490" i="15"/>
  <c r="Q490" i="15"/>
  <c r="V490" i="15"/>
  <c r="G492" i="15"/>
  <c r="M492" i="15" s="1"/>
  <c r="I492" i="15"/>
  <c r="K492" i="15"/>
  <c r="O492" i="15"/>
  <c r="Q492" i="15"/>
  <c r="V492" i="15"/>
  <c r="G494" i="15"/>
  <c r="M494" i="15" s="1"/>
  <c r="I494" i="15"/>
  <c r="K494" i="15"/>
  <c r="O494" i="15"/>
  <c r="Q494" i="15"/>
  <c r="V494" i="15"/>
  <c r="G496" i="15"/>
  <c r="I496" i="15"/>
  <c r="K496" i="15"/>
  <c r="M496" i="15"/>
  <c r="O496" i="15"/>
  <c r="Q496" i="15"/>
  <c r="V496" i="15"/>
  <c r="G498" i="15"/>
  <c r="I498" i="15"/>
  <c r="K498" i="15"/>
  <c r="M498" i="15"/>
  <c r="O498" i="15"/>
  <c r="Q498" i="15"/>
  <c r="V498" i="15"/>
  <c r="G501" i="15"/>
  <c r="M501" i="15" s="1"/>
  <c r="I501" i="15"/>
  <c r="K501" i="15"/>
  <c r="O501" i="15"/>
  <c r="Q501" i="15"/>
  <c r="V501" i="15"/>
  <c r="G504" i="15"/>
  <c r="M504" i="15" s="1"/>
  <c r="I504" i="15"/>
  <c r="K504" i="15"/>
  <c r="O504" i="15"/>
  <c r="Q504" i="15"/>
  <c r="V504" i="15"/>
  <c r="G506" i="15"/>
  <c r="I506" i="15"/>
  <c r="K506" i="15"/>
  <c r="M506" i="15"/>
  <c r="O506" i="15"/>
  <c r="Q506" i="15"/>
  <c r="V506" i="15"/>
  <c r="G508" i="15"/>
  <c r="M508" i="15" s="1"/>
  <c r="I508" i="15"/>
  <c r="K508" i="15"/>
  <c r="O508" i="15"/>
  <c r="Q508" i="15"/>
  <c r="V508" i="15"/>
  <c r="G510" i="15"/>
  <c r="M510" i="15" s="1"/>
  <c r="I510" i="15"/>
  <c r="K510" i="15"/>
  <c r="O510" i="15"/>
  <c r="Q510" i="15"/>
  <c r="V510" i="15"/>
  <c r="G512" i="15"/>
  <c r="I512" i="15"/>
  <c r="K512" i="15"/>
  <c r="M512" i="15"/>
  <c r="O512" i="15"/>
  <c r="Q512" i="15"/>
  <c r="V512" i="15"/>
  <c r="G515" i="15"/>
  <c r="M515" i="15" s="1"/>
  <c r="I515" i="15"/>
  <c r="K515" i="15"/>
  <c r="O515" i="15"/>
  <c r="Q515" i="15"/>
  <c r="V515" i="15"/>
  <c r="G517" i="15"/>
  <c r="M517" i="15" s="1"/>
  <c r="I517" i="15"/>
  <c r="K517" i="15"/>
  <c r="O517" i="15"/>
  <c r="O516" i="15" s="1"/>
  <c r="Q517" i="15"/>
  <c r="Q516" i="15" s="1"/>
  <c r="V517" i="15"/>
  <c r="V516" i="15" s="1"/>
  <c r="G520" i="15"/>
  <c r="M520" i="15" s="1"/>
  <c r="I520" i="15"/>
  <c r="K520" i="15"/>
  <c r="O520" i="15"/>
  <c r="Q520" i="15"/>
  <c r="V520" i="15"/>
  <c r="G522" i="15"/>
  <c r="I522" i="15"/>
  <c r="K522" i="15"/>
  <c r="M522" i="15"/>
  <c r="O522" i="15"/>
  <c r="Q522" i="15"/>
  <c r="V522" i="15"/>
  <c r="G524" i="15"/>
  <c r="M524" i="15" s="1"/>
  <c r="I524" i="15"/>
  <c r="K524" i="15"/>
  <c r="O524" i="15"/>
  <c r="Q524" i="15"/>
  <c r="V524" i="15"/>
  <c r="G527" i="15"/>
  <c r="M527" i="15" s="1"/>
  <c r="I527" i="15"/>
  <c r="K527" i="15"/>
  <c r="O527" i="15"/>
  <c r="Q527" i="15"/>
  <c r="V527" i="15"/>
  <c r="G530" i="15"/>
  <c r="M530" i="15" s="1"/>
  <c r="I530" i="15"/>
  <c r="K530" i="15"/>
  <c r="O530" i="15"/>
  <c r="Q530" i="15"/>
  <c r="V530" i="15"/>
  <c r="G532" i="15"/>
  <c r="M532" i="15" s="1"/>
  <c r="I532" i="15"/>
  <c r="K532" i="15"/>
  <c r="O532" i="15"/>
  <c r="Q532" i="15"/>
  <c r="V532" i="15"/>
  <c r="G535" i="15"/>
  <c r="I535" i="15"/>
  <c r="K535" i="15"/>
  <c r="M535" i="15"/>
  <c r="O535" i="15"/>
  <c r="Q535" i="15"/>
  <c r="V535" i="15"/>
  <c r="G537" i="15"/>
  <c r="M537" i="15" s="1"/>
  <c r="I537" i="15"/>
  <c r="K537" i="15"/>
  <c r="O537" i="15"/>
  <c r="Q537" i="15"/>
  <c r="V537" i="15"/>
  <c r="G539" i="15"/>
  <c r="M539" i="15" s="1"/>
  <c r="I539" i="15"/>
  <c r="K539" i="15"/>
  <c r="O539" i="15"/>
  <c r="Q539" i="15"/>
  <c r="V539" i="15"/>
  <c r="G541" i="15"/>
  <c r="I541" i="15"/>
  <c r="K541" i="15"/>
  <c r="M541" i="15"/>
  <c r="O541" i="15"/>
  <c r="Q541" i="15"/>
  <c r="V541" i="15"/>
  <c r="G543" i="15"/>
  <c r="I543" i="15"/>
  <c r="K543" i="15"/>
  <c r="M543" i="15"/>
  <c r="O543" i="15"/>
  <c r="Q543" i="15"/>
  <c r="V543" i="15"/>
  <c r="G546" i="15"/>
  <c r="M546" i="15" s="1"/>
  <c r="I546" i="15"/>
  <c r="K546" i="15"/>
  <c r="O546" i="15"/>
  <c r="Q546" i="15"/>
  <c r="V546" i="15"/>
  <c r="G548" i="15"/>
  <c r="M548" i="15" s="1"/>
  <c r="I548" i="15"/>
  <c r="K548" i="15"/>
  <c r="O548" i="15"/>
  <c r="Q548" i="15"/>
  <c r="V548" i="15"/>
  <c r="G551" i="15"/>
  <c r="M551" i="15" s="1"/>
  <c r="I551" i="15"/>
  <c r="K551" i="15"/>
  <c r="O551" i="15"/>
  <c r="Q551" i="15"/>
  <c r="V551" i="15"/>
  <c r="G556" i="15"/>
  <c r="M556" i="15" s="1"/>
  <c r="I556" i="15"/>
  <c r="K556" i="15"/>
  <c r="O556" i="15"/>
  <c r="Q556" i="15"/>
  <c r="V556" i="15"/>
  <c r="G558" i="15"/>
  <c r="M558" i="15" s="1"/>
  <c r="I558" i="15"/>
  <c r="K558" i="15"/>
  <c r="O558" i="15"/>
  <c r="Q558" i="15"/>
  <c r="V558" i="15"/>
  <c r="G560" i="15"/>
  <c r="M560" i="15" s="1"/>
  <c r="I560" i="15"/>
  <c r="K560" i="15"/>
  <c r="O560" i="15"/>
  <c r="Q560" i="15"/>
  <c r="V560" i="15"/>
  <c r="G563" i="15"/>
  <c r="I563" i="15"/>
  <c r="K563" i="15"/>
  <c r="M563" i="15"/>
  <c r="O563" i="15"/>
  <c r="Q563" i="15"/>
  <c r="V563" i="15"/>
  <c r="G565" i="15"/>
  <c r="M565" i="15" s="1"/>
  <c r="I565" i="15"/>
  <c r="K565" i="15"/>
  <c r="O565" i="15"/>
  <c r="Q565" i="15"/>
  <c r="V565" i="15"/>
  <c r="G569" i="15"/>
  <c r="M569" i="15" s="1"/>
  <c r="I569" i="15"/>
  <c r="K569" i="15"/>
  <c r="O569" i="15"/>
  <c r="Q569" i="15"/>
  <c r="V569" i="15"/>
  <c r="G572" i="15"/>
  <c r="M572" i="15" s="1"/>
  <c r="I572" i="15"/>
  <c r="K572" i="15"/>
  <c r="O572" i="15"/>
  <c r="Q572" i="15"/>
  <c r="V572" i="15"/>
  <c r="G574" i="15"/>
  <c r="I574" i="15"/>
  <c r="K574" i="15"/>
  <c r="M574" i="15"/>
  <c r="O574" i="15"/>
  <c r="Q574" i="15"/>
  <c r="V574" i="15"/>
  <c r="G576" i="15"/>
  <c r="M576" i="15" s="1"/>
  <c r="I576" i="15"/>
  <c r="K576" i="15"/>
  <c r="O576" i="15"/>
  <c r="Q576" i="15"/>
  <c r="V576" i="15"/>
  <c r="G578" i="15"/>
  <c r="M578" i="15" s="1"/>
  <c r="I578" i="15"/>
  <c r="K578" i="15"/>
  <c r="K577" i="15" s="1"/>
  <c r="O578" i="15"/>
  <c r="Q578" i="15"/>
  <c r="V578" i="15"/>
  <c r="G580" i="15"/>
  <c r="M580" i="15" s="1"/>
  <c r="I580" i="15"/>
  <c r="K580" i="15"/>
  <c r="O580" i="15"/>
  <c r="Q580" i="15"/>
  <c r="V580" i="15"/>
  <c r="G582" i="15"/>
  <c r="M582" i="15" s="1"/>
  <c r="I582" i="15"/>
  <c r="K582" i="15"/>
  <c r="O582" i="15"/>
  <c r="Q582" i="15"/>
  <c r="V582" i="15"/>
  <c r="G585" i="15"/>
  <c r="M585" i="15" s="1"/>
  <c r="I585" i="15"/>
  <c r="K585" i="15"/>
  <c r="O585" i="15"/>
  <c r="Q585" i="15"/>
  <c r="V585" i="15"/>
  <c r="G587" i="15"/>
  <c r="M587" i="15" s="1"/>
  <c r="I587" i="15"/>
  <c r="K587" i="15"/>
  <c r="O587" i="15"/>
  <c r="Q587" i="15"/>
  <c r="V587" i="15"/>
  <c r="G589" i="15"/>
  <c r="M589" i="15" s="1"/>
  <c r="I589" i="15"/>
  <c r="K589" i="15"/>
  <c r="K588" i="15" s="1"/>
  <c r="O589" i="15"/>
  <c r="Q589" i="15"/>
  <c r="Q588" i="15" s="1"/>
  <c r="V589" i="15"/>
  <c r="G592" i="15"/>
  <c r="M592" i="15" s="1"/>
  <c r="I592" i="15"/>
  <c r="K592" i="15"/>
  <c r="O592" i="15"/>
  <c r="Q592" i="15"/>
  <c r="V592" i="15"/>
  <c r="G596" i="15"/>
  <c r="M596" i="15" s="1"/>
  <c r="I596" i="15"/>
  <c r="K596" i="15"/>
  <c r="O596" i="15"/>
  <c r="Q596" i="15"/>
  <c r="V596" i="15"/>
  <c r="G631" i="15"/>
  <c r="I631" i="15"/>
  <c r="K631" i="15"/>
  <c r="M631" i="15"/>
  <c r="O631" i="15"/>
  <c r="Q631" i="15"/>
  <c r="V631" i="15"/>
  <c r="G666" i="15"/>
  <c r="I666" i="15"/>
  <c r="K666" i="15"/>
  <c r="M666" i="15"/>
  <c r="O666" i="15"/>
  <c r="Q666" i="15"/>
  <c r="V666" i="15"/>
  <c r="G668" i="15"/>
  <c r="M668" i="15" s="1"/>
  <c r="I668" i="15"/>
  <c r="K668" i="15"/>
  <c r="O668" i="15"/>
  <c r="Q668" i="15"/>
  <c r="V668" i="15"/>
  <c r="G672" i="15"/>
  <c r="M672" i="15" s="1"/>
  <c r="I672" i="15"/>
  <c r="K672" i="15"/>
  <c r="K667" i="15" s="1"/>
  <c r="O672" i="15"/>
  <c r="Q672" i="15"/>
  <c r="V672" i="15"/>
  <c r="G674" i="15"/>
  <c r="M674" i="15" s="1"/>
  <c r="I674" i="15"/>
  <c r="K674" i="15"/>
  <c r="O674" i="15"/>
  <c r="Q674" i="15"/>
  <c r="V674" i="15"/>
  <c r="G676" i="15"/>
  <c r="M676" i="15" s="1"/>
  <c r="I676" i="15"/>
  <c r="K676" i="15"/>
  <c r="O676" i="15"/>
  <c r="Q676" i="15"/>
  <c r="V676" i="15"/>
  <c r="G680" i="15"/>
  <c r="I680" i="15"/>
  <c r="K680" i="15"/>
  <c r="M680" i="15"/>
  <c r="O680" i="15"/>
  <c r="Q680" i="15"/>
  <c r="V680" i="15"/>
  <c r="G682" i="15"/>
  <c r="M682" i="15" s="1"/>
  <c r="I682" i="15"/>
  <c r="K682" i="15"/>
  <c r="O682" i="15"/>
  <c r="Q682" i="15"/>
  <c r="V682" i="15"/>
  <c r="G685" i="15"/>
  <c r="M685" i="15" s="1"/>
  <c r="I685" i="15"/>
  <c r="K685" i="15"/>
  <c r="O685" i="15"/>
  <c r="Q685" i="15"/>
  <c r="V685" i="15"/>
  <c r="V673" i="15" s="1"/>
  <c r="G687" i="15"/>
  <c r="M687" i="15" s="1"/>
  <c r="I687" i="15"/>
  <c r="K687" i="15"/>
  <c r="O687" i="15"/>
  <c r="Q687" i="15"/>
  <c r="V687" i="15"/>
  <c r="G689" i="15"/>
  <c r="M689" i="15" s="1"/>
  <c r="I689" i="15"/>
  <c r="K689" i="15"/>
  <c r="O689" i="15"/>
  <c r="Q689" i="15"/>
  <c r="V689" i="15"/>
  <c r="G693" i="15"/>
  <c r="I693" i="15"/>
  <c r="K693" i="15"/>
  <c r="M693" i="15"/>
  <c r="O693" i="15"/>
  <c r="Q693" i="15"/>
  <c r="V693" i="15"/>
  <c r="G696" i="15"/>
  <c r="I696" i="15"/>
  <c r="K696" i="15"/>
  <c r="M696" i="15"/>
  <c r="O696" i="15"/>
  <c r="Q696" i="15"/>
  <c r="V696" i="15"/>
  <c r="G698" i="15"/>
  <c r="M698" i="15" s="1"/>
  <c r="I698" i="15"/>
  <c r="K698" i="15"/>
  <c r="O698" i="15"/>
  <c r="Q698" i="15"/>
  <c r="V698" i="15"/>
  <c r="V697" i="15" s="1"/>
  <c r="G700" i="15"/>
  <c r="M700" i="15" s="1"/>
  <c r="I700" i="15"/>
  <c r="K700" i="15"/>
  <c r="K697" i="15" s="1"/>
  <c r="O700" i="15"/>
  <c r="Q700" i="15"/>
  <c r="Q697" i="15" s="1"/>
  <c r="V700" i="15"/>
  <c r="G702" i="15"/>
  <c r="M702" i="15" s="1"/>
  <c r="I702" i="15"/>
  <c r="K702" i="15"/>
  <c r="O702" i="15"/>
  <c r="Q702" i="15"/>
  <c r="V702" i="15"/>
  <c r="G704" i="15"/>
  <c r="G701" i="15" s="1"/>
  <c r="I99" i="1" s="1"/>
  <c r="I704" i="15"/>
  <c r="K704" i="15"/>
  <c r="O704" i="15"/>
  <c r="Q704" i="15"/>
  <c r="V704" i="15"/>
  <c r="G706" i="15"/>
  <c r="I706" i="15"/>
  <c r="K706" i="15"/>
  <c r="M706" i="15"/>
  <c r="O706" i="15"/>
  <c r="Q706" i="15"/>
  <c r="V706" i="15"/>
  <c r="G708" i="15"/>
  <c r="M708" i="15" s="1"/>
  <c r="I708" i="15"/>
  <c r="K708" i="15"/>
  <c r="O708" i="15"/>
  <c r="Q708" i="15"/>
  <c r="V708" i="15"/>
  <c r="G710" i="15"/>
  <c r="M710" i="15" s="1"/>
  <c r="I710" i="15"/>
  <c r="K710" i="15"/>
  <c r="O710" i="15"/>
  <c r="Q710" i="15"/>
  <c r="V710" i="15"/>
  <c r="G713" i="15"/>
  <c r="M713" i="15" s="1"/>
  <c r="I713" i="15"/>
  <c r="K713" i="15"/>
  <c r="O713" i="15"/>
  <c r="Q713" i="15"/>
  <c r="V713" i="15"/>
  <c r="G715" i="15"/>
  <c r="I715" i="15"/>
  <c r="K715" i="15"/>
  <c r="M715" i="15"/>
  <c r="O715" i="15"/>
  <c r="Q715" i="15"/>
  <c r="V715" i="15"/>
  <c r="G717" i="15"/>
  <c r="M717" i="15" s="1"/>
  <c r="I717" i="15"/>
  <c r="K717" i="15"/>
  <c r="O717" i="15"/>
  <c r="Q717" i="15"/>
  <c r="V717" i="15"/>
  <c r="G720" i="15"/>
  <c r="I720" i="15"/>
  <c r="K720" i="15"/>
  <c r="M720" i="15"/>
  <c r="O720" i="15"/>
  <c r="Q720" i="15"/>
  <c r="V720" i="15"/>
  <c r="G723" i="15"/>
  <c r="M723" i="15" s="1"/>
  <c r="I723" i="15"/>
  <c r="K723" i="15"/>
  <c r="O723" i="15"/>
  <c r="Q723" i="15"/>
  <c r="V723" i="15"/>
  <c r="G726" i="15"/>
  <c r="M726" i="15" s="1"/>
  <c r="I726" i="15"/>
  <c r="K726" i="15"/>
  <c r="O726" i="15"/>
  <c r="Q726" i="15"/>
  <c r="V726" i="15"/>
  <c r="G727" i="15"/>
  <c r="G728" i="15"/>
  <c r="I728" i="15"/>
  <c r="I727" i="15" s="1"/>
  <c r="K728" i="15"/>
  <c r="K727" i="15" s="1"/>
  <c r="M728" i="15"/>
  <c r="M727" i="15" s="1"/>
  <c r="O728" i="15"/>
  <c r="O727" i="15" s="1"/>
  <c r="Q728" i="15"/>
  <c r="Q727" i="15" s="1"/>
  <c r="V728" i="15"/>
  <c r="V727" i="15" s="1"/>
  <c r="G734" i="15"/>
  <c r="M734" i="15" s="1"/>
  <c r="I734" i="15"/>
  <c r="K734" i="15"/>
  <c r="O734" i="15"/>
  <c r="Q734" i="15"/>
  <c r="V734" i="15"/>
  <c r="G737" i="15"/>
  <c r="M737" i="15" s="1"/>
  <c r="I737" i="15"/>
  <c r="K737" i="15"/>
  <c r="O737" i="15"/>
  <c r="O733" i="15" s="1"/>
  <c r="Q737" i="15"/>
  <c r="V737" i="15"/>
  <c r="G742" i="15"/>
  <c r="M742" i="15" s="1"/>
  <c r="I742" i="15"/>
  <c r="K742" i="15"/>
  <c r="O742" i="15"/>
  <c r="Q742" i="15"/>
  <c r="V742" i="15"/>
  <c r="G748" i="15"/>
  <c r="I102" i="1" s="1"/>
  <c r="K748" i="15"/>
  <c r="Q748" i="15"/>
  <c r="G749" i="15"/>
  <c r="M749" i="15" s="1"/>
  <c r="M748" i="15" s="1"/>
  <c r="I749" i="15"/>
  <c r="I748" i="15" s="1"/>
  <c r="K749" i="15"/>
  <c r="O749" i="15"/>
  <c r="O748" i="15" s="1"/>
  <c r="Q749" i="15"/>
  <c r="V749" i="15"/>
  <c r="V748" i="15" s="1"/>
  <c r="G752" i="15"/>
  <c r="I752" i="15"/>
  <c r="K752" i="15"/>
  <c r="M752" i="15"/>
  <c r="O752" i="15"/>
  <c r="Q752" i="15"/>
  <c r="V752" i="15"/>
  <c r="G754" i="15"/>
  <c r="M754" i="15" s="1"/>
  <c r="I754" i="15"/>
  <c r="K754" i="15"/>
  <c r="O754" i="15"/>
  <c r="Q754" i="15"/>
  <c r="V754" i="15"/>
  <c r="G755" i="15"/>
  <c r="M755" i="15" s="1"/>
  <c r="I755" i="15"/>
  <c r="K755" i="15"/>
  <c r="O755" i="15"/>
  <c r="Q755" i="15"/>
  <c r="V755" i="15"/>
  <c r="G756" i="15"/>
  <c r="M756" i="15" s="1"/>
  <c r="I756" i="15"/>
  <c r="K756" i="15"/>
  <c r="O756" i="15"/>
  <c r="Q756" i="15"/>
  <c r="V756" i="15"/>
  <c r="G757" i="15"/>
  <c r="M757" i="15" s="1"/>
  <c r="I757" i="15"/>
  <c r="K757" i="15"/>
  <c r="O757" i="15"/>
  <c r="Q757" i="15"/>
  <c r="V757" i="15"/>
  <c r="G758" i="15"/>
  <c r="I758" i="15"/>
  <c r="K758" i="15"/>
  <c r="M758" i="15"/>
  <c r="O758" i="15"/>
  <c r="Q758" i="15"/>
  <c r="V758" i="15"/>
  <c r="AE760" i="15"/>
  <c r="F45" i="1" s="1"/>
  <c r="H45" i="1" s="1"/>
  <c r="I45" i="1" s="1"/>
  <c r="AF760" i="15"/>
  <c r="G45" i="1" s="1"/>
  <c r="BA101" i="14"/>
  <c r="G9" i="14"/>
  <c r="M9" i="14" s="1"/>
  <c r="I9" i="14"/>
  <c r="K9" i="14"/>
  <c r="O9" i="14"/>
  <c r="Q9" i="14"/>
  <c r="V9" i="14"/>
  <c r="G11" i="14"/>
  <c r="I11" i="14"/>
  <c r="K11" i="14"/>
  <c r="M11" i="14"/>
  <c r="O11" i="14"/>
  <c r="Q11" i="14"/>
  <c r="V11" i="14"/>
  <c r="G13" i="14"/>
  <c r="I13" i="14"/>
  <c r="K13" i="14"/>
  <c r="M13" i="14"/>
  <c r="O13" i="14"/>
  <c r="Q13" i="14"/>
  <c r="V13" i="14"/>
  <c r="V8" i="14" s="1"/>
  <c r="K15" i="14"/>
  <c r="Q15" i="14"/>
  <c r="G16" i="14"/>
  <c r="M16" i="14" s="1"/>
  <c r="M15" i="14" s="1"/>
  <c r="I16" i="14"/>
  <c r="I15" i="14" s="1"/>
  <c r="K16" i="14"/>
  <c r="O16" i="14"/>
  <c r="O15" i="14" s="1"/>
  <c r="Q16" i="14"/>
  <c r="V16" i="14"/>
  <c r="V15" i="14" s="1"/>
  <c r="V18" i="14"/>
  <c r="G19" i="14"/>
  <c r="M19" i="14" s="1"/>
  <c r="M18" i="14" s="1"/>
  <c r="I19" i="14"/>
  <c r="I18" i="14" s="1"/>
  <c r="K19" i="14"/>
  <c r="K18" i="14" s="1"/>
  <c r="O19" i="14"/>
  <c r="O18" i="14" s="1"/>
  <c r="Q19" i="14"/>
  <c r="Q18" i="14" s="1"/>
  <c r="V19" i="14"/>
  <c r="G22" i="14"/>
  <c r="G21" i="14" s="1"/>
  <c r="I22" i="14"/>
  <c r="I21" i="14" s="1"/>
  <c r="K22" i="14"/>
  <c r="K21" i="14" s="1"/>
  <c r="M22" i="14"/>
  <c r="M21" i="14" s="1"/>
  <c r="O22" i="14"/>
  <c r="O21" i="14" s="1"/>
  <c r="Q22" i="14"/>
  <c r="Q21" i="14" s="1"/>
  <c r="V22" i="14"/>
  <c r="V21" i="14" s="1"/>
  <c r="G25" i="14"/>
  <c r="M25" i="14" s="1"/>
  <c r="I25" i="14"/>
  <c r="K25" i="14"/>
  <c r="O25" i="14"/>
  <c r="Q25" i="14"/>
  <c r="V25" i="14"/>
  <c r="G27" i="14"/>
  <c r="M27" i="14" s="1"/>
  <c r="I27" i="14"/>
  <c r="K27" i="14"/>
  <c r="K24" i="14" s="1"/>
  <c r="O27" i="14"/>
  <c r="Q27" i="14"/>
  <c r="V27" i="14"/>
  <c r="G29" i="14"/>
  <c r="M29" i="14" s="1"/>
  <c r="I29" i="14"/>
  <c r="K29" i="14"/>
  <c r="O29" i="14"/>
  <c r="Q29" i="14"/>
  <c r="Q24" i="14" s="1"/>
  <c r="V29" i="14"/>
  <c r="G34" i="14"/>
  <c r="I34" i="14"/>
  <c r="O34" i="14"/>
  <c r="V34" i="14"/>
  <c r="G35" i="14"/>
  <c r="M35" i="14" s="1"/>
  <c r="M34" i="14" s="1"/>
  <c r="I35" i="14"/>
  <c r="K35" i="14"/>
  <c r="K34" i="14" s="1"/>
  <c r="O35" i="14"/>
  <c r="Q35" i="14"/>
  <c r="Q34" i="14" s="1"/>
  <c r="V35" i="14"/>
  <c r="G37" i="14"/>
  <c r="I37" i="14"/>
  <c r="K37" i="14"/>
  <c r="M37" i="14"/>
  <c r="O37" i="14"/>
  <c r="Q37" i="14"/>
  <c r="V37" i="14"/>
  <c r="G39" i="14"/>
  <c r="M39" i="14" s="1"/>
  <c r="I39" i="14"/>
  <c r="K39" i="14"/>
  <c r="O39" i="14"/>
  <c r="Q39" i="14"/>
  <c r="V39" i="14"/>
  <c r="G41" i="14"/>
  <c r="M41" i="14" s="1"/>
  <c r="I41" i="14"/>
  <c r="K41" i="14"/>
  <c r="O41" i="14"/>
  <c r="Q41" i="14"/>
  <c r="V41" i="14"/>
  <c r="G44" i="14"/>
  <c r="M44" i="14" s="1"/>
  <c r="I44" i="14"/>
  <c r="K44" i="14"/>
  <c r="O44" i="14"/>
  <c r="Q44" i="14"/>
  <c r="V44" i="14"/>
  <c r="G47" i="14"/>
  <c r="I47" i="14"/>
  <c r="K47" i="14"/>
  <c r="M47" i="14"/>
  <c r="O47" i="14"/>
  <c r="Q47" i="14"/>
  <c r="V47" i="14"/>
  <c r="G48" i="14"/>
  <c r="I48" i="14"/>
  <c r="K48" i="14"/>
  <c r="M48" i="14"/>
  <c r="O48" i="14"/>
  <c r="Q48" i="14"/>
  <c r="V48" i="14"/>
  <c r="G50" i="14"/>
  <c r="M50" i="14" s="1"/>
  <c r="I50" i="14"/>
  <c r="K50" i="14"/>
  <c r="O50" i="14"/>
  <c r="Q50" i="14"/>
  <c r="V50" i="14"/>
  <c r="G55" i="14"/>
  <c r="M55" i="14" s="1"/>
  <c r="I55" i="14"/>
  <c r="K55" i="14"/>
  <c r="O55" i="14"/>
  <c r="Q55" i="14"/>
  <c r="V55" i="14"/>
  <c r="G59" i="14"/>
  <c r="M59" i="14" s="1"/>
  <c r="I59" i="14"/>
  <c r="K59" i="14"/>
  <c r="O59" i="14"/>
  <c r="Q59" i="14"/>
  <c r="V59" i="14"/>
  <c r="G61" i="14"/>
  <c r="M61" i="14" s="1"/>
  <c r="I61" i="14"/>
  <c r="K61" i="14"/>
  <c r="O61" i="14"/>
  <c r="Q61" i="14"/>
  <c r="V61" i="14"/>
  <c r="G65" i="14"/>
  <c r="M65" i="14" s="1"/>
  <c r="I65" i="14"/>
  <c r="K65" i="14"/>
  <c r="O65" i="14"/>
  <c r="Q65" i="14"/>
  <c r="V65" i="14"/>
  <c r="G66" i="14"/>
  <c r="I66" i="14"/>
  <c r="K66" i="14"/>
  <c r="M66" i="14"/>
  <c r="O66" i="14"/>
  <c r="Q66" i="14"/>
  <c r="V66" i="14"/>
  <c r="G70" i="14"/>
  <c r="M70" i="14" s="1"/>
  <c r="I70" i="14"/>
  <c r="K70" i="14"/>
  <c r="O70" i="14"/>
  <c r="Q70" i="14"/>
  <c r="V70" i="14"/>
  <c r="G72" i="14"/>
  <c r="M72" i="14" s="1"/>
  <c r="I72" i="14"/>
  <c r="K72" i="14"/>
  <c r="O72" i="14"/>
  <c r="Q72" i="14"/>
  <c r="V72" i="14"/>
  <c r="G73" i="14"/>
  <c r="M73" i="14" s="1"/>
  <c r="I73" i="14"/>
  <c r="K73" i="14"/>
  <c r="O73" i="14"/>
  <c r="Q73" i="14"/>
  <c r="V73" i="14"/>
  <c r="G77" i="14"/>
  <c r="M77" i="14" s="1"/>
  <c r="I77" i="14"/>
  <c r="K77" i="14"/>
  <c r="O77" i="14"/>
  <c r="Q77" i="14"/>
  <c r="V77" i="14"/>
  <c r="G82" i="14"/>
  <c r="M82" i="14" s="1"/>
  <c r="I82" i="14"/>
  <c r="K82" i="14"/>
  <c r="O82" i="14"/>
  <c r="Q82" i="14"/>
  <c r="V82" i="14"/>
  <c r="G84" i="14"/>
  <c r="M84" i="14" s="1"/>
  <c r="I84" i="14"/>
  <c r="K84" i="14"/>
  <c r="O84" i="14"/>
  <c r="Q84" i="14"/>
  <c r="V84" i="14"/>
  <c r="G88" i="14"/>
  <c r="I88" i="14"/>
  <c r="K88" i="14"/>
  <c r="M88" i="14"/>
  <c r="O88" i="14"/>
  <c r="Q88" i="14"/>
  <c r="V88" i="14"/>
  <c r="G91" i="14"/>
  <c r="M91" i="14" s="1"/>
  <c r="I91" i="14"/>
  <c r="K91" i="14"/>
  <c r="O91" i="14"/>
  <c r="Q91" i="14"/>
  <c r="V91" i="14"/>
  <c r="G93" i="14"/>
  <c r="M93" i="14" s="1"/>
  <c r="I93" i="14"/>
  <c r="K93" i="14"/>
  <c r="O93" i="14"/>
  <c r="Q93" i="14"/>
  <c r="V93" i="14"/>
  <c r="G94" i="14"/>
  <c r="M94" i="14" s="1"/>
  <c r="I94" i="14"/>
  <c r="K94" i="14"/>
  <c r="O94" i="14"/>
  <c r="Q94" i="14"/>
  <c r="V94" i="14"/>
  <c r="G96" i="14"/>
  <c r="I96" i="14"/>
  <c r="K96" i="14"/>
  <c r="M96" i="14"/>
  <c r="O96" i="14"/>
  <c r="Q96" i="14"/>
  <c r="V96" i="14"/>
  <c r="G97" i="14"/>
  <c r="M97" i="14" s="1"/>
  <c r="I97" i="14"/>
  <c r="K97" i="14"/>
  <c r="O97" i="14"/>
  <c r="Q97" i="14"/>
  <c r="V97" i="14"/>
  <c r="G98" i="14"/>
  <c r="I98" i="14"/>
  <c r="K98" i="14"/>
  <c r="M98" i="14"/>
  <c r="O98" i="14"/>
  <c r="Q98" i="14"/>
  <c r="V98" i="14"/>
  <c r="G100" i="14"/>
  <c r="M100" i="14" s="1"/>
  <c r="I100" i="14"/>
  <c r="K100" i="14"/>
  <c r="O100" i="14"/>
  <c r="Q100" i="14"/>
  <c r="V100" i="14"/>
  <c r="G102" i="14"/>
  <c r="M102" i="14" s="1"/>
  <c r="I102" i="14"/>
  <c r="K102" i="14"/>
  <c r="O102" i="14"/>
  <c r="Q102" i="14"/>
  <c r="V102" i="14"/>
  <c r="G104" i="14"/>
  <c r="M104" i="14" s="1"/>
  <c r="I104" i="14"/>
  <c r="K104" i="14"/>
  <c r="O104" i="14"/>
  <c r="Q104" i="14"/>
  <c r="V104" i="14"/>
  <c r="G106" i="14"/>
  <c r="I106" i="14"/>
  <c r="K106" i="14"/>
  <c r="M106" i="14"/>
  <c r="O106" i="14"/>
  <c r="Q106" i="14"/>
  <c r="V106" i="14"/>
  <c r="G108" i="14"/>
  <c r="I108" i="14"/>
  <c r="K108" i="14"/>
  <c r="M108" i="14"/>
  <c r="O108" i="14"/>
  <c r="Q108" i="14"/>
  <c r="V108" i="14"/>
  <c r="G113" i="14"/>
  <c r="M113" i="14" s="1"/>
  <c r="I113" i="14"/>
  <c r="K113" i="14"/>
  <c r="O113" i="14"/>
  <c r="Q113" i="14"/>
  <c r="V113" i="14"/>
  <c r="G114" i="14"/>
  <c r="M114" i="14" s="1"/>
  <c r="I114" i="14"/>
  <c r="K114" i="14"/>
  <c r="O114" i="14"/>
  <c r="Q114" i="14"/>
  <c r="V114" i="14"/>
  <c r="G115" i="14"/>
  <c r="M115" i="14" s="1"/>
  <c r="I115" i="14"/>
  <c r="K115" i="14"/>
  <c r="O115" i="14"/>
  <c r="Q115" i="14"/>
  <c r="V115" i="14"/>
  <c r="G116" i="14"/>
  <c r="M116" i="14" s="1"/>
  <c r="I116" i="14"/>
  <c r="K116" i="14"/>
  <c r="O116" i="14"/>
  <c r="Q116" i="14"/>
  <c r="V116" i="14"/>
  <c r="G117" i="14"/>
  <c r="M117" i="14" s="1"/>
  <c r="I117" i="14"/>
  <c r="K117" i="14"/>
  <c r="O117" i="14"/>
  <c r="Q117" i="14"/>
  <c r="V117" i="14"/>
  <c r="G120" i="14"/>
  <c r="I120" i="14"/>
  <c r="K120" i="14"/>
  <c r="M120" i="14"/>
  <c r="O120" i="14"/>
  <c r="Q120" i="14"/>
  <c r="V120" i="14"/>
  <c r="G123" i="14"/>
  <c r="M123" i="14" s="1"/>
  <c r="I123" i="14"/>
  <c r="K123" i="14"/>
  <c r="O123" i="14"/>
  <c r="Q123" i="14"/>
  <c r="V123" i="14"/>
  <c r="G126" i="14"/>
  <c r="M126" i="14" s="1"/>
  <c r="I126" i="14"/>
  <c r="K126" i="14"/>
  <c r="O126" i="14"/>
  <c r="Q126" i="14"/>
  <c r="V126" i="14"/>
  <c r="G128" i="14"/>
  <c r="M128" i="14" s="1"/>
  <c r="I128" i="14"/>
  <c r="K128" i="14"/>
  <c r="O128" i="14"/>
  <c r="Q128" i="14"/>
  <c r="V128" i="14"/>
  <c r="G130" i="14"/>
  <c r="I104" i="1" s="1"/>
  <c r="I130" i="14"/>
  <c r="O130" i="14"/>
  <c r="V130" i="14"/>
  <c r="G131" i="14"/>
  <c r="M131" i="14" s="1"/>
  <c r="M130" i="14" s="1"/>
  <c r="I131" i="14"/>
  <c r="K131" i="14"/>
  <c r="K130" i="14" s="1"/>
  <c r="O131" i="14"/>
  <c r="Q131" i="14"/>
  <c r="Q130" i="14" s="1"/>
  <c r="V131" i="14"/>
  <c r="G138" i="14"/>
  <c r="I138" i="14"/>
  <c r="K138" i="14"/>
  <c r="M138" i="14"/>
  <c r="O138" i="14"/>
  <c r="Q138" i="14"/>
  <c r="V138" i="14"/>
  <c r="G140" i="14"/>
  <c r="M140" i="14" s="1"/>
  <c r="I140" i="14"/>
  <c r="K140" i="14"/>
  <c r="O140" i="14"/>
  <c r="Q140" i="14"/>
  <c r="V140" i="14"/>
  <c r="G142" i="14"/>
  <c r="M142" i="14" s="1"/>
  <c r="I142" i="14"/>
  <c r="K142" i="14"/>
  <c r="O142" i="14"/>
  <c r="Q142" i="14"/>
  <c r="V142" i="14"/>
  <c r="G144" i="14"/>
  <c r="M144" i="14" s="1"/>
  <c r="I144" i="14"/>
  <c r="K144" i="14"/>
  <c r="O144" i="14"/>
  <c r="Q144" i="14"/>
  <c r="V144" i="14"/>
  <c r="G146" i="14"/>
  <c r="I146" i="14"/>
  <c r="K146" i="14"/>
  <c r="M146" i="14"/>
  <c r="O146" i="14"/>
  <c r="Q146" i="14"/>
  <c r="V146" i="14"/>
  <c r="G148" i="14"/>
  <c r="I148" i="14"/>
  <c r="K148" i="14"/>
  <c r="M148" i="14"/>
  <c r="O148" i="14"/>
  <c r="Q148" i="14"/>
  <c r="V148" i="14"/>
  <c r="AE150" i="14"/>
  <c r="F44" i="1" s="1"/>
  <c r="H44" i="1" s="1"/>
  <c r="I44" i="1" s="1"/>
  <c r="AF150" i="14"/>
  <c r="G44" i="1" s="1"/>
  <c r="BA30" i="13"/>
  <c r="BA13" i="13"/>
  <c r="G9" i="13"/>
  <c r="M9" i="13" s="1"/>
  <c r="I9" i="13"/>
  <c r="K9" i="13"/>
  <c r="O9" i="13"/>
  <c r="Q9" i="13"/>
  <c r="V9" i="13"/>
  <c r="G17" i="13"/>
  <c r="M17" i="13" s="1"/>
  <c r="I17" i="13"/>
  <c r="K17" i="13"/>
  <c r="O17" i="13"/>
  <c r="Q17" i="13"/>
  <c r="V17" i="13"/>
  <c r="G22" i="13"/>
  <c r="I22" i="13"/>
  <c r="K22" i="13"/>
  <c r="M22" i="13"/>
  <c r="O22" i="13"/>
  <c r="Q22" i="13"/>
  <c r="V22" i="13"/>
  <c r="G28" i="13"/>
  <c r="M28" i="13" s="1"/>
  <c r="I28" i="13"/>
  <c r="K28" i="13"/>
  <c r="O28" i="13"/>
  <c r="Q28" i="13"/>
  <c r="V28" i="13"/>
  <c r="G34" i="13"/>
  <c r="I34" i="13"/>
  <c r="K34" i="13"/>
  <c r="M34" i="13"/>
  <c r="O34" i="13"/>
  <c r="Q34" i="13"/>
  <c r="V34" i="13"/>
  <c r="G37" i="13"/>
  <c r="M37" i="13" s="1"/>
  <c r="I37" i="13"/>
  <c r="K37" i="13"/>
  <c r="O37" i="13"/>
  <c r="Q37" i="13"/>
  <c r="V37" i="13"/>
  <c r="G44" i="13"/>
  <c r="M44" i="13" s="1"/>
  <c r="I44" i="13"/>
  <c r="K44" i="13"/>
  <c r="O44" i="13"/>
  <c r="Q44" i="13"/>
  <c r="V44" i="13"/>
  <c r="AE48" i="13"/>
  <c r="F43" i="1" s="1"/>
  <c r="BA19" i="12"/>
  <c r="BA17" i="12"/>
  <c r="BA16" i="12"/>
  <c r="BA15" i="12"/>
  <c r="G9" i="12"/>
  <c r="G8" i="12" s="1"/>
  <c r="I9" i="12"/>
  <c r="K9" i="12"/>
  <c r="K8" i="12" s="1"/>
  <c r="M9" i="12"/>
  <c r="O9" i="12"/>
  <c r="Q9" i="12"/>
  <c r="Q8" i="12" s="1"/>
  <c r="V9" i="12"/>
  <c r="G14" i="12"/>
  <c r="I14" i="12"/>
  <c r="K14" i="12"/>
  <c r="M14" i="12"/>
  <c r="O14" i="12"/>
  <c r="Q14" i="12"/>
  <c r="V14" i="12"/>
  <c r="G21" i="12"/>
  <c r="M21" i="12" s="1"/>
  <c r="I21" i="12"/>
  <c r="K21" i="12"/>
  <c r="O21" i="12"/>
  <c r="Q21" i="12"/>
  <c r="V21" i="12"/>
  <c r="G24" i="12"/>
  <c r="M24" i="12" s="1"/>
  <c r="I24" i="12"/>
  <c r="K24" i="12"/>
  <c r="O24" i="12"/>
  <c r="Q24" i="12"/>
  <c r="V24" i="12"/>
  <c r="G27" i="12"/>
  <c r="M27" i="12" s="1"/>
  <c r="I27" i="12"/>
  <c r="K27" i="12"/>
  <c r="O27" i="12"/>
  <c r="Q27" i="12"/>
  <c r="V27" i="12"/>
  <c r="G30" i="12"/>
  <c r="M30" i="12" s="1"/>
  <c r="I30" i="12"/>
  <c r="K30" i="12"/>
  <c r="O30" i="12"/>
  <c r="Q30" i="12"/>
  <c r="V30" i="12"/>
  <c r="V8" i="12" s="1"/>
  <c r="AE34" i="12"/>
  <c r="F42" i="1" s="1"/>
  <c r="I20" i="1"/>
  <c r="I19" i="1"/>
  <c r="H40" i="1"/>
  <c r="J28" i="1"/>
  <c r="J26" i="1"/>
  <c r="G38" i="1"/>
  <c r="F38" i="1"/>
  <c r="J23" i="1"/>
  <c r="J24" i="1"/>
  <c r="J25" i="1"/>
  <c r="J27" i="1"/>
  <c r="E24" i="1"/>
  <c r="E26" i="1"/>
  <c r="I105" i="1" l="1"/>
  <c r="G34" i="12"/>
  <c r="H48" i="1"/>
  <c r="I48" i="1" s="1"/>
  <c r="H46" i="1"/>
  <c r="I46" i="1" s="1"/>
  <c r="K516" i="15"/>
  <c r="I414" i="15"/>
  <c r="O313" i="15"/>
  <c r="O282" i="15"/>
  <c r="I207" i="15"/>
  <c r="O8" i="15"/>
  <c r="V90" i="17"/>
  <c r="V66" i="17"/>
  <c r="K66" i="17"/>
  <c r="I44" i="17"/>
  <c r="G18" i="17"/>
  <c r="O8" i="13"/>
  <c r="G137" i="14"/>
  <c r="G36" i="14"/>
  <c r="I103" i="1" s="1"/>
  <c r="I18" i="1" s="1"/>
  <c r="V24" i="14"/>
  <c r="V751" i="15"/>
  <c r="V577" i="15"/>
  <c r="K538" i="15"/>
  <c r="V523" i="15"/>
  <c r="I516" i="15"/>
  <c r="I476" i="15"/>
  <c r="V449" i="15"/>
  <c r="I449" i="15"/>
  <c r="V414" i="15"/>
  <c r="V374" i="15"/>
  <c r="K374" i="15"/>
  <c r="V329" i="15"/>
  <c r="G299" i="15"/>
  <c r="I75" i="1" s="1"/>
  <c r="Q50" i="15"/>
  <c r="V75" i="16"/>
  <c r="I42" i="16"/>
  <c r="Q42" i="16"/>
  <c r="G35" i="16"/>
  <c r="G8" i="16"/>
  <c r="I66" i="17"/>
  <c r="G44" i="17"/>
  <c r="I90" i="1" s="1"/>
  <c r="O28" i="17"/>
  <c r="O8" i="18"/>
  <c r="F39" i="1"/>
  <c r="O207" i="15"/>
  <c r="M32" i="15"/>
  <c r="V8" i="13"/>
  <c r="K751" i="15"/>
  <c r="Q701" i="15"/>
  <c r="I577" i="15"/>
  <c r="I538" i="15"/>
  <c r="Q414" i="15"/>
  <c r="Q374" i="15"/>
  <c r="O100" i="15"/>
  <c r="G100" i="15"/>
  <c r="I68" i="1" s="1"/>
  <c r="Q8" i="13"/>
  <c r="V476" i="15"/>
  <c r="I374" i="15"/>
  <c r="Q192" i="15"/>
  <c r="G18" i="14"/>
  <c r="Q8" i="14"/>
  <c r="Q733" i="15"/>
  <c r="O701" i="15"/>
  <c r="Q673" i="15"/>
  <c r="Q667" i="15"/>
  <c r="I588" i="15"/>
  <c r="K523" i="15"/>
  <c r="M516" i="15"/>
  <c r="O449" i="15"/>
  <c r="M313" i="15"/>
  <c r="G185" i="15"/>
  <c r="I70" i="1" s="1"/>
  <c r="V150" i="15"/>
  <c r="O42" i="16"/>
  <c r="I62" i="18"/>
  <c r="I8" i="12"/>
  <c r="Q538" i="15"/>
  <c r="G337" i="15"/>
  <c r="I80" i="1" s="1"/>
  <c r="V313" i="15"/>
  <c r="Q100" i="15"/>
  <c r="I137" i="14"/>
  <c r="I36" i="14"/>
  <c r="I751" i="15"/>
  <c r="O588" i="15"/>
  <c r="Q313" i="15"/>
  <c r="I8" i="13"/>
  <c r="O137" i="14"/>
  <c r="K36" i="14"/>
  <c r="O36" i="14"/>
  <c r="O24" i="14"/>
  <c r="O8" i="14"/>
  <c r="O751" i="15"/>
  <c r="O697" i="15"/>
  <c r="O673" i="15"/>
  <c r="O667" i="15"/>
  <c r="O523" i="15"/>
  <c r="G411" i="15"/>
  <c r="G409" i="15"/>
  <c r="I82" i="1" s="1"/>
  <c r="I337" i="15"/>
  <c r="O329" i="15"/>
  <c r="K313" i="15"/>
  <c r="V282" i="15"/>
  <c r="I282" i="15"/>
  <c r="Q207" i="15"/>
  <c r="I100" i="15"/>
  <c r="I32" i="15"/>
  <c r="V8" i="15"/>
  <c r="I8" i="15"/>
  <c r="K42" i="16"/>
  <c r="O8" i="16"/>
  <c r="Q8" i="16"/>
  <c r="O62" i="18"/>
  <c r="V62" i="18"/>
  <c r="F41" i="1"/>
  <c r="K137" i="14"/>
  <c r="K8" i="14"/>
  <c r="K673" i="15"/>
  <c r="V588" i="15"/>
  <c r="G516" i="15"/>
  <c r="I88" i="1" s="1"/>
  <c r="M192" i="15"/>
  <c r="O150" i="15"/>
  <c r="K50" i="15"/>
  <c r="O66" i="17"/>
  <c r="K44" i="17"/>
  <c r="M17" i="17"/>
  <c r="M16" i="17" s="1"/>
  <c r="V11" i="17"/>
  <c r="K8" i="13"/>
  <c r="G8" i="13"/>
  <c r="G8" i="14"/>
  <c r="I8" i="14"/>
  <c r="K733" i="15"/>
  <c r="V701" i="15"/>
  <c r="I701" i="15"/>
  <c r="I697" i="15"/>
  <c r="I673" i="15"/>
  <c r="I667" i="15"/>
  <c r="O538" i="15"/>
  <c r="I523" i="15"/>
  <c r="O476" i="15"/>
  <c r="K449" i="15"/>
  <c r="V337" i="15"/>
  <c r="I329" i="15"/>
  <c r="G313" i="15"/>
  <c r="I299" i="15"/>
  <c r="V100" i="15"/>
  <c r="I50" i="15"/>
  <c r="K75" i="16"/>
  <c r="M67" i="16"/>
  <c r="M66" i="16" s="1"/>
  <c r="M42" i="16"/>
  <c r="G66" i="17"/>
  <c r="I91" i="1" s="1"/>
  <c r="V28" i="17"/>
  <c r="Q11" i="17"/>
  <c r="G51" i="18"/>
  <c r="I87" i="1" s="1"/>
  <c r="I24" i="14"/>
  <c r="M8" i="14"/>
  <c r="I733" i="15"/>
  <c r="M673" i="15"/>
  <c r="M523" i="15"/>
  <c r="K476" i="15"/>
  <c r="O414" i="15"/>
  <c r="O374" i="15"/>
  <c r="O337" i="15"/>
  <c r="Q337" i="15"/>
  <c r="O192" i="15"/>
  <c r="I150" i="15"/>
  <c r="V50" i="15"/>
  <c r="Q32" i="15"/>
  <c r="K35" i="16"/>
  <c r="K8" i="16"/>
  <c r="G90" i="17"/>
  <c r="Q28" i="17"/>
  <c r="K62" i="18"/>
  <c r="Q8" i="18"/>
  <c r="V137" i="14"/>
  <c r="V36" i="14"/>
  <c r="G24" i="14"/>
  <c r="V733" i="15"/>
  <c r="V667" i="15"/>
  <c r="Q476" i="15"/>
  <c r="Q449" i="15"/>
  <c r="G449" i="15"/>
  <c r="I85" i="1" s="1"/>
  <c r="K414" i="15"/>
  <c r="V299" i="15"/>
  <c r="K282" i="15"/>
  <c r="O32" i="15"/>
  <c r="K8" i="15"/>
  <c r="G75" i="16"/>
  <c r="G42" i="16"/>
  <c r="I69" i="1" s="1"/>
  <c r="I35" i="16"/>
  <c r="I8" i="16"/>
  <c r="V44" i="17"/>
  <c r="V18" i="17"/>
  <c r="Q51" i="18"/>
  <c r="I39" i="18"/>
  <c r="O8" i="12"/>
  <c r="Q137" i="14"/>
  <c r="Q36" i="14"/>
  <c r="Q751" i="15"/>
  <c r="M704" i="15"/>
  <c r="M701" i="15" s="1"/>
  <c r="Q577" i="15"/>
  <c r="Q523" i="15"/>
  <c r="M338" i="15"/>
  <c r="M337" i="15" s="1"/>
  <c r="V207" i="15"/>
  <c r="K150" i="15"/>
  <c r="M101" i="15"/>
  <c r="M100" i="15" s="1"/>
  <c r="O50" i="15"/>
  <c r="V32" i="15"/>
  <c r="K32" i="15"/>
  <c r="V8" i="16"/>
  <c r="O44" i="17"/>
  <c r="Q44" i="17"/>
  <c r="G62" i="18"/>
  <c r="K701" i="15"/>
  <c r="O577" i="15"/>
  <c r="K337" i="15"/>
  <c r="I313" i="15"/>
  <c r="Q282" i="15"/>
  <c r="G282" i="15"/>
  <c r="I74" i="1" s="1"/>
  <c r="K207" i="15"/>
  <c r="Q150" i="15"/>
  <c r="K100" i="15"/>
  <c r="Q8" i="15"/>
  <c r="G8" i="15"/>
  <c r="O90" i="17"/>
  <c r="Q66" i="17"/>
  <c r="K28" i="17"/>
  <c r="O18" i="17"/>
  <c r="V8" i="18"/>
  <c r="K8" i="18"/>
  <c r="G28" i="17"/>
  <c r="I89" i="1" s="1"/>
  <c r="I28" i="17"/>
  <c r="K18" i="17"/>
  <c r="Q62" i="18"/>
  <c r="I8" i="18"/>
  <c r="V538" i="15"/>
  <c r="I75" i="16"/>
  <c r="I18" i="17"/>
  <c r="I51" i="18"/>
  <c r="AF34" i="12"/>
  <c r="M51" i="18"/>
  <c r="M39" i="18"/>
  <c r="M65" i="18"/>
  <c r="M62" i="18" s="1"/>
  <c r="M55" i="18"/>
  <c r="M16" i="18"/>
  <c r="M8" i="18" s="1"/>
  <c r="M44" i="17"/>
  <c r="M90" i="17"/>
  <c r="M11" i="17"/>
  <c r="G86" i="17"/>
  <c r="I100" i="1" s="1"/>
  <c r="M19" i="17"/>
  <c r="M18" i="17" s="1"/>
  <c r="AF98" i="17"/>
  <c r="G47" i="1" s="1"/>
  <c r="H47" i="1" s="1"/>
  <c r="I47" i="1" s="1"/>
  <c r="M77" i="17"/>
  <c r="M66" i="17" s="1"/>
  <c r="G11" i="17"/>
  <c r="M33" i="17"/>
  <c r="M28" i="17" s="1"/>
  <c r="M75" i="16"/>
  <c r="M70" i="16"/>
  <c r="M69" i="16" s="1"/>
  <c r="M39" i="16"/>
  <c r="M35" i="16" s="1"/>
  <c r="M14" i="16"/>
  <c r="M8" i="16" s="1"/>
  <c r="AF86" i="16"/>
  <c r="G46" i="1" s="1"/>
  <c r="M449" i="15"/>
  <c r="M588" i="15"/>
  <c r="M538" i="15"/>
  <c r="M414" i="15"/>
  <c r="M374" i="15"/>
  <c r="M299" i="15"/>
  <c r="M50" i="15"/>
  <c r="M329" i="15"/>
  <c r="M751" i="15"/>
  <c r="M733" i="15"/>
  <c r="M697" i="15"/>
  <c r="M667" i="15"/>
  <c r="M577" i="15"/>
  <c r="M282" i="15"/>
  <c r="M207" i="15"/>
  <c r="M150" i="15"/>
  <c r="M8" i="15"/>
  <c r="M476" i="15"/>
  <c r="G673" i="15"/>
  <c r="I97" i="1" s="1"/>
  <c r="G476" i="15"/>
  <c r="G32" i="15"/>
  <c r="I66" i="1" s="1"/>
  <c r="G538" i="15"/>
  <c r="I93" i="1" s="1"/>
  <c r="G414" i="15"/>
  <c r="I84" i="1" s="1"/>
  <c r="G374" i="15"/>
  <c r="G192" i="15"/>
  <c r="G697" i="15"/>
  <c r="I98" i="1" s="1"/>
  <c r="G523" i="15"/>
  <c r="I92" i="1" s="1"/>
  <c r="G329" i="15"/>
  <c r="I79" i="1" s="1"/>
  <c r="G207" i="15"/>
  <c r="I73" i="1" s="1"/>
  <c r="G150" i="15"/>
  <c r="I71" i="1" s="1"/>
  <c r="G733" i="15"/>
  <c r="I101" i="1" s="1"/>
  <c r="G667" i="15"/>
  <c r="I96" i="1" s="1"/>
  <c r="G588" i="15"/>
  <c r="I95" i="1" s="1"/>
  <c r="G577" i="15"/>
  <c r="I94" i="1" s="1"/>
  <c r="G50" i="15"/>
  <c r="I67" i="1" s="1"/>
  <c r="G751" i="15"/>
  <c r="M137" i="14"/>
  <c r="M36" i="14"/>
  <c r="M24" i="14"/>
  <c r="G15" i="14"/>
  <c r="I78" i="1" s="1"/>
  <c r="M8" i="13"/>
  <c r="AF48" i="13"/>
  <c r="G43" i="1" s="1"/>
  <c r="H43" i="1" s="1"/>
  <c r="I43" i="1" s="1"/>
  <c r="M8" i="12"/>
  <c r="I65" i="1" l="1"/>
  <c r="G760" i="15"/>
  <c r="I106" i="1"/>
  <c r="G86" i="16"/>
  <c r="G98" i="17"/>
  <c r="I81" i="1"/>
  <c r="G75" i="18"/>
  <c r="I17" i="1"/>
  <c r="G42" i="1"/>
  <c r="H42" i="1" s="1"/>
  <c r="I42" i="1" s="1"/>
  <c r="G41" i="1"/>
  <c r="H41" i="1" s="1"/>
  <c r="I41" i="1" s="1"/>
  <c r="G39" i="1"/>
  <c r="G49" i="1" s="1"/>
  <c r="G25" i="1" s="1"/>
  <c r="A25" i="1" s="1"/>
  <c r="I86" i="1"/>
  <c r="G150" i="14"/>
  <c r="I72" i="1"/>
  <c r="F49" i="1"/>
  <c r="G48" i="13"/>
  <c r="I83" i="1"/>
  <c r="G26" i="1" l="1"/>
  <c r="A26" i="1"/>
  <c r="H39" i="1"/>
  <c r="G23" i="1"/>
  <c r="A23" i="1" s="1"/>
  <c r="G28" i="1"/>
  <c r="I16" i="1"/>
  <c r="I21" i="1" s="1"/>
  <c r="I107" i="1"/>
  <c r="J106" i="1" l="1"/>
  <c r="J70" i="1"/>
  <c r="J98" i="1"/>
  <c r="J80" i="1"/>
  <c r="J94" i="1"/>
  <c r="J99" i="1"/>
  <c r="J100" i="1"/>
  <c r="J91" i="1"/>
  <c r="J82" i="1"/>
  <c r="J74" i="1"/>
  <c r="J79" i="1"/>
  <c r="J89" i="1"/>
  <c r="J87" i="1"/>
  <c r="J95" i="1"/>
  <c r="J65" i="1"/>
  <c r="J86" i="1"/>
  <c r="J96" i="1"/>
  <c r="J97" i="1"/>
  <c r="J76" i="1"/>
  <c r="J78" i="1"/>
  <c r="J75" i="1"/>
  <c r="J71" i="1"/>
  <c r="J68" i="1"/>
  <c r="J102" i="1"/>
  <c r="J77" i="1"/>
  <c r="J92" i="1"/>
  <c r="J83" i="1"/>
  <c r="J105" i="1"/>
  <c r="J69" i="1"/>
  <c r="J72" i="1"/>
  <c r="J67" i="1"/>
  <c r="J90" i="1"/>
  <c r="J104" i="1"/>
  <c r="J81" i="1"/>
  <c r="J85" i="1"/>
  <c r="J93" i="1"/>
  <c r="J84" i="1"/>
  <c r="J103" i="1"/>
  <c r="J88" i="1"/>
  <c r="J73" i="1"/>
  <c r="J66" i="1"/>
  <c r="J101" i="1"/>
  <c r="G24" i="1"/>
  <c r="A27" i="1" s="1"/>
  <c r="A24" i="1"/>
  <c r="I39" i="1"/>
  <c r="I49" i="1" s="1"/>
  <c r="H49" i="1"/>
  <c r="G29" i="1" l="1"/>
  <c r="G27" i="1" s="1"/>
  <c r="A29" i="1"/>
  <c r="J39" i="1"/>
  <c r="J49" i="1" s="1"/>
  <c r="J47" i="1"/>
  <c r="J46" i="1"/>
  <c r="J44" i="1"/>
  <c r="J42" i="1"/>
  <c r="J45" i="1"/>
  <c r="J43" i="1"/>
  <c r="J41" i="1"/>
  <c r="J48" i="1"/>
  <c r="J10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CEB97081-CBCD-4A8E-91C3-69E1D54EBB1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6F1D810-E40F-41C0-8D84-1B830DB516B2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35EA4B61-1BFD-4835-BE66-68F2A2E3DBB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077ACC3B-340C-46E0-BDCE-DDCC0576A43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5FA8D33E-5542-49F8-B4C5-036CD32F959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4390159-C1A2-43D6-B1BF-26779204BEB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F11BBDA7-1E01-450E-851F-86180DF763A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B158481-C418-4B22-9498-BB03E9560CC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A06816BD-9E44-456E-B1C8-6F6370DE4CD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2EF705A-D09F-459F-AA84-25F924A19759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A6824223-EA2F-40BF-994F-E010D014C70C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6D79CA9-787A-46F5-8603-04C143D8023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Miroslav</author>
  </authors>
  <commentList>
    <comment ref="S6" authorId="0" shapeId="0" xr:uid="{6587E744-D336-4A1A-BC0F-A1ED53BA9AD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C8A6EE3-F9EB-425C-A438-EA4C2466F08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<sst xmlns="http://schemas.openxmlformats.org/spreadsheetml/2006/main" count="5566" uniqueCount="1457">
  <si>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</si>
  <si>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</si>
  <si>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</si>
  <si>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</si>
  <si>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</si>
  <si>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</si>
  <si>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</si>
  <si>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</si>
  <si>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</si>
  <si>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</si>
  <si>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</si>
  <si>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</si>
  <si>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</si>
  <si>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</si>
  <si>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</si>
  <si>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</si>
  <si>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</si>
  <si>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</si>
  <si>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</si>
  <si>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</si>
  <si>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</si>
  <si>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</si>
  <si>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</si>
  <si>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</si>
  <si>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</si>
  <si>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</si>
  <si>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</si>
  <si>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</si>
  <si>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</si>
  <si>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</si>
  <si>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</si>
  <si>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</si>
  <si>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</si>
  <si>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</si>
  <si>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</si>
  <si>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</si>
  <si>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</si>
  <si>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</si>
  <si>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</si>
  <si>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</si>
  <si>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</si>
  <si>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</si>
  <si>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</si>
  <si>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20250605</t>
  </si>
  <si>
    <t>ZZS Opava - přístavba + stavební práce</t>
  </si>
  <si>
    <t>Stavba</t>
  </si>
  <si>
    <t>Stavební objekt</t>
  </si>
  <si>
    <t>01</t>
  </si>
  <si>
    <t>Přístavba + stavební úpravy</t>
  </si>
  <si>
    <t>02</t>
  </si>
  <si>
    <t>03</t>
  </si>
  <si>
    <t>SO 1 - Elektroinstalace</t>
  </si>
  <si>
    <t>04</t>
  </si>
  <si>
    <t>SO 1 - Přístavba + stavební úpravy</t>
  </si>
  <si>
    <t>05</t>
  </si>
  <si>
    <t>SO 1 - Zpevněné plochy</t>
  </si>
  <si>
    <t>06</t>
  </si>
  <si>
    <t>SO 1 - Vytápění</t>
  </si>
  <si>
    <t>07</t>
  </si>
  <si>
    <t>SO 1 - ZTI - kanalizace</t>
  </si>
  <si>
    <t>Celkem za stavbu</t>
  </si>
  <si>
    <t>CZK</t>
  </si>
  <si>
    <t>#POPS</t>
  </si>
  <si>
    <t>Popis stavby: 20250605 - ZZS Opava - přístavba + stavební práce</t>
  </si>
  <si>
    <t>#POPO</t>
  </si>
  <si>
    <t>Popis objektu: 01 - Přístavba + stavební úpravy</t>
  </si>
  <si>
    <t>#POPR</t>
  </si>
  <si>
    <t>Popis rozpočtu: 01 - Ostatní náklady</t>
  </si>
  <si>
    <t>Popis rozpočtu: 02 - Vedlejší náklady</t>
  </si>
  <si>
    <t>Popis rozpočtu: 03 - SO 1 - Elektroinstalace</t>
  </si>
  <si>
    <t>Popis rozpočtu: 04 - SO 1 - Přístavba + stavební úpravy</t>
  </si>
  <si>
    <t>Popis rozpočtu: 05 - SO 1 - Zpevněné plochy</t>
  </si>
  <si>
    <t>Popis rozpočtu: 06 - SO 1 - Vytápění</t>
  </si>
  <si>
    <t>Popis rozpočtu: 07 - SO 1 - ZTI - kanalizace</t>
  </si>
  <si>
    <t>Rekapitulace dílů</t>
  </si>
  <si>
    <t>Typ dílu</t>
  </si>
  <si>
    <t>1</t>
  </si>
  <si>
    <t>Zemní práce</t>
  </si>
  <si>
    <t>2</t>
  </si>
  <si>
    <t>Základy a zvláštní zakládání</t>
  </si>
  <si>
    <t>3</t>
  </si>
  <si>
    <t>Svislé a kompletní konstrukce</t>
  </si>
  <si>
    <t>4</t>
  </si>
  <si>
    <t>Vodorovné konstrukce</t>
  </si>
  <si>
    <t>5</t>
  </si>
  <si>
    <t>Komunikace</t>
  </si>
  <si>
    <t>6</t>
  </si>
  <si>
    <t>Úpravy povrchu, podlahy</t>
  </si>
  <si>
    <t>61</t>
  </si>
  <si>
    <t>Upravy povrchů vnitřní</t>
  </si>
  <si>
    <t>Úpravy povrchů vnitřní</t>
  </si>
  <si>
    <t>62</t>
  </si>
  <si>
    <t>Úpravy povrchů vnější</t>
  </si>
  <si>
    <t>63</t>
  </si>
  <si>
    <t>Podlahy a podlahové konstrukce</t>
  </si>
  <si>
    <t>64</t>
  </si>
  <si>
    <t>Výplně otvorů</t>
  </si>
  <si>
    <t>8</t>
  </si>
  <si>
    <t>Trubní vedení</t>
  </si>
  <si>
    <t>91</t>
  </si>
  <si>
    <t>Doplňující práce na komunikaci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</si>
  <si>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</si>
  <si>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</si>
  <si>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</si>
  <si>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</si>
  <si>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</si>
  <si>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</si>
  <si>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97</t>
  </si>
  <si>
    <t>Prorážení otvorů</t>
  </si>
  <si>
    <t>99</t>
  </si>
  <si>
    <t>Staveništní přesun hmot</t>
  </si>
  <si>
    <t>991</t>
  </si>
  <si>
    <t>Ostatní</t>
  </si>
  <si>
    <t>711</t>
  </si>
  <si>
    <t>Izolace proti vodě</t>
  </si>
  <si>
    <t>712</t>
  </si>
  <si>
    <t>Povlakové krytiny</t>
  </si>
  <si>
    <t>713</t>
  </si>
  <si>
    <t>Izolace tepelné</t>
  </si>
  <si>
    <t>721</t>
  </si>
  <si>
    <t>Vnitřní kanalizace</t>
  </si>
  <si>
    <t>725</t>
  </si>
  <si>
    <t>Zařizovací předměty</t>
  </si>
  <si>
    <t>733</t>
  </si>
  <si>
    <t>Rozvod potrubí</t>
  </si>
  <si>
    <t>734</t>
  </si>
  <si>
    <t>Armatury</t>
  </si>
  <si>
    <t>735</t>
  </si>
  <si>
    <t>Otopná tělesa</t>
  </si>
  <si>
    <t>762</t>
  </si>
  <si>
    <t>Konstrukce tesařské</t>
  </si>
  <si>
    <t>764</t>
  </si>
  <si>
    <t>Konstrukce klempířské</t>
  </si>
  <si>
    <t>767</t>
  </si>
  <si>
    <t>Konstrukce zámečnické</t>
  </si>
  <si>
    <t>768</t>
  </si>
  <si>
    <t>Hliníkové konstrukce</t>
  </si>
  <si>
    <t>769</t>
  </si>
  <si>
    <t>Otvorové prvky z plastu</t>
  </si>
  <si>
    <t>771</t>
  </si>
  <si>
    <t>Podlahy z dlaždic a obklady</t>
  </si>
  <si>
    <t>776</t>
  </si>
  <si>
    <t>Podlahy a stěny povlakové</t>
  </si>
  <si>
    <t>781</t>
  </si>
  <si>
    <t>Obklady keramické</t>
  </si>
  <si>
    <t>783</t>
  </si>
  <si>
    <t>Nátěry</t>
  </si>
  <si>
    <t>784</t>
  </si>
  <si>
    <t>Malby</t>
  </si>
  <si>
    <t>786</t>
  </si>
  <si>
    <t>Čalounické úpravy</t>
  </si>
  <si>
    <t>M21</t>
  </si>
  <si>
    <t>Elektromontáže</t>
  </si>
  <si>
    <t>M22</t>
  </si>
  <si>
    <t>Montáž sdělovací a zabezp. techniky</t>
  </si>
  <si>
    <t>M99</t>
  </si>
  <si>
    <t>Ostatní práce "M"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</si>
  <si>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</si>
  <si>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</si>
  <si>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</si>
  <si>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</si>
  <si>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</si>
  <si>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</si>
  <si>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</si>
  <si>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</si>
  <si>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</si>
  <si>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</si>
  <si>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</si>
  <si>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</si>
  <si>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</si>
  <si>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</si>
  <si>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</si>
  <si>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</si>
  <si>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</si>
  <si>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</si>
  <si>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</si>
  <si>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</si>
  <si>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</si>
  <si>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</si>
  <si>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</si>
  <si>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</si>
  <si>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</si>
  <si>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</si>
  <si>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</si>
  <si>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</si>
  <si>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</si>
  <si>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</si>
  <si>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</si>
  <si>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</si>
  <si>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</si>
  <si>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</si>
  <si>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999000002RZ1</t>
  </si>
  <si>
    <t>Dokumentace skutečného provedení stavby, dle obchodních podmínek</t>
  </si>
  <si>
    <t>kompl</t>
  </si>
  <si>
    <t>Vlastní</t>
  </si>
  <si>
    <t>Indiv</t>
  </si>
  <si>
    <t>VRN</t>
  </si>
  <si>
    <t>Běžná</t>
  </si>
  <si>
    <t>POL99_8</t>
  </si>
  <si>
    <t>tištěna + digitální podoba ( .dwg, .dxf ) v počtu a formátech dle SoD.</t>
  </si>
  <si>
    <t>POP</t>
  </si>
  <si>
    <t>Vypracování DOKUMENTACE SKUTEČNÉHO PROVEDENÍ STAVBY</t>
  </si>
  <si>
    <t>GEODETICKÉ ZAMĚŘENÍ STAVBY, SÍTÍ</t>
  </si>
  <si>
    <t>VV</t>
  </si>
  <si>
    <t>999000002RZ2</t>
  </si>
  <si>
    <t>Kompletační činnost</t>
  </si>
  <si>
    <t>kompletní dokladová část dle SoD (revize, atesty, certifikáty, prohlášení o shodě) pro předání a převzetí dokončeného díla</t>
  </si>
  <si>
    <t>náklady zhotovitele, související s prováděním zkoušek a REVIZÍ předepsaných technickými normami a vyjádřeními dotčených orgánů pro řádné provedení a předání díla.</t>
  </si>
  <si>
    <t>náklady na individuální zkoušky dodaných a smontovaných technologických zařízení včetně komplexního vyzkoušení.</t>
  </si>
  <si>
    <t>náklady zhotovitele na vypracování provozních řádů pro trvalý provoz.</t>
  </si>
  <si>
    <t>náklady na předání všech návodů k obsluze a údržbě pro technologická zařízení a  náklady na zaškolení obsluhy objednatele</t>
  </si>
  <si>
    <t>999000002RZ3</t>
  </si>
  <si>
    <t>Vypracování zhotovitelské REALIZAČNÍ a VÝROBNÍ</t>
  </si>
  <si>
    <t>dle požadavků PD a SOD</t>
  </si>
  <si>
    <t>999000002RZ5</t>
  </si>
  <si>
    <t>Koordinace stavebních a technologických dodávek</t>
  </si>
  <si>
    <t>999000002RZ6</t>
  </si>
  <si>
    <t>Náklady na podrobnou fotodokumentaci</t>
  </si>
  <si>
    <t>průběhu stavby a pasport současného stavu</t>
  </si>
  <si>
    <t>999000002RZ7</t>
  </si>
  <si>
    <t>TIČR</t>
  </si>
  <si>
    <t>vydání stanoviska ke stavbě</t>
  </si>
  <si>
    <t>SUM</t>
  </si>
  <si>
    <t>END</t>
  </si>
  <si>
    <t>991000001RZ1</t>
  </si>
  <si>
    <t>Vybudování zařízení staveniště</t>
  </si>
  <si>
    <t>kpl</t>
  </si>
  <si>
    <t>Zajištění bezpečného příjezdu a přístupu na staveniště včetně značení.</t>
  </si>
  <si>
    <t>Náklady s připojením staveniště na energie + zajištění měření odběru energií.</t>
  </si>
  <si>
    <t>Náklady na úklid v prostoru staveniště a příjezdových komunikací ke staveništi.</t>
  </si>
  <si>
    <t>Opatření k zabránění nadměrného zatěžování staveniště a jeho okolí prachem (např. používání krycích plachet, kropení sutě vodou).</t>
  </si>
  <si>
    <t>Oplocení zařízení staveniště výšky 1,8 m, brány a označení staveniště (cca 150 m)</t>
  </si>
  <si>
    <t>Pojízdné ocelové pláty na překop příjezdové komunikace - délka 6 m</t>
  </si>
  <si>
    <t>991000002RZ1</t>
  </si>
  <si>
    <t>Provoz zařízení staveniště</t>
  </si>
  <si>
    <t>Náklady na vybavení zařízení staveniště.</t>
  </si>
  <si>
    <t>Náklady na spotřebované energie provozem zařízení staveniště.</t>
  </si>
  <si>
    <t>991000003RZ1</t>
  </si>
  <si>
    <t>Odstranění zařízení staveniště</t>
  </si>
  <si>
    <t>Náklady na odstranění a odvoz zařízení staveniště.</t>
  </si>
  <si>
    <t/>
  </si>
  <si>
    <t>Zatravnění plochy staveniště</t>
  </si>
  <si>
    <t>991000008RZ1</t>
  </si>
  <si>
    <t>Ochrana stávajících inženýrských sítí</t>
  </si>
  <si>
    <t>Práce</t>
  </si>
  <si>
    <t>POL1_1</t>
  </si>
  <si>
    <t>Ochrana stávajících inženýrských sítí na staveništi.</t>
  </si>
  <si>
    <t>Náklady na přezkoumání podkladů objednatele o stavu inženýrských sítí probíhajících staveništěm nebo dotčenými stavbou i mimo území staveniště.</t>
  </si>
  <si>
    <t>Vytýčení jejich skutečné trasy dle podmínek správců sítí v dokladové části.</t>
  </si>
  <si>
    <t>Zajištění aktualizace vyjádření správců sítí v případě ukončení platnosti vyjádření.</t>
  </si>
  <si>
    <t>991000004RZ1</t>
  </si>
  <si>
    <t>Opatření z hlediska BOZP na staveništi</t>
  </si>
  <si>
    <t>- dle požadavků a podmínek plánu BOZP na staveništi</t>
  </si>
  <si>
    <t>991000005RZ1</t>
  </si>
  <si>
    <t>Opatření z hlediska používání OOPP na staveništi</t>
  </si>
  <si>
    <t>- ochranné přilby a reflexní vesty</t>
  </si>
  <si>
    <t>- ochranné brýle</t>
  </si>
  <si>
    <t>- pracovní rukavice</t>
  </si>
  <si>
    <t>- polohovací postroje, úvazy</t>
  </si>
  <si>
    <t>991000006RZ1</t>
  </si>
  <si>
    <t>Opatření z hlediska provozu uživatele v objektu</t>
  </si>
  <si>
    <t>- dle požadavků a podmínek uživatele a plánu BOZP pro realizaci stavby</t>
  </si>
  <si>
    <t>Uvedení stavbou dotčených ploch a ploch zařízení staveniště do původního stavu.</t>
  </si>
  <si>
    <t>- pracovní obuv</t>
  </si>
  <si>
    <t>612403399R00</t>
  </si>
  <si>
    <t>Hrubá výplň rýh ve stěnách, jakoukoliv maltou jakoukoliv maltou  jakékoliv šířky</t>
  </si>
  <si>
    <t>m2</t>
  </si>
  <si>
    <t>RTS 26/ I</t>
  </si>
  <si>
    <t>RTS 25/ I</t>
  </si>
  <si>
    <t>2,5</t>
  </si>
  <si>
    <t>612403380R00</t>
  </si>
  <si>
    <t>Hrubá výplň rýh ve stěnách, jakoukoliv maltou maltou ze suchých směsí  30 x 30 mm</t>
  </si>
  <si>
    <t>m</t>
  </si>
  <si>
    <t>20</t>
  </si>
  <si>
    <t>612403385R00</t>
  </si>
  <si>
    <t>100 x 50 mm</t>
  </si>
  <si>
    <t>Kalkul</t>
  </si>
  <si>
    <t>941955002R00</t>
  </si>
  <si>
    <t>Lešení lehké pracovní pomocné pomocné, o výšce lešeňové podlahy přes 1,2 do 1,9 m</t>
  </si>
  <si>
    <t>105</t>
  </si>
  <si>
    <t>971033151R00</t>
  </si>
  <si>
    <t>Vybourání otvorů ve zdivu cihelném z jakýchkoliv cihel pálených  na jakoukoliv maltu vápenou nebo vápenocementovou, průměr profilu do 60 mm, tloušťky do 450 mm</t>
  </si>
  <si>
    <t>kus</t>
  </si>
  <si>
    <t>345717RZ1</t>
  </si>
  <si>
    <t>Protipožární tmel</t>
  </si>
  <si>
    <t>Specifikace</t>
  </si>
  <si>
    <t>POL3_9</t>
  </si>
  <si>
    <t>na plochu 1m2, požární přechody</t>
  </si>
  <si>
    <t>974031121R00</t>
  </si>
  <si>
    <t>Vysekání rýh v jakémkoliv zdivu cihelném v ploše  do hloubky 30 mm, šířky do 30 mm</t>
  </si>
  <si>
    <t>974031122R00</t>
  </si>
  <si>
    <t>Vysekání rýh v jakémkoliv zdivu cihelném v ploše  do hloubky 30 mm, šířky do 70 mm</t>
  </si>
  <si>
    <t>973031200U00</t>
  </si>
  <si>
    <t>Sekání kapes zdi cih krabic 10x10x8</t>
  </si>
  <si>
    <t>krabice</t>
  </si>
  <si>
    <t>10</t>
  </si>
  <si>
    <t>999281105R00</t>
  </si>
  <si>
    <t xml:space="preserve">Přesun hmot pro opravy a údržbu objektů pro opravy a údržbu dosavadních objektů včetně vnějších plášťů  výšky do 6 m,  </t>
  </si>
  <si>
    <t>t</t>
  </si>
  <si>
    <t>Přesun hmot</t>
  </si>
  <si>
    <t>POL7_</t>
  </si>
  <si>
    <t>211900024R00</t>
  </si>
  <si>
    <t>Kabel silový ANKTQYPY 35 kV, volně uložený, 3x185</t>
  </si>
  <si>
    <t>RTS 20/ II</t>
  </si>
  <si>
    <t>POL1_9</t>
  </si>
  <si>
    <t>Veškeré manipulace s kabelem, rozvinutí protahování aj. práce navýšení</t>
  </si>
  <si>
    <t>210110001RT1</t>
  </si>
  <si>
    <t>Spínač nástěnný jednopól.- řaz. 1, obyč.prostředí, včetně dodávky spínače 3553-A01340</t>
  </si>
  <si>
    <t>RTS 14/ I</t>
  </si>
  <si>
    <t>Rezerva pro ovl. venkovního osvětlení</t>
  </si>
  <si>
    <t>210010003RT1</t>
  </si>
  <si>
    <t>Montáž trubky ohebné, z PVC, uložené pod omítku, průměr 23 mm, mech.pevnost 125 N/5 cm, včetně dodávky materiálu</t>
  </si>
  <si>
    <t>RTS 18/ I</t>
  </si>
  <si>
    <t>Ochrana případných vývodů ze zdi</t>
  </si>
  <si>
    <t>210010022RT1</t>
  </si>
  <si>
    <t>Montáž trubky tuhé včetně příslušenství (kolena, přípojky atd.), z PVC, uložené pevně, průměr 23 mm, mech. pevnost 320 N/5 cm, včetně dodávky materiálu</t>
  </si>
  <si>
    <t>Hrdlované trubky 1520 KA</t>
  </si>
  <si>
    <t>V ceně montáže úchytný materiál</t>
  </si>
  <si>
    <t>210010311RT1</t>
  </si>
  <si>
    <t>Montáž krabice plastové univerzální, kruhové, o průměru 73 mm, hloubky 42 mm, s víčkem, do zdiva, bez zapojení, včetně dodávky</t>
  </si>
  <si>
    <t>210010311RT3</t>
  </si>
  <si>
    <t>Montáž krabice plastové univerzální, kruhové, o průměru 73 mm, hloubky 42 mm, bez víčka, do zdiva, bez zapojení, včetně dodávky</t>
  </si>
  <si>
    <t>včetně rezervy</t>
  </si>
  <si>
    <t>210010351RT1</t>
  </si>
  <si>
    <t>Montáž krabice plastové rozvodné z lisovaného izolantu do 4 mm2 včetně dodávky, kruhové, o rozměru 124 x 124 mm, hloubky 50 mm, s víčkem,  ,  , včetně dodávky</t>
  </si>
  <si>
    <t>v krytí IP44/</t>
  </si>
  <si>
    <t>Pevné připojení RV8-RV11</t>
  </si>
  <si>
    <t>záměna za zás : 4</t>
  </si>
  <si>
    <t>rezerva : 2</t>
  </si>
  <si>
    <t>210100001R00</t>
  </si>
  <si>
    <t>Ukončení vodičů  v rozvaděči včetně zapojení a vodičové koncovky,  , průřez do 2,5 mm2</t>
  </si>
  <si>
    <t>světelné okruhy R1.2, zásuvkové okruhy</t>
  </si>
  <si>
    <t>demontáž : 9</t>
  </si>
  <si>
    <t>montáž : 30</t>
  </si>
  <si>
    <t>210100002R00</t>
  </si>
  <si>
    <t>Ukončení vodičů  v rozvaděči včetně zapojení a vodičové koncovky,  , průřez do 6 mm2</t>
  </si>
  <si>
    <t>přívody, odvody</t>
  </si>
  <si>
    <t>210111002R00</t>
  </si>
  <si>
    <t xml:space="preserve">Montáž zásuvky domovní vestavné bez předvrtání profilových otvorů včetně zapojení,  , provedení 2P+PE,  </t>
  </si>
  <si>
    <t>Zásuvka na bourané stěně</t>
  </si>
  <si>
    <t>vnitřní : 1</t>
  </si>
  <si>
    <t>venkovní : 3</t>
  </si>
  <si>
    <t>210111011RT2</t>
  </si>
  <si>
    <t xml:space="preserve">Montáž zásuvky domovní zapuštěné včetně zapojení včetně dodávky zásuvky kompletní jednonásobné s ochr.kolíkem 16A/250VAC,  , provedení 2P+PE,  </t>
  </si>
  <si>
    <t>210111062R00</t>
  </si>
  <si>
    <t>Montáž zásuvky domovní nástěnné včetně zapojení, 380 V, provedení 3P+N+PE, 16 A</t>
  </si>
  <si>
    <t>Zrušené napojení pro RV8-RV11</t>
  </si>
  <si>
    <t>vnitřní  : 4</t>
  </si>
  <si>
    <t>venek : 3</t>
  </si>
  <si>
    <t>210120401R00</t>
  </si>
  <si>
    <t xml:space="preserve">Montáž jističe vzduchového včetně zapojení, bez krytu, jednopólového do 25 A,  </t>
  </si>
  <si>
    <t>jističe osvětlení</t>
  </si>
  <si>
    <t>210201001R00</t>
  </si>
  <si>
    <t>Svítidla a osvětlovací zařízení svítidlo zářivkové, 2x40 W, stropní</t>
  </si>
  <si>
    <t>Stávající osvětlení. V ceně odvoz do sběrny.</t>
  </si>
  <si>
    <t>vnitřní  : 10</t>
  </si>
  <si>
    <t>venkovní : 7</t>
  </si>
  <si>
    <t>210201214R00</t>
  </si>
  <si>
    <t>Svítidla a osvětlovací zařízení Montáž svítidla zářivkového do bytových nebo společenských místností, přisazeného, se čtyřmi světelnými zdroji</t>
  </si>
  <si>
    <t>LA : 15</t>
  </si>
  <si>
    <t>NZ : 4</t>
  </si>
  <si>
    <t>LB : 3</t>
  </si>
  <si>
    <t>LC : 4</t>
  </si>
  <si>
    <t>210220003RT3</t>
  </si>
  <si>
    <t>Montáž uzemňovacího vedení na povrchu, včetně svorek upevnění a připojení, z profilů měděných  (Cu),  , včetně dodávky vodiče průřezu 6 mm2</t>
  </si>
  <si>
    <t>SEBT konstrukce vrat</t>
  </si>
  <si>
    <t>210220101R00</t>
  </si>
  <si>
    <t xml:space="preserve">Montáž svodového vodiče  FeZn průměr do 10 mm, Al průměr do 10 mm, Cu průměr do 8 mm, a podpěr,  </t>
  </si>
  <si>
    <t>atika : 22</t>
  </si>
  <si>
    <t>propoje : 7</t>
  </si>
  <si>
    <t>prořez : 3</t>
  </si>
  <si>
    <t>210220301RT1</t>
  </si>
  <si>
    <t>Montáž svorky hromosvodové včetně dodávky svorky na okapové žlaby (SO)</t>
  </si>
  <si>
    <t>na atiku : 8</t>
  </si>
  <si>
    <t>jiné : 4</t>
  </si>
  <si>
    <t>210220321RT1</t>
  </si>
  <si>
    <t>Montáž svorky hromosvodové "Bernard" na potrubí, včetně dodávky svorky a Cu pásku (bez vodiče a připoj. vod.)</t>
  </si>
  <si>
    <t>Na konstrukci Fe vrat pro SEBT</t>
  </si>
  <si>
    <t>210220431R00</t>
  </si>
  <si>
    <t>Tvarování montážního dílu jímače jímače, ochranné trubky, úhelníku</t>
  </si>
  <si>
    <t>210220463R00</t>
  </si>
  <si>
    <t xml:space="preserve">Montáž a demontáž vysouvacího žebříku na budovách nad 10 m </t>
  </si>
  <si>
    <t>Na každé straně objektu</t>
  </si>
  <si>
    <t>210800105RT3</t>
  </si>
  <si>
    <t>Kabel CYKY 750 V 3x1,5 mm2 uložený pod omítkou, včetně dodávky kabelu 3Cx1,5</t>
  </si>
  <si>
    <t>RTS 13/ II</t>
  </si>
  <si>
    <t>210800106RT3</t>
  </si>
  <si>
    <t>Kabel CYKY 750 V 3x2,5 mm2 uložený pod omítkou, včetně dodávky kabelu 3Cx2,5</t>
  </si>
  <si>
    <t>210800136RT1</t>
  </si>
  <si>
    <t>Montáž kabelu CYKY 750 V, 5 x 2,5 mm2, uloženého pod omítkou stropu, včetně dodávky kabelu</t>
  </si>
  <si>
    <t>Rezerva k pohonům vrat</t>
  </si>
  <si>
    <t>210860002R00</t>
  </si>
  <si>
    <t>Montáž kabelu ovládacího kabel speciání CKOD, 4  x1,5 mm2, volně uloženého</t>
  </si>
  <si>
    <t>ks</t>
  </si>
  <si>
    <t>Jiné montáže nepředvítatelné + jiný spotřební materiál sádra, hřeby, vruty, nehořlavé podložky , kabelové oka aj.</t>
  </si>
  <si>
    <t>220260106R00</t>
  </si>
  <si>
    <t>Vyhledání vývodu nebo krabice</t>
  </si>
  <si>
    <t>POL1_0</t>
  </si>
  <si>
    <t>210190001RZ1</t>
  </si>
  <si>
    <t>Montáž celoplechových rozvodnic do váhy 20 kg</t>
  </si>
  <si>
    <t>Demontáž RV8-RV11 včetně odpojení jejich elektroinstalace</t>
  </si>
  <si>
    <t>210190003RZ1</t>
  </si>
  <si>
    <t>Montáž celoplechových rozvodnic do váhy 100 kg</t>
  </si>
  <si>
    <t>Celková úprava R1.2 dle PD</t>
  </si>
  <si>
    <t>210800518RZ1</t>
  </si>
  <si>
    <t>Mtž vodiče 5(3x)x1,5 v trubkách</t>
  </si>
  <si>
    <t>5x1,5 : 50</t>
  </si>
  <si>
    <t>prořez : 10</t>
  </si>
  <si>
    <t>3x1,5 : 30</t>
  </si>
  <si>
    <t>34111032R</t>
  </si>
  <si>
    <t>kabel CYKY; instalační; pro pevné uložení ve vnitřních a venk.prostorách v zemi, betonu; Cu plné holé jádro, tvar jádra RE-kulatý jednodrát; počet...</t>
  </si>
  <si>
    <t>SPCM</t>
  </si>
  <si>
    <t>RTS 24/ I</t>
  </si>
  <si>
    <t>34111090R</t>
  </si>
  <si>
    <t>kabel CYKY; instalační; pro pevné uložení ve vnitřních a venk.prostorách v zemi, betonu; Cu plné holé jádro, tvar jádra RE-kulatý jednodrát; počet ...</t>
  </si>
  <si>
    <t>34561401</t>
  </si>
  <si>
    <t xml:space="preserve">svorka spojovací krabicová řady 273 se zásuvným svorkovým spojem pro plné vodiče, barva šedá, 5 svěrných míst </t>
  </si>
  <si>
    <t>34561412</t>
  </si>
  <si>
    <t>svorka spojovací kompaktní 3 vodičová s páčkou</t>
  </si>
  <si>
    <t>34823722RZ1</t>
  </si>
  <si>
    <t>Svítidlo LB</t>
  </si>
  <si>
    <t>Světlo dle PD</t>
  </si>
  <si>
    <t>V ceně recyklační poplatky + veškerý úchytný materiál.</t>
  </si>
  <si>
    <t>34823724RZ1</t>
  </si>
  <si>
    <t>Svítidlo LC</t>
  </si>
  <si>
    <t>34833151RZ1</t>
  </si>
  <si>
    <t>Svítidlo LA</t>
  </si>
  <si>
    <t>Světlo se závěsy.</t>
  </si>
  <si>
    <t>34833157RZ1</t>
  </si>
  <si>
    <t>Svítidlo NZ</t>
  </si>
  <si>
    <t>35889038RZ1</t>
  </si>
  <si>
    <t>Chránič proudový LMF-10B-1N-003A</t>
  </si>
  <si>
    <t>RCD pro okruh osvětlení</t>
  </si>
  <si>
    <t>220890202R00</t>
  </si>
  <si>
    <t>Revize</t>
  </si>
  <si>
    <t>h</t>
  </si>
  <si>
    <t>kompletní VRZ elektro + H, včetně předání provozovateli</t>
  </si>
  <si>
    <t>měření : 5</t>
  </si>
  <si>
    <t>zpracování : 5</t>
  </si>
  <si>
    <t>předání : 2</t>
  </si>
  <si>
    <t>RZH : 4</t>
  </si>
  <si>
    <t>979087112R00</t>
  </si>
  <si>
    <t xml:space="preserve">Vodorovná doprava suti a vybouraných hmot nakládání suti na dopravní prostředky,  </t>
  </si>
  <si>
    <t>Přesun suti</t>
  </si>
  <si>
    <t>POL8_</t>
  </si>
  <si>
    <t>.</t>
  </si>
  <si>
    <t>979081111R00</t>
  </si>
  <si>
    <t>Odvoz suti a vybouraných hmot na skládku do 1 km</t>
  </si>
  <si>
    <t>979081121R00</t>
  </si>
  <si>
    <t>Příplatek k odvozu za každý další 1 km</t>
  </si>
  <si>
    <t>979082111R00</t>
  </si>
  <si>
    <t>Vnitrostaveništní doprava suti a vybouraných hmot do 10 m</t>
  </si>
  <si>
    <t>979082121R00</t>
  </si>
  <si>
    <t>Příplatek k vnitrost. dopravě suti za dalších 5 m</t>
  </si>
  <si>
    <t>979999999R00</t>
  </si>
  <si>
    <t>Poplatek za recyklaci, suti s 10 % příměsi dřeva, plastu apod.,  , skupina 17 01 07 z Katalogu odpadů</t>
  </si>
  <si>
    <t>122201109R00</t>
  </si>
  <si>
    <t>Odkopávky a  prokopávky nezapažené v hornině 3  příplatek k cenám za lepivost horniny</t>
  </si>
  <si>
    <t>m3</t>
  </si>
  <si>
    <t>1,5*1,5*(2,05*2+12,2)</t>
  </si>
  <si>
    <t>132201110R00</t>
  </si>
  <si>
    <t>Hloubení rýh šířky do 60 cm do 50 m3, v hornině 3, hloubení strojně</t>
  </si>
  <si>
    <t>1,5*1,5*(2,05*2+12,2)*0,8</t>
  </si>
  <si>
    <t>139601102R00</t>
  </si>
  <si>
    <t>Ruční výkop jam, rýh a šachet v hornině 3</t>
  </si>
  <si>
    <t>20%</t>
  </si>
  <si>
    <t>1,5*1,5*(2,05*2+12,2)*0,2</t>
  </si>
  <si>
    <t>161101101R00</t>
  </si>
  <si>
    <t>Svislé přemístění výkopku z horniny 1 až 4, při hloubce výkopu přes 1 do 2,5 m</t>
  </si>
  <si>
    <t>162201102R00</t>
  </si>
  <si>
    <t>Vodorovné přemístění výkopku z horniny 1 až 4, na vzdálenost přes 20  do 50 m</t>
  </si>
  <si>
    <t>162701105R00</t>
  </si>
  <si>
    <t>Vodorovné přemístění výkopku z horniny 1 až 4, na vzdálenost přes 9 000  do 10 000 m</t>
  </si>
  <si>
    <t>199000002R00</t>
  </si>
  <si>
    <t>Poplatky za skládku horniny 1- 4, skupina 17 05 04 z Katalogu odpadů</t>
  </si>
  <si>
    <t>800-1</t>
  </si>
  <si>
    <t>167101101R00</t>
  </si>
  <si>
    <t>Nakládání, skládání, překládání neulehlého výkopku nakládání výkopku  do 100 m3, z horniny 1 až 4</t>
  </si>
  <si>
    <t>162701109R00</t>
  </si>
  <si>
    <t>Vodorovné přemístění výkopku příplatek k ceně za každých dalších i započatých 1 000 m přes 10 000 m  z horniny 1 až 4</t>
  </si>
  <si>
    <t>POL1_</t>
  </si>
  <si>
    <t>po suchu, bez naložení výkopku, avšak se složením bez rozhrnutí, zpáteční cesta vozidla.</t>
  </si>
  <si>
    <t>SPI</t>
  </si>
  <si>
    <t>36,675*10</t>
  </si>
  <si>
    <t>174101101R00</t>
  </si>
  <si>
    <t>Zásyp sypaninou se zhutněním jam, šachet, rýh nebo kolem objektů v těchto vykopávkách</t>
  </si>
  <si>
    <t>zpětné použití zeminy</t>
  </si>
  <si>
    <t>36,6750</t>
  </si>
  <si>
    <t>-12,87</t>
  </si>
  <si>
    <t>271571111R00</t>
  </si>
  <si>
    <t xml:space="preserve">Polštáře zhutněné pod základy štěrkopísek tříděný,  </t>
  </si>
  <si>
    <t>12,5*2,65*0,15</t>
  </si>
  <si>
    <t>273313511R00</t>
  </si>
  <si>
    <t>Beton základových desek prostý třídy C 12/15</t>
  </si>
  <si>
    <t>12,25*2,65*0,15</t>
  </si>
  <si>
    <t>274313511R00</t>
  </si>
  <si>
    <t>Beton základových pasů prostý třídy C 12/15</t>
  </si>
  <si>
    <t>0,1*9,9</t>
  </si>
  <si>
    <t>274321321R00</t>
  </si>
  <si>
    <t>Beton základových pasů železový třídy C 20/25</t>
  </si>
  <si>
    <t>XC2</t>
  </si>
  <si>
    <t>10,6*1,2</t>
  </si>
  <si>
    <t>274351215R00</t>
  </si>
  <si>
    <t>Bednění stěn základových pasů zřízení</t>
  </si>
  <si>
    <t>1,2*(2,65+12,25*2+2,05*3)</t>
  </si>
  <si>
    <t>274351216R00</t>
  </si>
  <si>
    <t>Bednění stěn základových pasů odstranění</t>
  </si>
  <si>
    <t>274354043R00</t>
  </si>
  <si>
    <t>Bednění stěn základových pasů Bednění prostupu základy průřezu do 0,1 m2, délky prostupu do 1,0 m</t>
  </si>
  <si>
    <t>274361921RT4</t>
  </si>
  <si>
    <t>Výztuž základových pasů ze svařovaných sítí, průměr drátu  6,0, oka 100/100 mm KH30</t>
  </si>
  <si>
    <t>1,2*2*(2,65*4+12,25*2)*0,0044*1,25</t>
  </si>
  <si>
    <t>311238254R00</t>
  </si>
  <si>
    <t>Zdivo nosné z cihel a tvarovek pálených tloušťky 440 mm,  , charakteristická pevnost v tlaku fk = 5,15 MPa, součinitel prostupu tepla U = 0,27 W/m2.K, hodnota pro zdivo bez omítky při vlh..., Prvek zdicí pálený P; funkce: blok zdicí; tvar: rohový; l = 187 mm; w = 440 mm; h = 249 mm; broušený; styčná plocha: P+D; svisle děrovaný prvek; la...</t>
  </si>
  <si>
    <t>RTS 22/ II</t>
  </si>
  <si>
    <t>2,75*3,3</t>
  </si>
  <si>
    <t>311231129RT3</t>
  </si>
  <si>
    <t>Zdivo nosné z cihel a tvarovek pálených pod omítku z cihel plných, 290x140x65 mm, P 25, na maltu MC 15</t>
  </si>
  <si>
    <t>zděné pilíře a sloupy</t>
  </si>
  <si>
    <t>3,3*(0,3*0,45*2+0,7*0,45+0,75*0,45)</t>
  </si>
  <si>
    <t>0,45*1,95*0,15</t>
  </si>
  <si>
    <t>r : 1,5</t>
  </si>
  <si>
    <t>311419811R00</t>
  </si>
  <si>
    <t>Izolace soklů perimetrickými deskami tloušťky 7 cm, nopová fólie</t>
  </si>
  <si>
    <t>výška nopů 10 mm</t>
  </si>
  <si>
    <t>nopová membrána z černého polyetylénu o vysoké molekulární hustotě (HDPE) o výšce nopů 10 mm</t>
  </si>
  <si>
    <t>0,5*(13+2,65+1,75)</t>
  </si>
  <si>
    <t>317168132R00</t>
  </si>
  <si>
    <t>Překlady keramické montáž a dodávka nosné, délky 1500 mm, šířky 70 mm, výšky 238 mm</t>
  </si>
  <si>
    <t>317234410R00</t>
  </si>
  <si>
    <t>Vyzdívka mezi nosníky cementovou</t>
  </si>
  <si>
    <t>0,2*0,3*2,9*4</t>
  </si>
  <si>
    <t>0,14*2,25*0,4</t>
  </si>
  <si>
    <t>317941121R00</t>
  </si>
  <si>
    <t>Osazení ocelových válcovaných nosníků na zdivu bez dodávky materiálu, výšky do 120 mm</t>
  </si>
  <si>
    <t>ztužení</t>
  </si>
  <si>
    <t>0,18+0,197</t>
  </si>
  <si>
    <t>317941123RT2</t>
  </si>
  <si>
    <t>Osazení ocelových válcovaných nosníků na zdivu včetně dodávky profilu I, výšky 140 mm</t>
  </si>
  <si>
    <t>3*2,25*0,0143</t>
  </si>
  <si>
    <t>317941123RT4</t>
  </si>
  <si>
    <t>Osazení ocelových válcovaných nosníků na zdivu včetně dodávky profilu I, výšky 180 mm</t>
  </si>
  <si>
    <t>4*2,85*0,0219</t>
  </si>
  <si>
    <t>4*2,09*0,0219</t>
  </si>
  <si>
    <t>346244381R00</t>
  </si>
  <si>
    <t>Plentování ocelových nosníků jednostranné výšky do 200 mm</t>
  </si>
  <si>
    <t>plentování z obou popř. z jedné strany</t>
  </si>
  <si>
    <t>0,18*2,85*4+0,18*2,9*4</t>
  </si>
  <si>
    <t>0,14*2,25*2</t>
  </si>
  <si>
    <t>349231811R00</t>
  </si>
  <si>
    <t>Přizdívka ostění s ozubem  přes 80 do 150 mm</t>
  </si>
  <si>
    <t>3,3*0,45*3</t>
  </si>
  <si>
    <t>0,45*2*1,6</t>
  </si>
  <si>
    <t>311921116RZ1</t>
  </si>
  <si>
    <t>Osazení betonových kvádříků do objemu 0,03 m3, D+M</t>
  </si>
  <si>
    <t>pod průvlak</t>
  </si>
  <si>
    <t>10*2</t>
  </si>
  <si>
    <t>13281045</t>
  </si>
  <si>
    <t>Ocel svařitelná betonářská - tyč; povrch: hladký; d = 10,0 mm</t>
  </si>
  <si>
    <t>POL3_1</t>
  </si>
  <si>
    <t>ztužení sloupu</t>
  </si>
  <si>
    <t>0,005*0,005*3,14*0,3*7,85*10*10</t>
  </si>
  <si>
    <t>13281060R</t>
  </si>
  <si>
    <t>ocel betonářská kruhová tyč 10216; hladká; d = 14,0 mm</t>
  </si>
  <si>
    <t>propojení základů</t>
  </si>
  <si>
    <t>1*5*6*0,001208</t>
  </si>
  <si>
    <t>133201010000</t>
  </si>
  <si>
    <t>tyč ocelová tvarovaná plochá válcovaná za tepla S235 (11375); a = 60,0 mm; b = 6,0 mm</t>
  </si>
  <si>
    <t>kg</t>
  </si>
  <si>
    <t>0,06*0,006*(0,5*10+10*2,4+10*3,5)*7850</t>
  </si>
  <si>
    <t>13331732</t>
  </si>
  <si>
    <t>Tyč ocelová válcovaná za tepla průřez: rovnoramenné L; značka: S235JR (1.0038); šířka ramene = 60 mm; šířka ramene2 = 60 mm; t = 6,0 mm</t>
  </si>
  <si>
    <t>10*3,3*0,00542*1,1</t>
  </si>
  <si>
    <t>13359070R</t>
  </si>
  <si>
    <t>tyč ocelová tvarovaná pásovina válcovaná za tepla 11375 (S 235JR); tl = 5,00 mm; š = 50,0 mm</t>
  </si>
  <si>
    <t>T</t>
  </si>
  <si>
    <t>ocel na svaření překladů z ocelových profilů</t>
  </si>
  <si>
    <t>0,05*0,005*100*7,85</t>
  </si>
  <si>
    <t>411121232RT2</t>
  </si>
  <si>
    <t>Osazování stropních desek š. do 60, dl. do 180 cm, včetně dodávky PZD 119x29x9</t>
  </si>
  <si>
    <t>132</t>
  </si>
  <si>
    <t>411321414R00</t>
  </si>
  <si>
    <t>Beton stropů železový stropů deskových, desek plochých střech, desek balkónových, desek hřibových stropů včetně hlavic hřibových sloupů, železový (bez výztuže) třídy C 25/30</t>
  </si>
  <si>
    <t>54,5*0,1</t>
  </si>
  <si>
    <t>411351801R00</t>
  </si>
  <si>
    <t>Bednění stropů bednění svislých ploch zřízení</t>
  </si>
  <si>
    <t>2,65+1,5+12,25</t>
  </si>
  <si>
    <t>411351802R00</t>
  </si>
  <si>
    <t>Bednění stropů bednění svislých ploch odstranění</t>
  </si>
  <si>
    <t>411354173R00</t>
  </si>
  <si>
    <t>Podpěrná konstrukce bednění stropů přes 5 do 12 kPa, zřízení</t>
  </si>
  <si>
    <t>nový strop</t>
  </si>
  <si>
    <t>54,5</t>
  </si>
  <si>
    <t>411354174R00</t>
  </si>
  <si>
    <t>Podpěrná konstrukce bednění stropů přes 5 do 12 kPa, odstranění</t>
  </si>
  <si>
    <t>411354177R00</t>
  </si>
  <si>
    <t>Podpěrná konstrukce bednění stropů přes 20 do 30 kPa, zřízení</t>
  </si>
  <si>
    <t>stávající strop</t>
  </si>
  <si>
    <t>12,3*2</t>
  </si>
  <si>
    <t>411354178R00</t>
  </si>
  <si>
    <t>Podpěrná konstrukce bednění stropů přes 20 do 30 kPa, odstranění</t>
  </si>
  <si>
    <t>411361921RT8</t>
  </si>
  <si>
    <t>Výztuž stropů ze svařovaných sítí průměr drátu 8 mm, velikost oka 100 / 100 mm</t>
  </si>
  <si>
    <t>54,5*0,00799</t>
  </si>
  <si>
    <t>413941123RT3</t>
  </si>
  <si>
    <t>Osazení ocelových válcovaných nosníků ve stropech profil I, 160 mm</t>
  </si>
  <si>
    <t>N1 : 0,644</t>
  </si>
  <si>
    <t>N2 : 0,129</t>
  </si>
  <si>
    <t>413941123RU3</t>
  </si>
  <si>
    <t>Osazení ocelových válcovaných nosníků ve stropech profil U, 160 mm</t>
  </si>
  <si>
    <t>N3 : 0,052</t>
  </si>
  <si>
    <t>N4 : 0,028</t>
  </si>
  <si>
    <t>N5 : 0,048</t>
  </si>
  <si>
    <t>413941125R00</t>
  </si>
  <si>
    <t>Osazení ocelových válcovaných nosníků ve stropech bez materiálu, výšky přes 220 mm</t>
  </si>
  <si>
    <t>HEB 240</t>
  </si>
  <si>
    <t>1,529+1,561</t>
  </si>
  <si>
    <t>417321414R00</t>
  </si>
  <si>
    <t>Železobeton ztužujících pásů a věnců třídy C 25/30</t>
  </si>
  <si>
    <t>0,2*7,7</t>
  </si>
  <si>
    <t>417351115R00</t>
  </si>
  <si>
    <t>Bednění bočnic ztužujících pásů a věnců včetně vzpěr zřízení</t>
  </si>
  <si>
    <t>0,2*(2,65*4+12,25*2)</t>
  </si>
  <si>
    <t>417351116R00</t>
  </si>
  <si>
    <t>Bednění bočnic ztužujících pásů a věnců včetně vzpěr odstranění</t>
  </si>
  <si>
    <t>417361821R00</t>
  </si>
  <si>
    <t>Výztuž ztužujících pásů a věnců z betonářské oceli 10 505(R)</t>
  </si>
  <si>
    <t>R14 : 60*0,00102</t>
  </si>
  <si>
    <t>R6 : 1,2*90*0,000222</t>
  </si>
  <si>
    <t>457451111R00</t>
  </si>
  <si>
    <t xml:space="preserve">Cementový potěr bez vložky,  </t>
  </si>
  <si>
    <t>oprava podlahy po odsekání teracové dlažby</t>
  </si>
  <si>
    <t>54,48+14,5+61,5</t>
  </si>
  <si>
    <t>420360622RZ1</t>
  </si>
  <si>
    <t>Svařovaný spoj, výška svaru 5 mm</t>
  </si>
  <si>
    <t>bm</t>
  </si>
  <si>
    <t>- svaření ocelových překladů a nosníků</t>
  </si>
  <si>
    <t>12,4*4</t>
  </si>
  <si>
    <t>0,4*20</t>
  </si>
  <si>
    <t>13487125</t>
  </si>
  <si>
    <t>Tyč ocelová válcovaná za tepla průřez: HEB; značka: S235JR (1.0038); h = 240 mm; b = 240 mm; s = 10,0 mm; t = 17,0 mm</t>
  </si>
  <si>
    <t>(1,529+1,561)*1,05</t>
  </si>
  <si>
    <t>611421431R00</t>
  </si>
  <si>
    <t>Oprava vnitřních vápenných omítek stropů železobetonových rovných tvárnicových a kleneb v množství opravované plochy  v množství opravované plochy přes 30 do 50 %, štukových</t>
  </si>
  <si>
    <t>72,45+54,48+14,5</t>
  </si>
  <si>
    <t>611474611RT4</t>
  </si>
  <si>
    <t>Omítka vnitřní stropů ze suché směsi dvouvrstvá, vápenný štuk, ruční zpracování, na beton</t>
  </si>
  <si>
    <t>přístavba : 11,8*2,7</t>
  </si>
  <si>
    <t>611481211RT2</t>
  </si>
  <si>
    <t>Vyztužení vnitřních omítek stropů sklotextilní síťovinou s dodávkou síťoviny a stěrkového tmelu</t>
  </si>
  <si>
    <t xml:space="preserve">omítky 30 : </t>
  </si>
  <si>
    <t xml:space="preserve">obklady : </t>
  </si>
  <si>
    <t xml:space="preserve">omítky nové : </t>
  </si>
  <si>
    <t>přístavba strop : 11,8*2,7</t>
  </si>
  <si>
    <t>strop : (72,45+54,48+14,5)*0,5</t>
  </si>
  <si>
    <t>612409991R00</t>
  </si>
  <si>
    <t>Začištění omítek kolem oken, dveří a obkladů apod. maltou vápenou</t>
  </si>
  <si>
    <t>nové dveře ze tří stran</t>
  </si>
  <si>
    <t>1,2*3+3,1*8+2,6*4</t>
  </si>
  <si>
    <t>612421615R00</t>
  </si>
  <si>
    <t>Omítky vnitřní stěn vápenné nebo vápenocementové v podlaží i ve schodišti hrubé zatřené</t>
  </si>
  <si>
    <t>pod obklady</t>
  </si>
  <si>
    <t>P109 : 2,5*(2,35+3,25+0,7+2,1+1,45+1,4)</t>
  </si>
  <si>
    <t>612421637R00</t>
  </si>
  <si>
    <t>Omítky vnitřní stěn vápenné nebo vápenocementové v podlaží i ve schodišti štukové</t>
  </si>
  <si>
    <t>omítky nové : 3,1*(2,2+11,8+2,7*3+2*0,45)-2,5*3,1*4</t>
  </si>
  <si>
    <t>612421431R00</t>
  </si>
  <si>
    <t>Oprava vnitřních vápenných omítek stěn v množství opravované plochy přes 30 do 50 %,  štukových</t>
  </si>
  <si>
    <t>3,1*(30,7+36,36-2*5,9-2,75+2,8+1,75+1,7)</t>
  </si>
  <si>
    <t>0,5*(2,35+3,25+3,5+2,15)</t>
  </si>
  <si>
    <t>-(6*2,5*3,1)</t>
  </si>
  <si>
    <t>612481211RT2</t>
  </si>
  <si>
    <t>Vyztužení povrchu vnitřních stěn sklotextilní síťovinou s dodávkou síťoviny a stěrkového tmelu</t>
  </si>
  <si>
    <t>omítky 30 : 141,2810</t>
  </si>
  <si>
    <t xml:space="preserve">přístavba strop : </t>
  </si>
  <si>
    <t xml:space="preserve">strop : </t>
  </si>
  <si>
    <t>615481111R00</t>
  </si>
  <si>
    <t>Potažení válcovaných nosníků rabicovým pletivem jakékoliv výšky nosníků</t>
  </si>
  <si>
    <t>nový skrytý průvlak</t>
  </si>
  <si>
    <t>0,6*11,8</t>
  </si>
  <si>
    <t>1*(2,25+2,6*4+1,5)</t>
  </si>
  <si>
    <t>602010111R00</t>
  </si>
  <si>
    <t>Penetrace - provedení podkladního nátěru nebo penetrace, na stěnách</t>
  </si>
  <si>
    <t>801-1</t>
  </si>
  <si>
    <t>obklady : 28,125</t>
  </si>
  <si>
    <t>strop : 72,45+54,48+14,5</t>
  </si>
  <si>
    <t>613473116RZ1</t>
  </si>
  <si>
    <t>Rohovníky, dodávka a montáž</t>
  </si>
  <si>
    <t>do výšky 2 m -  na ostré rohy zateplených fasád u hlavního vstupu</t>
  </si>
  <si>
    <t>výstražné šrafování - černá/žlutá</t>
  </si>
  <si>
    <t>2*12</t>
  </si>
  <si>
    <t>619991005RZ1</t>
  </si>
  <si>
    <t>Zakrytí podlah fólie/karton</t>
  </si>
  <si>
    <t>- provizorní zakrytí podlah dotčených stavebními prácemi - sousední garáže</t>
  </si>
  <si>
    <t>P102 : 8,5</t>
  </si>
  <si>
    <t>619991005RZ3</t>
  </si>
  <si>
    <t>Zakrytí střechy - geotextílie</t>
  </si>
  <si>
    <t>zakrytí stávající krytiny PVC folie proti poškození</t>
  </si>
  <si>
    <t>6,8*2,3+20*1,5</t>
  </si>
  <si>
    <t>619991006RZ1</t>
  </si>
  <si>
    <t>Zabednění otvoru - OSB deska</t>
  </si>
  <si>
    <t>zabednění vstupu do sousední garáže m. č. P1.06 a P1.07 vč. utěsnění proti prášení</t>
  </si>
  <si>
    <t>mezi P107 a P106 : 5,9*3</t>
  </si>
  <si>
    <t>620991121R00</t>
  </si>
  <si>
    <t>Zakrývání výplní vnějších otvorů z postaveného lešení</t>
  </si>
  <si>
    <t>1,2*1,2</t>
  </si>
  <si>
    <t>2,5*3,1*4</t>
  </si>
  <si>
    <t>622311522RV1</t>
  </si>
  <si>
    <t>Zateplení soklu extrudovaným polystyrénem, tloušťky 100 mm, zakončené stěrkou s výztužnou tkaninou</t>
  </si>
  <si>
    <t>pod : 0,5*(2,65+12,5)</t>
  </si>
  <si>
    <t>nad : 0,5*(2,65+0,55+0,3*2+0,7+0,15)</t>
  </si>
  <si>
    <t>622311130R00</t>
  </si>
  <si>
    <t>Zateplení fasády  , expandovaným polystyrénem, tloušťky 60 mm, kontaktní nátěr a akrylátová omítka, škrábaná, zrnitost 2 mm</t>
  </si>
  <si>
    <t>špalety, podhled střechy</t>
  </si>
  <si>
    <t>součinitel tepelné vodivosti 0,034 W/m.K</t>
  </si>
  <si>
    <t>objemová hmotnost 35 kg/m3</t>
  </si>
  <si>
    <t>o : 0,3*(1,2*3)+0,5*(2,6*8)+0,5*2,5*4</t>
  </si>
  <si>
    <t>p : 14,5</t>
  </si>
  <si>
    <t>a : 18</t>
  </si>
  <si>
    <t>622311131R00</t>
  </si>
  <si>
    <t>Zateplení fasády  , expandovaným polystyrénem, tloušťky 80 mm, kontaktní nátěr a akrylátová omítka, škrábaná, zrnitost 2 mm</t>
  </si>
  <si>
    <t>špalety</t>
  </si>
  <si>
    <t>0,5*(0,5*8)</t>
  </si>
  <si>
    <t>622311132RV1</t>
  </si>
  <si>
    <t xml:space="preserve">Zateplení fasády  , expandovaným polystyrénem, tloušťky 100 mm, zakončené stěrkou s výztužnou tkaninou,  </t>
  </si>
  <si>
    <t>2,7*(2,65+0,5+12,5)</t>
  </si>
  <si>
    <t>-(2,0*2,6*4)</t>
  </si>
  <si>
    <t>622397132R00</t>
  </si>
  <si>
    <t>Oprava kontaktního zateplovacího systému plochy do 1 m2, polystyrenovou fasádní deskou, se silikonovou omítkou</t>
  </si>
  <si>
    <t>Položka obsahuje:</t>
  </si>
  <si>
    <t>- vyříznutí a odstranění povrchové vrstvy KZS</t>
  </si>
  <si>
    <t>- vyříznutí a odstranění izolantu</t>
  </si>
  <si>
    <t>- osazení nového kusu izolantu do připraveného otvoru</t>
  </si>
  <si>
    <t>- zabroušení povrchu izolantu</t>
  </si>
  <si>
    <t>- olepení okrajů původní fasádní omítky maskovací páskou</t>
  </si>
  <si>
    <t>- vtlačení sklotextilní tkaniny</t>
  </si>
  <si>
    <t>- přestěrkování celé opravované plochy</t>
  </si>
  <si>
    <t>- odstranění maskovací pásky</t>
  </si>
  <si>
    <t>- (po vytvrdnutí plochy) olepení otvoru maskovací páskou</t>
  </si>
  <si>
    <t>- nanesení fasádní omítky</t>
  </si>
  <si>
    <t>622401932R00</t>
  </si>
  <si>
    <t>Příplatky k omítce vnějších stěn a štítů za zvýšenou pracnost u menšího rozsahu omítky při úhrnné ploše jednotlivých otvorů v souvisle omítané fasádě, bez části průčelí jinak upravovaného a bez souvislých pásů oken neohraničených omítkou alespoň ze tří stran v rozsahu přes 35 do 45 %</t>
  </si>
  <si>
    <t>16,255</t>
  </si>
  <si>
    <t>622421121R00</t>
  </si>
  <si>
    <t xml:space="preserve">Omítky vnější stěn vápenocementové hrubé zatřené,  ,  </t>
  </si>
  <si>
    <t>pod KZS</t>
  </si>
  <si>
    <t>66,98+2,2+16,255+7,575+2,325</t>
  </si>
  <si>
    <t>622471316R00</t>
  </si>
  <si>
    <t xml:space="preserve">Nátěry a nástřiky vnějších stěn a pilířů základním a krycím nátěrem (nebo přestřikem povrchu) barva disperzní, složitost 3 ÷ 4,  </t>
  </si>
  <si>
    <t>66,98+16,255+2,325</t>
  </si>
  <si>
    <t>oprava : 1,75*4,1+0,8*3,3+0,6*3,1</t>
  </si>
  <si>
    <t>622903111R00</t>
  </si>
  <si>
    <t>Očištění zdiva nebo betonu zdí a valů před započetím oprav ručně</t>
  </si>
  <si>
    <t>1,75*4,1+0,8*3,3</t>
  </si>
  <si>
    <t>622131141RX1</t>
  </si>
  <si>
    <t>Penetrace vně stěna</t>
  </si>
  <si>
    <t>pod silikonovou probarvenou omítku a kamennou omítku</t>
  </si>
  <si>
    <t>66,98+2+16,255+7,575+2,325</t>
  </si>
  <si>
    <t>622405911RZ1</t>
  </si>
  <si>
    <t>Soklová lišta tl 0,8 mm - D6</t>
  </si>
  <si>
    <t>2,65+0,55+0,3*2+0,7+0,15</t>
  </si>
  <si>
    <t>622405912RZ2</t>
  </si>
  <si>
    <t>Kamenná probarvená omítka s organickým pojivem</t>
  </si>
  <si>
    <t>0,5*(0,55*8)</t>
  </si>
  <si>
    <t>622405912RZ4</t>
  </si>
  <si>
    <t>Příplatek za provedení zesíleného tmelu, proti poškození do výšky 2,0 m</t>
  </si>
  <si>
    <t>speciální tmel ke zvětšení odolnosti KZS ve výšce do 2,0m proti nárazu a vandalizmu</t>
  </si>
  <si>
    <t>nad : 2*(2,65+0,55+0,3*2+0,7+0,15+0,55*8)</t>
  </si>
  <si>
    <t>622405931RZ1</t>
  </si>
  <si>
    <t>Rohová lišta Al  s tkaninou - D3</t>
  </si>
  <si>
    <t>1,2*2+3,1*8</t>
  </si>
  <si>
    <t>622405933RZ1</t>
  </si>
  <si>
    <t>KZS rohová lišta - parapet/ostění - D5</t>
  </si>
  <si>
    <t>systémová lišta - přechod ostění na parapet</t>
  </si>
  <si>
    <t>0,3*2</t>
  </si>
  <si>
    <t>622405941RZ1</t>
  </si>
  <si>
    <t>Začišťovací okenní lišta - D4</t>
  </si>
  <si>
    <t>622405942RZ1</t>
  </si>
  <si>
    <t>Začišťovací parapetní lišta - D1</t>
  </si>
  <si>
    <t>1,2</t>
  </si>
  <si>
    <t>622405943RZ1</t>
  </si>
  <si>
    <t>Okrajová lišta nádpraží s okapničkou - D2</t>
  </si>
  <si>
    <t>1,2+2,5*4</t>
  </si>
  <si>
    <t>2,5+1,5+12,5</t>
  </si>
  <si>
    <t>622903110RZ1</t>
  </si>
  <si>
    <t>Mytí vně omítek slož 1-2 tlak.vodou</t>
  </si>
  <si>
    <t>očištění fasády po odstranění KZS</t>
  </si>
  <si>
    <t>631315511RM1</t>
  </si>
  <si>
    <t xml:space="preserve">Mazanina z betonu prostého tl. přes 120 do 240 mm třídy C 12/15,  </t>
  </si>
  <si>
    <t>0,15*11,8*2,7</t>
  </si>
  <si>
    <t>631315611RM1</t>
  </si>
  <si>
    <t xml:space="preserve">Mazanina z betonu prostého tl. přes 120 do 240 mm třídy C 16/20 ,  </t>
  </si>
  <si>
    <t>0,2*12,3*3,6</t>
  </si>
  <si>
    <t>631319761R00</t>
  </si>
  <si>
    <t>Pripl prehlaz povrchu</t>
  </si>
  <si>
    <t>RTS 12/ II</t>
  </si>
  <si>
    <t>631319771R00</t>
  </si>
  <si>
    <t>Pripl strzeni povrchu</t>
  </si>
  <si>
    <t>631361921RT4</t>
  </si>
  <si>
    <t>Výztuž mazanin z betonů a z lehkých betonů ze svařovaných sítí průměr drátu 6 mm, velikost oka 100/100 mm</t>
  </si>
  <si>
    <t>Hmotnost 1 m2 sítě je 4,4  kg.</t>
  </si>
  <si>
    <t>12,3*3,6*0,00444</t>
  </si>
  <si>
    <t>632451031R00</t>
  </si>
  <si>
    <t>Vyrovnávací potěr z cementové malty v ploše o průměrné (střední) tloušťce od 10 do 20 mm</t>
  </si>
  <si>
    <t>vyrovnání po odsekání teracové dlažby</t>
  </si>
  <si>
    <t>641960000R00</t>
  </si>
  <si>
    <t>Těsnění spár otvorových prvků PU pěnou</t>
  </si>
  <si>
    <t>okna : 4*1,2</t>
  </si>
  <si>
    <t>vrata : 2*(2,5*2+3,1*2+2,55*2+3,1*2)</t>
  </si>
  <si>
    <t>včetně osazení okenních a dveřních křídel a seřízení, včetně použití systémové pěny u požárních výrobků a uzávěrů</t>
  </si>
  <si>
    <t>648991113RT3</t>
  </si>
  <si>
    <t>Osazení parapetních desek z plastických hmot Dodávka a osazení parapetních desek z plastických hmot šířky 300 mm</t>
  </si>
  <si>
    <t>641991721RZ1</t>
  </si>
  <si>
    <t>Osaz rámů oken z plastů 4m2 na MPP, včetně osazení okenních křídel a seřízení</t>
  </si>
  <si>
    <t>O1 : 1</t>
  </si>
  <si>
    <t>648991116RZ1</t>
  </si>
  <si>
    <t>Demontáž parapetních desek nad 20cm</t>
  </si>
  <si>
    <t>941941031R00</t>
  </si>
  <si>
    <t>Montáž lešení lehkého pracovního řadového s podlahami šířky od 0,80 do 1,00 m, výšky do 10 m</t>
  </si>
  <si>
    <t>(14,5+4)*3,5</t>
  </si>
  <si>
    <t>941941191RT4</t>
  </si>
  <si>
    <t>Montáž lešení lehkého pracovního řadového s podlahami příplatek za každý další i započatý měsíc použití lešení  šířky šířky od 0,80 do 1,00 m a výšky do 10 m</t>
  </si>
  <si>
    <t>2 měsíce</t>
  </si>
  <si>
    <t>(14,5+4)*3,5*2</t>
  </si>
  <si>
    <t>941941831RT4</t>
  </si>
  <si>
    <t>Demontáž lešení lehkého řadového s podlahami šířky od 0,8 do 1 m, výšky do 10 m</t>
  </si>
  <si>
    <t>941955001R00</t>
  </si>
  <si>
    <t>Lešení lehké pracovní pomocné pomocné, o výšce lešeňové podlahy do 1,2 m</t>
  </si>
  <si>
    <t>104,52+54,48+14,5</t>
  </si>
  <si>
    <t>944944011R00</t>
  </si>
  <si>
    <t>Montáž ochranné sítě z umělých vláken</t>
  </si>
  <si>
    <t>944944031R00</t>
  </si>
  <si>
    <t>Montáž ochranné sítě příplatek k ceně za každý další i započatý měsíc použití ochranných sítí  z umělých vláken</t>
  </si>
  <si>
    <t>944944081R00</t>
  </si>
  <si>
    <t>Demontáž ochranné sítě z umělých vláken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</si>
  <si>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</si>
  <si>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</si>
  <si>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104,5+54,5+14,5</t>
  </si>
  <si>
    <t>952901110R00</t>
  </si>
  <si>
    <t>Čištění budov mytím vnějších ploch oken a dveří</t>
  </si>
  <si>
    <t>0,9*2,7*2+1,2*1,2*2</t>
  </si>
  <si>
    <t>2,5*3,1*6</t>
  </si>
  <si>
    <t>732080535RZ1</t>
  </si>
  <si>
    <t>Demontáž prvků na fasádě, cedule, označení, značky, poštovní schránka, ad.</t>
  </si>
  <si>
    <t>961055111R00</t>
  </si>
  <si>
    <t>Bourání základů železobetonových</t>
  </si>
  <si>
    <t>1,5</t>
  </si>
  <si>
    <t>962032432R00</t>
  </si>
  <si>
    <t>Bourání zdiva nadzákladového z dutých cihel nebo tvárnic pálených nebo nepálených, na maltu vápenou nebo vápenocementovou</t>
  </si>
  <si>
    <t>pilíře : 0,45*0,45*3,2*4+0,45*0,25*3,2</t>
  </si>
  <si>
    <t>parapet : 0,45*1,2*1,7</t>
  </si>
  <si>
    <t>atika : 0,3*1*13,5+0,3*0,5*7,2</t>
  </si>
  <si>
    <t>963051113R00</t>
  </si>
  <si>
    <t>Bourání železobetonových stropů deskových  tloušťky přes 80 mm</t>
  </si>
  <si>
    <t>část stropu nad průvlakem : 0,5*0,25*11,8</t>
  </si>
  <si>
    <t>964052111R00</t>
  </si>
  <si>
    <t>Bourání samostatných trámů, průvlaků nebo pasů ze železobetonu průřezu do 0,16 m2</t>
  </si>
  <si>
    <t>0,5*0,2*11,8</t>
  </si>
  <si>
    <t>964073221R00</t>
  </si>
  <si>
    <t>Vybourání válcovaných nosníků uložených ve zdivu cihelném, délky do 4 m, hmotnosti do 20 kg/m</t>
  </si>
  <si>
    <t>0,02*12,1*3</t>
  </si>
  <si>
    <t>965042141RT4</t>
  </si>
  <si>
    <t>Bourání podkladů pod dlažby nebo litých celistvých dlažeb a mazanin  betonových nebo z litého asfaltu, tloušťky do 100 mm, plochy přes 4 m2</t>
  </si>
  <si>
    <t>12,3*1*0,15</t>
  </si>
  <si>
    <t>965049111R00</t>
  </si>
  <si>
    <t>Bourání podkladů pod dlažby nebo litých celistvých dlažeb a mazanin  příplatek za bourání mazanin vyztužených svařovanou sítí, tloušťky do 100 mm</t>
  </si>
  <si>
    <t>965081813RT2</t>
  </si>
  <si>
    <t>Bourání podlah z dlaždic teracových, tloušťky do 30 mm, plochy přes 1 m2</t>
  </si>
  <si>
    <t>P106 : 54,48</t>
  </si>
  <si>
    <t>P107 : 72,45</t>
  </si>
  <si>
    <t>P109 : 14,5</t>
  </si>
  <si>
    <t>965081702R00</t>
  </si>
  <si>
    <t>Bourání podlah Soklíků z dlažeb keramických tloušťky do 10 mm, výšky do 100 mm</t>
  </si>
  <si>
    <t>30,7+36,36</t>
  </si>
  <si>
    <t>-(5,9*2+2,5*6)</t>
  </si>
  <si>
    <t>966055121R00</t>
  </si>
  <si>
    <t>Vybourání částí říms ze železobetonu vyložených přes 500 mm</t>
  </si>
  <si>
    <t>přesah střechy tl. 200 mm - vyložení 1,1 m</t>
  </si>
  <si>
    <t>0,6+1,45+13,2</t>
  </si>
  <si>
    <t>968083003R00</t>
  </si>
  <si>
    <t>Vybourání plastových výplní otvorů oken, do 4 m2</t>
  </si>
  <si>
    <t>964050111RZ1</t>
  </si>
  <si>
    <t>Bourání ŽB věnců do 0,10 m2</t>
  </si>
  <si>
    <t>atiky : 0,3*0,15*(7,1+13,5)</t>
  </si>
  <si>
    <t>968072560RZ1</t>
  </si>
  <si>
    <t>Vybourání sekčních vrat plochy nad 5 m2</t>
  </si>
  <si>
    <t>kompletní demontáž 2 sekčních vrat včetně vodících lišt, krycích lišt, konzol ad.</t>
  </si>
  <si>
    <t>4*(2,4*3,1)</t>
  </si>
  <si>
    <t>968072561RZ1</t>
  </si>
  <si>
    <t>Demontáž sekčních vrat plochy nad 5 m2</t>
  </si>
  <si>
    <t>demontáž  sekčních vrat  do garáže P1.06 včetně příslušenství a vodících lišt -  proti poškození, uložení pro zpětnou montáž</t>
  </si>
  <si>
    <t>2*(2,4*3,1)</t>
  </si>
  <si>
    <t>970041018R00</t>
  </si>
  <si>
    <t>Jádrové vrtání, kruhové prostupy v prostém betonu jádrové vrtání , d 14-18 mm</t>
  </si>
  <si>
    <t>0,4*5*6</t>
  </si>
  <si>
    <t>970251250R00</t>
  </si>
  <si>
    <t>Řezání železobetonu hloubka řezu 250 mm</t>
  </si>
  <si>
    <t>odřezání říms</t>
  </si>
  <si>
    <t>0,6+1+2,65+13,2</t>
  </si>
  <si>
    <t>971033122R00</t>
  </si>
  <si>
    <t>Vybourání otvorů ve zdivu cihelném vrtání otvorů ve zdivu z jakýchkoliv cihel pálených  průměru do 30 mm, do hloubky 300 mm</t>
  </si>
  <si>
    <t>100</t>
  </si>
  <si>
    <t>973031325R00</t>
  </si>
  <si>
    <t>Vysekání v cihelném zdivu výklenků a kapes kapes na jakoukoliv maltu vápennou nebo vápenocementovou, plochy do 0,1 m2, hloubky do 300 mm</t>
  </si>
  <si>
    <t>973031345R00</t>
  </si>
  <si>
    <t>Vysekání v cihelném zdivu výklenků a kapes kapes na jakoukoliv maltu vápennou nebo vápenocementovou, plochy do 0,25 m2, hloubky do 300 mm</t>
  </si>
  <si>
    <t>2*2</t>
  </si>
  <si>
    <t>978011161R00</t>
  </si>
  <si>
    <t>Otlučení omítek vápenných nebo vápenocementových vnitřních s vyškrabáním spár, s očištěním zdiva stropů, v rozsahu do 50 %</t>
  </si>
  <si>
    <t>72,45+54,48</t>
  </si>
  <si>
    <t>978013161R00</t>
  </si>
  <si>
    <t>Otlučení omítek vápenných nebo vápenocementových vnitřních s vyškrabáním spár, s očištěním zdiva stěn, v rozsahu do 50 %</t>
  </si>
  <si>
    <t>upravované místnosti nad obklady</t>
  </si>
  <si>
    <t>978041103R00</t>
  </si>
  <si>
    <t>Odstranění kontaktního zateplovacího systému z fasádního polystyrenu EPS F, tloušťky 30 mm, s omítkou</t>
  </si>
  <si>
    <t>0,3*(3*1,2)</t>
  </si>
  <si>
    <t>0,5*3,1*9</t>
  </si>
  <si>
    <t>978041105R00</t>
  </si>
  <si>
    <t>Odstranění kontaktního zateplovacího systému z fasádního polystyrenu EPS F, tloušťky 50 mm , s omítkou</t>
  </si>
  <si>
    <t>atika : 6,5</t>
  </si>
  <si>
    <t>978041110R00</t>
  </si>
  <si>
    <t>Odstranění kontaktního zateplovacího systému z fasádního polystyrenu EPS F, tloušťky 100 mm, s omítkou</t>
  </si>
  <si>
    <t>2,6*(0,8+3*0,5+0,4+2,65+0,6)</t>
  </si>
  <si>
    <t>0,2*(12,3+2,65+0,6)</t>
  </si>
  <si>
    <t>978043310R00</t>
  </si>
  <si>
    <t>Odstranění kontaktního zateplovacího systému z extrudovaného polystyrenu, tloušťky 100 mm, s mozaikovou omítkou</t>
  </si>
  <si>
    <t>sokl : 0,5*(0,8+3*0,5+0,4+2,65+0,6)</t>
  </si>
  <si>
    <t>978059531R00</t>
  </si>
  <si>
    <t>Odsekání a odebrání obkladů stěn z obkládaček vnitřních z jakýchkoliv materiálů, plochy přes 2 m2</t>
  </si>
  <si>
    <t xml:space="preserve"> P109</t>
  </si>
  <si>
    <t>978043311RZ1</t>
  </si>
  <si>
    <t>Odstranění KZS XPS tl. 100 mm bez omítky</t>
  </si>
  <si>
    <t>0,5*(0,6+2,65+12,3)</t>
  </si>
  <si>
    <t>Označení únikových východů tabulkami dle NV č., 11/2001 a ČSN ISO 3864</t>
  </si>
  <si>
    <t>711111001RZ2</t>
  </si>
  <si>
    <t>Provedení izolace proti zemní vlhkosti natěradly za studena na ploše vodorovné nátěrem penetračním, 1 x nátěr, včetně dodávky penetračního laku ALP-M</t>
  </si>
  <si>
    <t>POL1_7</t>
  </si>
  <si>
    <t>45</t>
  </si>
  <si>
    <t>711112001RZ1</t>
  </si>
  <si>
    <t>Provedení izolace proti zemní vlhkosti natěradly za studena na ploše svislé, včetně pomocného lešení o výšce podlahy do 1900 mm a pro zatížení do 1,5 kPa. nátěrem penetračním, 1x nátěr, včetně dodávky penetračního laku ALP</t>
  </si>
  <si>
    <t>1*(2,65+12,85+1,5)</t>
  </si>
  <si>
    <t>711141559RT1</t>
  </si>
  <si>
    <t xml:space="preserve">Provedení izolace proti zemní vlhkosti pásy přitavením vodorovná, 1 vrstva, bez dodávky izolačních pásů,  </t>
  </si>
  <si>
    <t>na PZD : 54,5</t>
  </si>
  <si>
    <t>711141559RT2</t>
  </si>
  <si>
    <t xml:space="preserve">Provedení izolace proti zemní vlhkosti pásy přitavením vodorovná, 2 vrstvy, bez dodávky izolačních pásů,  </t>
  </si>
  <si>
    <t>711142559RT2</t>
  </si>
  <si>
    <t xml:space="preserve">Provedení izolace proti zemní vlhkosti pásy přitavením svislá, 2 vrstvy, bez dodávky izolačních pásů,  </t>
  </si>
  <si>
    <t>711140102R00</t>
  </si>
  <si>
    <t>Odstranění izolace proti vodě - pásy přitavením vodorovné, 2 vrstvy</t>
  </si>
  <si>
    <t>711180201R00</t>
  </si>
  <si>
    <t>Odstranění izolace proti vodě - profilované fólie svislé</t>
  </si>
  <si>
    <t>nopová folie vč. lišty</t>
  </si>
  <si>
    <t>0,5*(12,3+2,65+0,7)</t>
  </si>
  <si>
    <t>711212000R00</t>
  </si>
  <si>
    <t>Izolace proti vodě nátěr podkladní pod hydroizolační stěrky</t>
  </si>
  <si>
    <t>včetně dodávky penetrace</t>
  </si>
  <si>
    <t>podlahy : 104,52+54,48+14,5</t>
  </si>
  <si>
    <t>sokl : 63,61*0,2</t>
  </si>
  <si>
    <t>pod obklady : 4,5</t>
  </si>
  <si>
    <t>711212001RX1</t>
  </si>
  <si>
    <t>Izolace proti vodě nátěr hydroizolační proti vlhkosti</t>
  </si>
  <si>
    <t>RTS 14/ II</t>
  </si>
  <si>
    <t>včetně systémových doplňků</t>
  </si>
  <si>
    <t>628322872RZZ</t>
  </si>
  <si>
    <t>Pás asfaltovaný oxidovaný V 60 S 35</t>
  </si>
  <si>
    <t>POL3_7</t>
  </si>
  <si>
    <t>45*1,3</t>
  </si>
  <si>
    <t>1*(2,65+12,85+1,5)*1,3</t>
  </si>
  <si>
    <t>62836302RZZ</t>
  </si>
  <si>
    <t>Pás asfaltovaný  Al S40 protiradonový</t>
  </si>
  <si>
    <t>628420303</t>
  </si>
  <si>
    <t>Parozábrana asfaltová tloušťka = 0,4 mm; asfalt: modifikovaný; nosná vložka: skelná mřížka; horní strana: Al fólie</t>
  </si>
  <si>
    <t>RTS 23/ II</t>
  </si>
  <si>
    <t>na PZD : 54,5*1,2</t>
  </si>
  <si>
    <t>998711201R00</t>
  </si>
  <si>
    <t>Přesun hmot pro izolace proti vodě svisle do 6 m</t>
  </si>
  <si>
    <t>712300831R00</t>
  </si>
  <si>
    <t>Odstranění povlakové krytiny a mechu na střechách plochých do 10° povlakové krytiny  jednovrstvé,</t>
  </si>
  <si>
    <t>16,5</t>
  </si>
  <si>
    <t>712373121RU3</t>
  </si>
  <si>
    <t>Povlakové krytiny střech do 10° z termoplastické fólie kotvené do profilovaného plechu nebo do bednění, 6 kotev/m2, při tl. izolace do 250 mm, včetně dodávky fólie, tloušťky 1,5 mm</t>
  </si>
  <si>
    <t>47,1</t>
  </si>
  <si>
    <t>0,2*(13,2+2,3+12,25+0,45+13,5)</t>
  </si>
  <si>
    <t>OPRAVA : 15*1</t>
  </si>
  <si>
    <t>R : 10</t>
  </si>
  <si>
    <t>712378003R00</t>
  </si>
  <si>
    <t>Povlakové krytiny střech do 10° z termoplastické fólie Klempířské doplňky k povlakovým krytinám z fólií atiková okapnice, RŠ 250 mm, z pozinkovaného plechu s povrchovou úpravou PVC</t>
  </si>
  <si>
    <t>19,4+2,4</t>
  </si>
  <si>
    <t>712378005R00</t>
  </si>
  <si>
    <t>Povlakové krytiny střech do 10° z termoplastické fólie Klempířské doplňky k povlakovým krytinám z fólií stěnová lišta vyhnutá, RŠ 70 mm, z pozinkovaného plechu s povrchovou úpravou PVC</t>
  </si>
  <si>
    <t>19,4*2+0,4+13,2+2,3*2+2,3</t>
  </si>
  <si>
    <t>712378006R00</t>
  </si>
  <si>
    <t>Povlakové krytiny střech do 10° z termoplastické fólie Klempířské doplňky k povlakovým krytinám z fólií rohová lišta vnější, RŠ 100 mm, z pozinkovaného plechu s povrchovou úpravou PVC</t>
  </si>
  <si>
    <t>712378007R00</t>
  </si>
  <si>
    <t>Povlakové krytiny střech do 10° z termoplastické fólie Klempířské doplňky k povlakovým krytinám z fólií rohová lišta vnitřní, RŠ 100 mm, z pozinkovaného plechu s povrchovou úpravou PVC</t>
  </si>
  <si>
    <t>712378008R00</t>
  </si>
  <si>
    <t>Povlakové krytiny střech do 10° z termoplastické fólie Klempířské doplňky k povlakovým krytinám z fólií pásek, RŠ 50 mm, z pozinkovaného plechu s povrchovou úpravou PVC</t>
  </si>
  <si>
    <t>712391171RZ7</t>
  </si>
  <si>
    <t>Textílie na střechách do 10° podkladní, včetně dodávky netkané sklovláknité textílie plošné hmotnosti 120 g/m2</t>
  </si>
  <si>
    <t>r : 12,5*1</t>
  </si>
  <si>
    <t>712491176R00</t>
  </si>
  <si>
    <t>Povlaková krytina střech do 30° ostatní připevnění izolace  kotvícími terči, kotvící materiál ve specifikaci</t>
  </si>
  <si>
    <t>vč. dodávky kotev</t>
  </si>
  <si>
    <t>47,1*4</t>
  </si>
  <si>
    <t>r : 12,5*1*4</t>
  </si>
  <si>
    <t>998712201R00</t>
  </si>
  <si>
    <t>Přesun hmot pro povlakové krytiny objektů výšky do 6 m</t>
  </si>
  <si>
    <t>713100813R00</t>
  </si>
  <si>
    <t>Odstranění tepelné izolace z kombidesek polystyrenových tloušťka přes 50 mm</t>
  </si>
  <si>
    <t>RTS 17/ II</t>
  </si>
  <si>
    <t>12,3*1</t>
  </si>
  <si>
    <t>713111111RT1</t>
  </si>
  <si>
    <t xml:space="preserve">Montáž tepelné izolace stropů kladené vrchem, volně,  </t>
  </si>
  <si>
    <t>na PZD desky</t>
  </si>
  <si>
    <t>713121111R00</t>
  </si>
  <si>
    <t>Montáž tepelné izolace podlah  jednovrstvá, bez dodávky materiálu</t>
  </si>
  <si>
    <t>42,5</t>
  </si>
  <si>
    <t>713131130R00</t>
  </si>
  <si>
    <t>Montáž tepelné izolace stěn vložením do nosné rámové konstrukce</t>
  </si>
  <si>
    <t>překlad : 1,5*0,25</t>
  </si>
  <si>
    <t>713141125R00</t>
  </si>
  <si>
    <t>Montáž tepelné izolace plochých střech desky, na lepidlo</t>
  </si>
  <si>
    <t>Položka je určena pro montáž tepelné izolace typu polystyren, polyuretan, nebo desky z fenolových pryskyřic, na plný podklad přilepením na lepidlo nanesené v pásech.</t>
  </si>
  <si>
    <t>713191131R00</t>
  </si>
  <si>
    <t>Izolace tepelné běžných konstrukcí - doplňky položení separační fólie, včetně dodávky materiálu</t>
  </si>
  <si>
    <t>713541301R00</t>
  </si>
  <si>
    <t>Tmelení protipožárním tmelem ploch</t>
  </si>
  <si>
    <t>0,5*4</t>
  </si>
  <si>
    <t>713551153R00</t>
  </si>
  <si>
    <t>Protipožární kabelové přepážky Protipožární kabelová přepážky deskové EI 60, do 0,2 m2</t>
  </si>
  <si>
    <t>713552111R00</t>
  </si>
  <si>
    <t>Protipožární kabelové přepážky Protipožární trubní ucpávky EI 120, do D 25 mm, stěna</t>
  </si>
  <si>
    <t>28375327RZZ</t>
  </si>
  <si>
    <t>Pásek dilatační okrajový š. 100 mm tl. 5 mm, D+M</t>
  </si>
  <si>
    <t>dilatace mazaniny</t>
  </si>
  <si>
    <t>3,6*2+11,8*2+2,7*2+0,45*2</t>
  </si>
  <si>
    <t>713391176RZ1</t>
  </si>
  <si>
    <t>Připevnění izolace kotvicími terči (nýty), D+M</t>
  </si>
  <si>
    <t>283754913</t>
  </si>
  <si>
    <t>deska izolační tepelně izol.; extrudovaný polystyren; povrch hladký; polodrážka; tl. 100,0 mm; součinitel tepelné vodivosti 0,037 W/mK; R = 2,703 m...</t>
  </si>
  <si>
    <t>RTS 16/ I</t>
  </si>
  <si>
    <t>42,5*1,1</t>
  </si>
  <si>
    <t>28375704</t>
  </si>
  <si>
    <t>Deska izolační stabilizov. EPS 100  1000 x 500 mm</t>
  </si>
  <si>
    <t>RTS 24/ II</t>
  </si>
  <si>
    <t>na PZD desky : 54,5*0,08*1,1</t>
  </si>
  <si>
    <t>28375839R</t>
  </si>
  <si>
    <t>deska izolační EPS 70 Z; pěnový polystyren; povrch hladký; tl. 100,0 mm; součinitel tepelné vodivosti 0,040 W/mK; R = 2,500 m2K/W; obj. hmotnost 17...</t>
  </si>
  <si>
    <t>28375874</t>
  </si>
  <si>
    <t>Výrobek izolační pro budovy z pěnového polystyrenu (EPS) tvar: deska; typ: s grafitem; tl = 160 mm; OH = 20 kg/m3; lambda = 0,031 W/(m.K); pevnost ...</t>
  </si>
  <si>
    <t>2,3*12,25*1,1</t>
  </si>
  <si>
    <t>28375972</t>
  </si>
  <si>
    <t>Výrobek izolační pro budovy z pěnového polystyrenu (EPS) tvar: spádová deska; OH = 25 kg/m3; lambda = 0,035 W/(m.K); pevnost v tlaku = 150 kPa</t>
  </si>
  <si>
    <t>2,3*12,25*0,14*1,1</t>
  </si>
  <si>
    <t>0,04*14,7*1,1</t>
  </si>
  <si>
    <t>998713201R00</t>
  </si>
  <si>
    <t>Přesun hmot pro izolace tepelné v objektech výšky do 6 m</t>
  </si>
  <si>
    <t>725320821R00</t>
  </si>
  <si>
    <t>Demontáž dřezů dvojitých na konzolách</t>
  </si>
  <si>
    <t>soubor</t>
  </si>
  <si>
    <t>uložení pro zpětnou montáž</t>
  </si>
  <si>
    <t>725329101R00</t>
  </si>
  <si>
    <t>Montáž dřezu dvojitého</t>
  </si>
  <si>
    <t>998725201R00</t>
  </si>
  <si>
    <t>Přesun hmot pro zařizovací předměty v objektech výšky do 6 m</t>
  </si>
  <si>
    <t>762441112RT4</t>
  </si>
  <si>
    <t>Obložení atiky s dodávkou dřevoštěpkových desek, tloušťky 22 mm, 1 vrstva, upevněním šroubováním</t>
  </si>
  <si>
    <t>horní hrana</t>
  </si>
  <si>
    <t>7,5+0,9+9,1</t>
  </si>
  <si>
    <t>762495000R00</t>
  </si>
  <si>
    <t>Spojovací a ochranné prostředky hřebíky, vruty</t>
  </si>
  <si>
    <t>17,5</t>
  </si>
  <si>
    <t>5,835*2</t>
  </si>
  <si>
    <t>762431240RZ1</t>
  </si>
  <si>
    <t>Demontáž obložení stěn, atik, okapů, OSB deskami</t>
  </si>
  <si>
    <t>4,05+9,1</t>
  </si>
  <si>
    <t>762441115RZ1</t>
  </si>
  <si>
    <t>Montáž obložení okapu,OSB desky,1vrst.,šroubováním, včetně dodávky desky OSB ECO 3 N tl. 15 mm</t>
  </si>
  <si>
    <t>okapová hrana - horní vrstva</t>
  </si>
  <si>
    <t>0,3*(2,65+1,3+13,2+2,3)</t>
  </si>
  <si>
    <t>762441116RZ1</t>
  </si>
  <si>
    <t>Montáž obložení okapu,OSB desky,1vrst.,šroubováním, včetně dodávky desky OSB ECO 3 N tl. 22 mm</t>
  </si>
  <si>
    <t>998762202R00</t>
  </si>
  <si>
    <t>Přesun hmot pro konstrukce tesařské v objektech výšky do 12 m</t>
  </si>
  <si>
    <t>764352392R00</t>
  </si>
  <si>
    <t>Žlaby z hlníkového plechu montáž žlabů a příslušenství háků Al půlkruhových</t>
  </si>
  <si>
    <t>19</t>
  </si>
  <si>
    <t>764410350R00</t>
  </si>
  <si>
    <t>Oplechování parapetů z hliníku dodávka a montáž   z hliníkového plechu , tloušťky 0,80 mm, rš 330 mm</t>
  </si>
  <si>
    <t>764430340RT2</t>
  </si>
  <si>
    <t>Oplechování zdí a nadezdívek z hliníkového plechu výroba a montáž   rš 500 mm</t>
  </si>
  <si>
    <t>20,5+2,4</t>
  </si>
  <si>
    <t>14,5</t>
  </si>
  <si>
    <t>764430350RT2</t>
  </si>
  <si>
    <t>Oplechování zdí a nadezdívek z hliníkového plechu výroba a montáž   rš 600 mm</t>
  </si>
  <si>
    <t>15</t>
  </si>
  <si>
    <t>764454391R00</t>
  </si>
  <si>
    <t>Odpadní trouby z hliníkového plechu montáž trub Al odpadních kruhových</t>
  </si>
  <si>
    <t>- zpětná montáž svodu</t>
  </si>
  <si>
    <t>4,5</t>
  </si>
  <si>
    <t>764718102R00</t>
  </si>
  <si>
    <t>Žlaby podokapní půlkruhové, z hliníkového lakovaného plechu, rš 250 mm, dodávka a montáž</t>
  </si>
  <si>
    <t>Položka je kalkulována včetně háků, čel, rohů, rovných hrdel a dilatací</t>
  </si>
  <si>
    <t>napojení na stávající žlaby</t>
  </si>
  <si>
    <t>13,5+1,3+2,7</t>
  </si>
  <si>
    <t>764351836R00</t>
  </si>
  <si>
    <t>Demontáž žlabů háků,  , sklonu do 30°</t>
  </si>
  <si>
    <t>18</t>
  </si>
  <si>
    <t>764352801R00</t>
  </si>
  <si>
    <t>Demontáž žlabů podokapních půlkruhových rovných, rš 250 mm, sklonu přes 30 do 45°</t>
  </si>
  <si>
    <t>12,1+1,5+1,5+1</t>
  </si>
  <si>
    <t>764392842R00</t>
  </si>
  <si>
    <t>Demontáž ostatních prvků střešních úžlabí, rš 500 mm, sklonu přes 45°</t>
  </si>
  <si>
    <t>podkladní</t>
  </si>
  <si>
    <t>764410850R00</t>
  </si>
  <si>
    <t>Demontáž oplechování parapetů rš od 100 do 330 mm</t>
  </si>
  <si>
    <t>764430840R00</t>
  </si>
  <si>
    <t>Demontáž oplechování zdí a nadezdívek rš od 330 do 500 mm</t>
  </si>
  <si>
    <t>atika</t>
  </si>
  <si>
    <t>7,2+2,75</t>
  </si>
  <si>
    <t>764454801R00</t>
  </si>
  <si>
    <t>Demontáž odpadních trub nebo součástí trub kruhových , o průměru 75 a 100 mm</t>
  </si>
  <si>
    <t>- uložení pro zpětné použití</t>
  </si>
  <si>
    <t>764294410RZ2</t>
  </si>
  <si>
    <t>Okapnička z poplast. plechu rš 250 mm, dodávka a montáž, K4</t>
  </si>
  <si>
    <t>28341253</t>
  </si>
  <si>
    <t>hák žlabový jednoduchý; poplastovaný kov; průměr žlabu 160 mm; barva hnědá</t>
  </si>
  <si>
    <t>RTS 19/ I</t>
  </si>
  <si>
    <t>998764201R00</t>
  </si>
  <si>
    <t>Přesun hmot pro konstrukce klempířské v objektech výšky do 6 m</t>
  </si>
  <si>
    <t>767995101R00</t>
  </si>
  <si>
    <t>Výroba a montáž atypických kovovových doplňků staveb hmotnosti do 5 kg</t>
  </si>
  <si>
    <t>18,5</t>
  </si>
  <si>
    <t>767999801R00</t>
  </si>
  <si>
    <t>Demontáž ostatních doplňků staveb doplňků staveb  o hmotnosti přes 20 do 50 kg</t>
  </si>
  <si>
    <t>50</t>
  </si>
  <si>
    <t>767991912R00</t>
  </si>
  <si>
    <t>Opravy ostatní samostatným řezáním plamenem</t>
  </si>
  <si>
    <t>odřezání ocelových nosníků</t>
  </si>
  <si>
    <t>767000001RZ1</t>
  </si>
  <si>
    <t>Přenosný hasicí přístroj, demontáž, zpětná montáž, revize</t>
  </si>
  <si>
    <t>998767201R00</t>
  </si>
  <si>
    <t>Přesun hmot pro kovové stavební doplňk. konstrukce v objektech výšky do 6 m</t>
  </si>
  <si>
    <t>768941109RZ1</t>
  </si>
  <si>
    <t>Montáž nových sekčních garážových vrat</t>
  </si>
  <si>
    <t>kompletní montáž vč. seřízení</t>
  </si>
  <si>
    <t>768941110RZ1</t>
  </si>
  <si>
    <t>Montáž původních sekčních garážových vrat</t>
  </si>
  <si>
    <t>vrata do garáže P1.06</t>
  </si>
  <si>
    <t>76800020RZ1</t>
  </si>
  <si>
    <t>Hliníková sekční garážová vrata, el. pohon, 255x310 cm, D1</t>
  </si>
  <si>
    <t>kompletní dodávka vč. vodících lišt - viz. výplně otvorů</t>
  </si>
  <si>
    <t>SEKČNÍ VRATA 2550/3100 mm S PROSVĚTLOVACÍM PÁSEM, ELEKTRO POHON</t>
  </si>
  <si>
    <t>(čistý rozměr otvoru vč. zateplení 3500/3100 mm)</t>
  </si>
  <si>
    <t>ČLÁNKY VRAT Z DVOUSTĚNNÝCH ŽÁROVĚ POZINKOVANCH LAMEL</t>
  </si>
  <si>
    <t>VŠECHNY LAMELY S OCHRANOU PROTI SEVŘENÍ PRSTŮ</t>
  </si>
  <si>
    <t>PODLAHOVÉ TĚSNĚNÍ Z 3KOMOROVÉHO PROFILU Z EPDM</t>
  </si>
  <si>
    <t>S VYROVNÁVACÍM VÝKLOPEM, BOČNÍM UTĚSNĚNÍM, TĚSNĚNÍM PŘEKLADU,</t>
  </si>
  <si>
    <t>LAMELY VRAT S VLOŽENÝM TĚSNĚNÍM</t>
  </si>
  <si>
    <t>PROSKLENÍ: DO HLINÍKOVÉHO ZASKLÍVACÍHO RÁMU, ČIRÝ AKRYL</t>
  </si>
  <si>
    <t>ŘÍDÍCÍ JEDNOTKA S MIKROPROCESOREM PRO PLNĚ AUTOMATICKÝ PROVOZ</t>
  </si>
  <si>
    <t>VČ. MOŽNOSTI DÁLKOVÉHO OVLÁDÁNÍ, VNITŘNÍ OVLÁDÁNÍ TŘEMI TLAČÍTKY,</t>
  </si>
  <si>
    <t>NOUZOVÉ OVLÁDÁNÍ POMOCÍ ŘETĚZU</t>
  </si>
  <si>
    <t>BARVA: EXTERIÉR RAL 7016 ANTRACITOVĚ ŠEDÁ</t>
  </si>
  <si>
    <t xml:space="preserve">              INTERIÉR RAL 9010 BÍLÁ</t>
  </si>
  <si>
    <t>HODNOTA SOUČINITELE PROSTUPU TEPLA PRO CELÁ VRATA Uw?1,5 W/m2K</t>
  </si>
  <si>
    <t>POZNÁMKA:</t>
  </si>
  <si>
    <t>VRATA V PLNÉM ROZSAHU ODPOVÍDAJÍ EVROPSKÉ NORMĚ 13241-1</t>
  </si>
  <si>
    <t>PRO BEZPEČNÉ POUŽÍVÁNÍ RUČNĚ A MOTORICKY OVLÁDANÝCH</t>
  </si>
  <si>
    <t>VRATOVÝCH ZAŘÍZENÍ</t>
  </si>
  <si>
    <t>ČLENĚNÍ LAMEL A PROSVĚTLOVACÍHO PÁSU DLE STÁVAJÍCÍCH VRAT</t>
  </si>
  <si>
    <t>VČ. KABELŮ PRO NAPOJENÍ</t>
  </si>
  <si>
    <t>76800021RZ1</t>
  </si>
  <si>
    <t>Hliníková sekční garážová vrata, el. pohon, 260x310 cm, D2</t>
  </si>
  <si>
    <t>SEKČNÍ VRATA 2600/3100 mm S PROSVĚTLOVACÍM PÁSEM, ELEKTRO POHON</t>
  </si>
  <si>
    <t>998768203RZ1</t>
  </si>
  <si>
    <t>Přesun hmot pro hlinikové konstr., výšky do 6 m</t>
  </si>
  <si>
    <t>POL7_2</t>
  </si>
  <si>
    <t>76900001RZ1</t>
  </si>
  <si>
    <t>OKNO PLASTOVÉ 2 KŘÍDLOVÉ, 1200/1200 mm, O1</t>
  </si>
  <si>
    <t>specifikace viz. výkres  - Výplně otvorů a technické podmínky</t>
  </si>
  <si>
    <t>DODÁVKA A MONTÁŽ</t>
  </si>
  <si>
    <t>998769202RZ1</t>
  </si>
  <si>
    <t>Přesun hmot pro plastové konstr., výšky do 6 m</t>
  </si>
  <si>
    <t>POL7_1002</t>
  </si>
  <si>
    <t>771101101R00</t>
  </si>
  <si>
    <t xml:space="preserve">Příprava podkladu pod dlažby vysávání podkladů pod keramickou dlažbu průmyslovým vysavačem </t>
  </si>
  <si>
    <t>771475014RT1</t>
  </si>
  <si>
    <t>Montáž soklíků z dlaždic keramických výšky 100 mm, soklíků vodorovných, kladených do flexibilního tmele</t>
  </si>
  <si>
    <t>30,7+45,16</t>
  </si>
  <si>
    <t>-(2*5,9+6*2,5)</t>
  </si>
  <si>
    <t>1,7+1,5+2,8</t>
  </si>
  <si>
    <t>771551030R00</t>
  </si>
  <si>
    <t>Montáž podlah z dlaždic teracových velikosti 300 x 300 mm, kladených do malty</t>
  </si>
  <si>
    <t>771578011R00</t>
  </si>
  <si>
    <t>Zvláštní úpravy spár spára podlaha-stěna silikonem</t>
  </si>
  <si>
    <t>95,91</t>
  </si>
  <si>
    <t>-(5,9*2+2,5*6+2,75*2)</t>
  </si>
  <si>
    <t>771579795R00</t>
  </si>
  <si>
    <t>Příplatky k položkám montáže podlah keramických příplatek za spárování voduodpuzující hmotou - plošně</t>
  </si>
  <si>
    <t>RTS 19/ II</t>
  </si>
  <si>
    <t>771590150R00</t>
  </si>
  <si>
    <t>Penetrování nášlap ploch podlahy</t>
  </si>
  <si>
    <t>173,5</t>
  </si>
  <si>
    <t>59247402R</t>
  </si>
  <si>
    <t>Dlažba teracová tl = 24,00 mm; dl = 300,0 mm; š = 300,0 mm; povrch: broušený; zátěž: pojízdné do 3,5 t; barva: bílá</t>
  </si>
  <si>
    <t>koeficient protiskluz. 0,5 - R 11</t>
  </si>
  <si>
    <t>2 odstíny dle výběru objednatele</t>
  </si>
  <si>
    <t>(104,52+54,48+14,5)*1,1</t>
  </si>
  <si>
    <t>59247431R</t>
  </si>
  <si>
    <t>tvarovka soklová beton - teraco; h = 60,0 mm; l = 300 mm; pro interiér i exteriér; barva bílá</t>
  </si>
  <si>
    <t>(55,06/0,3)*1,1</t>
  </si>
  <si>
    <t>0,1133</t>
  </si>
  <si>
    <t>998771201R00</t>
  </si>
  <si>
    <t>Přesun hmot pro podlahy z dlaždic v objektech výšky do 6 m</t>
  </si>
  <si>
    <t>775592005R00</t>
  </si>
  <si>
    <t>Přebroušení stěrky nebo betoonov. podkladu strojní</t>
  </si>
  <si>
    <t>998776201R00</t>
  </si>
  <si>
    <t>Přesun hmot pro podlahy povlakové v objektech výšky do 6 m</t>
  </si>
  <si>
    <t>781101210R00</t>
  </si>
  <si>
    <t>Příprava podkladu pod obklady penetrace podkladu pod obklady</t>
  </si>
  <si>
    <t>781111115R00</t>
  </si>
  <si>
    <t>Doplňkové práce při provádění obkladů vyřezání otvoru v obkladačce korunkou prům. do 30 mm</t>
  </si>
  <si>
    <t>781111116R00</t>
  </si>
  <si>
    <t>Doplňkové práce při provádění obkladů vyřezání otvoru v obkladačce korunkou prům. do 90 mm</t>
  </si>
  <si>
    <t>781415016R00</t>
  </si>
  <si>
    <t>Montáž obkladů vnitřních z obkládaček pórovinových nad 200 x 250 mm , lepených do flexibilního tmele</t>
  </si>
  <si>
    <t>781419705R00</t>
  </si>
  <si>
    <t>Montáž obkladů vnitřních z obkládaček pórovinových příplatky k položkám montáže obkladů vnitřních z obkladaček pórovinových příplatek za spárovací hmotu - plošně</t>
  </si>
  <si>
    <t>barva dle výběru</t>
  </si>
  <si>
    <t>781419706R00</t>
  </si>
  <si>
    <t>Montáž obkladů vnitřních z obkládaček pórovinových příplatky k položkám montáže obkladů vnitřních z obkladaček pórovinových příplatek za spárovací vodotěsnou hmotu - plošně</t>
  </si>
  <si>
    <t>781419711R00</t>
  </si>
  <si>
    <t>Montáž obkladů vnitřních z obkládaček pórovinových příplatky k položkám montáže obkladů vnitřních z obkladaček pórovinových příplatek k obkladu stěn za plochu do 10 m2 jedntl</t>
  </si>
  <si>
    <t>781491001RT1</t>
  </si>
  <si>
    <t>Lišty k obkladům bez dodávky materiálu</t>
  </si>
  <si>
    <t>svislé vnější hrany</t>
  </si>
  <si>
    <t>2,5*4+1,2*3</t>
  </si>
  <si>
    <t>59760102RZ1</t>
  </si>
  <si>
    <t>Lišta rohová hliník. na obklad ukončovací 8 mm</t>
  </si>
  <si>
    <t>0,4</t>
  </si>
  <si>
    <t>597813721</t>
  </si>
  <si>
    <t>Obklad keramický typ: běžný; s glazurou (GL); tl. = 7,0 mm; a = 198 mm; b = 398 mm; povrch: hladký, lesklý; barva: bílá</t>
  </si>
  <si>
    <t>2 barvy dle výběru objednatele</t>
  </si>
  <si>
    <t>P109 : 2,5*(2,35+3,25+0,7+2,1+1,45+1,4)*1,15</t>
  </si>
  <si>
    <t>998781201R00</t>
  </si>
  <si>
    <t>Přesun hmot pro obklady keramické v objektech výšky do 6 m</t>
  </si>
  <si>
    <t>783226100R00</t>
  </si>
  <si>
    <t xml:space="preserve">Nátěry kov.stavebních doplňk.konstrukcí syntetické základní,  </t>
  </si>
  <si>
    <t>24 : 1,44*12,4*3</t>
  </si>
  <si>
    <t>18 : 0,72*2,9*8</t>
  </si>
  <si>
    <t>14 : 0,56*2,25*3</t>
  </si>
  <si>
    <t>16 : 0,64*(3,6*10+2,4*3+2,75+1,5+2,55)</t>
  </si>
  <si>
    <t>784402801R00</t>
  </si>
  <si>
    <t>Odstranění maleb oškrabáním, v místnostech do 3,8 m</t>
  </si>
  <si>
    <t>stropy : 72,45+54,48+14,5</t>
  </si>
  <si>
    <t>784111701R00</t>
  </si>
  <si>
    <t>Příprava povrchu Penetrace (napouštění) podkladu disperzní, jednonásobná</t>
  </si>
  <si>
    <t>784115722R00</t>
  </si>
  <si>
    <t>Malby z malířských směsí omyvatelných, pro sádrokarton,  , barevné, dvojnásobné</t>
  </si>
  <si>
    <t>barevný odstín dle výběru objednatele</t>
  </si>
  <si>
    <t>786621111R00</t>
  </si>
  <si>
    <t>Zastiňující zařízení lamelové žaluzie do oken zdvojených otevíravých, sklápěcích nebo vyklápěcích, pro okna dřevěná</t>
  </si>
  <si>
    <t>821-1</t>
  </si>
  <si>
    <t>se složením a hrubým urovnáním nebo s přeložením na jiný dopravní prostředek kromě lodi, vč. příplatku za každých dalších i započatých 1000 m přes 1000 m,</t>
  </si>
  <si>
    <t>- odstranění souvrství tvořeného stěrkou, sklotextilní tkaninou a fasádní omítkou po obvodu vyříznutého izolantu v šířce 100 mm</t>
  </si>
  <si>
    <t>- nanesení lepicí a stěrkovací hmoty</t>
  </si>
  <si>
    <t>VYPLNĚNÝCH POLYURETANOVOU PĚNOU,</t>
  </si>
  <si>
    <t>OCHRANA POVRCHU POLYESTEROVÝM NÁSTŘIKEM,</t>
  </si>
  <si>
    <t>POHON: PRŮMYSLOVÝ POHON, MOTOR NAPOJEN NA 400 V,</t>
  </si>
  <si>
    <t>113106231R00</t>
  </si>
  <si>
    <t>Rozebrání vozovek a ploch s jakoukoliv výplní spár   v jakékoliv ploše, ze zámkové dlažky, kladených do lože z kameniva</t>
  </si>
  <si>
    <t>uložení pro zpětné použití - část</t>
  </si>
  <si>
    <t>likvidace : 13,65*2,65</t>
  </si>
  <si>
    <t>4,2*14</t>
  </si>
  <si>
    <t>r : 25</t>
  </si>
  <si>
    <t>113107330R00</t>
  </si>
  <si>
    <t>Odstranění podkladů nebo krytů z kameniva těženého, v ploše jednotlivě do 50 m2, tloušťka vrstvy 300 mm</t>
  </si>
  <si>
    <t>přístavba : 13,65*2,65</t>
  </si>
  <si>
    <t>zpevněná plocha k liniovému žlabu : 4,2*14</t>
  </si>
  <si>
    <t>113202111R00</t>
  </si>
  <si>
    <t>Vytrhání obrub z krajníků nebo obrubníků stojatých</t>
  </si>
  <si>
    <t>3+2</t>
  </si>
  <si>
    <t>122202201R00</t>
  </si>
  <si>
    <t>Odkopávky a prokopávky pro silnice v hornině 3 do 100 m3</t>
  </si>
  <si>
    <t>úprava od přístavby k liniovému žlabu</t>
  </si>
  <si>
    <t>4,2*14*0,1</t>
  </si>
  <si>
    <t>122202509R00</t>
  </si>
  <si>
    <t>Odkopávky a prokopávky pro železnice v hornině 3 příplatek k cenám za lepivost horniny</t>
  </si>
  <si>
    <t>130901123RT1</t>
  </si>
  <si>
    <t>Bourání konstrukcí v hloubených vykopávkách z betonu, železového nebo z předpjatého, pneumatickým kladivem</t>
  </si>
  <si>
    <t>0,5</t>
  </si>
  <si>
    <t>z horniny 1 až 4, na vzdálenost přes 9 000  do 10 000 m</t>
  </si>
  <si>
    <t>5,8*19</t>
  </si>
  <si>
    <t>215901101RT5</t>
  </si>
  <si>
    <t>Zhutnění podloží z rostlé horniny 1 až 4 pod násypy z hornin soudržných do 92% PS a nesoudržných  sypkých relativní ulehlosti l(d) do 0,8 vibrační deskou</t>
  </si>
  <si>
    <t>4,4*1,5</t>
  </si>
  <si>
    <t>289970111R00</t>
  </si>
  <si>
    <t>Geotextílie separační, filtrační, zpevňující polypropylén, 300 g/m2</t>
  </si>
  <si>
    <t>4,2*14*1,25</t>
  </si>
  <si>
    <t>4,4*1,5*1,25</t>
  </si>
  <si>
    <t>564681111R00</t>
  </si>
  <si>
    <t>Podklad z kameniva hrubého drceného vel. 63-125 mm tloušťka po zhutnění 300 mm</t>
  </si>
  <si>
    <t>564851111RT4</t>
  </si>
  <si>
    <t>Podklad ze štěrkodrti s rozprostřením a zhutněním frakce 0-63 mm, tloušťka po zhutnění 150 mm</t>
  </si>
  <si>
    <t>výměna nesoudržného podkladu</t>
  </si>
  <si>
    <t>(MINIMÁLNÍ MODUL PŘETVÁRNOSTI PODKLADNÍCH VRSTEV PARKOVIŠTĚ 45 MPa)</t>
  </si>
  <si>
    <t>596215041R00</t>
  </si>
  <si>
    <t>Kladení zámkové dlažby do drtě tloušťka dlažby 80 mm, tloušťka lože 50 mm</t>
  </si>
  <si>
    <t>zpětná pokládka</t>
  </si>
  <si>
    <t>596291113R00</t>
  </si>
  <si>
    <t>Řezání zámkové dlažby tloušťky 80 mm</t>
  </si>
  <si>
    <t>řezání doplňované zámkové dlažby a nové mezerovité dlažby</t>
  </si>
  <si>
    <t>12,5+14+7</t>
  </si>
  <si>
    <t>59245283</t>
  </si>
  <si>
    <t>Dlažba betonová typ: zámkový; dl = 200 mm; š = 165 mm; tl = 80,0 mm; povrchová úprava: impregnace; barva: dle vzorníku</t>
  </si>
  <si>
    <t>doplnění nové dlažby - 20%</t>
  </si>
  <si>
    <t>65,4000*0,2</t>
  </si>
  <si>
    <t>899721111R00</t>
  </si>
  <si>
    <t>Výstražné fólie výstražná fólie pro vodovod, šířka 22 cm</t>
  </si>
  <si>
    <t>20+15+5</t>
  </si>
  <si>
    <t>917862111RU2</t>
  </si>
  <si>
    <t>Osazení silničního nebo chodníkového obrubníku včetně dodávky betonovéího obrubníku  1000/150/250 mm, stojatého, s boční opěrou z betonu prostého, do lože z betonu prostého C 12/15</t>
  </si>
  <si>
    <t>1,6+2,8</t>
  </si>
  <si>
    <t>998223011R00</t>
  </si>
  <si>
    <t>Přesun hmot pozemních komunikací, kryt dlážděný jakékoliv délky objektu</t>
  </si>
  <si>
    <t>822-1</t>
  </si>
  <si>
    <t>POL7_1</t>
  </si>
  <si>
    <t>vodorovně do 200 m</t>
  </si>
  <si>
    <t>Hrubá výplň rýh ve stěnách, jakoukoliv maltou maltou ze suchých směsí  100 x 50 mm</t>
  </si>
  <si>
    <t>12</t>
  </si>
  <si>
    <t>973031324R00</t>
  </si>
  <si>
    <t>Vysekání v cihelném zdivu výklenků a kapes kapes na jakoukoliv maltu vápennou nebo vápenocementovou, plochy do 0,1 m2, hloubky do 150 mm</t>
  </si>
  <si>
    <t>974031133R00</t>
  </si>
  <si>
    <t>Vysekání rýh v jakémkoliv zdivu cihelném v ploše  do hloubky 50 mm, šířky do 100 mm</t>
  </si>
  <si>
    <t>722181212R00</t>
  </si>
  <si>
    <t>Izolace vodovodního potrubí návleková z trubic z pěnového polyetylenu, tloušťka stěny 9 mm, d 6 mm</t>
  </si>
  <si>
    <t>Termoizolační trubice z pěnového polyetylenu s uzavřenou buněčnou strukturou.</t>
  </si>
  <si>
    <t>24</t>
  </si>
  <si>
    <t>28377670.RZZ</t>
  </si>
  <si>
    <t>Páska samolepicí š. 38 mm, dl. 20m</t>
  </si>
  <si>
    <t>28377691.RZ3</t>
  </si>
  <si>
    <t>Lepidlo na polyet.návl.izolaci 500 ml</t>
  </si>
  <si>
    <t>Pro lepení příčných i podélných spojů trubic</t>
  </si>
  <si>
    <t>733110806R00</t>
  </si>
  <si>
    <t>Demontáž potrubí z ocelových trubek závitových přes 15 do DN 32</t>
  </si>
  <si>
    <t>733163102R00</t>
  </si>
  <si>
    <t>Potrubí pro vytápění a chlazení z trubek měděných spojovaných svařováním nebo lepením pájení pomocí kapilárních pájecích tvarovek, D 15 mm, s 1,0 mm</t>
  </si>
  <si>
    <t>4*2*3</t>
  </si>
  <si>
    <t>733165002R00</t>
  </si>
  <si>
    <t>Montáž tvarovky měděné pájené pájením na měkko, D 15-22 mm, jeden spoj</t>
  </si>
  <si>
    <t>Přechod závitový ocel/CU</t>
  </si>
  <si>
    <t>733191910RZ3</t>
  </si>
  <si>
    <t>Oprava-montáž potrubí závit.</t>
  </si>
  <si>
    <t>Odřezání ocelové trubky pro připojení přechodu ocel/CU</t>
  </si>
  <si>
    <t>904      R02</t>
  </si>
  <si>
    <t>Hzs-zkousky v ramci montaz.praci, Topná zkouška</t>
  </si>
  <si>
    <t>hod</t>
  </si>
  <si>
    <t>Prav.M</t>
  </si>
  <si>
    <t>HZS</t>
  </si>
  <si>
    <t>POL10_0</t>
  </si>
  <si>
    <t>31945743</t>
  </si>
  <si>
    <t>Spojka bronzová typ: přechodová; značka: CuSn5Zn5Pb2-C (CC499K); ds = 15,0 mm; Rp; 1/2"; PN 16; teplota média -30 až 110 °C</t>
  </si>
  <si>
    <t>998733201R00</t>
  </si>
  <si>
    <t>Přesun hmot pro rozvody potrubí v objektech výšky do 6 m</t>
  </si>
  <si>
    <t>734100811R00</t>
  </si>
  <si>
    <t>Demontáž přírubových armatur se dvěma přírubami, do DN 50</t>
  </si>
  <si>
    <t>734209113R00</t>
  </si>
  <si>
    <t>Montáž závitové armatury se dvěma závity, G 1/2", bez dodávky materiálu</t>
  </si>
  <si>
    <t>734213113R00</t>
  </si>
  <si>
    <t>Ventil automatický, odvzdušňovací, mosazný, PN 10, DN 20, včetně dodávky materiálu</t>
  </si>
  <si>
    <t>734291973R00</t>
  </si>
  <si>
    <t>Opravy závitových armatur zpětná montáž hlavic  ovládání termostatických ventilů termostatické V 4260</t>
  </si>
  <si>
    <t>734261401RZ3</t>
  </si>
  <si>
    <t>Arm roh,přím, G1/2x15 EK přípoj radiátoru VK, vč.montáže</t>
  </si>
  <si>
    <t>734261409T00</t>
  </si>
  <si>
    <t>Mtž - spoj eurokonus 15, vč.materiálu</t>
  </si>
  <si>
    <t>551200075</t>
  </si>
  <si>
    <t>ventil radiátorový s přednastavením omezení průtoku; rohový; eurokonus x 1/2; pracovní tlak do 1,00 MPa; ovládání manuální; pracovní teplota do 12 ...</t>
  </si>
  <si>
    <t>551200110</t>
  </si>
  <si>
    <t>šroubení regulační; mosaz; povrch nikl; eurokonus x 1/2"; PN do 10 bar; teplota do 120 °C; tvar rohové</t>
  </si>
  <si>
    <t>Šroubení k regulaci nebo uzavření.</t>
  </si>
  <si>
    <t>998734201R00</t>
  </si>
  <si>
    <t>Přesun hmot pro armatury v objektech výšky do 6 m</t>
  </si>
  <si>
    <t>735000912R00</t>
  </si>
  <si>
    <t>Regulace otopného systému při opravách vyregulování dvojregulačních ventilů a kohoutů s termostatickým ovládáním</t>
  </si>
  <si>
    <t>735151821R00</t>
  </si>
  <si>
    <t>Demontáž otopných těles panelových dvouřadých, stavební délky do 1500 mm</t>
  </si>
  <si>
    <t>735191910R00</t>
  </si>
  <si>
    <t>Ostatní opravy otopných těles napuštění vody do otopného systému včetně potrubí (bez kotle a ohříváků)  otopných těles</t>
  </si>
  <si>
    <t>735291800R00</t>
  </si>
  <si>
    <t>Demontáž konzol nebo držáků otopných těles, registrů, konvektorů do odpadu</t>
  </si>
  <si>
    <t>4*4</t>
  </si>
  <si>
    <t>735494811R00</t>
  </si>
  <si>
    <t>Vypuštění vody z otopných soustav bez kotlů, ohříváků, zásobníků a nádrží</t>
  </si>
  <si>
    <t>1,4*0,7*2*4</t>
  </si>
  <si>
    <t>735149005RZ1</t>
  </si>
  <si>
    <t>Montáž těles 2 řadých do délky 1600 mm</t>
  </si>
  <si>
    <t>48441503R</t>
  </si>
  <si>
    <t>příslušenství k radiátorům konzola navrtávací univerzální; 15/120</t>
  </si>
  <si>
    <t>sada</t>
  </si>
  <si>
    <t>484416014RZZ</t>
  </si>
  <si>
    <t>Upevňovací sada pr. 24 /40</t>
  </si>
  <si>
    <t>48457591020</t>
  </si>
  <si>
    <t>Těleso otopné s přirozeným prouděním - deskové; materiál: uhlíková ocel; typ: 22; H = 700 mm; B = 100 mm; L = 1 600 mm; l = 50 mm; tepelný výkon (5...</t>
  </si>
  <si>
    <t>998735201R00</t>
  </si>
  <si>
    <t>Přesun hmot pro otopná tělesa v objektech výšky do 6 m</t>
  </si>
  <si>
    <t>783424240R00</t>
  </si>
  <si>
    <t>Nátěry potrubí a armatur syntetické potrubí, do DN 50 mm, jednonásobné s 1x emailováním a základním nátěrem</t>
  </si>
  <si>
    <t>potrubí topení - stávající</t>
  </si>
  <si>
    <t>2*25</t>
  </si>
  <si>
    <t xml:space="preserve">nakládání suti na dopravní prostředky,  </t>
  </si>
  <si>
    <t>Odvoz suti a vybour. hmot na skládku do 1 km</t>
  </si>
  <si>
    <t>Odvoz suti a vybouraných hmot na skládku příplatek za každý další 1 km</t>
  </si>
  <si>
    <t>979999998R00</t>
  </si>
  <si>
    <t>Poplatek za recyklaci, suti s 5 % příměsi dřeva, plastu apod. ,  , skupina 17 01 07 z Katalogu odpadů</t>
  </si>
  <si>
    <t>113231113R00</t>
  </si>
  <si>
    <t>Bourání liniových odvodňovacích žabů zatížení A15, šířka žlabu 130 mm</t>
  </si>
  <si>
    <t>114211101R00</t>
  </si>
  <si>
    <t>Odstranění trubního vedení ve výkopu z trub betonových, DN 150 mm</t>
  </si>
  <si>
    <t>při výměně žlabu</t>
  </si>
  <si>
    <t>10*0,3*0,8</t>
  </si>
  <si>
    <t>139711101RT3</t>
  </si>
  <si>
    <t>Vykopávka v uzavřených prostorách v hornině 3</t>
  </si>
  <si>
    <t>10*0,3*0,8*10</t>
  </si>
  <si>
    <t>175101101R00</t>
  </si>
  <si>
    <t>Obsyp potrubí bez prohození sypaniny, bez dodávky obsypového materiálu</t>
  </si>
  <si>
    <t>583315024R</t>
  </si>
  <si>
    <t>kamenivo přírodní těžené frakce 8,0 až 16,0 mm; třída B; Moravskoslezský kraj</t>
  </si>
  <si>
    <t>10*0,3*0,3*2,8</t>
  </si>
  <si>
    <t>horniny 1- 4, skupina 17 05 04 z Katalogu odpadů</t>
  </si>
  <si>
    <t>2,4</t>
  </si>
  <si>
    <t>451572211R00</t>
  </si>
  <si>
    <t>Lože pod potrubí, stoky a drobné objekty z kameniva těženého 4÷8 mm</t>
  </si>
  <si>
    <t>10*0,3*0,15</t>
  </si>
  <si>
    <t>597071101RV1</t>
  </si>
  <si>
    <t xml:space="preserve">Odvodňovací liniový systém - žlaby z polymerbetonu, pojezdový, světlá šířka 100 mm žlab s nerezovým můstkovým roštem, osazený do betonového lože, délky 500 mm, stavební výška 110 mm, zatížení A 15,  </t>
  </si>
  <si>
    <t>18*2</t>
  </si>
  <si>
    <t>597071103RV1</t>
  </si>
  <si>
    <t xml:space="preserve">Odvodňovací liniový systém - žlaby z polymerbetonu, pojezdový, světlá šířka 100 mm žlabová vpust s můstkovým nerezovým roštem, osazená do betonového lože, délky 1000 mm, stavební výška 288 mm, zatížení A 15,  </t>
  </si>
  <si>
    <t>597071193R00</t>
  </si>
  <si>
    <t>Odvodňovací liniový systém - žlaby z polymerbetonu, pojezdový, světlá šířka 100 mm odtoková sada pro žlab, hrdlo DN 110,  ,  ,  , sifon+sítko</t>
  </si>
  <si>
    <t>899623141R00</t>
  </si>
  <si>
    <t>Obetonování potrubí nebo zdiva stok betonem prostým třídy C 12/15</t>
  </si>
  <si>
    <t>0,5*0,5*0,5*4</t>
  </si>
  <si>
    <t>721176224R00</t>
  </si>
  <si>
    <t>Potrubí KG svodné (ležaté) v zemi vnější průměr D 160 mm, tloušťka stěny 4,0 mm, DN 150</t>
  </si>
  <si>
    <t>SN 8</t>
  </si>
  <si>
    <t>721242115R00</t>
  </si>
  <si>
    <t>Lapač střešních splavenin DN 100, litina, včetně dodávky materiálu</t>
  </si>
  <si>
    <t>721242803R00</t>
  </si>
  <si>
    <t>Demontáž lapačů střešních splavenin DN 100</t>
  </si>
  <si>
    <t>721290112R00</t>
  </si>
  <si>
    <t>Zkouška těsnosti kanalizace v objektech vodou, DN 200</t>
  </si>
  <si>
    <t>998721201R00</t>
  </si>
  <si>
    <t>Přesun hmot pro vnitřní kanalizaci v objektech výšky do 6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</si>
</sst>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7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3" borderId="15" xfId="0" applyFont="1" applyFill="1" applyBorder="1" applyAlignment="1">
      <alignment vertical="top"/>
    </xf>
    <xf numFmtId="49" fontId="5" fillId="3" borderId="12" xfId="0" applyNumberFormat="1" applyFont="1" applyFill="1" applyBorder="1" applyAlignment="1">
      <alignment vertical="top"/>
    </xf>
    <xf numFmtId="0" fontId="5" fillId="3" borderId="12" xfId="0" applyFont="1" applyFill="1" applyBorder="1" applyAlignment="1">
      <alignment horizontal="center" vertical="top"/>
    </xf>
    <xf numFmtId="0" fontId="5" fillId="3" borderId="12" xfId="0" applyFont="1" applyFill="1" applyBorder="1" applyAlignment="1">
      <alignment vertical="top"/>
    </xf>
    <xf numFmtId="0" fontId="16" fillId="0" borderId="0" xfId="0" applyFont="1" applyAlignment="1">
      <alignment vertical="top"/>
    </xf>
    <xf numFmtId="49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 shrinkToFit="1"/>
    </xf>
    <xf numFmtId="165" fontId="16" fillId="0" borderId="0" xfId="0" applyNumberFormat="1" applyFont="1" applyAlignment="1">
      <alignment vertical="top" shrinkToFit="1"/>
    </xf>
    <xf numFmtId="4" fontId="16" fillId="0" borderId="0" xfId="0" applyNumberFormat="1" applyFont="1" applyAlignment="1">
      <alignment vertical="top" shrinkToFit="1"/>
    </xf>
    <xf numFmtId="4" fontId="16" fillId="4" borderId="0" xfId="0" applyNumberFormat="1" applyFont="1" applyFill="1" applyAlignment="1" applyProtection="1">
      <alignment vertical="top" shrinkToFit="1"/>
      <protection locked="0"/>
    </xf>
    <xf numFmtId="0" fontId="17" fillId="0" borderId="0" xfId="0" applyFont="1" applyAlignment="1">
      <alignment horizontal="center" vertical="top" shrinkToFit="1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165" fontId="18" fillId="0" borderId="0" xfId="0" applyNumberFormat="1" applyFont="1" applyAlignment="1">
      <alignment horizontal="center" vertical="top" wrapText="1" shrinkToFit="1"/>
    </xf>
    <xf numFmtId="165" fontId="18" fillId="0" borderId="0" xfId="0" applyNumberFormat="1" applyFont="1" applyAlignment="1">
      <alignment vertical="top" wrapText="1" shrinkToFit="1"/>
    </xf>
    <xf numFmtId="4" fontId="5" fillId="3" borderId="0" xfId="0" applyNumberFormat="1" applyFont="1" applyFill="1" applyAlignment="1">
      <alignment vertical="top" shrinkToFit="1"/>
    </xf>
    <xf numFmtId="0" fontId="5" fillId="3" borderId="27" xfId="0" applyFont="1" applyFill="1" applyBorder="1" applyAlignment="1">
      <alignment vertical="top"/>
    </xf>
    <xf numFmtId="49" fontId="5" fillId="3" borderId="18" xfId="0" applyNumberFormat="1" applyFont="1" applyFill="1" applyBorder="1" applyAlignment="1">
      <alignment vertical="top"/>
    </xf>
    <xf numFmtId="0" fontId="5" fillId="3" borderId="18" xfId="0" applyFont="1" applyFill="1" applyBorder="1" applyAlignment="1">
      <alignment horizontal="center" vertical="top" shrinkToFit="1"/>
    </xf>
    <xf numFmtId="165" fontId="5" fillId="3" borderId="18" xfId="0" applyNumberFormat="1" applyFont="1" applyFill="1" applyBorder="1" applyAlignment="1">
      <alignment vertical="top" shrinkToFit="1"/>
    </xf>
    <xf numFmtId="4" fontId="5" fillId="3" borderId="18" xfId="0" applyNumberFormat="1" applyFont="1" applyFill="1" applyBorder="1" applyAlignment="1">
      <alignment vertical="top" shrinkToFit="1"/>
    </xf>
    <xf numFmtId="4" fontId="5" fillId="3" borderId="38" xfId="0" applyNumberFormat="1" applyFont="1" applyFill="1" applyBorder="1" applyAlignment="1">
      <alignment vertical="top" shrinkToFit="1"/>
    </xf>
    <xf numFmtId="4" fontId="5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Font="1" applyAlignment="1">
      <alignment wrapText="1"/>
    </xf>
    <xf numFmtId="49" fontId="5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17" fillId="0" borderId="0" xfId="0" applyNumberFormat="1" applyFont="1" applyAlignment="1">
      <alignment horizontal="left"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16" fillId="0" borderId="43" xfId="0" applyNumberFormat="1" applyFont="1" applyBorder="1" applyAlignment="1">
      <alignment horizontal="left" vertical="top" wrapText="1"/>
    </xf>
    <xf numFmtId="165" fontId="16" fillId="4" borderId="0" xfId="0" applyNumberFormat="1" applyFont="1" applyFill="1" applyAlignment="1" applyProtection="1">
      <alignment vertical="top" shrinkToFit="1"/>
      <protection locked="0"/>
    </xf>
    <xf numFmtId="49" fontId="16" fillId="0" borderId="0" xfId="0" applyNumberFormat="1" applyFont="1" applyAlignment="1">
      <alignment horizontal="left" vertical="top" wrapText="1"/>
    </xf>
    <xf numFmtId="0" fontId="17" fillId="0" borderId="18" xfId="0" applyFont="1" applyBorder="1" applyAlignment="1">
      <alignment horizontal="left" vertical="top" wrapText="1"/>
    </xf>
    <xf numFmtId="0" fontId="17" fillId="0" borderId="18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16" fillId="0" borderId="18" xfId="0" applyFont="1" applyBorder="1" applyAlignment="1">
      <alignment horizontal="left" vertical="top" wrapText="1"/>
    </xf>
    <xf numFmtId="0" fontId="16" fillId="0" borderId="18" xfId="0" applyFont="1" applyBorder="1" applyAlignment="1">
      <alignment vertical="top" wrapText="1"/>
    </xf>
    <xf numFmtId="0" fontId="3" fillId="2" borderId="0" xfId="0" applyFont="1" applyFill="1" applyAlignment="1">
      <alignment horizontal="left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BUILDpowerS/Templates/Rozpocty/Sablona.xls" TargetMode="External"/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J7" sqref="J7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209" t="s">
        <v>39</v>
      </c>
      <c r="B2" s="209"/>
      <c r="C2" s="209"/>
      <c r="D2" s="209"/>
      <c r="E2" s="209"/>
      <c r="F2" s="209"/>
      <c r="G2" s="209"/>
    </row>
  </sheetData>
  <sheetProtection algorithmName="SHA-512" hashValue="JUFK2Qc92K2LedoEcL2p3zpe6JZN9OcJkz96HxGXSkqhuSlRF6mhG9SGiOwD3plBEV3LBV5VK3oYFpYVAh5rTw==" saltValue="FMHvQ63s+YCgODEKALDJD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204C5-CA25-44C3-AD2C-1BE47027DCC0}">
  <sheetPr>
    <outlinePr summaryBelow="0"/>
    <pageSetUpPr fitToPage="1"/>
  </sheetPr>
  <dimension ref="A1:BH5000"/>
  <sheetViews>
    <sheetView tabSelected="1" workbookViewId="0">
      <pane ySplit="7" topLeftCell="A8" activePane="bottomLeft" state="frozen"/>
      <selection pane="bottomLeft" activeCell="AD26" sqref="AD26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00" t="s">
        <v>162</v>
      </c>
      <c r="B1" s="200"/>
      <c r="C1" s="200"/>
      <c r="D1" s="200"/>
      <c r="E1" s="200"/>
      <c r="F1" s="200"/>
      <c r="G1" s="200"/>
      <c r="AG1" t="s">
        <v>163</v>
      </c>
    </row>
    <row r="2" spans="1:60" ht="24.95" customHeight="1" x14ac:dyDescent="0.2">
      <c r="A2" s="139" t="s">
        <v>7</v>
      </c>
      <c r="B2" s="49" t="s">
        <v>43</v>
      </c>
      <c r="C2" s="201" t="s">
        <v>44</v>
      </c>
      <c r="D2" s="202"/>
      <c r="E2" s="202"/>
      <c r="F2" s="202"/>
      <c r="G2" s="203"/>
      <c r="AG2" t="s">
        <v>164</v>
      </c>
    </row>
    <row r="3" spans="1:60" ht="24.95" customHeight="1" x14ac:dyDescent="0.2">
      <c r="A3" s="139" t="s">
        <v>8</v>
      </c>
      <c r="B3" s="49" t="s">
        <v>47</v>
      </c>
      <c r="C3" s="201" t="s">
        <v>48</v>
      </c>
      <c r="D3" s="202"/>
      <c r="E3" s="202"/>
      <c r="F3" s="202"/>
      <c r="G3" s="203"/>
      <c r="AC3" s="120" t="s">
        <v>164</v>
      </c>
      <c r="AG3" t="s">
        <v>165</v>
      </c>
    </row>
    <row r="4" spans="1:60" ht="24.95" customHeight="1" x14ac:dyDescent="0.2">
      <c r="A4" s="140" t="s">
        <v>9</v>
      </c>
      <c r="B4" s="141" t="s">
        <v>58</v>
      </c>
      <c r="C4" s="204" t="s">
        <v>59</v>
      </c>
      <c r="D4" s="205"/>
      <c r="E4" s="205"/>
      <c r="F4" s="205"/>
      <c r="G4" s="206"/>
      <c r="AG4" t="s">
        <v>166</v>
      </c>
    </row>
    <row r="5" spans="1:60" x14ac:dyDescent="0.2">
      <c r="D5" s="10"/>
    </row>
    <row r="6" spans="1:60" ht="38.25" x14ac:dyDescent="0.2">
      <c r="A6" s="143" t="s">
        <v>167</v>
      </c>
      <c r="B6" s="145" t="s">
        <v>168</v>
      </c>
      <c r="C6" s="145" t="s">
        <v>169</v>
      </c>
      <c r="D6" s="144" t="s">
        <v>170</v>
      </c>
      <c r="E6" s="143" t="s">
        <v>171</v>
      </c>
      <c r="F6" s="142" t="s">
        <v>172</v>
      </c>
      <c r="G6" s="143" t="s">
        <v>29</v>
      </c>
      <c r="H6" s="146" t="s">
        <v>30</v>
      </c>
      <c r="I6" s="146" t="s">
        <v>173</v>
      </c>
      <c r="J6" s="146" t="s">
        <v>31</v>
      </c>
      <c r="K6" s="146" t="s">
        <v>174</v>
      </c>
      <c r="L6" s="146" t="s">
        <v>175</v>
      </c>
      <c r="M6" s="146" t="s">
        <v>176</v>
      </c>
      <c r="N6" s="146" t="s">
        <v>177</v>
      </c>
      <c r="O6" s="146" t="s">
        <v>178</v>
      </c>
      <c r="P6" s="146" t="s">
        <v>179</v>
      </c>
      <c r="Q6" s="146" t="s">
        <v>180</v>
      </c>
      <c r="R6" s="146" t="s">
        <v>181</v>
      </c>
      <c r="S6" s="146" t="s">
        <v>182</v>
      </c>
      <c r="T6" s="146" t="s">
        <v>183</v>
      </c>
      <c r="U6" s="146" t="s">
        <v>184</v>
      </c>
      <c r="V6" s="146" t="s">
        <v>185</v>
      </c>
      <c r="W6" s="146" t="s">
        <v>186</v>
      </c>
      <c r="X6" s="146" t="s">
        <v>187</v>
      </c>
      <c r="Y6" s="146" t="s">
        <v>188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189</v>
      </c>
      <c r="B8" s="167" t="s">
        <v>76</v>
      </c>
      <c r="C8" s="181" t="s">
        <v>77</v>
      </c>
      <c r="D8" s="168"/>
      <c r="E8" s="169"/>
      <c r="F8" s="170"/>
      <c r="G8" s="170">
        <f>SUMIF(AG9:AG35,"&lt;&gt;NOR",G9:G35)</f>
        <v>0</v>
      </c>
      <c r="H8" s="170"/>
      <c r="I8" s="170">
        <f>SUM(I9:I35)</f>
        <v>0</v>
      </c>
      <c r="J8" s="170"/>
      <c r="K8" s="170">
        <f>SUM(K9:K35)</f>
        <v>0</v>
      </c>
      <c r="L8" s="170"/>
      <c r="M8" s="170">
        <f>SUM(M9:M35)</f>
        <v>0</v>
      </c>
      <c r="N8" s="169"/>
      <c r="O8" s="169">
        <f>SUM(O9:O35)</f>
        <v>2.52</v>
      </c>
      <c r="P8" s="169"/>
      <c r="Q8" s="169">
        <f>SUM(Q9:Q35)</f>
        <v>2.5099999999999998</v>
      </c>
      <c r="R8" s="170"/>
      <c r="S8" s="170"/>
      <c r="T8" s="171"/>
      <c r="U8" s="165"/>
      <c r="V8" s="165">
        <f>SUM(V9:V35)</f>
        <v>0.03</v>
      </c>
      <c r="W8" s="165"/>
      <c r="X8" s="165"/>
      <c r="Y8" s="165"/>
      <c r="AG8" t="s">
        <v>190</v>
      </c>
    </row>
    <row r="9" spans="1:60" outlineLevel="1" x14ac:dyDescent="0.2">
      <c r="A9" s="173">
        <v>1</v>
      </c>
      <c r="B9" s="174" t="s">
        <v>1417</v>
      </c>
      <c r="C9" s="182" t="s">
        <v>1418</v>
      </c>
      <c r="D9" s="175" t="s">
        <v>272</v>
      </c>
      <c r="E9" s="176">
        <v>18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0.11738999999999999</v>
      </c>
      <c r="Q9" s="176">
        <f>ROUND(E9*P9,2)</f>
        <v>2.11</v>
      </c>
      <c r="R9" s="178"/>
      <c r="S9" s="178" t="s">
        <v>267</v>
      </c>
      <c r="T9" s="179" t="s">
        <v>268</v>
      </c>
      <c r="U9" s="158">
        <v>0</v>
      </c>
      <c r="V9" s="158">
        <f>ROUND(E9*U9,2)</f>
        <v>0</v>
      </c>
      <c r="W9" s="158"/>
      <c r="X9" s="158" t="s">
        <v>244</v>
      </c>
      <c r="Y9" s="158" t="s">
        <v>197</v>
      </c>
      <c r="Z9" s="147"/>
      <c r="AA9" s="147"/>
      <c r="AB9" s="147"/>
      <c r="AC9" s="147"/>
      <c r="AD9" s="147"/>
      <c r="AE9" s="147"/>
      <c r="AF9" s="147"/>
      <c r="AG9" s="147" t="s">
        <v>245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 t="s">
        <v>1108</v>
      </c>
      <c r="D10" s="163"/>
      <c r="E10" s="164">
        <v>18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203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3">
        <v>2</v>
      </c>
      <c r="B11" s="174" t="s">
        <v>1419</v>
      </c>
      <c r="C11" s="182" t="s">
        <v>1420</v>
      </c>
      <c r="D11" s="175" t="s">
        <v>272</v>
      </c>
      <c r="E11" s="176">
        <v>10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0</v>
      </c>
      <c r="O11" s="176">
        <f>ROUND(E11*N11,2)</f>
        <v>0</v>
      </c>
      <c r="P11" s="176">
        <v>0.04</v>
      </c>
      <c r="Q11" s="176">
        <f>ROUND(E11*P11,2)</f>
        <v>0.4</v>
      </c>
      <c r="R11" s="178"/>
      <c r="S11" s="178" t="s">
        <v>267</v>
      </c>
      <c r="T11" s="179" t="s">
        <v>268</v>
      </c>
      <c r="U11" s="158">
        <v>0</v>
      </c>
      <c r="V11" s="158">
        <f>ROUND(E11*U11,2)</f>
        <v>0</v>
      </c>
      <c r="W11" s="158"/>
      <c r="X11" s="158" t="s">
        <v>244</v>
      </c>
      <c r="Y11" s="158" t="s">
        <v>197</v>
      </c>
      <c r="Z11" s="147"/>
      <c r="AA11" s="147"/>
      <c r="AB11" s="147"/>
      <c r="AC11" s="147"/>
      <c r="AD11" s="147"/>
      <c r="AE11" s="147"/>
      <c r="AF11" s="147"/>
      <c r="AG11" s="147" t="s">
        <v>245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98" t="s">
        <v>1421</v>
      </c>
      <c r="D12" s="199"/>
      <c r="E12" s="199"/>
      <c r="F12" s="199"/>
      <c r="G12" s="199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200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183" t="s">
        <v>295</v>
      </c>
      <c r="D13" s="163"/>
      <c r="E13" s="164">
        <v>10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203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3">
        <v>3</v>
      </c>
      <c r="B14" s="174" t="s">
        <v>1288</v>
      </c>
      <c r="C14" s="182" t="s">
        <v>1289</v>
      </c>
      <c r="D14" s="175" t="s">
        <v>458</v>
      </c>
      <c r="E14" s="176">
        <v>2.4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0</v>
      </c>
      <c r="O14" s="176">
        <f>ROUND(E14*N14,2)</f>
        <v>0</v>
      </c>
      <c r="P14" s="176">
        <v>0</v>
      </c>
      <c r="Q14" s="176">
        <f>ROUND(E14*P14,2)</f>
        <v>0</v>
      </c>
      <c r="R14" s="178"/>
      <c r="S14" s="178" t="s">
        <v>267</v>
      </c>
      <c r="T14" s="179" t="s">
        <v>268</v>
      </c>
      <c r="U14" s="158">
        <v>0</v>
      </c>
      <c r="V14" s="158">
        <f>ROUND(E14*U14,2)</f>
        <v>0</v>
      </c>
      <c r="W14" s="158"/>
      <c r="X14" s="158" t="s">
        <v>244</v>
      </c>
      <c r="Y14" s="158" t="s">
        <v>197</v>
      </c>
      <c r="Z14" s="147"/>
      <c r="AA14" s="147"/>
      <c r="AB14" s="147"/>
      <c r="AC14" s="147"/>
      <c r="AD14" s="147"/>
      <c r="AE14" s="147"/>
      <c r="AF14" s="147"/>
      <c r="AG14" s="147" t="s">
        <v>245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183" t="s">
        <v>1422</v>
      </c>
      <c r="D15" s="163"/>
      <c r="E15" s="164">
        <v>2.4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203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1" x14ac:dyDescent="0.2">
      <c r="A16" s="173">
        <v>4</v>
      </c>
      <c r="B16" s="174" t="s">
        <v>1290</v>
      </c>
      <c r="C16" s="182" t="s">
        <v>1291</v>
      </c>
      <c r="D16" s="175" t="s">
        <v>458</v>
      </c>
      <c r="E16" s="176">
        <v>0.5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21</v>
      </c>
      <c r="M16" s="178">
        <f>G16*(1+L16/100)</f>
        <v>0</v>
      </c>
      <c r="N16" s="176">
        <v>0</v>
      </c>
      <c r="O16" s="176">
        <f>ROUND(E16*N16,2)</f>
        <v>0</v>
      </c>
      <c r="P16" s="176">
        <v>0</v>
      </c>
      <c r="Q16" s="176">
        <f>ROUND(E16*P16,2)</f>
        <v>0</v>
      </c>
      <c r="R16" s="178"/>
      <c r="S16" s="178" t="s">
        <v>267</v>
      </c>
      <c r="T16" s="179" t="s">
        <v>268</v>
      </c>
      <c r="U16" s="158">
        <v>0</v>
      </c>
      <c r="V16" s="158">
        <f>ROUND(E16*U16,2)</f>
        <v>0</v>
      </c>
      <c r="W16" s="158"/>
      <c r="X16" s="158" t="s">
        <v>244</v>
      </c>
      <c r="Y16" s="158" t="s">
        <v>197</v>
      </c>
      <c r="Z16" s="147"/>
      <c r="AA16" s="147"/>
      <c r="AB16" s="147"/>
      <c r="AC16" s="147"/>
      <c r="AD16" s="147"/>
      <c r="AE16" s="147"/>
      <c r="AF16" s="147"/>
      <c r="AG16" s="147" t="s">
        <v>245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3" t="s">
        <v>1292</v>
      </c>
      <c r="D17" s="163"/>
      <c r="E17" s="164">
        <v>0.5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203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3">
        <v>5</v>
      </c>
      <c r="B18" s="174" t="s">
        <v>1423</v>
      </c>
      <c r="C18" s="182" t="s">
        <v>1424</v>
      </c>
      <c r="D18" s="175" t="s">
        <v>458</v>
      </c>
      <c r="E18" s="176">
        <v>2.4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21</v>
      </c>
      <c r="M18" s="178">
        <f>G18*(1+L18/100)</f>
        <v>0</v>
      </c>
      <c r="N18" s="176">
        <v>0</v>
      </c>
      <c r="O18" s="176">
        <f>ROUND(E18*N18,2)</f>
        <v>0</v>
      </c>
      <c r="P18" s="176">
        <v>0</v>
      </c>
      <c r="Q18" s="176">
        <f>ROUND(E18*P18,2)</f>
        <v>0</v>
      </c>
      <c r="R18" s="178"/>
      <c r="S18" s="178" t="s">
        <v>267</v>
      </c>
      <c r="T18" s="179" t="s">
        <v>268</v>
      </c>
      <c r="U18" s="158">
        <v>0</v>
      </c>
      <c r="V18" s="158">
        <f>ROUND(E18*U18,2)</f>
        <v>0</v>
      </c>
      <c r="W18" s="158"/>
      <c r="X18" s="158" t="s">
        <v>244</v>
      </c>
      <c r="Y18" s="158" t="s">
        <v>197</v>
      </c>
      <c r="Z18" s="147"/>
      <c r="AA18" s="147"/>
      <c r="AB18" s="147"/>
      <c r="AC18" s="147"/>
      <c r="AD18" s="147"/>
      <c r="AE18" s="147"/>
      <c r="AF18" s="147"/>
      <c r="AG18" s="147" t="s">
        <v>245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183" t="s">
        <v>1422</v>
      </c>
      <c r="D19" s="163"/>
      <c r="E19" s="164">
        <v>2.4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203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1" x14ac:dyDescent="0.2">
      <c r="A20" s="173">
        <v>6</v>
      </c>
      <c r="B20" s="174" t="s">
        <v>467</v>
      </c>
      <c r="C20" s="182" t="s">
        <v>468</v>
      </c>
      <c r="D20" s="175" t="s">
        <v>458</v>
      </c>
      <c r="E20" s="176">
        <v>2.4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21</v>
      </c>
      <c r="M20" s="178">
        <f>G20*(1+L20/100)</f>
        <v>0</v>
      </c>
      <c r="N20" s="176">
        <v>0</v>
      </c>
      <c r="O20" s="176">
        <f>ROUND(E20*N20,2)</f>
        <v>0</v>
      </c>
      <c r="P20" s="176">
        <v>0</v>
      </c>
      <c r="Q20" s="176">
        <f>ROUND(E20*P20,2)</f>
        <v>0</v>
      </c>
      <c r="R20" s="178"/>
      <c r="S20" s="178" t="s">
        <v>267</v>
      </c>
      <c r="T20" s="179" t="s">
        <v>268</v>
      </c>
      <c r="U20" s="158">
        <v>0</v>
      </c>
      <c r="V20" s="158">
        <f>ROUND(E20*U20,2)</f>
        <v>0</v>
      </c>
      <c r="W20" s="158"/>
      <c r="X20" s="158" t="s">
        <v>244</v>
      </c>
      <c r="Y20" s="158" t="s">
        <v>197</v>
      </c>
      <c r="Z20" s="147"/>
      <c r="AA20" s="147"/>
      <c r="AB20" s="147"/>
      <c r="AC20" s="147"/>
      <c r="AD20" s="147"/>
      <c r="AE20" s="147"/>
      <c r="AF20" s="147"/>
      <c r="AG20" s="147" t="s">
        <v>245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 t="s">
        <v>1422</v>
      </c>
      <c r="D21" s="163"/>
      <c r="E21" s="164">
        <v>2.4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203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1" x14ac:dyDescent="0.2">
      <c r="A22" s="173">
        <v>7</v>
      </c>
      <c r="B22" s="174" t="s">
        <v>478</v>
      </c>
      <c r="C22" s="182" t="s">
        <v>479</v>
      </c>
      <c r="D22" s="175" t="s">
        <v>458</v>
      </c>
      <c r="E22" s="176">
        <v>24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0</v>
      </c>
      <c r="O22" s="176">
        <f>ROUND(E22*N22,2)</f>
        <v>0</v>
      </c>
      <c r="P22" s="176">
        <v>0</v>
      </c>
      <c r="Q22" s="176">
        <f>ROUND(E22*P22,2)</f>
        <v>0</v>
      </c>
      <c r="R22" s="178" t="s">
        <v>475</v>
      </c>
      <c r="S22" s="178" t="s">
        <v>267</v>
      </c>
      <c r="T22" s="179" t="s">
        <v>276</v>
      </c>
      <c r="U22" s="158">
        <v>0</v>
      </c>
      <c r="V22" s="158">
        <f>ROUND(E22*U22,2)</f>
        <v>0</v>
      </c>
      <c r="W22" s="158"/>
      <c r="X22" s="158" t="s">
        <v>244</v>
      </c>
      <c r="Y22" s="158" t="s">
        <v>197</v>
      </c>
      <c r="Z22" s="147"/>
      <c r="AA22" s="147"/>
      <c r="AB22" s="147"/>
      <c r="AC22" s="147"/>
      <c r="AD22" s="147"/>
      <c r="AE22" s="147"/>
      <c r="AF22" s="147"/>
      <c r="AG22" s="147" t="s">
        <v>245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07" t="s">
        <v>481</v>
      </c>
      <c r="D23" s="208"/>
      <c r="E23" s="208"/>
      <c r="F23" s="208"/>
      <c r="G23" s="20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482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3" t="s">
        <v>1425</v>
      </c>
      <c r="D24" s="163"/>
      <c r="E24" s="164">
        <v>24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203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1" x14ac:dyDescent="0.2">
      <c r="A25" s="188">
        <v>8</v>
      </c>
      <c r="B25" s="189" t="s">
        <v>471</v>
      </c>
      <c r="C25" s="195" t="s">
        <v>1293</v>
      </c>
      <c r="D25" s="190" t="s">
        <v>458</v>
      </c>
      <c r="E25" s="191">
        <v>2.5</v>
      </c>
      <c r="F25" s="192"/>
      <c r="G25" s="193">
        <f>ROUND(E25*F25,2)</f>
        <v>0</v>
      </c>
      <c r="H25" s="192"/>
      <c r="I25" s="193">
        <f>ROUND(E25*H25,2)</f>
        <v>0</v>
      </c>
      <c r="J25" s="192"/>
      <c r="K25" s="193">
        <f>ROUND(E25*J25,2)</f>
        <v>0</v>
      </c>
      <c r="L25" s="193">
        <v>21</v>
      </c>
      <c r="M25" s="193">
        <f>G25*(1+L25/100)</f>
        <v>0</v>
      </c>
      <c r="N25" s="191">
        <v>0</v>
      </c>
      <c r="O25" s="191">
        <f>ROUND(E25*N25,2)</f>
        <v>0</v>
      </c>
      <c r="P25" s="191">
        <v>0</v>
      </c>
      <c r="Q25" s="191">
        <f>ROUND(E25*P25,2)</f>
        <v>0</v>
      </c>
      <c r="R25" s="193"/>
      <c r="S25" s="193" t="s">
        <v>267</v>
      </c>
      <c r="T25" s="194" t="s">
        <v>276</v>
      </c>
      <c r="U25" s="158">
        <v>1.0999999999999999E-2</v>
      </c>
      <c r="V25" s="158">
        <f>ROUND(E25*U25,2)</f>
        <v>0.03</v>
      </c>
      <c r="W25" s="158"/>
      <c r="X25" s="158" t="s">
        <v>244</v>
      </c>
      <c r="Y25" s="158" t="s">
        <v>197</v>
      </c>
      <c r="Z25" s="147"/>
      <c r="AA25" s="147"/>
      <c r="AB25" s="147"/>
      <c r="AC25" s="147"/>
      <c r="AD25" s="147"/>
      <c r="AE25" s="147"/>
      <c r="AF25" s="147"/>
      <c r="AG25" s="147" t="s">
        <v>245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9</v>
      </c>
      <c r="B26" s="174" t="s">
        <v>469</v>
      </c>
      <c r="C26" s="182" t="s">
        <v>470</v>
      </c>
      <c r="D26" s="175" t="s">
        <v>458</v>
      </c>
      <c r="E26" s="176">
        <v>2.4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0</v>
      </c>
      <c r="O26" s="176">
        <f>ROUND(E26*N26,2)</f>
        <v>0</v>
      </c>
      <c r="P26" s="176">
        <v>0</v>
      </c>
      <c r="Q26" s="176">
        <f>ROUND(E26*P26,2)</f>
        <v>0</v>
      </c>
      <c r="R26" s="178"/>
      <c r="S26" s="178" t="s">
        <v>267</v>
      </c>
      <c r="T26" s="179" t="s">
        <v>268</v>
      </c>
      <c r="U26" s="158">
        <v>0</v>
      </c>
      <c r="V26" s="158">
        <f>ROUND(E26*U26,2)</f>
        <v>0</v>
      </c>
      <c r="W26" s="158"/>
      <c r="X26" s="158" t="s">
        <v>244</v>
      </c>
      <c r="Y26" s="158" t="s">
        <v>197</v>
      </c>
      <c r="Z26" s="147"/>
      <c r="AA26" s="147"/>
      <c r="AB26" s="147"/>
      <c r="AC26" s="147"/>
      <c r="AD26" s="147"/>
      <c r="AE26" s="147"/>
      <c r="AF26" s="147"/>
      <c r="AG26" s="147" t="s">
        <v>245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3" t="s">
        <v>1422</v>
      </c>
      <c r="D27" s="163"/>
      <c r="E27" s="164">
        <v>2.4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203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73">
        <v>10</v>
      </c>
      <c r="B28" s="174" t="s">
        <v>476</v>
      </c>
      <c r="C28" s="182" t="s">
        <v>477</v>
      </c>
      <c r="D28" s="175" t="s">
        <v>458</v>
      </c>
      <c r="E28" s="176">
        <v>2.4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0</v>
      </c>
      <c r="Q28" s="176">
        <f>ROUND(E28*P28,2)</f>
        <v>0</v>
      </c>
      <c r="R28" s="178"/>
      <c r="S28" s="178" t="s">
        <v>267</v>
      </c>
      <c r="T28" s="179" t="s">
        <v>268</v>
      </c>
      <c r="U28" s="158">
        <v>0</v>
      </c>
      <c r="V28" s="158">
        <f>ROUND(E28*U28,2)</f>
        <v>0</v>
      </c>
      <c r="W28" s="158"/>
      <c r="X28" s="158" t="s">
        <v>244</v>
      </c>
      <c r="Y28" s="158" t="s">
        <v>197</v>
      </c>
      <c r="Z28" s="147"/>
      <c r="AA28" s="147"/>
      <c r="AB28" s="147"/>
      <c r="AC28" s="147"/>
      <c r="AD28" s="147"/>
      <c r="AE28" s="147"/>
      <c r="AF28" s="147"/>
      <c r="AG28" s="147" t="s">
        <v>245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3" t="s">
        <v>1422</v>
      </c>
      <c r="D29" s="163"/>
      <c r="E29" s="164">
        <v>2.4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203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11</v>
      </c>
      <c r="B30" s="174" t="s">
        <v>1426</v>
      </c>
      <c r="C30" s="182" t="s">
        <v>1427</v>
      </c>
      <c r="D30" s="175" t="s">
        <v>458</v>
      </c>
      <c r="E30" s="176">
        <v>2.4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</v>
      </c>
      <c r="Q30" s="176">
        <f>ROUND(E30*P30,2)</f>
        <v>0</v>
      </c>
      <c r="R30" s="178"/>
      <c r="S30" s="178" t="s">
        <v>267</v>
      </c>
      <c r="T30" s="179" t="s">
        <v>268</v>
      </c>
      <c r="U30" s="158">
        <v>0</v>
      </c>
      <c r="V30" s="158">
        <f>ROUND(E30*U30,2)</f>
        <v>0</v>
      </c>
      <c r="W30" s="158"/>
      <c r="X30" s="158" t="s">
        <v>244</v>
      </c>
      <c r="Y30" s="158" t="s">
        <v>197</v>
      </c>
      <c r="Z30" s="147"/>
      <c r="AA30" s="147"/>
      <c r="AB30" s="147"/>
      <c r="AC30" s="147"/>
      <c r="AD30" s="147"/>
      <c r="AE30" s="147"/>
      <c r="AF30" s="147"/>
      <c r="AG30" s="147" t="s">
        <v>245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183" t="s">
        <v>1422</v>
      </c>
      <c r="D31" s="163"/>
      <c r="E31" s="164">
        <v>2.4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203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3">
        <v>12</v>
      </c>
      <c r="B32" s="174" t="s">
        <v>1428</v>
      </c>
      <c r="C32" s="182" t="s">
        <v>1429</v>
      </c>
      <c r="D32" s="175" t="s">
        <v>298</v>
      </c>
      <c r="E32" s="176">
        <v>2.52</v>
      </c>
      <c r="F32" s="177"/>
      <c r="G32" s="178">
        <f>ROUND(E32*F32,2)</f>
        <v>0</v>
      </c>
      <c r="H32" s="177"/>
      <c r="I32" s="178">
        <f>ROUND(E32*H32,2)</f>
        <v>0</v>
      </c>
      <c r="J32" s="177"/>
      <c r="K32" s="178">
        <f>ROUND(E32*J32,2)</f>
        <v>0</v>
      </c>
      <c r="L32" s="178">
        <v>21</v>
      </c>
      <c r="M32" s="178">
        <f>G32*(1+L32/100)</f>
        <v>0</v>
      </c>
      <c r="N32" s="176">
        <v>1</v>
      </c>
      <c r="O32" s="176">
        <f>ROUND(E32*N32,2)</f>
        <v>2.52</v>
      </c>
      <c r="P32" s="176">
        <v>0</v>
      </c>
      <c r="Q32" s="176">
        <f>ROUND(E32*P32,2)</f>
        <v>0</v>
      </c>
      <c r="R32" s="178" t="s">
        <v>411</v>
      </c>
      <c r="S32" s="178" t="s">
        <v>267</v>
      </c>
      <c r="T32" s="179" t="s">
        <v>303</v>
      </c>
      <c r="U32" s="158">
        <v>0</v>
      </c>
      <c r="V32" s="158">
        <f>ROUND(E32*U32,2)</f>
        <v>0</v>
      </c>
      <c r="W32" s="158"/>
      <c r="X32" s="158" t="s">
        <v>285</v>
      </c>
      <c r="Y32" s="158" t="s">
        <v>197</v>
      </c>
      <c r="Z32" s="147"/>
      <c r="AA32" s="147"/>
      <c r="AB32" s="147"/>
      <c r="AC32" s="147"/>
      <c r="AD32" s="147"/>
      <c r="AE32" s="147"/>
      <c r="AF32" s="147"/>
      <c r="AG32" s="147" t="s">
        <v>559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3" t="s">
        <v>1430</v>
      </c>
      <c r="D33" s="163"/>
      <c r="E33" s="164">
        <v>2.52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203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3">
        <v>13</v>
      </c>
      <c r="B34" s="174" t="s">
        <v>473</v>
      </c>
      <c r="C34" s="182" t="s">
        <v>1431</v>
      </c>
      <c r="D34" s="175" t="s">
        <v>458</v>
      </c>
      <c r="E34" s="176">
        <v>2.4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0</v>
      </c>
      <c r="O34" s="176">
        <f>ROUND(E34*N34,2)</f>
        <v>0</v>
      </c>
      <c r="P34" s="176">
        <v>0</v>
      </c>
      <c r="Q34" s="176">
        <f>ROUND(E34*P34,2)</f>
        <v>0</v>
      </c>
      <c r="R34" s="178"/>
      <c r="S34" s="178" t="s">
        <v>267</v>
      </c>
      <c r="T34" s="179" t="s">
        <v>276</v>
      </c>
      <c r="U34" s="158">
        <v>0</v>
      </c>
      <c r="V34" s="158">
        <f>ROUND(E34*U34,2)</f>
        <v>0</v>
      </c>
      <c r="W34" s="158"/>
      <c r="X34" s="158" t="s">
        <v>244</v>
      </c>
      <c r="Y34" s="158" t="s">
        <v>197</v>
      </c>
      <c r="Z34" s="147"/>
      <c r="AA34" s="147"/>
      <c r="AB34" s="147"/>
      <c r="AC34" s="147"/>
      <c r="AD34" s="147"/>
      <c r="AE34" s="147"/>
      <c r="AF34" s="147"/>
      <c r="AG34" s="147" t="s">
        <v>397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3" t="s">
        <v>1432</v>
      </c>
      <c r="D35" s="163"/>
      <c r="E35" s="164">
        <v>2.4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203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166" t="s">
        <v>189</v>
      </c>
      <c r="B36" s="167" t="s">
        <v>82</v>
      </c>
      <c r="C36" s="181" t="s">
        <v>83</v>
      </c>
      <c r="D36" s="168"/>
      <c r="E36" s="169"/>
      <c r="F36" s="170"/>
      <c r="G36" s="170">
        <f>SUMIF(AG37:AG38,"&lt;&gt;NOR",G37:G38)</f>
        <v>0</v>
      </c>
      <c r="H36" s="170"/>
      <c r="I36" s="170">
        <f>SUM(I37:I38)</f>
        <v>0</v>
      </c>
      <c r="J36" s="170"/>
      <c r="K36" s="170">
        <f>SUM(K37:K38)</f>
        <v>0</v>
      </c>
      <c r="L36" s="170"/>
      <c r="M36" s="170">
        <f>SUM(M37:M38)</f>
        <v>0</v>
      </c>
      <c r="N36" s="169"/>
      <c r="O36" s="169">
        <f>SUM(O37:O38)</f>
        <v>0.51</v>
      </c>
      <c r="P36" s="169"/>
      <c r="Q36" s="169">
        <f>SUM(Q37:Q38)</f>
        <v>0</v>
      </c>
      <c r="R36" s="170"/>
      <c r="S36" s="170"/>
      <c r="T36" s="171"/>
      <c r="U36" s="165"/>
      <c r="V36" s="165">
        <f>SUM(V37:V38)</f>
        <v>0</v>
      </c>
      <c r="W36" s="165"/>
      <c r="X36" s="165"/>
      <c r="Y36" s="165"/>
      <c r="AG36" t="s">
        <v>190</v>
      </c>
    </row>
    <row r="37" spans="1:60" outlineLevel="1" x14ac:dyDescent="0.2">
      <c r="A37" s="173">
        <v>14</v>
      </c>
      <c r="B37" s="174" t="s">
        <v>1433</v>
      </c>
      <c r="C37" s="182" t="s">
        <v>1434</v>
      </c>
      <c r="D37" s="175" t="s">
        <v>458</v>
      </c>
      <c r="E37" s="176">
        <v>0.45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1.1322000000000001</v>
      </c>
      <c r="O37" s="176">
        <f>ROUND(E37*N37,2)</f>
        <v>0.51</v>
      </c>
      <c r="P37" s="176">
        <v>0</v>
      </c>
      <c r="Q37" s="176">
        <f>ROUND(E37*P37,2)</f>
        <v>0</v>
      </c>
      <c r="R37" s="178"/>
      <c r="S37" s="178" t="s">
        <v>267</v>
      </c>
      <c r="T37" s="179" t="s">
        <v>268</v>
      </c>
      <c r="U37" s="158">
        <v>0</v>
      </c>
      <c r="V37" s="158">
        <f>ROUND(E37*U37,2)</f>
        <v>0</v>
      </c>
      <c r="W37" s="158"/>
      <c r="X37" s="158" t="s">
        <v>244</v>
      </c>
      <c r="Y37" s="158" t="s">
        <v>197</v>
      </c>
      <c r="Z37" s="147"/>
      <c r="AA37" s="147"/>
      <c r="AB37" s="147"/>
      <c r="AC37" s="147"/>
      <c r="AD37" s="147"/>
      <c r="AE37" s="147"/>
      <c r="AF37" s="147"/>
      <c r="AG37" s="147" t="s">
        <v>245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183" t="s">
        <v>1435</v>
      </c>
      <c r="D38" s="163"/>
      <c r="E38" s="164">
        <v>0.45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203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x14ac:dyDescent="0.2">
      <c r="A39" s="166" t="s">
        <v>189</v>
      </c>
      <c r="B39" s="167" t="s">
        <v>84</v>
      </c>
      <c r="C39" s="181" t="s">
        <v>85</v>
      </c>
      <c r="D39" s="168"/>
      <c r="E39" s="169"/>
      <c r="F39" s="170"/>
      <c r="G39" s="170">
        <f>SUMIF(AG40:AG45,"&lt;&gt;NOR",G40:G45)</f>
        <v>0</v>
      </c>
      <c r="H39" s="170"/>
      <c r="I39" s="170">
        <f>SUM(I40:I45)</f>
        <v>0</v>
      </c>
      <c r="J39" s="170"/>
      <c r="K39" s="170">
        <f>SUM(K40:K45)</f>
        <v>0</v>
      </c>
      <c r="L39" s="170"/>
      <c r="M39" s="170">
        <f>SUM(M40:M45)</f>
        <v>0</v>
      </c>
      <c r="N39" s="169"/>
      <c r="O39" s="169">
        <f>SUM(O40:O45)</f>
        <v>1.71</v>
      </c>
      <c r="P39" s="169"/>
      <c r="Q39" s="169">
        <f>SUM(Q40:Q45)</f>
        <v>0</v>
      </c>
      <c r="R39" s="170"/>
      <c r="S39" s="170"/>
      <c r="T39" s="171"/>
      <c r="U39" s="165"/>
      <c r="V39" s="165">
        <f>SUM(V40:V45)</f>
        <v>0</v>
      </c>
      <c r="W39" s="165"/>
      <c r="X39" s="165"/>
      <c r="Y39" s="165"/>
      <c r="AG39" t="s">
        <v>190</v>
      </c>
    </row>
    <row r="40" spans="1:60" ht="33.75" outlineLevel="1" x14ac:dyDescent="0.2">
      <c r="A40" s="173">
        <v>15</v>
      </c>
      <c r="B40" s="174" t="s">
        <v>1436</v>
      </c>
      <c r="C40" s="182" t="s">
        <v>1437</v>
      </c>
      <c r="D40" s="175" t="s">
        <v>282</v>
      </c>
      <c r="E40" s="176">
        <v>36</v>
      </c>
      <c r="F40" s="177"/>
      <c r="G40" s="178">
        <f>ROUND(E40*F40,2)</f>
        <v>0</v>
      </c>
      <c r="H40" s="177"/>
      <c r="I40" s="178">
        <f>ROUND(E40*H40,2)</f>
        <v>0</v>
      </c>
      <c r="J40" s="177"/>
      <c r="K40" s="178">
        <f>ROUND(E40*J40,2)</f>
        <v>0</v>
      </c>
      <c r="L40" s="178">
        <v>21</v>
      </c>
      <c r="M40" s="178">
        <f>G40*(1+L40/100)</f>
        <v>0</v>
      </c>
      <c r="N40" s="176">
        <v>4.4139999999999999E-2</v>
      </c>
      <c r="O40" s="176">
        <f>ROUND(E40*N40,2)</f>
        <v>1.59</v>
      </c>
      <c r="P40" s="176">
        <v>0</v>
      </c>
      <c r="Q40" s="176">
        <f>ROUND(E40*P40,2)</f>
        <v>0</v>
      </c>
      <c r="R40" s="178"/>
      <c r="S40" s="178" t="s">
        <v>267</v>
      </c>
      <c r="T40" s="179" t="s">
        <v>268</v>
      </c>
      <c r="U40" s="158">
        <v>0</v>
      </c>
      <c r="V40" s="158">
        <f>ROUND(E40*U40,2)</f>
        <v>0</v>
      </c>
      <c r="W40" s="158"/>
      <c r="X40" s="158" t="s">
        <v>244</v>
      </c>
      <c r="Y40" s="158" t="s">
        <v>197</v>
      </c>
      <c r="Z40" s="147"/>
      <c r="AA40" s="147"/>
      <c r="AB40" s="147"/>
      <c r="AC40" s="147"/>
      <c r="AD40" s="147"/>
      <c r="AE40" s="147"/>
      <c r="AF40" s="147"/>
      <c r="AG40" s="147" t="s">
        <v>245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3" t="s">
        <v>1438</v>
      </c>
      <c r="D41" s="163"/>
      <c r="E41" s="164">
        <v>36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203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33.75" outlineLevel="1" x14ac:dyDescent="0.2">
      <c r="A42" s="173">
        <v>16</v>
      </c>
      <c r="B42" s="174" t="s">
        <v>1439</v>
      </c>
      <c r="C42" s="182" t="s">
        <v>1440</v>
      </c>
      <c r="D42" s="175" t="s">
        <v>282</v>
      </c>
      <c r="E42" s="176">
        <v>2</v>
      </c>
      <c r="F42" s="177"/>
      <c r="G42" s="178">
        <f>ROUND(E42*F42,2)</f>
        <v>0</v>
      </c>
      <c r="H42" s="177"/>
      <c r="I42" s="178">
        <f>ROUND(E42*H42,2)</f>
        <v>0</v>
      </c>
      <c r="J42" s="177"/>
      <c r="K42" s="178">
        <f>ROUND(E42*J42,2)</f>
        <v>0</v>
      </c>
      <c r="L42" s="178">
        <v>21</v>
      </c>
      <c r="M42" s="178">
        <f>G42*(1+L42/100)</f>
        <v>0</v>
      </c>
      <c r="N42" s="176">
        <v>5.9270000000000003E-2</v>
      </c>
      <c r="O42" s="176">
        <f>ROUND(E42*N42,2)</f>
        <v>0.12</v>
      </c>
      <c r="P42" s="176">
        <v>0</v>
      </c>
      <c r="Q42" s="176">
        <f>ROUND(E42*P42,2)</f>
        <v>0</v>
      </c>
      <c r="R42" s="178"/>
      <c r="S42" s="178" t="s">
        <v>267</v>
      </c>
      <c r="T42" s="179" t="s">
        <v>268</v>
      </c>
      <c r="U42" s="158">
        <v>0</v>
      </c>
      <c r="V42" s="158">
        <f>ROUND(E42*U42,2)</f>
        <v>0</v>
      </c>
      <c r="W42" s="158"/>
      <c r="X42" s="158" t="s">
        <v>244</v>
      </c>
      <c r="Y42" s="158" t="s">
        <v>197</v>
      </c>
      <c r="Z42" s="147"/>
      <c r="AA42" s="147"/>
      <c r="AB42" s="147"/>
      <c r="AC42" s="147"/>
      <c r="AD42" s="147"/>
      <c r="AE42" s="147"/>
      <c r="AF42" s="147"/>
      <c r="AG42" s="147" t="s">
        <v>245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183" t="s">
        <v>78</v>
      </c>
      <c r="D43" s="163"/>
      <c r="E43" s="164">
        <v>2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203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73">
        <v>17</v>
      </c>
      <c r="B44" s="174" t="s">
        <v>1441</v>
      </c>
      <c r="C44" s="182" t="s">
        <v>1442</v>
      </c>
      <c r="D44" s="175" t="s">
        <v>282</v>
      </c>
      <c r="E44" s="176">
        <v>2</v>
      </c>
      <c r="F44" s="177"/>
      <c r="G44" s="178">
        <f>ROUND(E44*F44,2)</f>
        <v>0</v>
      </c>
      <c r="H44" s="177"/>
      <c r="I44" s="178">
        <f>ROUND(E44*H44,2)</f>
        <v>0</v>
      </c>
      <c r="J44" s="177"/>
      <c r="K44" s="178">
        <f>ROUND(E44*J44,2)</f>
        <v>0</v>
      </c>
      <c r="L44" s="178">
        <v>21</v>
      </c>
      <c r="M44" s="178">
        <f>G44*(1+L44/100)</f>
        <v>0</v>
      </c>
      <c r="N44" s="176">
        <v>1.1E-4</v>
      </c>
      <c r="O44" s="176">
        <f>ROUND(E44*N44,2)</f>
        <v>0</v>
      </c>
      <c r="P44" s="176">
        <v>0</v>
      </c>
      <c r="Q44" s="176">
        <f>ROUND(E44*P44,2)</f>
        <v>0</v>
      </c>
      <c r="R44" s="178"/>
      <c r="S44" s="178" t="s">
        <v>267</v>
      </c>
      <c r="T44" s="179" t="s">
        <v>268</v>
      </c>
      <c r="U44" s="158">
        <v>0</v>
      </c>
      <c r="V44" s="158">
        <f>ROUND(E44*U44,2)</f>
        <v>0</v>
      </c>
      <c r="W44" s="158"/>
      <c r="X44" s="158" t="s">
        <v>244</v>
      </c>
      <c r="Y44" s="158" t="s">
        <v>197</v>
      </c>
      <c r="Z44" s="147"/>
      <c r="AA44" s="147"/>
      <c r="AB44" s="147"/>
      <c r="AC44" s="147"/>
      <c r="AD44" s="147"/>
      <c r="AE44" s="147"/>
      <c r="AF44" s="147"/>
      <c r="AG44" s="147" t="s">
        <v>245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3" t="s">
        <v>78</v>
      </c>
      <c r="D45" s="163"/>
      <c r="E45" s="164">
        <v>2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203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x14ac:dyDescent="0.2">
      <c r="A46" s="166" t="s">
        <v>189</v>
      </c>
      <c r="B46" s="167" t="s">
        <v>97</v>
      </c>
      <c r="C46" s="181" t="s">
        <v>98</v>
      </c>
      <c r="D46" s="168"/>
      <c r="E46" s="169"/>
      <c r="F46" s="170"/>
      <c r="G46" s="170">
        <f>SUMIF(AG47:AG48,"&lt;&gt;NOR",G47:G48)</f>
        <v>0</v>
      </c>
      <c r="H46" s="170"/>
      <c r="I46" s="170">
        <f>SUM(I47:I48)</f>
        <v>0</v>
      </c>
      <c r="J46" s="170"/>
      <c r="K46" s="170">
        <f>SUM(K47:K48)</f>
        <v>0</v>
      </c>
      <c r="L46" s="170"/>
      <c r="M46" s="170">
        <f>SUM(M47:M48)</f>
        <v>0</v>
      </c>
      <c r="N46" s="169"/>
      <c r="O46" s="169">
        <f>SUM(O47:O48)</f>
        <v>1.26</v>
      </c>
      <c r="P46" s="169"/>
      <c r="Q46" s="169">
        <f>SUM(Q47:Q48)</f>
        <v>0</v>
      </c>
      <c r="R46" s="170"/>
      <c r="S46" s="170"/>
      <c r="T46" s="171"/>
      <c r="U46" s="165"/>
      <c r="V46" s="165">
        <f>SUM(V47:V48)</f>
        <v>0</v>
      </c>
      <c r="W46" s="165"/>
      <c r="X46" s="165"/>
      <c r="Y46" s="165"/>
      <c r="AG46" t="s">
        <v>190</v>
      </c>
    </row>
    <row r="47" spans="1:60" outlineLevel="1" x14ac:dyDescent="0.2">
      <c r="A47" s="173">
        <v>18</v>
      </c>
      <c r="B47" s="174" t="s">
        <v>1443</v>
      </c>
      <c r="C47" s="182" t="s">
        <v>1444</v>
      </c>
      <c r="D47" s="175" t="s">
        <v>458</v>
      </c>
      <c r="E47" s="176">
        <v>0.5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2.5249999999999999</v>
      </c>
      <c r="O47" s="176">
        <f>ROUND(E47*N47,2)</f>
        <v>1.26</v>
      </c>
      <c r="P47" s="176">
        <v>0</v>
      </c>
      <c r="Q47" s="176">
        <f>ROUND(E47*P47,2)</f>
        <v>0</v>
      </c>
      <c r="R47" s="178"/>
      <c r="S47" s="178" t="s">
        <v>267</v>
      </c>
      <c r="T47" s="179" t="s">
        <v>268</v>
      </c>
      <c r="U47" s="158">
        <v>0</v>
      </c>
      <c r="V47" s="158">
        <f>ROUND(E47*U47,2)</f>
        <v>0</v>
      </c>
      <c r="W47" s="158"/>
      <c r="X47" s="158" t="s">
        <v>244</v>
      </c>
      <c r="Y47" s="158" t="s">
        <v>197</v>
      </c>
      <c r="Z47" s="147"/>
      <c r="AA47" s="147"/>
      <c r="AB47" s="147"/>
      <c r="AC47" s="147"/>
      <c r="AD47" s="147"/>
      <c r="AE47" s="147"/>
      <c r="AF47" s="147"/>
      <c r="AG47" s="147" t="s">
        <v>245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183" t="s">
        <v>1445</v>
      </c>
      <c r="D48" s="163"/>
      <c r="E48" s="164">
        <v>0.5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203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x14ac:dyDescent="0.2">
      <c r="A49" s="166" t="s">
        <v>189</v>
      </c>
      <c r="B49" s="167" t="s">
        <v>109</v>
      </c>
      <c r="C49" s="181" t="s">
        <v>110</v>
      </c>
      <c r="D49" s="168"/>
      <c r="E49" s="169"/>
      <c r="F49" s="170"/>
      <c r="G49" s="170">
        <f>SUMIF(AG50:AG50,"&lt;&gt;NOR",G50:G50)</f>
        <v>0</v>
      </c>
      <c r="H49" s="170"/>
      <c r="I49" s="170">
        <f>SUM(I50:I50)</f>
        <v>0</v>
      </c>
      <c r="J49" s="170"/>
      <c r="K49" s="170">
        <f>SUM(K50:K50)</f>
        <v>0</v>
      </c>
      <c r="L49" s="170"/>
      <c r="M49" s="170">
        <f>SUM(M50:M50)</f>
        <v>0</v>
      </c>
      <c r="N49" s="169"/>
      <c r="O49" s="169">
        <f>SUM(O50:O50)</f>
        <v>0</v>
      </c>
      <c r="P49" s="169"/>
      <c r="Q49" s="169">
        <f>SUM(Q50:Q50)</f>
        <v>0</v>
      </c>
      <c r="R49" s="170"/>
      <c r="S49" s="170"/>
      <c r="T49" s="171"/>
      <c r="U49" s="165"/>
      <c r="V49" s="165">
        <f>SUM(V50:V50)</f>
        <v>0</v>
      </c>
      <c r="W49" s="165"/>
      <c r="X49" s="165"/>
      <c r="Y49" s="165"/>
      <c r="AG49" t="s">
        <v>190</v>
      </c>
    </row>
    <row r="50" spans="1:60" ht="22.5" outlineLevel="1" x14ac:dyDescent="0.2">
      <c r="A50" s="188">
        <v>19</v>
      </c>
      <c r="B50" s="189" t="s">
        <v>296</v>
      </c>
      <c r="C50" s="195" t="s">
        <v>297</v>
      </c>
      <c r="D50" s="190" t="s">
        <v>298</v>
      </c>
      <c r="E50" s="191">
        <v>5.99979</v>
      </c>
      <c r="F50" s="192"/>
      <c r="G50" s="193">
        <f>ROUND(E50*F50,2)</f>
        <v>0</v>
      </c>
      <c r="H50" s="192"/>
      <c r="I50" s="193">
        <f>ROUND(E50*H50,2)</f>
        <v>0</v>
      </c>
      <c r="J50" s="192"/>
      <c r="K50" s="193">
        <f>ROUND(E50*J50,2)</f>
        <v>0</v>
      </c>
      <c r="L50" s="193">
        <v>21</v>
      </c>
      <c r="M50" s="193">
        <f>G50*(1+L50/100)</f>
        <v>0</v>
      </c>
      <c r="N50" s="191">
        <v>0</v>
      </c>
      <c r="O50" s="191">
        <f>ROUND(E50*N50,2)</f>
        <v>0</v>
      </c>
      <c r="P50" s="191">
        <v>0</v>
      </c>
      <c r="Q50" s="191">
        <f>ROUND(E50*P50,2)</f>
        <v>0</v>
      </c>
      <c r="R50" s="193"/>
      <c r="S50" s="193" t="s">
        <v>267</v>
      </c>
      <c r="T50" s="194" t="s">
        <v>268</v>
      </c>
      <c r="U50" s="158">
        <v>0</v>
      </c>
      <c r="V50" s="158">
        <f>ROUND(E50*U50,2)</f>
        <v>0</v>
      </c>
      <c r="W50" s="158"/>
      <c r="X50" s="158" t="s">
        <v>299</v>
      </c>
      <c r="Y50" s="158" t="s">
        <v>197</v>
      </c>
      <c r="Z50" s="147"/>
      <c r="AA50" s="147"/>
      <c r="AB50" s="147"/>
      <c r="AC50" s="147"/>
      <c r="AD50" s="147"/>
      <c r="AE50" s="147"/>
      <c r="AF50" s="147"/>
      <c r="AG50" s="147" t="s">
        <v>300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x14ac:dyDescent="0.2">
      <c r="A51" s="166" t="s">
        <v>189</v>
      </c>
      <c r="B51" s="167" t="s">
        <v>119</v>
      </c>
      <c r="C51" s="181" t="s">
        <v>120</v>
      </c>
      <c r="D51" s="168"/>
      <c r="E51" s="169"/>
      <c r="F51" s="170"/>
      <c r="G51" s="170">
        <f>SUMIF(AG52:AG61,"&lt;&gt;NOR",G52:G61)</f>
        <v>0</v>
      </c>
      <c r="H51" s="170"/>
      <c r="I51" s="170">
        <f>SUM(I52:I61)</f>
        <v>0</v>
      </c>
      <c r="J51" s="170"/>
      <c r="K51" s="170">
        <f>SUM(K52:K61)</f>
        <v>0</v>
      </c>
      <c r="L51" s="170"/>
      <c r="M51" s="170">
        <f>SUM(M52:M61)</f>
        <v>0</v>
      </c>
      <c r="N51" s="169"/>
      <c r="O51" s="169">
        <f>SUM(O52:O61)</f>
        <v>0.08</v>
      </c>
      <c r="P51" s="169"/>
      <c r="Q51" s="169">
        <f>SUM(Q52:Q61)</f>
        <v>0.02</v>
      </c>
      <c r="R51" s="170"/>
      <c r="S51" s="170"/>
      <c r="T51" s="171"/>
      <c r="U51" s="165"/>
      <c r="V51" s="165">
        <f>SUM(V52:V61)</f>
        <v>0</v>
      </c>
      <c r="W51" s="165"/>
      <c r="X51" s="165"/>
      <c r="Y51" s="165"/>
      <c r="AG51" t="s">
        <v>190</v>
      </c>
    </row>
    <row r="52" spans="1:60" ht="22.5" outlineLevel="1" x14ac:dyDescent="0.2">
      <c r="A52" s="173">
        <v>20</v>
      </c>
      <c r="B52" s="174" t="s">
        <v>1446</v>
      </c>
      <c r="C52" s="182" t="s">
        <v>1447</v>
      </c>
      <c r="D52" s="175" t="s">
        <v>272</v>
      </c>
      <c r="E52" s="176">
        <v>20</v>
      </c>
      <c r="F52" s="177"/>
      <c r="G52" s="178">
        <f>ROUND(E52*F52,2)</f>
        <v>0</v>
      </c>
      <c r="H52" s="177"/>
      <c r="I52" s="178">
        <f>ROUND(E52*H52,2)</f>
        <v>0</v>
      </c>
      <c r="J52" s="177"/>
      <c r="K52" s="178">
        <f>ROUND(E52*J52,2)</f>
        <v>0</v>
      </c>
      <c r="L52" s="178">
        <v>21</v>
      </c>
      <c r="M52" s="178">
        <f>G52*(1+L52/100)</f>
        <v>0</v>
      </c>
      <c r="N52" s="176">
        <v>3.5699999999999998E-3</v>
      </c>
      <c r="O52" s="176">
        <f>ROUND(E52*N52,2)</f>
        <v>7.0000000000000007E-2</v>
      </c>
      <c r="P52" s="176">
        <v>0</v>
      </c>
      <c r="Q52" s="176">
        <f>ROUND(E52*P52,2)</f>
        <v>0</v>
      </c>
      <c r="R52" s="178"/>
      <c r="S52" s="178" t="s">
        <v>267</v>
      </c>
      <c r="T52" s="179" t="s">
        <v>268</v>
      </c>
      <c r="U52" s="158">
        <v>0</v>
      </c>
      <c r="V52" s="158">
        <f>ROUND(E52*U52,2)</f>
        <v>0</v>
      </c>
      <c r="W52" s="158"/>
      <c r="X52" s="158" t="s">
        <v>244</v>
      </c>
      <c r="Y52" s="158" t="s">
        <v>197</v>
      </c>
      <c r="Z52" s="147"/>
      <c r="AA52" s="147"/>
      <c r="AB52" s="147"/>
      <c r="AC52" s="147"/>
      <c r="AD52" s="147"/>
      <c r="AE52" s="147"/>
      <c r="AF52" s="147"/>
      <c r="AG52" s="147" t="s">
        <v>936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198" t="s">
        <v>1448</v>
      </c>
      <c r="D53" s="199"/>
      <c r="E53" s="199"/>
      <c r="F53" s="199"/>
      <c r="G53" s="199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200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83" t="s">
        <v>273</v>
      </c>
      <c r="D54" s="163"/>
      <c r="E54" s="164">
        <v>20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203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73">
        <v>21</v>
      </c>
      <c r="B55" s="174" t="s">
        <v>1449</v>
      </c>
      <c r="C55" s="182" t="s">
        <v>1450</v>
      </c>
      <c r="D55" s="175" t="s">
        <v>282</v>
      </c>
      <c r="E55" s="176">
        <v>1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1.014E-2</v>
      </c>
      <c r="O55" s="176">
        <f>ROUND(E55*N55,2)</f>
        <v>0.01</v>
      </c>
      <c r="P55" s="176">
        <v>0</v>
      </c>
      <c r="Q55" s="176">
        <f>ROUND(E55*P55,2)</f>
        <v>0</v>
      </c>
      <c r="R55" s="178"/>
      <c r="S55" s="178" t="s">
        <v>267</v>
      </c>
      <c r="T55" s="179" t="s">
        <v>268</v>
      </c>
      <c r="U55" s="158">
        <v>0</v>
      </c>
      <c r="V55" s="158">
        <f>ROUND(E55*U55,2)</f>
        <v>0</v>
      </c>
      <c r="W55" s="158"/>
      <c r="X55" s="158" t="s">
        <v>244</v>
      </c>
      <c r="Y55" s="158" t="s">
        <v>197</v>
      </c>
      <c r="Z55" s="147"/>
      <c r="AA55" s="147"/>
      <c r="AB55" s="147"/>
      <c r="AC55" s="147"/>
      <c r="AD55" s="147"/>
      <c r="AE55" s="147"/>
      <c r="AF55" s="147"/>
      <c r="AG55" s="147" t="s">
        <v>936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183" t="s">
        <v>76</v>
      </c>
      <c r="D56" s="163"/>
      <c r="E56" s="164">
        <v>1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203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3">
        <v>22</v>
      </c>
      <c r="B57" s="174" t="s">
        <v>1451</v>
      </c>
      <c r="C57" s="182" t="s">
        <v>1452</v>
      </c>
      <c r="D57" s="175" t="s">
        <v>282</v>
      </c>
      <c r="E57" s="176">
        <v>1</v>
      </c>
      <c r="F57" s="177"/>
      <c r="G57" s="178">
        <f>ROUND(E57*F57,2)</f>
        <v>0</v>
      </c>
      <c r="H57" s="177"/>
      <c r="I57" s="178">
        <f>ROUND(E57*H57,2)</f>
        <v>0</v>
      </c>
      <c r="J57" s="177"/>
      <c r="K57" s="178">
        <f>ROUND(E57*J57,2)</f>
        <v>0</v>
      </c>
      <c r="L57" s="178">
        <v>21</v>
      </c>
      <c r="M57" s="178">
        <f>G57*(1+L57/100)</f>
        <v>0</v>
      </c>
      <c r="N57" s="176">
        <v>0</v>
      </c>
      <c r="O57" s="176">
        <f>ROUND(E57*N57,2)</f>
        <v>0</v>
      </c>
      <c r="P57" s="176">
        <v>2.1129999999999999E-2</v>
      </c>
      <c r="Q57" s="176">
        <f>ROUND(E57*P57,2)</f>
        <v>0.02</v>
      </c>
      <c r="R57" s="178"/>
      <c r="S57" s="178" t="s">
        <v>267</v>
      </c>
      <c r="T57" s="179" t="s">
        <v>268</v>
      </c>
      <c r="U57" s="158">
        <v>0</v>
      </c>
      <c r="V57" s="158">
        <f>ROUND(E57*U57,2)</f>
        <v>0</v>
      </c>
      <c r="W57" s="158"/>
      <c r="X57" s="158" t="s">
        <v>244</v>
      </c>
      <c r="Y57" s="158" t="s">
        <v>197</v>
      </c>
      <c r="Z57" s="147"/>
      <c r="AA57" s="147"/>
      <c r="AB57" s="147"/>
      <c r="AC57" s="147"/>
      <c r="AD57" s="147"/>
      <c r="AE57" s="147"/>
      <c r="AF57" s="147"/>
      <c r="AG57" s="147" t="s">
        <v>936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183" t="s">
        <v>76</v>
      </c>
      <c r="D58" s="163"/>
      <c r="E58" s="164">
        <v>1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203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3">
        <v>23</v>
      </c>
      <c r="B59" s="174" t="s">
        <v>1453</v>
      </c>
      <c r="C59" s="182" t="s">
        <v>1454</v>
      </c>
      <c r="D59" s="175" t="s">
        <v>272</v>
      </c>
      <c r="E59" s="176">
        <v>20</v>
      </c>
      <c r="F59" s="177"/>
      <c r="G59" s="178">
        <f>ROUND(E59*F59,2)</f>
        <v>0</v>
      </c>
      <c r="H59" s="177"/>
      <c r="I59" s="178">
        <f>ROUND(E59*H59,2)</f>
        <v>0</v>
      </c>
      <c r="J59" s="177"/>
      <c r="K59" s="178">
        <f>ROUND(E59*J59,2)</f>
        <v>0</v>
      </c>
      <c r="L59" s="178">
        <v>21</v>
      </c>
      <c r="M59" s="178">
        <f>G59*(1+L59/100)</f>
        <v>0</v>
      </c>
      <c r="N59" s="176">
        <v>0</v>
      </c>
      <c r="O59" s="176">
        <f>ROUND(E59*N59,2)</f>
        <v>0</v>
      </c>
      <c r="P59" s="176">
        <v>0</v>
      </c>
      <c r="Q59" s="176">
        <f>ROUND(E59*P59,2)</f>
        <v>0</v>
      </c>
      <c r="R59" s="178"/>
      <c r="S59" s="178" t="s">
        <v>267</v>
      </c>
      <c r="T59" s="179" t="s">
        <v>268</v>
      </c>
      <c r="U59" s="158">
        <v>0</v>
      </c>
      <c r="V59" s="158">
        <f>ROUND(E59*U59,2)</f>
        <v>0</v>
      </c>
      <c r="W59" s="158"/>
      <c r="X59" s="158" t="s">
        <v>244</v>
      </c>
      <c r="Y59" s="158" t="s">
        <v>197</v>
      </c>
      <c r="Z59" s="147"/>
      <c r="AA59" s="147"/>
      <c r="AB59" s="147"/>
      <c r="AC59" s="147"/>
      <c r="AD59" s="147"/>
      <c r="AE59" s="147"/>
      <c r="AF59" s="147"/>
      <c r="AG59" s="147" t="s">
        <v>936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183" t="s">
        <v>273</v>
      </c>
      <c r="D60" s="163"/>
      <c r="E60" s="164">
        <v>20</v>
      </c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203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1" x14ac:dyDescent="0.2">
      <c r="A61" s="154">
        <v>24</v>
      </c>
      <c r="B61" s="155" t="s">
        <v>1455</v>
      </c>
      <c r="C61" s="197" t="s">
        <v>1456</v>
      </c>
      <c r="D61" s="156" t="s">
        <v>0</v>
      </c>
      <c r="E61" s="196"/>
      <c r="F61" s="159"/>
      <c r="G61" s="158">
        <f>ROUND(E61*F61,2)</f>
        <v>0</v>
      </c>
      <c r="H61" s="159"/>
      <c r="I61" s="158">
        <f>ROUND(E61*H61,2)</f>
        <v>0</v>
      </c>
      <c r="J61" s="159"/>
      <c r="K61" s="158">
        <f>ROUND(E61*J61,2)</f>
        <v>0</v>
      </c>
      <c r="L61" s="158">
        <v>21</v>
      </c>
      <c r="M61" s="158">
        <f>G61*(1+L61/100)</f>
        <v>0</v>
      </c>
      <c r="N61" s="157">
        <v>0</v>
      </c>
      <c r="O61" s="157">
        <f>ROUND(E61*N61,2)</f>
        <v>0</v>
      </c>
      <c r="P61" s="157">
        <v>0</v>
      </c>
      <c r="Q61" s="157">
        <f>ROUND(E61*P61,2)</f>
        <v>0</v>
      </c>
      <c r="R61" s="158"/>
      <c r="S61" s="158" t="s">
        <v>267</v>
      </c>
      <c r="T61" s="158" t="s">
        <v>268</v>
      </c>
      <c r="U61" s="158">
        <v>0</v>
      </c>
      <c r="V61" s="158">
        <f>ROUND(E61*U61,2)</f>
        <v>0</v>
      </c>
      <c r="W61" s="158"/>
      <c r="X61" s="158" t="s">
        <v>299</v>
      </c>
      <c r="Y61" s="158" t="s">
        <v>197</v>
      </c>
      <c r="Z61" s="147"/>
      <c r="AA61" s="147"/>
      <c r="AB61" s="147"/>
      <c r="AC61" s="147"/>
      <c r="AD61" s="147"/>
      <c r="AE61" s="147"/>
      <c r="AF61" s="147"/>
      <c r="AG61" s="147" t="s">
        <v>300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x14ac:dyDescent="0.2">
      <c r="A62" s="166" t="s">
        <v>189</v>
      </c>
      <c r="B62" s="167" t="s">
        <v>157</v>
      </c>
      <c r="C62" s="181" t="s">
        <v>158</v>
      </c>
      <c r="D62" s="168"/>
      <c r="E62" s="169"/>
      <c r="F62" s="170"/>
      <c r="G62" s="170">
        <f>SUMIF(AG63:AG73,"&lt;&gt;NOR",G63:G73)</f>
        <v>0</v>
      </c>
      <c r="H62" s="170"/>
      <c r="I62" s="170">
        <f>SUM(I63:I73)</f>
        <v>0</v>
      </c>
      <c r="J62" s="170"/>
      <c r="K62" s="170">
        <f>SUM(K63:K73)</f>
        <v>0</v>
      </c>
      <c r="L62" s="170"/>
      <c r="M62" s="170">
        <f>SUM(M63:M73)</f>
        <v>0</v>
      </c>
      <c r="N62" s="169"/>
      <c r="O62" s="169">
        <f>SUM(O63:O73)</f>
        <v>0</v>
      </c>
      <c r="P62" s="169"/>
      <c r="Q62" s="169">
        <f>SUM(Q63:Q73)</f>
        <v>0</v>
      </c>
      <c r="R62" s="170"/>
      <c r="S62" s="170"/>
      <c r="T62" s="171"/>
      <c r="U62" s="165"/>
      <c r="V62" s="165">
        <f>SUM(V63:V73)</f>
        <v>0</v>
      </c>
      <c r="W62" s="165"/>
      <c r="X62" s="165"/>
      <c r="Y62" s="165"/>
      <c r="AG62" t="s">
        <v>190</v>
      </c>
    </row>
    <row r="63" spans="1:60" outlineLevel="1" x14ac:dyDescent="0.2">
      <c r="A63" s="173">
        <v>25</v>
      </c>
      <c r="B63" s="174" t="s">
        <v>441</v>
      </c>
      <c r="C63" s="182" t="s">
        <v>442</v>
      </c>
      <c r="D63" s="175" t="s">
        <v>298</v>
      </c>
      <c r="E63" s="176">
        <v>2.5341499999999999</v>
      </c>
      <c r="F63" s="177"/>
      <c r="G63" s="178">
        <f>ROUND(E63*F63,2)</f>
        <v>0</v>
      </c>
      <c r="H63" s="177"/>
      <c r="I63" s="178">
        <f>ROUND(E63*H63,2)</f>
        <v>0</v>
      </c>
      <c r="J63" s="177"/>
      <c r="K63" s="178">
        <f>ROUND(E63*J63,2)</f>
        <v>0</v>
      </c>
      <c r="L63" s="178">
        <v>21</v>
      </c>
      <c r="M63" s="178">
        <f>G63*(1+L63/100)</f>
        <v>0</v>
      </c>
      <c r="N63" s="176">
        <v>0</v>
      </c>
      <c r="O63" s="176">
        <f>ROUND(E63*N63,2)</f>
        <v>0</v>
      </c>
      <c r="P63" s="176">
        <v>0</v>
      </c>
      <c r="Q63" s="176">
        <f>ROUND(E63*P63,2)</f>
        <v>0</v>
      </c>
      <c r="R63" s="178"/>
      <c r="S63" s="178" t="s">
        <v>267</v>
      </c>
      <c r="T63" s="179" t="s">
        <v>268</v>
      </c>
      <c r="U63" s="158">
        <v>0</v>
      </c>
      <c r="V63" s="158">
        <f>ROUND(E63*U63,2)</f>
        <v>0</v>
      </c>
      <c r="W63" s="158"/>
      <c r="X63" s="158" t="s">
        <v>443</v>
      </c>
      <c r="Y63" s="158" t="s">
        <v>197</v>
      </c>
      <c r="Z63" s="147"/>
      <c r="AA63" s="147"/>
      <c r="AB63" s="147"/>
      <c r="AC63" s="147"/>
      <c r="AD63" s="147"/>
      <c r="AE63" s="147"/>
      <c r="AF63" s="147"/>
      <c r="AG63" s="147" t="s">
        <v>444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198" t="s">
        <v>445</v>
      </c>
      <c r="D64" s="199"/>
      <c r="E64" s="199"/>
      <c r="F64" s="199"/>
      <c r="G64" s="199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200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73">
        <v>26</v>
      </c>
      <c r="B65" s="174" t="s">
        <v>446</v>
      </c>
      <c r="C65" s="182" t="s">
        <v>1413</v>
      </c>
      <c r="D65" s="175" t="s">
        <v>298</v>
      </c>
      <c r="E65" s="176">
        <v>48.148850000000003</v>
      </c>
      <c r="F65" s="177"/>
      <c r="G65" s="178">
        <f>ROUND(E65*F65,2)</f>
        <v>0</v>
      </c>
      <c r="H65" s="177"/>
      <c r="I65" s="178">
        <f>ROUND(E65*H65,2)</f>
        <v>0</v>
      </c>
      <c r="J65" s="177"/>
      <c r="K65" s="178">
        <f>ROUND(E65*J65,2)</f>
        <v>0</v>
      </c>
      <c r="L65" s="178">
        <v>21</v>
      </c>
      <c r="M65" s="178">
        <f>G65*(1+L65/100)</f>
        <v>0</v>
      </c>
      <c r="N65" s="176">
        <v>0</v>
      </c>
      <c r="O65" s="176">
        <f>ROUND(E65*N65,2)</f>
        <v>0</v>
      </c>
      <c r="P65" s="176">
        <v>0</v>
      </c>
      <c r="Q65" s="176">
        <f>ROUND(E65*P65,2)</f>
        <v>0</v>
      </c>
      <c r="R65" s="178"/>
      <c r="S65" s="178" t="s">
        <v>267</v>
      </c>
      <c r="T65" s="179" t="s">
        <v>268</v>
      </c>
      <c r="U65" s="158">
        <v>0</v>
      </c>
      <c r="V65" s="158">
        <f>ROUND(E65*U65,2)</f>
        <v>0</v>
      </c>
      <c r="W65" s="158"/>
      <c r="X65" s="158" t="s">
        <v>443</v>
      </c>
      <c r="Y65" s="158" t="s">
        <v>197</v>
      </c>
      <c r="Z65" s="147"/>
      <c r="AA65" s="147"/>
      <c r="AB65" s="147"/>
      <c r="AC65" s="147"/>
      <c r="AD65" s="147"/>
      <c r="AE65" s="147"/>
      <c r="AF65" s="147"/>
      <c r="AG65" s="147" t="s">
        <v>444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198" t="s">
        <v>445</v>
      </c>
      <c r="D66" s="199"/>
      <c r="E66" s="199"/>
      <c r="F66" s="199"/>
      <c r="G66" s="199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200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1" x14ac:dyDescent="0.2">
      <c r="A67" s="173">
        <v>27</v>
      </c>
      <c r="B67" s="174" t="s">
        <v>448</v>
      </c>
      <c r="C67" s="182" t="s">
        <v>1414</v>
      </c>
      <c r="D67" s="175" t="s">
        <v>298</v>
      </c>
      <c r="E67" s="176">
        <v>2.5341499999999999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21</v>
      </c>
      <c r="M67" s="178">
        <f>G67*(1+L67/100)</f>
        <v>0</v>
      </c>
      <c r="N67" s="176">
        <v>0</v>
      </c>
      <c r="O67" s="176">
        <f>ROUND(E67*N67,2)</f>
        <v>0</v>
      </c>
      <c r="P67" s="176">
        <v>0</v>
      </c>
      <c r="Q67" s="176">
        <f>ROUND(E67*P67,2)</f>
        <v>0</v>
      </c>
      <c r="R67" s="178"/>
      <c r="S67" s="178" t="s">
        <v>267</v>
      </c>
      <c r="T67" s="179" t="s">
        <v>268</v>
      </c>
      <c r="U67" s="158">
        <v>0</v>
      </c>
      <c r="V67" s="158">
        <f>ROUND(E67*U67,2)</f>
        <v>0</v>
      </c>
      <c r="W67" s="158"/>
      <c r="X67" s="158" t="s">
        <v>443</v>
      </c>
      <c r="Y67" s="158" t="s">
        <v>197</v>
      </c>
      <c r="Z67" s="147"/>
      <c r="AA67" s="147"/>
      <c r="AB67" s="147"/>
      <c r="AC67" s="147"/>
      <c r="AD67" s="147"/>
      <c r="AE67" s="147"/>
      <c r="AF67" s="147"/>
      <c r="AG67" s="147" t="s">
        <v>444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98" t="s">
        <v>445</v>
      </c>
      <c r="D68" s="199"/>
      <c r="E68" s="199"/>
      <c r="F68" s="199"/>
      <c r="G68" s="199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200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3">
        <v>28</v>
      </c>
      <c r="B69" s="174" t="s">
        <v>450</v>
      </c>
      <c r="C69" s="182" t="s">
        <v>451</v>
      </c>
      <c r="D69" s="175" t="s">
        <v>298</v>
      </c>
      <c r="E69" s="176">
        <v>2.5341499999999999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21</v>
      </c>
      <c r="M69" s="178">
        <f>G69*(1+L69/100)</f>
        <v>0</v>
      </c>
      <c r="N69" s="176">
        <v>0</v>
      </c>
      <c r="O69" s="176">
        <f>ROUND(E69*N69,2)</f>
        <v>0</v>
      </c>
      <c r="P69" s="176">
        <v>0</v>
      </c>
      <c r="Q69" s="176">
        <f>ROUND(E69*P69,2)</f>
        <v>0</v>
      </c>
      <c r="R69" s="178"/>
      <c r="S69" s="178" t="s">
        <v>267</v>
      </c>
      <c r="T69" s="179" t="s">
        <v>268</v>
      </c>
      <c r="U69" s="158">
        <v>0</v>
      </c>
      <c r="V69" s="158">
        <f>ROUND(E69*U69,2)</f>
        <v>0</v>
      </c>
      <c r="W69" s="158"/>
      <c r="X69" s="158" t="s">
        <v>443</v>
      </c>
      <c r="Y69" s="158" t="s">
        <v>197</v>
      </c>
      <c r="Z69" s="147"/>
      <c r="AA69" s="147"/>
      <c r="AB69" s="147"/>
      <c r="AC69" s="147"/>
      <c r="AD69" s="147"/>
      <c r="AE69" s="147"/>
      <c r="AF69" s="147"/>
      <c r="AG69" s="147" t="s">
        <v>444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98" t="s">
        <v>445</v>
      </c>
      <c r="D70" s="199"/>
      <c r="E70" s="199"/>
      <c r="F70" s="199"/>
      <c r="G70" s="199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200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1" x14ac:dyDescent="0.2">
      <c r="A71" s="173">
        <v>29</v>
      </c>
      <c r="B71" s="174" t="s">
        <v>452</v>
      </c>
      <c r="C71" s="182" t="s">
        <v>453</v>
      </c>
      <c r="D71" s="175" t="s">
        <v>298</v>
      </c>
      <c r="E71" s="176">
        <v>12.67075</v>
      </c>
      <c r="F71" s="177"/>
      <c r="G71" s="178">
        <f>ROUND(E71*F71,2)</f>
        <v>0</v>
      </c>
      <c r="H71" s="177"/>
      <c r="I71" s="178">
        <f>ROUND(E71*H71,2)</f>
        <v>0</v>
      </c>
      <c r="J71" s="177"/>
      <c r="K71" s="178">
        <f>ROUND(E71*J71,2)</f>
        <v>0</v>
      </c>
      <c r="L71" s="178">
        <v>21</v>
      </c>
      <c r="M71" s="178">
        <f>G71*(1+L71/100)</f>
        <v>0</v>
      </c>
      <c r="N71" s="176">
        <v>0</v>
      </c>
      <c r="O71" s="176">
        <f>ROUND(E71*N71,2)</f>
        <v>0</v>
      </c>
      <c r="P71" s="176">
        <v>0</v>
      </c>
      <c r="Q71" s="176">
        <f>ROUND(E71*P71,2)</f>
        <v>0</v>
      </c>
      <c r="R71" s="178"/>
      <c r="S71" s="178" t="s">
        <v>267</v>
      </c>
      <c r="T71" s="179" t="s">
        <v>268</v>
      </c>
      <c r="U71" s="158">
        <v>0</v>
      </c>
      <c r="V71" s="158">
        <f>ROUND(E71*U71,2)</f>
        <v>0</v>
      </c>
      <c r="W71" s="158"/>
      <c r="X71" s="158" t="s">
        <v>443</v>
      </c>
      <c r="Y71" s="158" t="s">
        <v>197</v>
      </c>
      <c r="Z71" s="147"/>
      <c r="AA71" s="147"/>
      <c r="AB71" s="147"/>
      <c r="AC71" s="147"/>
      <c r="AD71" s="147"/>
      <c r="AE71" s="147"/>
      <c r="AF71" s="147"/>
      <c r="AG71" s="147" t="s">
        <v>444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198" t="s">
        <v>445</v>
      </c>
      <c r="D72" s="199"/>
      <c r="E72" s="199"/>
      <c r="F72" s="199"/>
      <c r="G72" s="199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200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ht="22.5" outlineLevel="1" x14ac:dyDescent="0.2">
      <c r="A73" s="173">
        <v>30</v>
      </c>
      <c r="B73" s="174" t="s">
        <v>454</v>
      </c>
      <c r="C73" s="182" t="s">
        <v>455</v>
      </c>
      <c r="D73" s="175" t="s">
        <v>298</v>
      </c>
      <c r="E73" s="176">
        <v>2.5341499999999999</v>
      </c>
      <c r="F73" s="177"/>
      <c r="G73" s="178">
        <f>ROUND(E73*F73,2)</f>
        <v>0</v>
      </c>
      <c r="H73" s="177"/>
      <c r="I73" s="178">
        <f>ROUND(E73*H73,2)</f>
        <v>0</v>
      </c>
      <c r="J73" s="177"/>
      <c r="K73" s="178">
        <f>ROUND(E73*J73,2)</f>
        <v>0</v>
      </c>
      <c r="L73" s="178">
        <v>21</v>
      </c>
      <c r="M73" s="178">
        <f>G73*(1+L73/100)</f>
        <v>0</v>
      </c>
      <c r="N73" s="176">
        <v>0</v>
      </c>
      <c r="O73" s="176">
        <f>ROUND(E73*N73,2)</f>
        <v>0</v>
      </c>
      <c r="P73" s="176">
        <v>0</v>
      </c>
      <c r="Q73" s="176">
        <f>ROUND(E73*P73,2)</f>
        <v>0</v>
      </c>
      <c r="R73" s="178"/>
      <c r="S73" s="178" t="s">
        <v>267</v>
      </c>
      <c r="T73" s="179" t="s">
        <v>268</v>
      </c>
      <c r="U73" s="158">
        <v>0</v>
      </c>
      <c r="V73" s="158">
        <f>ROUND(E73*U73,2)</f>
        <v>0</v>
      </c>
      <c r="W73" s="158"/>
      <c r="X73" s="158" t="s">
        <v>443</v>
      </c>
      <c r="Y73" s="158" t="s">
        <v>197</v>
      </c>
      <c r="Z73" s="147"/>
      <c r="AA73" s="147"/>
      <c r="AB73" s="147"/>
      <c r="AC73" s="147"/>
      <c r="AD73" s="147"/>
      <c r="AE73" s="147"/>
      <c r="AF73" s="147"/>
      <c r="AG73" s="147" t="s">
        <v>444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x14ac:dyDescent="0.2">
      <c r="A74" s="3"/>
      <c r="B74" s="4"/>
      <c r="C74" s="184"/>
      <c r="D74" s="6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AE74">
        <v>12</v>
      </c>
      <c r="AF74">
        <v>21</v>
      </c>
      <c r="AG74" t="s">
        <v>175</v>
      </c>
    </row>
    <row r="75" spans="1:60" x14ac:dyDescent="0.2">
      <c r="A75" s="150"/>
      <c r="B75" s="151" t="s">
        <v>29</v>
      </c>
      <c r="C75" s="185"/>
      <c r="D75" s="152"/>
      <c r="E75" s="153"/>
      <c r="F75" s="153"/>
      <c r="G75" s="172">
        <f>G8+G36+G39+G46+G49+G51+G62</f>
        <v>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AE75">
        <f>SUMIF(L7:L73,AE74,G7:G73)</f>
        <v>0</v>
      </c>
      <c r="AF75">
        <f>SUMIF(L7:L73,AF74,G7:G73)</f>
        <v>0</v>
      </c>
      <c r="AG75" t="s">
        <v>222</v>
      </c>
    </row>
    <row r="76" spans="1:60" x14ac:dyDescent="0.2">
      <c r="C76" s="186"/>
      <c r="D76" s="10"/>
      <c r="AG76" t="s">
        <v>223</v>
      </c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2L5+TypcgMrR9iK5cKTDVJyUQT/86N/ae+PJwo9yLaT6xoTr0xBM2kvyY83Cce3Rh03byxTWpaKMT5ulOepNqQ==" saltValue="XMg68Q2KUFZUC4k1qbkieQ==" spinCount="100000" sheet="1" formatRows="0"/>
  <mergeCells count="12">
    <mergeCell ref="C72:G72"/>
    <mergeCell ref="A1:G1"/>
    <mergeCell ref="C2:G2"/>
    <mergeCell ref="C3:G3"/>
    <mergeCell ref="C4:G4"/>
    <mergeCell ref="C12:G12"/>
    <mergeCell ref="C23:G23"/>
    <mergeCell ref="C53:G53"/>
    <mergeCell ref="C64:G64"/>
    <mergeCell ref="C66:G66"/>
    <mergeCell ref="C68:G68"/>
    <mergeCell ref="C70:G70"/>
  </mergeCells>
  <pageMargins left="0.59055118110236204" right="0.196850393700787" top="0.78740157499999996" bottom="0.78740157499999996" header="0.3" footer="0.3"/>
  <pageSetup paperSize="9" scale="93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0"/>
  <sheetViews>
    <sheetView showGridLines="0" topLeftCell="B1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44" t="s">
        <v>41</v>
      </c>
      <c r="C1" s="245"/>
      <c r="D1" s="245"/>
      <c r="E1" s="245"/>
      <c r="F1" s="245"/>
      <c r="G1" s="245"/>
      <c r="H1" s="245"/>
      <c r="I1" s="245"/>
      <c r="J1" s="246"/>
    </row>
    <row r="2" spans="1:15" ht="36" customHeight="1" x14ac:dyDescent="0.2">
      <c r="A2" s="2"/>
      <c r="B2" s="76" t="s">
        <v>22</v>
      </c>
      <c r="C2" s="77"/>
      <c r="D2" s="78" t="s">
        <v>43</v>
      </c>
      <c r="E2" s="250" t="s">
        <v>44</v>
      </c>
      <c r="F2" s="251"/>
      <c r="G2" s="251"/>
      <c r="H2" s="251"/>
      <c r="I2" s="251"/>
      <c r="J2" s="252"/>
      <c r="O2" s="1"/>
    </row>
    <row r="3" spans="1:15" ht="27" hidden="1" customHeight="1" x14ac:dyDescent="0.2">
      <c r="A3" s="2"/>
      <c r="B3" s="79"/>
      <c r="C3" s="77"/>
      <c r="D3" s="80"/>
      <c r="E3" s="253"/>
      <c r="F3" s="254"/>
      <c r="G3" s="254"/>
      <c r="H3" s="254"/>
      <c r="I3" s="254"/>
      <c r="J3" s="255"/>
    </row>
    <row r="4" spans="1:15" ht="23.25" customHeight="1" x14ac:dyDescent="0.2">
      <c r="A4" s="2"/>
      <c r="B4" s="81"/>
      <c r="C4" s="82"/>
      <c r="D4" s="83"/>
      <c r="E4" s="234"/>
      <c r="F4" s="234"/>
      <c r="G4" s="234"/>
      <c r="H4" s="234"/>
      <c r="I4" s="234"/>
      <c r="J4" s="235"/>
    </row>
    <row r="5" spans="1:15" ht="24" customHeight="1" x14ac:dyDescent="0.2">
      <c r="A5" s="2"/>
      <c r="B5" s="31" t="s">
        <v>42</v>
      </c>
      <c r="D5" s="238"/>
      <c r="E5" s="239"/>
      <c r="F5" s="239"/>
      <c r="G5" s="239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240"/>
      <c r="E6" s="241"/>
      <c r="F6" s="241"/>
      <c r="G6" s="241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42"/>
      <c r="F7" s="243"/>
      <c r="G7" s="243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57"/>
      <c r="E11" s="257"/>
      <c r="F11" s="257"/>
      <c r="G11" s="257"/>
      <c r="H11" s="18" t="s">
        <v>40</v>
      </c>
      <c r="I11" s="84"/>
      <c r="J11" s="8"/>
    </row>
    <row r="12" spans="1:15" ht="15.75" customHeight="1" x14ac:dyDescent="0.2">
      <c r="A12" s="2"/>
      <c r="B12" s="28"/>
      <c r="C12" s="55"/>
      <c r="D12" s="233"/>
      <c r="E12" s="233"/>
      <c r="F12" s="233"/>
      <c r="G12" s="233"/>
      <c r="H12" s="18" t="s">
        <v>34</v>
      </c>
      <c r="I12" s="84"/>
      <c r="J12" s="8"/>
    </row>
    <row r="13" spans="1:15" ht="15.75" customHeight="1" x14ac:dyDescent="0.2">
      <c r="A13" s="2"/>
      <c r="B13" s="29"/>
      <c r="C13" s="56"/>
      <c r="D13" s="85"/>
      <c r="E13" s="236"/>
      <c r="F13" s="237"/>
      <c r="G13" s="237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56"/>
      <c r="F15" s="256"/>
      <c r="G15" s="258"/>
      <c r="H15" s="258"/>
      <c r="I15" s="258" t="s">
        <v>29</v>
      </c>
      <c r="J15" s="259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222"/>
      <c r="F16" s="223"/>
      <c r="G16" s="222"/>
      <c r="H16" s="223"/>
      <c r="I16" s="222">
        <f>SUMIF(F65:F106,A16,I65:I106)+SUMIF(F65:F106,"PSU",I65:I106)</f>
        <v>0</v>
      </c>
      <c r="J16" s="224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222"/>
      <c r="F17" s="223"/>
      <c r="G17" s="222"/>
      <c r="H17" s="223"/>
      <c r="I17" s="222">
        <f>SUMIF(F65:F106,A17,I65:I106)</f>
        <v>0</v>
      </c>
      <c r="J17" s="224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222"/>
      <c r="F18" s="223"/>
      <c r="G18" s="222"/>
      <c r="H18" s="223"/>
      <c r="I18" s="222">
        <f>SUMIF(F65:F106,A18,I65:I106)</f>
        <v>0</v>
      </c>
      <c r="J18" s="224"/>
    </row>
    <row r="19" spans="1:10" ht="23.25" customHeight="1" x14ac:dyDescent="0.2">
      <c r="A19" s="138" t="s">
        <v>160</v>
      </c>
      <c r="B19" s="38" t="s">
        <v>27</v>
      </c>
      <c r="C19" s="62"/>
      <c r="D19" s="63"/>
      <c r="E19" s="222"/>
      <c r="F19" s="223"/>
      <c r="G19" s="222"/>
      <c r="H19" s="223"/>
      <c r="I19" s="222">
        <f>SUMIF(F65:F106,A19,I65:I106)</f>
        <v>0</v>
      </c>
      <c r="J19" s="224"/>
    </row>
    <row r="20" spans="1:10" ht="23.25" customHeight="1" x14ac:dyDescent="0.2">
      <c r="A20" s="138" t="s">
        <v>161</v>
      </c>
      <c r="B20" s="38" t="s">
        <v>28</v>
      </c>
      <c r="C20" s="62"/>
      <c r="D20" s="63"/>
      <c r="E20" s="222"/>
      <c r="F20" s="223"/>
      <c r="G20" s="222"/>
      <c r="H20" s="223"/>
      <c r="I20" s="222">
        <f>SUMIF(F65:F106,A20,I65:I106)</f>
        <v>0</v>
      </c>
      <c r="J20" s="224"/>
    </row>
    <row r="21" spans="1:10" ht="23.25" customHeight="1" x14ac:dyDescent="0.2">
      <c r="A21" s="2"/>
      <c r="B21" s="48" t="s">
        <v>29</v>
      </c>
      <c r="C21" s="64"/>
      <c r="D21" s="65"/>
      <c r="E21" s="225"/>
      <c r="F21" s="260"/>
      <c r="G21" s="225"/>
      <c r="H21" s="260"/>
      <c r="I21" s="225">
        <f>SUM(I16:J20)</f>
        <v>0</v>
      </c>
      <c r="J21" s="226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12</v>
      </c>
      <c r="F23" s="39" t="s">
        <v>0</v>
      </c>
      <c r="G23" s="220">
        <f>ZakladDPHSniVypocet</f>
        <v>0</v>
      </c>
      <c r="H23" s="221"/>
      <c r="I23" s="22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12</v>
      </c>
      <c r="F24" s="39" t="s">
        <v>0</v>
      </c>
      <c r="G24" s="218">
        <f>A23</f>
        <v>0</v>
      </c>
      <c r="H24" s="219"/>
      <c r="I24" s="21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220">
        <f>ZakladDPHZaklVypocet</f>
        <v>0</v>
      </c>
      <c r="H25" s="221"/>
      <c r="I25" s="22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47">
        <f>A25</f>
        <v>0</v>
      </c>
      <c r="H26" s="248"/>
      <c r="I26" s="248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49">
        <f>CenaCelkem-(ZakladDPHSni+DPHSni+ZakladDPHZakl+DPHZakl)</f>
        <v>0</v>
      </c>
      <c r="H27" s="249"/>
      <c r="I27" s="249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28">
        <f>ZakladDPHSniVypocet+ZakladDPHZaklVypocet</f>
        <v>0</v>
      </c>
      <c r="H28" s="228"/>
      <c r="I28" s="228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27">
        <f>A27</f>
        <v>0</v>
      </c>
      <c r="H29" s="227"/>
      <c r="I29" s="227"/>
      <c r="J29" s="118" t="s">
        <v>61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29"/>
      <c r="E34" s="230"/>
      <c r="G34" s="231"/>
      <c r="H34" s="232"/>
      <c r="I34" s="232"/>
      <c r="J34" s="25"/>
    </row>
    <row r="35" spans="1:10" ht="12.75" customHeight="1" x14ac:dyDescent="0.2">
      <c r="A35" s="2"/>
      <c r="B35" s="2"/>
      <c r="D35" s="217" t="s">
        <v>2</v>
      </c>
      <c r="E35" s="21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45</v>
      </c>
      <c r="C39" s="215"/>
      <c r="D39" s="215"/>
      <c r="E39" s="215"/>
      <c r="F39" s="98">
        <f>'01 01 Pol'!AE34+'01 02 Pol'!AE48+'01 03 Pol'!AE150+'01 04 Pol'!AE760+'01 05 Pol'!AE86+'01 06 Pol'!AE98+'01 07 Pol'!AE75</f>
        <v>0</v>
      </c>
      <c r="G39" s="99">
        <f>'01 01 Pol'!AF34+'01 02 Pol'!AF48+'01 03 Pol'!AF150+'01 04 Pol'!AF760+'01 05 Pol'!AF86+'01 06 Pol'!AF98+'01 07 Pol'!AF75</f>
        <v>0</v>
      </c>
      <c r="H39" s="100">
        <f t="shared" ref="H39:H48" si="1">(F39*SazbaDPH1/100)+(G39*SazbaDPH2/100)</f>
        <v>0</v>
      </c>
      <c r="I39" s="100">
        <f>F39+G39+H39</f>
        <v>0</v>
      </c>
      <c r="J39" s="101" t="str">
        <f>IF(CenaCelkemVypocet=0,"",I39/CenaCelkemVypocet*100)</f>
        <v/>
      </c>
    </row>
    <row r="40" spans="1:10" ht="25.5" customHeight="1" x14ac:dyDescent="0.2">
      <c r="A40" s="87">
        <v>2</v>
      </c>
      <c r="B40" s="102"/>
      <c r="C40" s="216" t="s">
        <v>46</v>
      </c>
      <c r="D40" s="216"/>
      <c r="E40" s="216"/>
      <c r="F40" s="103"/>
      <c r="G40" s="104"/>
      <c r="H40" s="104">
        <f t="shared" si="1"/>
        <v>0</v>
      </c>
      <c r="I40" s="104"/>
      <c r="J40" s="105"/>
    </row>
    <row r="41" spans="1:10" ht="25.5" customHeight="1" x14ac:dyDescent="0.2">
      <c r="A41" s="87">
        <v>2</v>
      </c>
      <c r="B41" s="102" t="s">
        <v>47</v>
      </c>
      <c r="C41" s="216" t="s">
        <v>48</v>
      </c>
      <c r="D41" s="216"/>
      <c r="E41" s="216"/>
      <c r="F41" s="103">
        <f>'01 01 Pol'!AE34+'01 02 Pol'!AE48+'01 03 Pol'!AE150+'01 04 Pol'!AE760+'01 05 Pol'!AE86+'01 06 Pol'!AE98+'01 07 Pol'!AE75</f>
        <v>0</v>
      </c>
      <c r="G41" s="104">
        <f>'01 01 Pol'!AF34+'01 02 Pol'!AF48+'01 03 Pol'!AF150+'01 04 Pol'!AF760+'01 05 Pol'!AF86+'01 06 Pol'!AF98+'01 07 Pol'!AF75</f>
        <v>0</v>
      </c>
      <c r="H41" s="104">
        <f t="shared" si="1"/>
        <v>0</v>
      </c>
      <c r="I41" s="104">
        <f t="shared" ref="I41:I48" si="2">F41+G41+H41</f>
        <v>0</v>
      </c>
      <c r="J41" s="105" t="str">
        <f t="shared" ref="J41:J48" si="3">IF(CenaCelkemVypocet=0,"",I41/CenaCelkemVypocet*100)</f>
        <v/>
      </c>
    </row>
    <row r="42" spans="1:10" ht="25.5" customHeight="1" x14ac:dyDescent="0.2">
      <c r="A42" s="87">
        <v>3</v>
      </c>
      <c r="B42" s="106" t="s">
        <v>47</v>
      </c>
      <c r="C42" s="215" t="s">
        <v>28</v>
      </c>
      <c r="D42" s="215"/>
      <c r="E42" s="215"/>
      <c r="F42" s="107">
        <f>'01 01 Pol'!AE34</f>
        <v>0</v>
      </c>
      <c r="G42" s="100">
        <f>'01 01 Pol'!AF34</f>
        <v>0</v>
      </c>
      <c r="H42" s="100">
        <f t="shared" si="1"/>
        <v>0</v>
      </c>
      <c r="I42" s="100">
        <f t="shared" si="2"/>
        <v>0</v>
      </c>
      <c r="J42" s="101" t="str">
        <f t="shared" si="3"/>
        <v/>
      </c>
    </row>
    <row r="43" spans="1:10" ht="25.5" customHeight="1" x14ac:dyDescent="0.2">
      <c r="A43" s="87">
        <v>3</v>
      </c>
      <c r="B43" s="106" t="s">
        <v>49</v>
      </c>
      <c r="C43" s="215" t="s">
        <v>27</v>
      </c>
      <c r="D43" s="215"/>
      <c r="E43" s="215"/>
      <c r="F43" s="107">
        <f>'01 02 Pol'!AE48</f>
        <v>0</v>
      </c>
      <c r="G43" s="100">
        <f>'01 02 Pol'!AF48</f>
        <v>0</v>
      </c>
      <c r="H43" s="100">
        <f t="shared" si="1"/>
        <v>0</v>
      </c>
      <c r="I43" s="100">
        <f t="shared" si="2"/>
        <v>0</v>
      </c>
      <c r="J43" s="101" t="str">
        <f t="shared" si="3"/>
        <v/>
      </c>
    </row>
    <row r="44" spans="1:10" ht="25.5" customHeight="1" x14ac:dyDescent="0.2">
      <c r="A44" s="87">
        <v>3</v>
      </c>
      <c r="B44" s="106" t="s">
        <v>50</v>
      </c>
      <c r="C44" s="215" t="s">
        <v>51</v>
      </c>
      <c r="D44" s="215"/>
      <c r="E44" s="215"/>
      <c r="F44" s="107">
        <f>'01 03 Pol'!AE150</f>
        <v>0</v>
      </c>
      <c r="G44" s="100">
        <f>'01 03 Pol'!AF150</f>
        <v>0</v>
      </c>
      <c r="H44" s="100">
        <f t="shared" si="1"/>
        <v>0</v>
      </c>
      <c r="I44" s="100">
        <f t="shared" si="2"/>
        <v>0</v>
      </c>
      <c r="J44" s="101" t="str">
        <f t="shared" si="3"/>
        <v/>
      </c>
    </row>
    <row r="45" spans="1:10" ht="25.5" customHeight="1" x14ac:dyDescent="0.2">
      <c r="A45" s="87">
        <v>3</v>
      </c>
      <c r="B45" s="106" t="s">
        <v>52</v>
      </c>
      <c r="C45" s="215" t="s">
        <v>53</v>
      </c>
      <c r="D45" s="215"/>
      <c r="E45" s="215"/>
      <c r="F45" s="107">
        <f>'01 04 Pol'!AE760</f>
        <v>0</v>
      </c>
      <c r="G45" s="100">
        <f>'01 04 Pol'!AF760</f>
        <v>0</v>
      </c>
      <c r="H45" s="100">
        <f t="shared" si="1"/>
        <v>0</v>
      </c>
      <c r="I45" s="100">
        <f t="shared" si="2"/>
        <v>0</v>
      </c>
      <c r="J45" s="101" t="str">
        <f t="shared" si="3"/>
        <v/>
      </c>
    </row>
    <row r="46" spans="1:10" ht="25.5" customHeight="1" x14ac:dyDescent="0.2">
      <c r="A46" s="87">
        <v>3</v>
      </c>
      <c r="B46" s="106" t="s">
        <v>54</v>
      </c>
      <c r="C46" s="215" t="s">
        <v>55</v>
      </c>
      <c r="D46" s="215"/>
      <c r="E46" s="215"/>
      <c r="F46" s="107">
        <f>'01 05 Pol'!AE86</f>
        <v>0</v>
      </c>
      <c r="G46" s="100">
        <f>'01 05 Pol'!AF86</f>
        <v>0</v>
      </c>
      <c r="H46" s="100">
        <f t="shared" si="1"/>
        <v>0</v>
      </c>
      <c r="I46" s="100">
        <f t="shared" si="2"/>
        <v>0</v>
      </c>
      <c r="J46" s="101" t="str">
        <f t="shared" si="3"/>
        <v/>
      </c>
    </row>
    <row r="47" spans="1:10" ht="25.5" customHeight="1" x14ac:dyDescent="0.2">
      <c r="A47" s="87">
        <v>3</v>
      </c>
      <c r="B47" s="106" t="s">
        <v>56</v>
      </c>
      <c r="C47" s="215" t="s">
        <v>57</v>
      </c>
      <c r="D47" s="215"/>
      <c r="E47" s="215"/>
      <c r="F47" s="107">
        <f>'01 06 Pol'!AE98</f>
        <v>0</v>
      </c>
      <c r="G47" s="100">
        <f>'01 06 Pol'!AF98</f>
        <v>0</v>
      </c>
      <c r="H47" s="100">
        <f t="shared" si="1"/>
        <v>0</v>
      </c>
      <c r="I47" s="100">
        <f t="shared" si="2"/>
        <v>0</v>
      </c>
      <c r="J47" s="101" t="str">
        <f t="shared" si="3"/>
        <v/>
      </c>
    </row>
    <row r="48" spans="1:10" ht="25.5" customHeight="1" x14ac:dyDescent="0.2">
      <c r="A48" s="87">
        <v>3</v>
      </c>
      <c r="B48" s="106" t="s">
        <v>58</v>
      </c>
      <c r="C48" s="215" t="s">
        <v>59</v>
      </c>
      <c r="D48" s="215"/>
      <c r="E48" s="215"/>
      <c r="F48" s="107">
        <f>'01 07 Pol'!AE75</f>
        <v>0</v>
      </c>
      <c r="G48" s="100">
        <f>'01 07 Pol'!AF75</f>
        <v>0</v>
      </c>
      <c r="H48" s="100">
        <f t="shared" si="1"/>
        <v>0</v>
      </c>
      <c r="I48" s="100">
        <f t="shared" si="2"/>
        <v>0</v>
      </c>
      <c r="J48" s="101" t="str">
        <f t="shared" si="3"/>
        <v/>
      </c>
    </row>
    <row r="49" spans="1:10" ht="25.5" customHeight="1" x14ac:dyDescent="0.2">
      <c r="A49" s="87"/>
      <c r="B49" s="212" t="s">
        <v>60</v>
      </c>
      <c r="C49" s="213"/>
      <c r="D49" s="213"/>
      <c r="E49" s="214"/>
      <c r="F49" s="108">
        <f>SUMIF(A39:A48,"=1",F39:F48)</f>
        <v>0</v>
      </c>
      <c r="G49" s="109">
        <f>SUMIF(A39:A48,"=1",G39:G48)</f>
        <v>0</v>
      </c>
      <c r="H49" s="109">
        <f>SUMIF(A39:A48,"=1",H39:H48)</f>
        <v>0</v>
      </c>
      <c r="I49" s="109">
        <f>SUMIF(A39:A48,"=1",I39:I48)</f>
        <v>0</v>
      </c>
      <c r="J49" s="110">
        <f>SUMIF(A39:A48,"=1",J39:J48)</f>
        <v>0</v>
      </c>
    </row>
    <row r="51" spans="1:10" x14ac:dyDescent="0.2">
      <c r="A51" t="s">
        <v>62</v>
      </c>
      <c r="B51" t="s">
        <v>63</v>
      </c>
    </row>
    <row r="52" spans="1:10" x14ac:dyDescent="0.2">
      <c r="A52" t="s">
        <v>64</v>
      </c>
      <c r="B52" t="s">
        <v>65</v>
      </c>
    </row>
    <row r="53" spans="1:10" x14ac:dyDescent="0.2">
      <c r="A53" t="s">
        <v>66</v>
      </c>
      <c r="B53" t="s">
        <v>67</v>
      </c>
    </row>
    <row r="54" spans="1:10" x14ac:dyDescent="0.2">
      <c r="A54" t="s">
        <v>66</v>
      </c>
      <c r="B54" t="s">
        <v>68</v>
      </c>
    </row>
    <row r="55" spans="1:10" x14ac:dyDescent="0.2">
      <c r="A55" t="s">
        <v>66</v>
      </c>
      <c r="B55" t="s">
        <v>69</v>
      </c>
    </row>
    <row r="56" spans="1:10" x14ac:dyDescent="0.2">
      <c r="A56" t="s">
        <v>66</v>
      </c>
      <c r="B56" t="s">
        <v>70</v>
      </c>
    </row>
    <row r="57" spans="1:10" x14ac:dyDescent="0.2">
      <c r="A57" t="s">
        <v>66</v>
      </c>
      <c r="B57" t="s">
        <v>71</v>
      </c>
    </row>
    <row r="58" spans="1:10" x14ac:dyDescent="0.2">
      <c r="A58" t="s">
        <v>66</v>
      </c>
      <c r="B58" t="s">
        <v>72</v>
      </c>
    </row>
    <row r="59" spans="1:10" x14ac:dyDescent="0.2">
      <c r="A59" t="s">
        <v>66</v>
      </c>
      <c r="B59" t="s">
        <v>73</v>
      </c>
    </row>
    <row r="62" spans="1:10" ht="15.75" x14ac:dyDescent="0.25">
      <c r="B62" s="119" t="s">
        <v>74</v>
      </c>
    </row>
    <row r="64" spans="1:10" ht="25.5" customHeight="1" x14ac:dyDescent="0.2">
      <c r="A64" s="121"/>
      <c r="B64" s="124" t="s">
        <v>17</v>
      </c>
      <c r="C64" s="124" t="s">
        <v>5</v>
      </c>
      <c r="D64" s="125"/>
      <c r="E64" s="125"/>
      <c r="F64" s="126" t="s">
        <v>75</v>
      </c>
      <c r="G64" s="126"/>
      <c r="H64" s="126"/>
      <c r="I64" s="126" t="s">
        <v>29</v>
      </c>
      <c r="J64" s="126" t="s">
        <v>0</v>
      </c>
    </row>
    <row r="65" spans="1:10" ht="36.75" customHeight="1" x14ac:dyDescent="0.2">
      <c r="A65" s="122"/>
      <c r="B65" s="127" t="s">
        <v>76</v>
      </c>
      <c r="C65" s="210" t="s">
        <v>77</v>
      </c>
      <c r="D65" s="211"/>
      <c r="E65" s="211"/>
      <c r="F65" s="134" t="s">
        <v>24</v>
      </c>
      <c r="G65" s="135"/>
      <c r="H65" s="135"/>
      <c r="I65" s="135">
        <f>'01 04 Pol'!G8+'01 05 Pol'!G8+'01 07 Pol'!G8</f>
        <v>0</v>
      </c>
      <c r="J65" s="131" t="str">
        <f>IF(I107=0,"",I65/I107*100)</f>
        <v/>
      </c>
    </row>
    <row r="66" spans="1:10" ht="36.75" customHeight="1" x14ac:dyDescent="0.2">
      <c r="A66" s="122"/>
      <c r="B66" s="127" t="s">
        <v>78</v>
      </c>
      <c r="C66" s="210" t="s">
        <v>79</v>
      </c>
      <c r="D66" s="211"/>
      <c r="E66" s="211"/>
      <c r="F66" s="134" t="s">
        <v>24</v>
      </c>
      <c r="G66" s="135"/>
      <c r="H66" s="135"/>
      <c r="I66" s="135">
        <f>'01 04 Pol'!G32+'01 05 Pol'!G35</f>
        <v>0</v>
      </c>
      <c r="J66" s="131" t="str">
        <f>IF(I107=0,"",I66/I107*100)</f>
        <v/>
      </c>
    </row>
    <row r="67" spans="1:10" ht="36.75" customHeight="1" x14ac:dyDescent="0.2">
      <c r="A67" s="122"/>
      <c r="B67" s="127" t="s">
        <v>80</v>
      </c>
      <c r="C67" s="210" t="s">
        <v>81</v>
      </c>
      <c r="D67" s="211"/>
      <c r="E67" s="211"/>
      <c r="F67" s="134" t="s">
        <v>24</v>
      </c>
      <c r="G67" s="135"/>
      <c r="H67" s="135"/>
      <c r="I67" s="135">
        <f>'01 04 Pol'!G50</f>
        <v>0</v>
      </c>
      <c r="J67" s="131" t="str">
        <f>IF(I107=0,"",I67/I107*100)</f>
        <v/>
      </c>
    </row>
    <row r="68" spans="1:10" ht="36.75" customHeight="1" x14ac:dyDescent="0.2">
      <c r="A68" s="122"/>
      <c r="B68" s="127" t="s">
        <v>82</v>
      </c>
      <c r="C68" s="210" t="s">
        <v>83</v>
      </c>
      <c r="D68" s="211"/>
      <c r="E68" s="211"/>
      <c r="F68" s="134" t="s">
        <v>24</v>
      </c>
      <c r="G68" s="135"/>
      <c r="H68" s="135"/>
      <c r="I68" s="135">
        <f>'01 04 Pol'!G100+'01 07 Pol'!G36</f>
        <v>0</v>
      </c>
      <c r="J68" s="131" t="str">
        <f>IF(I107=0,"",I68/I107*100)</f>
        <v/>
      </c>
    </row>
    <row r="69" spans="1:10" ht="36.75" customHeight="1" x14ac:dyDescent="0.2">
      <c r="A69" s="122"/>
      <c r="B69" s="127" t="s">
        <v>84</v>
      </c>
      <c r="C69" s="210" t="s">
        <v>85</v>
      </c>
      <c r="D69" s="211"/>
      <c r="E69" s="211"/>
      <c r="F69" s="134" t="s">
        <v>24</v>
      </c>
      <c r="G69" s="135"/>
      <c r="H69" s="135"/>
      <c r="I69" s="135">
        <f>'01 05 Pol'!G42+'01 07 Pol'!G39</f>
        <v>0</v>
      </c>
      <c r="J69" s="131" t="str">
        <f>IF(I107=0,"",I69/I107*100)</f>
        <v/>
      </c>
    </row>
    <row r="70" spans="1:10" ht="36.75" customHeight="1" x14ac:dyDescent="0.2">
      <c r="A70" s="122"/>
      <c r="B70" s="127" t="s">
        <v>86</v>
      </c>
      <c r="C70" s="210" t="s">
        <v>87</v>
      </c>
      <c r="D70" s="211"/>
      <c r="E70" s="211"/>
      <c r="F70" s="134" t="s">
        <v>24</v>
      </c>
      <c r="G70" s="135"/>
      <c r="H70" s="135"/>
      <c r="I70" s="135">
        <f>'01 04 Pol'!G185</f>
        <v>0</v>
      </c>
      <c r="J70" s="131" t="str">
        <f>IF(I107=0,"",I70/I107*100)</f>
        <v/>
      </c>
    </row>
    <row r="71" spans="1:10" ht="36.75" customHeight="1" x14ac:dyDescent="0.2">
      <c r="A71" s="122"/>
      <c r="B71" s="127" t="s">
        <v>88</v>
      </c>
      <c r="C71" s="210" t="s">
        <v>89</v>
      </c>
      <c r="D71" s="211"/>
      <c r="E71" s="211"/>
      <c r="F71" s="134" t="s">
        <v>24</v>
      </c>
      <c r="G71" s="135"/>
      <c r="H71" s="135"/>
      <c r="I71" s="135">
        <f>'01 04 Pol'!G150+'01 04 Pol'!G192+'01 06 Pol'!G8</f>
        <v>0</v>
      </c>
      <c r="J71" s="131" t="str">
        <f>IF(I107=0,"",I71/I107*100)</f>
        <v/>
      </c>
    </row>
    <row r="72" spans="1:10" ht="36.75" customHeight="1" x14ac:dyDescent="0.2">
      <c r="A72" s="122"/>
      <c r="B72" s="127" t="s">
        <v>88</v>
      </c>
      <c r="C72" s="210" t="s">
        <v>90</v>
      </c>
      <c r="D72" s="211"/>
      <c r="E72" s="211"/>
      <c r="F72" s="134" t="s">
        <v>24</v>
      </c>
      <c r="G72" s="135"/>
      <c r="H72" s="135"/>
      <c r="I72" s="135">
        <f>'01 03 Pol'!G8</f>
        <v>0</v>
      </c>
      <c r="J72" s="131" t="str">
        <f>IF(I107=0,"",I72/I107*100)</f>
        <v/>
      </c>
    </row>
    <row r="73" spans="1:10" ht="36.75" customHeight="1" x14ac:dyDescent="0.2">
      <c r="A73" s="122"/>
      <c r="B73" s="127" t="s">
        <v>91</v>
      </c>
      <c r="C73" s="210" t="s">
        <v>92</v>
      </c>
      <c r="D73" s="211"/>
      <c r="E73" s="211"/>
      <c r="F73" s="134" t="s">
        <v>24</v>
      </c>
      <c r="G73" s="135"/>
      <c r="H73" s="135"/>
      <c r="I73" s="135">
        <f>'01 04 Pol'!G207</f>
        <v>0</v>
      </c>
      <c r="J73" s="131" t="str">
        <f>IF(I107=0,"",I73/I107*100)</f>
        <v/>
      </c>
    </row>
    <row r="74" spans="1:10" ht="36.75" customHeight="1" x14ac:dyDescent="0.2">
      <c r="A74" s="122"/>
      <c r="B74" s="127" t="s">
        <v>93</v>
      </c>
      <c r="C74" s="210" t="s">
        <v>94</v>
      </c>
      <c r="D74" s="211"/>
      <c r="E74" s="211"/>
      <c r="F74" s="134" t="s">
        <v>24</v>
      </c>
      <c r="G74" s="135"/>
      <c r="H74" s="135"/>
      <c r="I74" s="135">
        <f>'01 04 Pol'!G282</f>
        <v>0</v>
      </c>
      <c r="J74" s="131" t="str">
        <f>IF(I107=0,"",I74/I107*100)</f>
        <v/>
      </c>
    </row>
    <row r="75" spans="1:10" ht="36.75" customHeight="1" x14ac:dyDescent="0.2">
      <c r="A75" s="122"/>
      <c r="B75" s="127" t="s">
        <v>95</v>
      </c>
      <c r="C75" s="210" t="s">
        <v>96</v>
      </c>
      <c r="D75" s="211"/>
      <c r="E75" s="211"/>
      <c r="F75" s="134" t="s">
        <v>24</v>
      </c>
      <c r="G75" s="135"/>
      <c r="H75" s="135"/>
      <c r="I75" s="135">
        <f>'01 04 Pol'!G299</f>
        <v>0</v>
      </c>
      <c r="J75" s="131" t="str">
        <f>IF(I107=0,"",I75/I107*100)</f>
        <v/>
      </c>
    </row>
    <row r="76" spans="1:10" ht="36.75" customHeight="1" x14ac:dyDescent="0.2">
      <c r="A76" s="122"/>
      <c r="B76" s="127" t="s">
        <v>97</v>
      </c>
      <c r="C76" s="210" t="s">
        <v>98</v>
      </c>
      <c r="D76" s="211"/>
      <c r="E76" s="211"/>
      <c r="F76" s="134" t="s">
        <v>24</v>
      </c>
      <c r="G76" s="135"/>
      <c r="H76" s="135"/>
      <c r="I76" s="135">
        <f>'01 05 Pol'!G63+'01 07 Pol'!G46</f>
        <v>0</v>
      </c>
      <c r="J76" s="131" t="str">
        <f>IF(I107=0,"",I76/I107*100)</f>
        <v/>
      </c>
    </row>
    <row r="77" spans="1:10" ht="36.75" customHeight="1" x14ac:dyDescent="0.2">
      <c r="A77" s="122"/>
      <c r="B77" s="127" t="s">
        <v>99</v>
      </c>
      <c r="C77" s="210" t="s">
        <v>100</v>
      </c>
      <c r="D77" s="211"/>
      <c r="E77" s="211"/>
      <c r="F77" s="134" t="s">
        <v>24</v>
      </c>
      <c r="G77" s="135"/>
      <c r="H77" s="135"/>
      <c r="I77" s="135">
        <f>'01 05 Pol'!G66</f>
        <v>0</v>
      </c>
      <c r="J77" s="131" t="str">
        <f>IF(I107=0,"",I77/I107*100)</f>
        <v/>
      </c>
    </row>
    <row r="78" spans="1:10" ht="36.75" customHeight="1" x14ac:dyDescent="0.2">
      <c r="A78" s="122"/>
      <c r="B78" s="127" t="s">
        <v>101</v>
      </c>
      <c r="C78" s="210" t="s">
        <v>102</v>
      </c>
      <c r="D78" s="211"/>
      <c r="E78" s="211"/>
      <c r="F78" s="134" t="s">
        <v>24</v>
      </c>
      <c r="G78" s="135"/>
      <c r="H78" s="135"/>
      <c r="I78" s="135">
        <f>'01 03 Pol'!G15+'01 04 Pol'!G313</f>
        <v>0</v>
      </c>
      <c r="J78" s="131" t="str">
        <f>IF(I107=0,"",I78/I107*100)</f>
        <v/>
      </c>
    </row>
    <row r="79" spans="1:10" ht="36.75" customHeight="1" x14ac:dyDescent="0.2">
      <c r="A79" s="122"/>
      <c r="B79" s="127" t="s">
        <v>103</v>
      </c>
      <c r="C79" s="210" t="s">
        <v>104</v>
      </c>
      <c r="D79" s="211"/>
      <c r="E79" s="211"/>
      <c r="F79" s="134" t="s">
        <v>24</v>
      </c>
      <c r="G79" s="135"/>
      <c r="H79" s="135"/>
      <c r="I79" s="135">
        <f>'01 04 Pol'!G329</f>
        <v>0</v>
      </c>
      <c r="J79" s="131" t="str">
        <f>IF(I107=0,"",I79/I107*100)</f>
        <v/>
      </c>
    </row>
    <row r="80" spans="1:10" ht="36.75" customHeight="1" x14ac:dyDescent="0.2">
      <c r="A80" s="122"/>
      <c r="B80" s="127" t="s">
        <v>105</v>
      </c>
      <c r="C80" s="210" t="s">
        <v>106</v>
      </c>
      <c r="D80" s="211"/>
      <c r="E80" s="211"/>
      <c r="F80" s="134" t="s">
        <v>24</v>
      </c>
      <c r="G80" s="135"/>
      <c r="H80" s="135"/>
      <c r="I80" s="135">
        <f>'01 04 Pol'!G337</f>
        <v>0</v>
      </c>
      <c r="J80" s="131" t="str">
        <f>IF(I107=0,"",I80/I107*100)</f>
        <v/>
      </c>
    </row>
    <row r="81" spans="1:10" ht="36.75" customHeight="1" x14ac:dyDescent="0.2">
      <c r="A81" s="122"/>
      <c r="B81" s="127" t="s">
        <v>107</v>
      </c>
      <c r="C81" s="210" t="s">
        <v>108</v>
      </c>
      <c r="D81" s="211"/>
      <c r="E81" s="211"/>
      <c r="F81" s="134" t="s">
        <v>24</v>
      </c>
      <c r="G81" s="135"/>
      <c r="H81" s="135"/>
      <c r="I81" s="135">
        <f>'01 03 Pol'!G18+'01 03 Pol'!G24+'01 04 Pol'!G374+'01 06 Pol'!G11</f>
        <v>0</v>
      </c>
      <c r="J81" s="131" t="str">
        <f>IF(I107=0,"",I81/I107*100)</f>
        <v/>
      </c>
    </row>
    <row r="82" spans="1:10" ht="36.75" customHeight="1" x14ac:dyDescent="0.2">
      <c r="A82" s="122"/>
      <c r="B82" s="127" t="s">
        <v>109</v>
      </c>
      <c r="C82" s="210" t="s">
        <v>110</v>
      </c>
      <c r="D82" s="211"/>
      <c r="E82" s="211"/>
      <c r="F82" s="134" t="s">
        <v>24</v>
      </c>
      <c r="G82" s="135"/>
      <c r="H82" s="135"/>
      <c r="I82" s="135">
        <f>'01 03 Pol'!G34+'01 04 Pol'!G409+'01 05 Pol'!G72+'01 06 Pol'!G16+'01 07 Pol'!G49</f>
        <v>0</v>
      </c>
      <c r="J82" s="131" t="str">
        <f>IF(I107=0,"",I82/I107*100)</f>
        <v/>
      </c>
    </row>
    <row r="83" spans="1:10" ht="36.75" customHeight="1" x14ac:dyDescent="0.2">
      <c r="A83" s="122"/>
      <c r="B83" s="127" t="s">
        <v>111</v>
      </c>
      <c r="C83" s="210" t="s">
        <v>112</v>
      </c>
      <c r="D83" s="211"/>
      <c r="E83" s="211"/>
      <c r="F83" s="134" t="s">
        <v>24</v>
      </c>
      <c r="G83" s="135"/>
      <c r="H83" s="135"/>
      <c r="I83" s="135">
        <f>'01 02 Pol'!G8+'01 04 Pol'!G411</f>
        <v>0</v>
      </c>
      <c r="J83" s="131" t="str">
        <f>IF(I107=0,"",I83/I107*100)</f>
        <v/>
      </c>
    </row>
    <row r="84" spans="1:10" ht="36.75" customHeight="1" x14ac:dyDescent="0.2">
      <c r="A84" s="122"/>
      <c r="B84" s="127" t="s">
        <v>113</v>
      </c>
      <c r="C84" s="210" t="s">
        <v>114</v>
      </c>
      <c r="D84" s="211"/>
      <c r="E84" s="211"/>
      <c r="F84" s="134" t="s">
        <v>25</v>
      </c>
      <c r="G84" s="135"/>
      <c r="H84" s="135"/>
      <c r="I84" s="135">
        <f>'01 04 Pol'!G414</f>
        <v>0</v>
      </c>
      <c r="J84" s="131" t="str">
        <f>IF(I107=0,"",I84/I107*100)</f>
        <v/>
      </c>
    </row>
    <row r="85" spans="1:10" ht="36.75" customHeight="1" x14ac:dyDescent="0.2">
      <c r="A85" s="122"/>
      <c r="B85" s="127" t="s">
        <v>115</v>
      </c>
      <c r="C85" s="210" t="s">
        <v>116</v>
      </c>
      <c r="D85" s="211"/>
      <c r="E85" s="211"/>
      <c r="F85" s="134" t="s">
        <v>25</v>
      </c>
      <c r="G85" s="135"/>
      <c r="H85" s="135"/>
      <c r="I85" s="135">
        <f>'01 04 Pol'!G449</f>
        <v>0</v>
      </c>
      <c r="J85" s="131" t="str">
        <f>IF(I107=0,"",I85/I107*100)</f>
        <v/>
      </c>
    </row>
    <row r="86" spans="1:10" ht="36.75" customHeight="1" x14ac:dyDescent="0.2">
      <c r="A86" s="122"/>
      <c r="B86" s="127" t="s">
        <v>117</v>
      </c>
      <c r="C86" s="210" t="s">
        <v>118</v>
      </c>
      <c r="D86" s="211"/>
      <c r="E86" s="211"/>
      <c r="F86" s="134" t="s">
        <v>25</v>
      </c>
      <c r="G86" s="135"/>
      <c r="H86" s="135"/>
      <c r="I86" s="135">
        <f>'01 04 Pol'!G476+'01 06 Pol'!G18</f>
        <v>0</v>
      </c>
      <c r="J86" s="131" t="str">
        <f>IF(I107=0,"",I86/I107*100)</f>
        <v/>
      </c>
    </row>
    <row r="87" spans="1:10" ht="36.75" customHeight="1" x14ac:dyDescent="0.2">
      <c r="A87" s="122"/>
      <c r="B87" s="127" t="s">
        <v>119</v>
      </c>
      <c r="C87" s="210" t="s">
        <v>120</v>
      </c>
      <c r="D87" s="211"/>
      <c r="E87" s="211"/>
      <c r="F87" s="134" t="s">
        <v>25</v>
      </c>
      <c r="G87" s="135"/>
      <c r="H87" s="135"/>
      <c r="I87" s="135">
        <f>'01 07 Pol'!G51</f>
        <v>0</v>
      </c>
      <c r="J87" s="131" t="str">
        <f>IF(I107=0,"",I87/I107*100)</f>
        <v/>
      </c>
    </row>
    <row r="88" spans="1:10" ht="36.75" customHeight="1" x14ac:dyDescent="0.2">
      <c r="A88" s="122"/>
      <c r="B88" s="127" t="s">
        <v>121</v>
      </c>
      <c r="C88" s="210" t="s">
        <v>122</v>
      </c>
      <c r="D88" s="211"/>
      <c r="E88" s="211"/>
      <c r="F88" s="134" t="s">
        <v>25</v>
      </c>
      <c r="G88" s="135"/>
      <c r="H88" s="135"/>
      <c r="I88" s="135">
        <f>'01 04 Pol'!G516</f>
        <v>0</v>
      </c>
      <c r="J88" s="131" t="str">
        <f>IF(I107=0,"",I88/I107*100)</f>
        <v/>
      </c>
    </row>
    <row r="89" spans="1:10" ht="36.75" customHeight="1" x14ac:dyDescent="0.2">
      <c r="A89" s="122"/>
      <c r="B89" s="127" t="s">
        <v>123</v>
      </c>
      <c r="C89" s="210" t="s">
        <v>124</v>
      </c>
      <c r="D89" s="211"/>
      <c r="E89" s="211"/>
      <c r="F89" s="134" t="s">
        <v>25</v>
      </c>
      <c r="G89" s="135"/>
      <c r="H89" s="135"/>
      <c r="I89" s="135">
        <f>'01 06 Pol'!G28</f>
        <v>0</v>
      </c>
      <c r="J89" s="131" t="str">
        <f>IF(I107=0,"",I89/I107*100)</f>
        <v/>
      </c>
    </row>
    <row r="90" spans="1:10" ht="36.75" customHeight="1" x14ac:dyDescent="0.2">
      <c r="A90" s="122"/>
      <c r="B90" s="127" t="s">
        <v>125</v>
      </c>
      <c r="C90" s="210" t="s">
        <v>126</v>
      </c>
      <c r="D90" s="211"/>
      <c r="E90" s="211"/>
      <c r="F90" s="134" t="s">
        <v>25</v>
      </c>
      <c r="G90" s="135"/>
      <c r="H90" s="135"/>
      <c r="I90" s="135">
        <f>'01 06 Pol'!G44</f>
        <v>0</v>
      </c>
      <c r="J90" s="131" t="str">
        <f>IF(I107=0,"",I90/I107*100)</f>
        <v/>
      </c>
    </row>
    <row r="91" spans="1:10" ht="36.75" customHeight="1" x14ac:dyDescent="0.2">
      <c r="A91" s="122"/>
      <c r="B91" s="127" t="s">
        <v>127</v>
      </c>
      <c r="C91" s="210" t="s">
        <v>128</v>
      </c>
      <c r="D91" s="211"/>
      <c r="E91" s="211"/>
      <c r="F91" s="134" t="s">
        <v>25</v>
      </c>
      <c r="G91" s="135"/>
      <c r="H91" s="135"/>
      <c r="I91" s="135">
        <f>'01 06 Pol'!G66</f>
        <v>0</v>
      </c>
      <c r="J91" s="131" t="str">
        <f>IF(I107=0,"",I91/I107*100)</f>
        <v/>
      </c>
    </row>
    <row r="92" spans="1:10" ht="36.75" customHeight="1" x14ac:dyDescent="0.2">
      <c r="A92" s="122"/>
      <c r="B92" s="127" t="s">
        <v>129</v>
      </c>
      <c r="C92" s="210" t="s">
        <v>130</v>
      </c>
      <c r="D92" s="211"/>
      <c r="E92" s="211"/>
      <c r="F92" s="134" t="s">
        <v>25</v>
      </c>
      <c r="G92" s="135"/>
      <c r="H92" s="135"/>
      <c r="I92" s="135">
        <f>'01 04 Pol'!G523</f>
        <v>0</v>
      </c>
      <c r="J92" s="131" t="str">
        <f>IF(I107=0,"",I92/I107*100)</f>
        <v/>
      </c>
    </row>
    <row r="93" spans="1:10" ht="36.75" customHeight="1" x14ac:dyDescent="0.2">
      <c r="A93" s="122"/>
      <c r="B93" s="127" t="s">
        <v>131</v>
      </c>
      <c r="C93" s="210" t="s">
        <v>132</v>
      </c>
      <c r="D93" s="211"/>
      <c r="E93" s="211"/>
      <c r="F93" s="134" t="s">
        <v>25</v>
      </c>
      <c r="G93" s="135"/>
      <c r="H93" s="135"/>
      <c r="I93" s="135">
        <f>'01 04 Pol'!G538</f>
        <v>0</v>
      </c>
      <c r="J93" s="131" t="str">
        <f>IF(I107=0,"",I93/I107*100)</f>
        <v/>
      </c>
    </row>
    <row r="94" spans="1:10" ht="36.75" customHeight="1" x14ac:dyDescent="0.2">
      <c r="A94" s="122"/>
      <c r="B94" s="127" t="s">
        <v>133</v>
      </c>
      <c r="C94" s="210" t="s">
        <v>134</v>
      </c>
      <c r="D94" s="211"/>
      <c r="E94" s="211"/>
      <c r="F94" s="134" t="s">
        <v>25</v>
      </c>
      <c r="G94" s="135"/>
      <c r="H94" s="135"/>
      <c r="I94" s="135">
        <f>'01 04 Pol'!G577</f>
        <v>0</v>
      </c>
      <c r="J94" s="131" t="str">
        <f>IF(I107=0,"",I94/I107*100)</f>
        <v/>
      </c>
    </row>
    <row r="95" spans="1:10" ht="36.75" customHeight="1" x14ac:dyDescent="0.2">
      <c r="A95" s="122"/>
      <c r="B95" s="127" t="s">
        <v>135</v>
      </c>
      <c r="C95" s="210" t="s">
        <v>136</v>
      </c>
      <c r="D95" s="211"/>
      <c r="E95" s="211"/>
      <c r="F95" s="134" t="s">
        <v>25</v>
      </c>
      <c r="G95" s="135"/>
      <c r="H95" s="135"/>
      <c r="I95" s="135">
        <f>'01 04 Pol'!G588</f>
        <v>0</v>
      </c>
      <c r="J95" s="131" t="str">
        <f>IF(I107=0,"",I95/I107*100)</f>
        <v/>
      </c>
    </row>
    <row r="96" spans="1:10" ht="36.75" customHeight="1" x14ac:dyDescent="0.2">
      <c r="A96" s="122"/>
      <c r="B96" s="127" t="s">
        <v>137</v>
      </c>
      <c r="C96" s="210" t="s">
        <v>138</v>
      </c>
      <c r="D96" s="211"/>
      <c r="E96" s="211"/>
      <c r="F96" s="134" t="s">
        <v>25</v>
      </c>
      <c r="G96" s="135"/>
      <c r="H96" s="135"/>
      <c r="I96" s="135">
        <f>'01 04 Pol'!G667</f>
        <v>0</v>
      </c>
      <c r="J96" s="131" t="str">
        <f>IF(I107=0,"",I96/I107*100)</f>
        <v/>
      </c>
    </row>
    <row r="97" spans="1:10" ht="36.75" customHeight="1" x14ac:dyDescent="0.2">
      <c r="A97" s="122"/>
      <c r="B97" s="127" t="s">
        <v>139</v>
      </c>
      <c r="C97" s="210" t="s">
        <v>140</v>
      </c>
      <c r="D97" s="211"/>
      <c r="E97" s="211"/>
      <c r="F97" s="134" t="s">
        <v>25</v>
      </c>
      <c r="G97" s="135"/>
      <c r="H97" s="135"/>
      <c r="I97" s="135">
        <f>'01 04 Pol'!G673</f>
        <v>0</v>
      </c>
      <c r="J97" s="131" t="str">
        <f>IF(I107=0,"",I97/I107*100)</f>
        <v/>
      </c>
    </row>
    <row r="98" spans="1:10" ht="36.75" customHeight="1" x14ac:dyDescent="0.2">
      <c r="A98" s="122"/>
      <c r="B98" s="127" t="s">
        <v>141</v>
      </c>
      <c r="C98" s="210" t="s">
        <v>142</v>
      </c>
      <c r="D98" s="211"/>
      <c r="E98" s="211"/>
      <c r="F98" s="134" t="s">
        <v>25</v>
      </c>
      <c r="G98" s="135"/>
      <c r="H98" s="135"/>
      <c r="I98" s="135">
        <f>'01 04 Pol'!G697</f>
        <v>0</v>
      </c>
      <c r="J98" s="131" t="str">
        <f>IF(I107=0,"",I98/I107*100)</f>
        <v/>
      </c>
    </row>
    <row r="99" spans="1:10" ht="36.75" customHeight="1" x14ac:dyDescent="0.2">
      <c r="A99" s="122"/>
      <c r="B99" s="127" t="s">
        <v>143</v>
      </c>
      <c r="C99" s="210" t="s">
        <v>144</v>
      </c>
      <c r="D99" s="211"/>
      <c r="E99" s="211"/>
      <c r="F99" s="134" t="s">
        <v>25</v>
      </c>
      <c r="G99" s="135"/>
      <c r="H99" s="135"/>
      <c r="I99" s="135">
        <f>'01 04 Pol'!G701</f>
        <v>0</v>
      </c>
      <c r="J99" s="131" t="str">
        <f>IF(I107=0,"",I99/I107*100)</f>
        <v/>
      </c>
    </row>
    <row r="100" spans="1:10" ht="36.75" customHeight="1" x14ac:dyDescent="0.2">
      <c r="A100" s="122"/>
      <c r="B100" s="127" t="s">
        <v>145</v>
      </c>
      <c r="C100" s="210" t="s">
        <v>146</v>
      </c>
      <c r="D100" s="211"/>
      <c r="E100" s="211"/>
      <c r="F100" s="134" t="s">
        <v>25</v>
      </c>
      <c r="G100" s="135"/>
      <c r="H100" s="135"/>
      <c r="I100" s="135">
        <f>'01 04 Pol'!G727+'01 06 Pol'!G86</f>
        <v>0</v>
      </c>
      <c r="J100" s="131" t="str">
        <f>IF(I107=0,"",I100/I107*100)</f>
        <v/>
      </c>
    </row>
    <row r="101" spans="1:10" ht="36.75" customHeight="1" x14ac:dyDescent="0.2">
      <c r="A101" s="122"/>
      <c r="B101" s="127" t="s">
        <v>147</v>
      </c>
      <c r="C101" s="210" t="s">
        <v>148</v>
      </c>
      <c r="D101" s="211"/>
      <c r="E101" s="211"/>
      <c r="F101" s="134" t="s">
        <v>25</v>
      </c>
      <c r="G101" s="135"/>
      <c r="H101" s="135"/>
      <c r="I101" s="135">
        <f>'01 04 Pol'!G733</f>
        <v>0</v>
      </c>
      <c r="J101" s="131" t="str">
        <f>IF(I107=0,"",I101/I107*100)</f>
        <v/>
      </c>
    </row>
    <row r="102" spans="1:10" ht="36.75" customHeight="1" x14ac:dyDescent="0.2">
      <c r="A102" s="122"/>
      <c r="B102" s="127" t="s">
        <v>149</v>
      </c>
      <c r="C102" s="210" t="s">
        <v>150</v>
      </c>
      <c r="D102" s="211"/>
      <c r="E102" s="211"/>
      <c r="F102" s="134" t="s">
        <v>25</v>
      </c>
      <c r="G102" s="135"/>
      <c r="H102" s="135"/>
      <c r="I102" s="135">
        <f>'01 04 Pol'!G748</f>
        <v>0</v>
      </c>
      <c r="J102" s="131" t="str">
        <f>IF(I107=0,"",I102/I107*100)</f>
        <v/>
      </c>
    </row>
    <row r="103" spans="1:10" ht="36.75" customHeight="1" x14ac:dyDescent="0.2">
      <c r="A103" s="122"/>
      <c r="B103" s="127" t="s">
        <v>151</v>
      </c>
      <c r="C103" s="210" t="s">
        <v>152</v>
      </c>
      <c r="D103" s="211"/>
      <c r="E103" s="211"/>
      <c r="F103" s="134" t="s">
        <v>26</v>
      </c>
      <c r="G103" s="135"/>
      <c r="H103" s="135"/>
      <c r="I103" s="135">
        <f>'01 03 Pol'!G21+'01 03 Pol'!G36</f>
        <v>0</v>
      </c>
      <c r="J103" s="131" t="str">
        <f>IF(I107=0,"",I103/I107*100)</f>
        <v/>
      </c>
    </row>
    <row r="104" spans="1:10" ht="36.75" customHeight="1" x14ac:dyDescent="0.2">
      <c r="A104" s="122"/>
      <c r="B104" s="127" t="s">
        <v>153</v>
      </c>
      <c r="C104" s="210" t="s">
        <v>154</v>
      </c>
      <c r="D104" s="211"/>
      <c r="E104" s="211"/>
      <c r="F104" s="134" t="s">
        <v>26</v>
      </c>
      <c r="G104" s="135"/>
      <c r="H104" s="135"/>
      <c r="I104" s="135">
        <f>'01 03 Pol'!G130</f>
        <v>0</v>
      </c>
      <c r="J104" s="131" t="str">
        <f>IF(I107=0,"",I104/I107*100)</f>
        <v/>
      </c>
    </row>
    <row r="105" spans="1:10" ht="36.75" customHeight="1" x14ac:dyDescent="0.2">
      <c r="A105" s="122"/>
      <c r="B105" s="127" t="s">
        <v>155</v>
      </c>
      <c r="C105" s="210" t="s">
        <v>156</v>
      </c>
      <c r="D105" s="211"/>
      <c r="E105" s="211"/>
      <c r="F105" s="134" t="s">
        <v>26</v>
      </c>
      <c r="G105" s="135"/>
      <c r="H105" s="135"/>
      <c r="I105" s="135">
        <f>'01 01 Pol'!G8</f>
        <v>0</v>
      </c>
      <c r="J105" s="131" t="str">
        <f>IF(I107=0,"",I105/I107*100)</f>
        <v/>
      </c>
    </row>
    <row r="106" spans="1:10" ht="36.75" customHeight="1" x14ac:dyDescent="0.2">
      <c r="A106" s="122"/>
      <c r="B106" s="127" t="s">
        <v>157</v>
      </c>
      <c r="C106" s="210" t="s">
        <v>158</v>
      </c>
      <c r="D106" s="211"/>
      <c r="E106" s="211"/>
      <c r="F106" s="134" t="s">
        <v>159</v>
      </c>
      <c r="G106" s="135"/>
      <c r="H106" s="135"/>
      <c r="I106" s="135">
        <f>'01 03 Pol'!G137+'01 04 Pol'!G751+'01 05 Pol'!G69+'01 05 Pol'!G75+'01 06 Pol'!G90+'01 07 Pol'!G62</f>
        <v>0</v>
      </c>
      <c r="J106" s="131" t="str">
        <f>IF(I107=0,"",I106/I107*100)</f>
        <v/>
      </c>
    </row>
    <row r="107" spans="1:10" ht="25.5" customHeight="1" x14ac:dyDescent="0.2">
      <c r="A107" s="123"/>
      <c r="B107" s="128" t="s">
        <v>1</v>
      </c>
      <c r="C107" s="129"/>
      <c r="D107" s="130"/>
      <c r="E107" s="130"/>
      <c r="F107" s="136"/>
      <c r="G107" s="137"/>
      <c r="H107" s="137"/>
      <c r="I107" s="137">
        <f>SUM(I65:I106)</f>
        <v>0</v>
      </c>
      <c r="J107" s="132">
        <f>SUM(J65:J106)</f>
        <v>0</v>
      </c>
    </row>
    <row r="108" spans="1:10" x14ac:dyDescent="0.2">
      <c r="F108" s="86"/>
      <c r="G108" s="86"/>
      <c r="H108" s="86"/>
      <c r="I108" s="86"/>
      <c r="J108" s="133"/>
    </row>
    <row r="109" spans="1:10" x14ac:dyDescent="0.2">
      <c r="F109" s="86"/>
      <c r="G109" s="86"/>
      <c r="H109" s="86"/>
      <c r="I109" s="86"/>
      <c r="J109" s="133"/>
    </row>
    <row r="110" spans="1:10" x14ac:dyDescent="0.2">
      <c r="F110" s="86"/>
      <c r="G110" s="86"/>
      <c r="H110" s="86"/>
      <c r="I110" s="86"/>
      <c r="J110" s="133"/>
    </row>
  </sheetData>
  <sheetProtection algorithmName="SHA-512" hashValue="kwKLkcuASpObqlvMNa5uF5a2aiUn8nKdMrW84bfl1I4Afu5rVyDzHXBG34MmaYF7RdMqz7zCrl4v6UPU5l0Njg==" saltValue="it2leLmJe7gvxdf6hUKCD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94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B49:E49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104:E104"/>
    <mergeCell ref="C105:E105"/>
    <mergeCell ref="C106:E106"/>
    <mergeCell ref="C99:E99"/>
    <mergeCell ref="C100:E100"/>
    <mergeCell ref="C101:E101"/>
    <mergeCell ref="C102:E102"/>
    <mergeCell ref="C103:E103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5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61" t="s">
        <v>6</v>
      </c>
      <c r="B1" s="261"/>
      <c r="C1" s="262"/>
      <c r="D1" s="261"/>
      <c r="E1" s="261"/>
      <c r="F1" s="261"/>
      <c r="G1" s="261"/>
    </row>
    <row r="2" spans="1:7" ht="24.95" customHeight="1" x14ac:dyDescent="0.2">
      <c r="A2" s="50" t="s">
        <v>7</v>
      </c>
      <c r="B2" s="49"/>
      <c r="C2" s="263"/>
      <c r="D2" s="263"/>
      <c r="E2" s="263"/>
      <c r="F2" s="263"/>
      <c r="G2" s="264"/>
    </row>
    <row r="3" spans="1:7" ht="24.95" customHeight="1" x14ac:dyDescent="0.2">
      <c r="A3" s="50" t="s">
        <v>8</v>
      </c>
      <c r="B3" s="49"/>
      <c r="C3" s="263"/>
      <c r="D3" s="263"/>
      <c r="E3" s="263"/>
      <c r="F3" s="263"/>
      <c r="G3" s="264"/>
    </row>
    <row r="4" spans="1:7" ht="24.95" customHeight="1" x14ac:dyDescent="0.2">
      <c r="A4" s="50" t="s">
        <v>9</v>
      </c>
      <c r="B4" s="49"/>
      <c r="C4" s="263"/>
      <c r="D4" s="263"/>
      <c r="E4" s="263"/>
      <c r="F4" s="263"/>
      <c r="G4" s="264"/>
    </row>
    <row r="5" spans="1:7" x14ac:dyDescent="0.2">
      <c r="B5" s="4"/>
      <c r="C5" s="5"/>
      <c r="D5" s="6"/>
    </row>
  </sheetData>
  <sheetProtection algorithmName="SHA-512" hashValue="P7uTcYfcOmqs1YhjZnmf02tpyQOf7Iqxdsgx3X/WvkXd043tzxVusrHPoyY7OCutpiPQIuIhrGXVRTNaSYCPbw==" saltValue="deoKpWavMgJioQlOknlTC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29752-367E-4CEB-8A35-DF7440A099E7}">
  <sheetPr>
    <outlinePr summaryBelow="0"/>
    <pageSetUpPr fitToPage="1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162</v>
      </c>
      <c r="B1" s="200"/>
      <c r="C1" s="200"/>
      <c r="D1" s="200"/>
      <c r="E1" s="200"/>
      <c r="F1" s="200"/>
      <c r="G1" s="200"/>
      <c r="AG1" t="s">
        <v>163</v>
      </c>
    </row>
    <row r="2" spans="1:60" ht="24.95" customHeight="1" x14ac:dyDescent="0.2">
      <c r="A2" s="139" t="s">
        <v>7</v>
      </c>
      <c r="B2" s="49" t="s">
        <v>43</v>
      </c>
      <c r="C2" s="201" t="s">
        <v>44</v>
      </c>
      <c r="D2" s="202"/>
      <c r="E2" s="202"/>
      <c r="F2" s="202"/>
      <c r="G2" s="203"/>
      <c r="AG2" t="s">
        <v>164</v>
      </c>
    </row>
    <row r="3" spans="1:60" ht="24.95" customHeight="1" x14ac:dyDescent="0.2">
      <c r="A3" s="139" t="s">
        <v>8</v>
      </c>
      <c r="B3" s="49" t="s">
        <v>47</v>
      </c>
      <c r="C3" s="201" t="s">
        <v>48</v>
      </c>
      <c r="D3" s="202"/>
      <c r="E3" s="202"/>
      <c r="F3" s="202"/>
      <c r="G3" s="203"/>
      <c r="AC3" s="120" t="s">
        <v>164</v>
      </c>
      <c r="AG3" t="s">
        <v>165</v>
      </c>
    </row>
    <row r="4" spans="1:60" ht="24.95" customHeight="1" x14ac:dyDescent="0.2">
      <c r="A4" s="140" t="s">
        <v>9</v>
      </c>
      <c r="B4" s="141" t="s">
        <v>47</v>
      </c>
      <c r="C4" s="204" t="s">
        <v>28</v>
      </c>
      <c r="D4" s="205"/>
      <c r="E4" s="205"/>
      <c r="F4" s="205"/>
      <c r="G4" s="206"/>
      <c r="AG4" t="s">
        <v>166</v>
      </c>
    </row>
    <row r="5" spans="1:60" x14ac:dyDescent="0.2">
      <c r="D5" s="10"/>
    </row>
    <row r="6" spans="1:60" ht="38.25" x14ac:dyDescent="0.2">
      <c r="A6" s="143" t="s">
        <v>167</v>
      </c>
      <c r="B6" s="145" t="s">
        <v>168</v>
      </c>
      <c r="C6" s="145" t="s">
        <v>169</v>
      </c>
      <c r="D6" s="144" t="s">
        <v>170</v>
      </c>
      <c r="E6" s="143" t="s">
        <v>171</v>
      </c>
      <c r="F6" s="142" t="s">
        <v>172</v>
      </c>
      <c r="G6" s="143" t="s">
        <v>29</v>
      </c>
      <c r="H6" s="146" t="s">
        <v>30</v>
      </c>
      <c r="I6" s="146" t="s">
        <v>173</v>
      </c>
      <c r="J6" s="146" t="s">
        <v>31</v>
      </c>
      <c r="K6" s="146" t="s">
        <v>174</v>
      </c>
      <c r="L6" s="146" t="s">
        <v>175</v>
      </c>
      <c r="M6" s="146" t="s">
        <v>176</v>
      </c>
      <c r="N6" s="146" t="s">
        <v>177</v>
      </c>
      <c r="O6" s="146" t="s">
        <v>178</v>
      </c>
      <c r="P6" s="146" t="s">
        <v>179</v>
      </c>
      <c r="Q6" s="146" t="s">
        <v>180</v>
      </c>
      <c r="R6" s="146" t="s">
        <v>181</v>
      </c>
      <c r="S6" s="146" t="s">
        <v>182</v>
      </c>
      <c r="T6" s="146" t="s">
        <v>183</v>
      </c>
      <c r="U6" s="146" t="s">
        <v>184</v>
      </c>
      <c r="V6" s="146" t="s">
        <v>185</v>
      </c>
      <c r="W6" s="146" t="s">
        <v>186</v>
      </c>
      <c r="X6" s="146" t="s">
        <v>187</v>
      </c>
      <c r="Y6" s="146" t="s">
        <v>188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189</v>
      </c>
      <c r="B8" s="167" t="s">
        <v>155</v>
      </c>
      <c r="C8" s="181" t="s">
        <v>156</v>
      </c>
      <c r="D8" s="168"/>
      <c r="E8" s="169"/>
      <c r="F8" s="170"/>
      <c r="G8" s="170">
        <f>SUMIF(AG9:AG32,"&lt;&gt;NOR",G9:G32)</f>
        <v>0</v>
      </c>
      <c r="H8" s="170"/>
      <c r="I8" s="170">
        <f>SUM(I9:I32)</f>
        <v>0</v>
      </c>
      <c r="J8" s="170"/>
      <c r="K8" s="170">
        <f>SUM(K9:K32)</f>
        <v>0</v>
      </c>
      <c r="L8" s="170"/>
      <c r="M8" s="170">
        <f>SUM(M9:M32)</f>
        <v>0</v>
      </c>
      <c r="N8" s="169"/>
      <c r="O8" s="169">
        <f>SUM(O9:O32)</f>
        <v>0</v>
      </c>
      <c r="P8" s="169"/>
      <c r="Q8" s="169">
        <f>SUM(Q9:Q32)</f>
        <v>0</v>
      </c>
      <c r="R8" s="170"/>
      <c r="S8" s="170"/>
      <c r="T8" s="171"/>
      <c r="U8" s="165"/>
      <c r="V8" s="165">
        <f>SUM(V9:V32)</f>
        <v>0</v>
      </c>
      <c r="W8" s="165"/>
      <c r="X8" s="165"/>
      <c r="Y8" s="165"/>
      <c r="AG8" t="s">
        <v>190</v>
      </c>
    </row>
    <row r="9" spans="1:60" outlineLevel="1" x14ac:dyDescent="0.2">
      <c r="A9" s="173">
        <v>1</v>
      </c>
      <c r="B9" s="174" t="s">
        <v>191</v>
      </c>
      <c r="C9" s="182" t="s">
        <v>192</v>
      </c>
      <c r="D9" s="175" t="s">
        <v>193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194</v>
      </c>
      <c r="T9" s="179" t="s">
        <v>195</v>
      </c>
      <c r="U9" s="158">
        <v>0</v>
      </c>
      <c r="V9" s="158">
        <f>ROUND(E9*U9,2)</f>
        <v>0</v>
      </c>
      <c r="W9" s="158"/>
      <c r="X9" s="158" t="s">
        <v>196</v>
      </c>
      <c r="Y9" s="158" t="s">
        <v>197</v>
      </c>
      <c r="Z9" s="147"/>
      <c r="AA9" s="147"/>
      <c r="AB9" s="147"/>
      <c r="AC9" s="147"/>
      <c r="AD9" s="147"/>
      <c r="AE9" s="147"/>
      <c r="AF9" s="147"/>
      <c r="AG9" s="147" t="s">
        <v>198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98" t="s">
        <v>199</v>
      </c>
      <c r="D10" s="199"/>
      <c r="E10" s="199"/>
      <c r="F10" s="199"/>
      <c r="G10" s="199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65" t="s">
        <v>201</v>
      </c>
      <c r="D11" s="266"/>
      <c r="E11" s="266"/>
      <c r="F11" s="266"/>
      <c r="G11" s="266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200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265" t="s">
        <v>202</v>
      </c>
      <c r="D12" s="266"/>
      <c r="E12" s="266"/>
      <c r="F12" s="266"/>
      <c r="G12" s="266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200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183" t="s">
        <v>76</v>
      </c>
      <c r="D13" s="163"/>
      <c r="E13" s="164">
        <v>1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203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3">
        <v>2</v>
      </c>
      <c r="B14" s="174" t="s">
        <v>204</v>
      </c>
      <c r="C14" s="182" t="s">
        <v>205</v>
      </c>
      <c r="D14" s="175" t="s">
        <v>193</v>
      </c>
      <c r="E14" s="176">
        <v>1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0</v>
      </c>
      <c r="O14" s="176">
        <f>ROUND(E14*N14,2)</f>
        <v>0</v>
      </c>
      <c r="P14" s="176">
        <v>0</v>
      </c>
      <c r="Q14" s="176">
        <f>ROUND(E14*P14,2)</f>
        <v>0</v>
      </c>
      <c r="R14" s="178"/>
      <c r="S14" s="178" t="s">
        <v>194</v>
      </c>
      <c r="T14" s="179" t="s">
        <v>195</v>
      </c>
      <c r="U14" s="158">
        <v>0</v>
      </c>
      <c r="V14" s="158">
        <f>ROUND(E14*U14,2)</f>
        <v>0</v>
      </c>
      <c r="W14" s="158"/>
      <c r="X14" s="158" t="s">
        <v>196</v>
      </c>
      <c r="Y14" s="158" t="s">
        <v>197</v>
      </c>
      <c r="Z14" s="147"/>
      <c r="AA14" s="147"/>
      <c r="AB14" s="147"/>
      <c r="AC14" s="147"/>
      <c r="AD14" s="147"/>
      <c r="AE14" s="147"/>
      <c r="AF14" s="147"/>
      <c r="AG14" s="147" t="s">
        <v>198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198" t="s">
        <v>206</v>
      </c>
      <c r="D15" s="199"/>
      <c r="E15" s="199"/>
      <c r="F15" s="199"/>
      <c r="G15" s="199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200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80" t="str">
        <f>C15</f>
        <v>kompletní dokladová část dle SoD (revize, atesty, certifikáty, prohlášení o shodě) pro předání a převzetí dokončeného díla</v>
      </c>
      <c r="BB15" s="147"/>
      <c r="BC15" s="147"/>
      <c r="BD15" s="147"/>
      <c r="BE15" s="147"/>
      <c r="BF15" s="147"/>
      <c r="BG15" s="147"/>
      <c r="BH15" s="147"/>
    </row>
    <row r="16" spans="1:60" ht="22.5" outlineLevel="3" x14ac:dyDescent="0.2">
      <c r="A16" s="154"/>
      <c r="B16" s="155"/>
      <c r="C16" s="265" t="s">
        <v>207</v>
      </c>
      <c r="D16" s="266"/>
      <c r="E16" s="266"/>
      <c r="F16" s="266"/>
      <c r="G16" s="266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200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80" t="str">
        <f>C16</f>
        <v>náklady zhotovitele, související s prováděním zkoušek a REVIZÍ předepsaných technickými normami a vyjádřeními dotčených orgánů pro řádné provedení a předání díla.</v>
      </c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265" t="s">
        <v>208</v>
      </c>
      <c r="D17" s="266"/>
      <c r="E17" s="266"/>
      <c r="F17" s="266"/>
      <c r="G17" s="266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200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80" t="str">
        <f>C17</f>
        <v>náklady na individuální zkoušky dodaných a smontovaných technologických zařízení včetně komplexního vyzkoušení.</v>
      </c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265" t="s">
        <v>209</v>
      </c>
      <c r="D18" s="266"/>
      <c r="E18" s="266"/>
      <c r="F18" s="266"/>
      <c r="G18" s="266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200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265" t="s">
        <v>210</v>
      </c>
      <c r="D19" s="266"/>
      <c r="E19" s="266"/>
      <c r="F19" s="266"/>
      <c r="G19" s="266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200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80" t="str">
        <f>C19</f>
        <v>náklady na předání všech návodů k obsluze a údržbě pro technologická zařízení a  náklady na zaškolení obsluhy objednatele</v>
      </c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3" t="s">
        <v>76</v>
      </c>
      <c r="D20" s="163"/>
      <c r="E20" s="164">
        <v>1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203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1" x14ac:dyDescent="0.2">
      <c r="A21" s="173">
        <v>3</v>
      </c>
      <c r="B21" s="174" t="s">
        <v>211</v>
      </c>
      <c r="C21" s="182" t="s">
        <v>212</v>
      </c>
      <c r="D21" s="175" t="s">
        <v>193</v>
      </c>
      <c r="E21" s="176">
        <v>1</v>
      </c>
      <c r="F21" s="177"/>
      <c r="G21" s="178">
        <f>ROUND(E21*F21,2)</f>
        <v>0</v>
      </c>
      <c r="H21" s="177"/>
      <c r="I21" s="178">
        <f>ROUND(E21*H21,2)</f>
        <v>0</v>
      </c>
      <c r="J21" s="177"/>
      <c r="K21" s="178">
        <f>ROUND(E21*J21,2)</f>
        <v>0</v>
      </c>
      <c r="L21" s="178">
        <v>21</v>
      </c>
      <c r="M21" s="178">
        <f>G21*(1+L21/100)</f>
        <v>0</v>
      </c>
      <c r="N21" s="176">
        <v>0</v>
      </c>
      <c r="O21" s="176">
        <f>ROUND(E21*N21,2)</f>
        <v>0</v>
      </c>
      <c r="P21" s="176">
        <v>0</v>
      </c>
      <c r="Q21" s="176">
        <f>ROUND(E21*P21,2)</f>
        <v>0</v>
      </c>
      <c r="R21" s="178"/>
      <c r="S21" s="178" t="s">
        <v>194</v>
      </c>
      <c r="T21" s="179" t="s">
        <v>195</v>
      </c>
      <c r="U21" s="158">
        <v>0</v>
      </c>
      <c r="V21" s="158">
        <f>ROUND(E21*U21,2)</f>
        <v>0</v>
      </c>
      <c r="W21" s="158"/>
      <c r="X21" s="158" t="s">
        <v>196</v>
      </c>
      <c r="Y21" s="158" t="s">
        <v>197</v>
      </c>
      <c r="Z21" s="147"/>
      <c r="AA21" s="147"/>
      <c r="AB21" s="147"/>
      <c r="AC21" s="147"/>
      <c r="AD21" s="147"/>
      <c r="AE21" s="147"/>
      <c r="AF21" s="147"/>
      <c r="AG21" s="147" t="s">
        <v>198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98" t="s">
        <v>213</v>
      </c>
      <c r="D22" s="199"/>
      <c r="E22" s="199"/>
      <c r="F22" s="199"/>
      <c r="G22" s="199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200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83" t="s">
        <v>76</v>
      </c>
      <c r="D23" s="163"/>
      <c r="E23" s="164">
        <v>1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203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3">
        <v>4</v>
      </c>
      <c r="B24" s="174" t="s">
        <v>214</v>
      </c>
      <c r="C24" s="182" t="s">
        <v>215</v>
      </c>
      <c r="D24" s="175" t="s">
        <v>193</v>
      </c>
      <c r="E24" s="176">
        <v>1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0</v>
      </c>
      <c r="O24" s="176">
        <f>ROUND(E24*N24,2)</f>
        <v>0</v>
      </c>
      <c r="P24" s="176">
        <v>0</v>
      </c>
      <c r="Q24" s="176">
        <f>ROUND(E24*P24,2)</f>
        <v>0</v>
      </c>
      <c r="R24" s="178"/>
      <c r="S24" s="178" t="s">
        <v>194</v>
      </c>
      <c r="T24" s="179" t="s">
        <v>195</v>
      </c>
      <c r="U24" s="158">
        <v>0</v>
      </c>
      <c r="V24" s="158">
        <f>ROUND(E24*U24,2)</f>
        <v>0</v>
      </c>
      <c r="W24" s="158"/>
      <c r="X24" s="158" t="s">
        <v>196</v>
      </c>
      <c r="Y24" s="158" t="s">
        <v>197</v>
      </c>
      <c r="Z24" s="147"/>
      <c r="AA24" s="147"/>
      <c r="AB24" s="147"/>
      <c r="AC24" s="147"/>
      <c r="AD24" s="147"/>
      <c r="AE24" s="147"/>
      <c r="AF24" s="147"/>
      <c r="AG24" s="147" t="s">
        <v>198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98" t="s">
        <v>213</v>
      </c>
      <c r="D25" s="199"/>
      <c r="E25" s="199"/>
      <c r="F25" s="199"/>
      <c r="G25" s="199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200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3" t="s">
        <v>76</v>
      </c>
      <c r="D26" s="163"/>
      <c r="E26" s="164">
        <v>1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203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3">
        <v>5</v>
      </c>
      <c r="B27" s="174" t="s">
        <v>216</v>
      </c>
      <c r="C27" s="182" t="s">
        <v>217</v>
      </c>
      <c r="D27" s="175" t="s">
        <v>193</v>
      </c>
      <c r="E27" s="176">
        <v>1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0</v>
      </c>
      <c r="O27" s="176">
        <f>ROUND(E27*N27,2)</f>
        <v>0</v>
      </c>
      <c r="P27" s="176">
        <v>0</v>
      </c>
      <c r="Q27" s="176">
        <f>ROUND(E27*P27,2)</f>
        <v>0</v>
      </c>
      <c r="R27" s="178"/>
      <c r="S27" s="178" t="s">
        <v>194</v>
      </c>
      <c r="T27" s="179" t="s">
        <v>195</v>
      </c>
      <c r="U27" s="158">
        <v>0</v>
      </c>
      <c r="V27" s="158">
        <f>ROUND(E27*U27,2)</f>
        <v>0</v>
      </c>
      <c r="W27" s="158"/>
      <c r="X27" s="158" t="s">
        <v>196</v>
      </c>
      <c r="Y27" s="158" t="s">
        <v>197</v>
      </c>
      <c r="Z27" s="147"/>
      <c r="AA27" s="147"/>
      <c r="AB27" s="147"/>
      <c r="AC27" s="147"/>
      <c r="AD27" s="147"/>
      <c r="AE27" s="147"/>
      <c r="AF27" s="147"/>
      <c r="AG27" s="147" t="s">
        <v>198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98" t="s">
        <v>218</v>
      </c>
      <c r="D28" s="199"/>
      <c r="E28" s="199"/>
      <c r="F28" s="199"/>
      <c r="G28" s="199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200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3" t="s">
        <v>76</v>
      </c>
      <c r="D29" s="163"/>
      <c r="E29" s="164">
        <v>1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203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73">
        <v>6</v>
      </c>
      <c r="B30" s="174" t="s">
        <v>219</v>
      </c>
      <c r="C30" s="182" t="s">
        <v>220</v>
      </c>
      <c r="D30" s="175" t="s">
        <v>193</v>
      </c>
      <c r="E30" s="176">
        <v>1</v>
      </c>
      <c r="F30" s="177"/>
      <c r="G30" s="178">
        <f>ROUND(E30*F30,2)</f>
        <v>0</v>
      </c>
      <c r="H30" s="177"/>
      <c r="I30" s="178">
        <f>ROUND(E30*H30,2)</f>
        <v>0</v>
      </c>
      <c r="J30" s="177"/>
      <c r="K30" s="178">
        <f>ROUND(E30*J30,2)</f>
        <v>0</v>
      </c>
      <c r="L30" s="178">
        <v>21</v>
      </c>
      <c r="M30" s="178">
        <f>G30*(1+L30/100)</f>
        <v>0</v>
      </c>
      <c r="N30" s="176">
        <v>0</v>
      </c>
      <c r="O30" s="176">
        <f>ROUND(E30*N30,2)</f>
        <v>0</v>
      </c>
      <c r="P30" s="176">
        <v>0</v>
      </c>
      <c r="Q30" s="176">
        <f>ROUND(E30*P30,2)</f>
        <v>0</v>
      </c>
      <c r="R30" s="178"/>
      <c r="S30" s="178" t="s">
        <v>194</v>
      </c>
      <c r="T30" s="179" t="s">
        <v>195</v>
      </c>
      <c r="U30" s="158">
        <v>0</v>
      </c>
      <c r="V30" s="158">
        <f>ROUND(E30*U30,2)</f>
        <v>0</v>
      </c>
      <c r="W30" s="158"/>
      <c r="X30" s="158" t="s">
        <v>196</v>
      </c>
      <c r="Y30" s="158" t="s">
        <v>197</v>
      </c>
      <c r="Z30" s="147"/>
      <c r="AA30" s="147"/>
      <c r="AB30" s="147"/>
      <c r="AC30" s="147"/>
      <c r="AD30" s="147"/>
      <c r="AE30" s="147"/>
      <c r="AF30" s="147"/>
      <c r="AG30" s="147" t="s">
        <v>198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198" t="s">
        <v>221</v>
      </c>
      <c r="D31" s="199"/>
      <c r="E31" s="199"/>
      <c r="F31" s="199"/>
      <c r="G31" s="199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200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183" t="s">
        <v>76</v>
      </c>
      <c r="D32" s="163"/>
      <c r="E32" s="164">
        <v>1</v>
      </c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203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33" x14ac:dyDescent="0.2">
      <c r="A33" s="3"/>
      <c r="B33" s="4"/>
      <c r="C33" s="184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175</v>
      </c>
    </row>
    <row r="34" spans="1:33" x14ac:dyDescent="0.2">
      <c r="A34" s="150"/>
      <c r="B34" s="151" t="s">
        <v>29</v>
      </c>
      <c r="C34" s="185"/>
      <c r="D34" s="152"/>
      <c r="E34" s="153"/>
      <c r="F34" s="153"/>
      <c r="G34" s="172">
        <f>G8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222</v>
      </c>
    </row>
    <row r="35" spans="1:33" x14ac:dyDescent="0.2">
      <c r="C35" s="186"/>
      <c r="D35" s="10"/>
      <c r="AG35" t="s">
        <v>223</v>
      </c>
    </row>
    <row r="36" spans="1:33" x14ac:dyDescent="0.2">
      <c r="D36" s="10"/>
    </row>
    <row r="37" spans="1:33" x14ac:dyDescent="0.2">
      <c r="D37" s="10"/>
    </row>
    <row r="38" spans="1:33" x14ac:dyDescent="0.2">
      <c r="D38" s="10"/>
    </row>
    <row r="39" spans="1:33" x14ac:dyDescent="0.2">
      <c r="D39" s="10"/>
    </row>
    <row r="40" spans="1:33" x14ac:dyDescent="0.2">
      <c r="D40" s="10"/>
    </row>
    <row r="41" spans="1:33" x14ac:dyDescent="0.2">
      <c r="D41" s="10"/>
    </row>
    <row r="42" spans="1:33" x14ac:dyDescent="0.2">
      <c r="D42" s="10"/>
    </row>
    <row r="43" spans="1:33" x14ac:dyDescent="0.2">
      <c r="D43" s="10"/>
    </row>
    <row r="44" spans="1:33" x14ac:dyDescent="0.2">
      <c r="D44" s="10"/>
    </row>
    <row r="45" spans="1:33" x14ac:dyDescent="0.2">
      <c r="D45" s="10"/>
    </row>
    <row r="46" spans="1:33" x14ac:dyDescent="0.2">
      <c r="D46" s="10"/>
    </row>
    <row r="47" spans="1:33" x14ac:dyDescent="0.2">
      <c r="D47" s="10"/>
    </row>
    <row r="48" spans="1:33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H5f45hoZvEF4ntnVzhx8qGUGV95R4jaY4Onxo7rCMPRNBb1BD9UgO2RsxY+8yrcpO7fPCKp/G20Hy08BPg8s2Q==" saltValue="Vi2uPc0NZVzNNzGgNStVHg==" spinCount="100000" sheet="1" formatRows="0"/>
  <mergeCells count="16">
    <mergeCell ref="C11:G11"/>
    <mergeCell ref="A1:G1"/>
    <mergeCell ref="C2:G2"/>
    <mergeCell ref="C3:G3"/>
    <mergeCell ref="C4:G4"/>
    <mergeCell ref="C10:G10"/>
    <mergeCell ref="C22:G22"/>
    <mergeCell ref="C25:G25"/>
    <mergeCell ref="C28:G28"/>
    <mergeCell ref="C31:G31"/>
    <mergeCell ref="C12:G12"/>
    <mergeCell ref="C15:G15"/>
    <mergeCell ref="C16:G16"/>
    <mergeCell ref="C17:G17"/>
    <mergeCell ref="C18:G18"/>
    <mergeCell ref="C19:G19"/>
  </mergeCells>
  <pageMargins left="0.59055118110236204" right="0.196850393700787" top="0.78740157499999996" bottom="0.78740157499999996" header="0.3" footer="0.3"/>
  <pageSetup paperSize="9" scale="93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2130B-80F4-4AB5-803B-D439DD14E7B3}">
  <sheetPr>
    <outlinePr summaryBelow="0"/>
    <pageSetUpPr fitToPage="1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162</v>
      </c>
      <c r="B1" s="200"/>
      <c r="C1" s="200"/>
      <c r="D1" s="200"/>
      <c r="E1" s="200"/>
      <c r="F1" s="200"/>
      <c r="G1" s="200"/>
      <c r="AG1" t="s">
        <v>163</v>
      </c>
    </row>
    <row r="2" spans="1:60" ht="24.95" customHeight="1" x14ac:dyDescent="0.2">
      <c r="A2" s="139" t="s">
        <v>7</v>
      </c>
      <c r="B2" s="49" t="s">
        <v>43</v>
      </c>
      <c r="C2" s="201" t="s">
        <v>44</v>
      </c>
      <c r="D2" s="202"/>
      <c r="E2" s="202"/>
      <c r="F2" s="202"/>
      <c r="G2" s="203"/>
      <c r="AG2" t="s">
        <v>164</v>
      </c>
    </row>
    <row r="3" spans="1:60" ht="24.95" customHeight="1" x14ac:dyDescent="0.2">
      <c r="A3" s="139" t="s">
        <v>8</v>
      </c>
      <c r="B3" s="49" t="s">
        <v>47</v>
      </c>
      <c r="C3" s="201" t="s">
        <v>48</v>
      </c>
      <c r="D3" s="202"/>
      <c r="E3" s="202"/>
      <c r="F3" s="202"/>
      <c r="G3" s="203"/>
      <c r="AC3" s="120" t="s">
        <v>164</v>
      </c>
      <c r="AG3" t="s">
        <v>165</v>
      </c>
    </row>
    <row r="4" spans="1:60" ht="24.95" customHeight="1" x14ac:dyDescent="0.2">
      <c r="A4" s="140" t="s">
        <v>9</v>
      </c>
      <c r="B4" s="141" t="s">
        <v>49</v>
      </c>
      <c r="C4" s="204" t="s">
        <v>27</v>
      </c>
      <c r="D4" s="205"/>
      <c r="E4" s="205"/>
      <c r="F4" s="205"/>
      <c r="G4" s="206"/>
      <c r="AG4" t="s">
        <v>166</v>
      </c>
    </row>
    <row r="5" spans="1:60" x14ac:dyDescent="0.2">
      <c r="D5" s="10"/>
    </row>
    <row r="6" spans="1:60" ht="38.25" x14ac:dyDescent="0.2">
      <c r="A6" s="143" t="s">
        <v>167</v>
      </c>
      <c r="B6" s="145" t="s">
        <v>168</v>
      </c>
      <c r="C6" s="145" t="s">
        <v>169</v>
      </c>
      <c r="D6" s="144" t="s">
        <v>170</v>
      </c>
      <c r="E6" s="143" t="s">
        <v>171</v>
      </c>
      <c r="F6" s="142" t="s">
        <v>172</v>
      </c>
      <c r="G6" s="143" t="s">
        <v>29</v>
      </c>
      <c r="H6" s="146" t="s">
        <v>30</v>
      </c>
      <c r="I6" s="146" t="s">
        <v>173</v>
      </c>
      <c r="J6" s="146" t="s">
        <v>31</v>
      </c>
      <c r="K6" s="146" t="s">
        <v>174</v>
      </c>
      <c r="L6" s="146" t="s">
        <v>175</v>
      </c>
      <c r="M6" s="146" t="s">
        <v>176</v>
      </c>
      <c r="N6" s="146" t="s">
        <v>177</v>
      </c>
      <c r="O6" s="146" t="s">
        <v>178</v>
      </c>
      <c r="P6" s="146" t="s">
        <v>179</v>
      </c>
      <c r="Q6" s="146" t="s">
        <v>180</v>
      </c>
      <c r="R6" s="146" t="s">
        <v>181</v>
      </c>
      <c r="S6" s="146" t="s">
        <v>182</v>
      </c>
      <c r="T6" s="146" t="s">
        <v>183</v>
      </c>
      <c r="U6" s="146" t="s">
        <v>184</v>
      </c>
      <c r="V6" s="146" t="s">
        <v>185</v>
      </c>
      <c r="W6" s="146" t="s">
        <v>186</v>
      </c>
      <c r="X6" s="146" t="s">
        <v>187</v>
      </c>
      <c r="Y6" s="146" t="s">
        <v>188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189</v>
      </c>
      <c r="B8" s="167" t="s">
        <v>111</v>
      </c>
      <c r="C8" s="181" t="s">
        <v>112</v>
      </c>
      <c r="D8" s="168"/>
      <c r="E8" s="169"/>
      <c r="F8" s="170"/>
      <c r="G8" s="170">
        <f>SUMIF(AG9:AG46,"&lt;&gt;NOR",G9:G46)</f>
        <v>0</v>
      </c>
      <c r="H8" s="170"/>
      <c r="I8" s="170">
        <f>SUM(I9:I46)</f>
        <v>0</v>
      </c>
      <c r="J8" s="170"/>
      <c r="K8" s="170">
        <f>SUM(K9:K46)</f>
        <v>0</v>
      </c>
      <c r="L8" s="170"/>
      <c r="M8" s="170">
        <f>SUM(M9:M46)</f>
        <v>0</v>
      </c>
      <c r="N8" s="169"/>
      <c r="O8" s="169">
        <f>SUM(O9:O46)</f>
        <v>0</v>
      </c>
      <c r="P8" s="169"/>
      <c r="Q8" s="169">
        <f>SUM(Q9:Q46)</f>
        <v>0</v>
      </c>
      <c r="R8" s="170"/>
      <c r="S8" s="170"/>
      <c r="T8" s="171"/>
      <c r="U8" s="165"/>
      <c r="V8" s="165">
        <f>SUM(V9:V46)</f>
        <v>0</v>
      </c>
      <c r="W8" s="165"/>
      <c r="X8" s="165"/>
      <c r="Y8" s="165"/>
      <c r="AG8" t="s">
        <v>190</v>
      </c>
    </row>
    <row r="9" spans="1:60" outlineLevel="1" x14ac:dyDescent="0.2">
      <c r="A9" s="173">
        <v>1</v>
      </c>
      <c r="B9" s="174" t="s">
        <v>224</v>
      </c>
      <c r="C9" s="182" t="s">
        <v>225</v>
      </c>
      <c r="D9" s="175" t="s">
        <v>226</v>
      </c>
      <c r="E9" s="176">
        <v>1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194</v>
      </c>
      <c r="T9" s="179" t="s">
        <v>195</v>
      </c>
      <c r="U9" s="158">
        <v>0</v>
      </c>
      <c r="V9" s="158">
        <f>ROUND(E9*U9,2)</f>
        <v>0</v>
      </c>
      <c r="W9" s="158"/>
      <c r="X9" s="158" t="s">
        <v>196</v>
      </c>
      <c r="Y9" s="158" t="s">
        <v>197</v>
      </c>
      <c r="Z9" s="147"/>
      <c r="AA9" s="147"/>
      <c r="AB9" s="147"/>
      <c r="AC9" s="147"/>
      <c r="AD9" s="147"/>
      <c r="AE9" s="147"/>
      <c r="AF9" s="147"/>
      <c r="AG9" s="147" t="s">
        <v>198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98" t="s">
        <v>227</v>
      </c>
      <c r="D10" s="199"/>
      <c r="E10" s="199"/>
      <c r="F10" s="199"/>
      <c r="G10" s="199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265" t="s">
        <v>228</v>
      </c>
      <c r="D11" s="266"/>
      <c r="E11" s="266"/>
      <c r="F11" s="266"/>
      <c r="G11" s="266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200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265" t="s">
        <v>229</v>
      </c>
      <c r="D12" s="266"/>
      <c r="E12" s="266"/>
      <c r="F12" s="266"/>
      <c r="G12" s="266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200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265" t="s">
        <v>230</v>
      </c>
      <c r="D13" s="266"/>
      <c r="E13" s="266"/>
      <c r="F13" s="266"/>
      <c r="G13" s="266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200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80" t="str">
        <f>C13</f>
        <v>Opatření k zabránění nadměrného zatěžování staveniště a jeho okolí prachem (např. používání krycích plachet, kropení sutě vodou).</v>
      </c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265" t="s">
        <v>231</v>
      </c>
      <c r="D14" s="266"/>
      <c r="E14" s="266"/>
      <c r="F14" s="266"/>
      <c r="G14" s="266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200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265" t="s">
        <v>232</v>
      </c>
      <c r="D15" s="266"/>
      <c r="E15" s="266"/>
      <c r="F15" s="266"/>
      <c r="G15" s="266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200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183" t="s">
        <v>76</v>
      </c>
      <c r="D16" s="163"/>
      <c r="E16" s="164">
        <v>1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203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2</v>
      </c>
      <c r="B17" s="174" t="s">
        <v>233</v>
      </c>
      <c r="C17" s="182" t="s">
        <v>234</v>
      </c>
      <c r="D17" s="175" t="s">
        <v>226</v>
      </c>
      <c r="E17" s="176">
        <v>1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21</v>
      </c>
      <c r="M17" s="178">
        <f>G17*(1+L17/100)</f>
        <v>0</v>
      </c>
      <c r="N17" s="176">
        <v>0</v>
      </c>
      <c r="O17" s="176">
        <f>ROUND(E17*N17,2)</f>
        <v>0</v>
      </c>
      <c r="P17" s="176">
        <v>0</v>
      </c>
      <c r="Q17" s="176">
        <f>ROUND(E17*P17,2)</f>
        <v>0</v>
      </c>
      <c r="R17" s="178"/>
      <c r="S17" s="178" t="s">
        <v>194</v>
      </c>
      <c r="T17" s="179" t="s">
        <v>195</v>
      </c>
      <c r="U17" s="158">
        <v>0</v>
      </c>
      <c r="V17" s="158">
        <f>ROUND(E17*U17,2)</f>
        <v>0</v>
      </c>
      <c r="W17" s="158"/>
      <c r="X17" s="158" t="s">
        <v>196</v>
      </c>
      <c r="Y17" s="158" t="s">
        <v>197</v>
      </c>
      <c r="Z17" s="147"/>
      <c r="AA17" s="147"/>
      <c r="AB17" s="147"/>
      <c r="AC17" s="147"/>
      <c r="AD17" s="147"/>
      <c r="AE17" s="147"/>
      <c r="AF17" s="147"/>
      <c r="AG17" s="147" t="s">
        <v>198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98" t="s">
        <v>235</v>
      </c>
      <c r="D18" s="199"/>
      <c r="E18" s="199"/>
      <c r="F18" s="199"/>
      <c r="G18" s="199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200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265" t="s">
        <v>236</v>
      </c>
      <c r="D19" s="266"/>
      <c r="E19" s="266"/>
      <c r="F19" s="266"/>
      <c r="G19" s="266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200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265" t="s">
        <v>229</v>
      </c>
      <c r="D20" s="266"/>
      <c r="E20" s="266"/>
      <c r="F20" s="266"/>
      <c r="G20" s="266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200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 t="s">
        <v>76</v>
      </c>
      <c r="D21" s="163"/>
      <c r="E21" s="164">
        <v>1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203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3</v>
      </c>
      <c r="B22" s="174" t="s">
        <v>237</v>
      </c>
      <c r="C22" s="182" t="s">
        <v>238</v>
      </c>
      <c r="D22" s="175" t="s">
        <v>226</v>
      </c>
      <c r="E22" s="176">
        <v>1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0</v>
      </c>
      <c r="O22" s="176">
        <f>ROUND(E22*N22,2)</f>
        <v>0</v>
      </c>
      <c r="P22" s="176">
        <v>0</v>
      </c>
      <c r="Q22" s="176">
        <f>ROUND(E22*P22,2)</f>
        <v>0</v>
      </c>
      <c r="R22" s="178"/>
      <c r="S22" s="178" t="s">
        <v>194</v>
      </c>
      <c r="T22" s="179" t="s">
        <v>195</v>
      </c>
      <c r="U22" s="158">
        <v>0</v>
      </c>
      <c r="V22" s="158">
        <f>ROUND(E22*U22,2)</f>
        <v>0</v>
      </c>
      <c r="W22" s="158"/>
      <c r="X22" s="158" t="s">
        <v>196</v>
      </c>
      <c r="Y22" s="158" t="s">
        <v>197</v>
      </c>
      <c r="Z22" s="147"/>
      <c r="AA22" s="147"/>
      <c r="AB22" s="147"/>
      <c r="AC22" s="147"/>
      <c r="AD22" s="147"/>
      <c r="AE22" s="147"/>
      <c r="AF22" s="147"/>
      <c r="AG22" s="147" t="s">
        <v>198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98" t="s">
        <v>239</v>
      </c>
      <c r="D23" s="199"/>
      <c r="E23" s="199"/>
      <c r="F23" s="199"/>
      <c r="G23" s="199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200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265" t="s">
        <v>262</v>
      </c>
      <c r="D24" s="266"/>
      <c r="E24" s="266"/>
      <c r="F24" s="266"/>
      <c r="G24" s="266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200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7" t="s">
        <v>240</v>
      </c>
      <c r="D25" s="160"/>
      <c r="E25" s="161"/>
      <c r="F25" s="162"/>
      <c r="G25" s="162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200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265" t="s">
        <v>241</v>
      </c>
      <c r="D26" s="266"/>
      <c r="E26" s="266"/>
      <c r="F26" s="266"/>
      <c r="G26" s="266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200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3" t="s">
        <v>76</v>
      </c>
      <c r="D27" s="163"/>
      <c r="E27" s="164">
        <v>1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203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1" x14ac:dyDescent="0.2">
      <c r="A28" s="173">
        <v>4</v>
      </c>
      <c r="B28" s="174" t="s">
        <v>242</v>
      </c>
      <c r="C28" s="182" t="s">
        <v>243</v>
      </c>
      <c r="D28" s="175" t="s">
        <v>226</v>
      </c>
      <c r="E28" s="176">
        <v>1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0</v>
      </c>
      <c r="Q28" s="176">
        <f>ROUND(E28*P28,2)</f>
        <v>0</v>
      </c>
      <c r="R28" s="178"/>
      <c r="S28" s="178" t="s">
        <v>194</v>
      </c>
      <c r="T28" s="179" t="s">
        <v>195</v>
      </c>
      <c r="U28" s="158">
        <v>0</v>
      </c>
      <c r="V28" s="158">
        <f>ROUND(E28*U28,2)</f>
        <v>0</v>
      </c>
      <c r="W28" s="158"/>
      <c r="X28" s="158" t="s">
        <v>244</v>
      </c>
      <c r="Y28" s="158" t="s">
        <v>197</v>
      </c>
      <c r="Z28" s="147"/>
      <c r="AA28" s="147"/>
      <c r="AB28" s="147"/>
      <c r="AC28" s="147"/>
      <c r="AD28" s="147"/>
      <c r="AE28" s="147"/>
      <c r="AF28" s="147"/>
      <c r="AG28" s="147" t="s">
        <v>245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98" t="s">
        <v>246</v>
      </c>
      <c r="D29" s="199"/>
      <c r="E29" s="199"/>
      <c r="F29" s="199"/>
      <c r="G29" s="199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200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outlineLevel="3" x14ac:dyDescent="0.2">
      <c r="A30" s="154"/>
      <c r="B30" s="155"/>
      <c r="C30" s="265" t="s">
        <v>247</v>
      </c>
      <c r="D30" s="266"/>
      <c r="E30" s="266"/>
      <c r="F30" s="266"/>
      <c r="G30" s="266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200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80" t="str">
        <f>C30</f>
        <v>Náklady na přezkoumání podkladů objednatele o stavu inženýrských sítí probíhajících staveništěm nebo dotčenými stavbou i mimo území staveniště.</v>
      </c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265" t="s">
        <v>248</v>
      </c>
      <c r="D31" s="266"/>
      <c r="E31" s="266"/>
      <c r="F31" s="266"/>
      <c r="G31" s="266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200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265" t="s">
        <v>249</v>
      </c>
      <c r="D32" s="266"/>
      <c r="E32" s="266"/>
      <c r="F32" s="266"/>
      <c r="G32" s="266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200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3" t="s">
        <v>76</v>
      </c>
      <c r="D33" s="163"/>
      <c r="E33" s="164">
        <v>1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203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73">
        <v>5</v>
      </c>
      <c r="B34" s="174" t="s">
        <v>250</v>
      </c>
      <c r="C34" s="182" t="s">
        <v>251</v>
      </c>
      <c r="D34" s="175" t="s">
        <v>226</v>
      </c>
      <c r="E34" s="176">
        <v>1</v>
      </c>
      <c r="F34" s="177"/>
      <c r="G34" s="178">
        <f>ROUND(E34*F34,2)</f>
        <v>0</v>
      </c>
      <c r="H34" s="177"/>
      <c r="I34" s="178">
        <f>ROUND(E34*H34,2)</f>
        <v>0</v>
      </c>
      <c r="J34" s="177"/>
      <c r="K34" s="178">
        <f>ROUND(E34*J34,2)</f>
        <v>0</v>
      </c>
      <c r="L34" s="178">
        <v>21</v>
      </c>
      <c r="M34" s="178">
        <f>G34*(1+L34/100)</f>
        <v>0</v>
      </c>
      <c r="N34" s="176">
        <v>0</v>
      </c>
      <c r="O34" s="176">
        <f>ROUND(E34*N34,2)</f>
        <v>0</v>
      </c>
      <c r="P34" s="176">
        <v>0</v>
      </c>
      <c r="Q34" s="176">
        <f>ROUND(E34*P34,2)</f>
        <v>0</v>
      </c>
      <c r="R34" s="178"/>
      <c r="S34" s="178" t="s">
        <v>194</v>
      </c>
      <c r="T34" s="179" t="s">
        <v>195</v>
      </c>
      <c r="U34" s="158">
        <v>0</v>
      </c>
      <c r="V34" s="158">
        <f>ROUND(E34*U34,2)</f>
        <v>0</v>
      </c>
      <c r="W34" s="158"/>
      <c r="X34" s="158" t="s">
        <v>196</v>
      </c>
      <c r="Y34" s="158" t="s">
        <v>197</v>
      </c>
      <c r="Z34" s="147"/>
      <c r="AA34" s="147"/>
      <c r="AB34" s="147"/>
      <c r="AC34" s="147"/>
      <c r="AD34" s="147"/>
      <c r="AE34" s="147"/>
      <c r="AF34" s="147"/>
      <c r="AG34" s="147" t="s">
        <v>198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98" t="s">
        <v>252</v>
      </c>
      <c r="D35" s="199"/>
      <c r="E35" s="199"/>
      <c r="F35" s="199"/>
      <c r="G35" s="199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200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183" t="s">
        <v>76</v>
      </c>
      <c r="D36" s="163"/>
      <c r="E36" s="164">
        <v>1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203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3">
        <v>6</v>
      </c>
      <c r="B37" s="174" t="s">
        <v>253</v>
      </c>
      <c r="C37" s="182" t="s">
        <v>254</v>
      </c>
      <c r="D37" s="175" t="s">
        <v>226</v>
      </c>
      <c r="E37" s="176">
        <v>1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0</v>
      </c>
      <c r="O37" s="176">
        <f>ROUND(E37*N37,2)</f>
        <v>0</v>
      </c>
      <c r="P37" s="176">
        <v>0</v>
      </c>
      <c r="Q37" s="176">
        <f>ROUND(E37*P37,2)</f>
        <v>0</v>
      </c>
      <c r="R37" s="178"/>
      <c r="S37" s="178" t="s">
        <v>194</v>
      </c>
      <c r="T37" s="179" t="s">
        <v>195</v>
      </c>
      <c r="U37" s="158">
        <v>0</v>
      </c>
      <c r="V37" s="158">
        <f>ROUND(E37*U37,2)</f>
        <v>0</v>
      </c>
      <c r="W37" s="158"/>
      <c r="X37" s="158" t="s">
        <v>196</v>
      </c>
      <c r="Y37" s="158" t="s">
        <v>197</v>
      </c>
      <c r="Z37" s="147"/>
      <c r="AA37" s="147"/>
      <c r="AB37" s="147"/>
      <c r="AC37" s="147"/>
      <c r="AD37" s="147"/>
      <c r="AE37" s="147"/>
      <c r="AF37" s="147"/>
      <c r="AG37" s="147" t="s">
        <v>198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198" t="s">
        <v>255</v>
      </c>
      <c r="D38" s="199"/>
      <c r="E38" s="199"/>
      <c r="F38" s="199"/>
      <c r="G38" s="199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200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3" x14ac:dyDescent="0.2">
      <c r="A39" s="154"/>
      <c r="B39" s="155"/>
      <c r="C39" s="265" t="s">
        <v>263</v>
      </c>
      <c r="D39" s="266"/>
      <c r="E39" s="266"/>
      <c r="F39" s="266"/>
      <c r="G39" s="266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200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265" t="s">
        <v>256</v>
      </c>
      <c r="D40" s="266"/>
      <c r="E40" s="266"/>
      <c r="F40" s="266"/>
      <c r="G40" s="266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200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3" x14ac:dyDescent="0.2">
      <c r="A41" s="154"/>
      <c r="B41" s="155"/>
      <c r="C41" s="265" t="s">
        <v>257</v>
      </c>
      <c r="D41" s="266"/>
      <c r="E41" s="266"/>
      <c r="F41" s="266"/>
      <c r="G41" s="266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200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3" x14ac:dyDescent="0.2">
      <c r="A42" s="154"/>
      <c r="B42" s="155"/>
      <c r="C42" s="265" t="s">
        <v>258</v>
      </c>
      <c r="D42" s="266"/>
      <c r="E42" s="266"/>
      <c r="F42" s="266"/>
      <c r="G42" s="266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200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183" t="s">
        <v>76</v>
      </c>
      <c r="D43" s="163"/>
      <c r="E43" s="164">
        <v>1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203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3">
        <v>7</v>
      </c>
      <c r="B44" s="174" t="s">
        <v>259</v>
      </c>
      <c r="C44" s="182" t="s">
        <v>260</v>
      </c>
      <c r="D44" s="175" t="s">
        <v>226</v>
      </c>
      <c r="E44" s="176">
        <v>1</v>
      </c>
      <c r="F44" s="177"/>
      <c r="G44" s="178">
        <f>ROUND(E44*F44,2)</f>
        <v>0</v>
      </c>
      <c r="H44" s="177"/>
      <c r="I44" s="178">
        <f>ROUND(E44*H44,2)</f>
        <v>0</v>
      </c>
      <c r="J44" s="177"/>
      <c r="K44" s="178">
        <f>ROUND(E44*J44,2)</f>
        <v>0</v>
      </c>
      <c r="L44" s="178">
        <v>21</v>
      </c>
      <c r="M44" s="178">
        <f>G44*(1+L44/100)</f>
        <v>0</v>
      </c>
      <c r="N44" s="176">
        <v>0</v>
      </c>
      <c r="O44" s="176">
        <f>ROUND(E44*N44,2)</f>
        <v>0</v>
      </c>
      <c r="P44" s="176">
        <v>0</v>
      </c>
      <c r="Q44" s="176">
        <f>ROUND(E44*P44,2)</f>
        <v>0</v>
      </c>
      <c r="R44" s="178"/>
      <c r="S44" s="178" t="s">
        <v>194</v>
      </c>
      <c r="T44" s="179" t="s">
        <v>195</v>
      </c>
      <c r="U44" s="158">
        <v>0</v>
      </c>
      <c r="V44" s="158">
        <f>ROUND(E44*U44,2)</f>
        <v>0</v>
      </c>
      <c r="W44" s="158"/>
      <c r="X44" s="158" t="s">
        <v>196</v>
      </c>
      <c r="Y44" s="158" t="s">
        <v>197</v>
      </c>
      <c r="Z44" s="147"/>
      <c r="AA44" s="147"/>
      <c r="AB44" s="147"/>
      <c r="AC44" s="147"/>
      <c r="AD44" s="147"/>
      <c r="AE44" s="147"/>
      <c r="AF44" s="147"/>
      <c r="AG44" s="147" t="s">
        <v>198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98" t="s">
        <v>261</v>
      </c>
      <c r="D45" s="199"/>
      <c r="E45" s="199"/>
      <c r="F45" s="199"/>
      <c r="G45" s="199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200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183" t="s">
        <v>76</v>
      </c>
      <c r="D46" s="163"/>
      <c r="E46" s="164">
        <v>1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203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x14ac:dyDescent="0.2">
      <c r="A47" s="3"/>
      <c r="B47" s="4"/>
      <c r="C47" s="184"/>
      <c r="D47" s="6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AE47">
        <v>12</v>
      </c>
      <c r="AF47">
        <v>21</v>
      </c>
      <c r="AG47" t="s">
        <v>175</v>
      </c>
    </row>
    <row r="48" spans="1:60" x14ac:dyDescent="0.2">
      <c r="A48" s="150"/>
      <c r="B48" s="151" t="s">
        <v>29</v>
      </c>
      <c r="C48" s="185"/>
      <c r="D48" s="152"/>
      <c r="E48" s="153"/>
      <c r="F48" s="153"/>
      <c r="G48" s="172">
        <f>G8</f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AE48">
        <f>SUMIF(L7:L46,AE47,G7:G46)</f>
        <v>0</v>
      </c>
      <c r="AF48">
        <f>SUMIF(L7:L46,AF47,G7:G46)</f>
        <v>0</v>
      </c>
      <c r="AG48" t="s">
        <v>222</v>
      </c>
    </row>
    <row r="49" spans="3:33" x14ac:dyDescent="0.2">
      <c r="C49" s="186"/>
      <c r="D49" s="10"/>
      <c r="AG49" t="s">
        <v>223</v>
      </c>
    </row>
    <row r="50" spans="3:33" x14ac:dyDescent="0.2">
      <c r="D50" s="10"/>
    </row>
    <row r="51" spans="3:33" x14ac:dyDescent="0.2">
      <c r="D51" s="10"/>
    </row>
    <row r="52" spans="3:33" x14ac:dyDescent="0.2">
      <c r="D52" s="10"/>
    </row>
    <row r="53" spans="3:33" x14ac:dyDescent="0.2">
      <c r="D53" s="10"/>
    </row>
    <row r="54" spans="3:33" x14ac:dyDescent="0.2">
      <c r="D54" s="10"/>
    </row>
    <row r="55" spans="3:33" x14ac:dyDescent="0.2">
      <c r="D55" s="10"/>
    </row>
    <row r="56" spans="3:33" x14ac:dyDescent="0.2">
      <c r="D56" s="10"/>
    </row>
    <row r="57" spans="3:33" x14ac:dyDescent="0.2">
      <c r="D57" s="10"/>
    </row>
    <row r="58" spans="3:33" x14ac:dyDescent="0.2">
      <c r="D58" s="10"/>
    </row>
    <row r="59" spans="3:33" x14ac:dyDescent="0.2">
      <c r="D59" s="10"/>
    </row>
    <row r="60" spans="3:33" x14ac:dyDescent="0.2">
      <c r="D60" s="10"/>
    </row>
    <row r="61" spans="3:33" x14ac:dyDescent="0.2">
      <c r="D61" s="10"/>
    </row>
    <row r="62" spans="3:33" x14ac:dyDescent="0.2">
      <c r="D62" s="10"/>
    </row>
    <row r="63" spans="3:33" x14ac:dyDescent="0.2">
      <c r="D63" s="10"/>
    </row>
    <row r="64" spans="3:33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vj7MH8asn+Bs6/lbsasERk7N+1pgVVEwvj4zaoqGaalk81D7MdyBNFI56gqg89bH4Ua7C93UEW92GMO+D+Vjw==" saltValue="SzCJHzpsW/Gk/WTOdCuvmw==" spinCount="100000" sheet="1" formatRows="0"/>
  <mergeCells count="27">
    <mergeCell ref="C11:G11"/>
    <mergeCell ref="A1:G1"/>
    <mergeCell ref="C2:G2"/>
    <mergeCell ref="C3:G3"/>
    <mergeCell ref="C4:G4"/>
    <mergeCell ref="C10:G10"/>
    <mergeCell ref="C30:G30"/>
    <mergeCell ref="C12:G12"/>
    <mergeCell ref="C13:G13"/>
    <mergeCell ref="C14:G14"/>
    <mergeCell ref="C15:G15"/>
    <mergeCell ref="C18:G18"/>
    <mergeCell ref="C19:G19"/>
    <mergeCell ref="C20:G20"/>
    <mergeCell ref="C23:G23"/>
    <mergeCell ref="C24:G24"/>
    <mergeCell ref="C26:G26"/>
    <mergeCell ref="C29:G29"/>
    <mergeCell ref="C41:G41"/>
    <mergeCell ref="C42:G42"/>
    <mergeCell ref="C45:G45"/>
    <mergeCell ref="C31:G31"/>
    <mergeCell ref="C32:G32"/>
    <mergeCell ref="C35:G35"/>
    <mergeCell ref="C38:G38"/>
    <mergeCell ref="C39:G39"/>
    <mergeCell ref="C40:G40"/>
  </mergeCells>
  <pageMargins left="0.59055118110236204" right="0.196850393700787" top="0.78740157499999996" bottom="0.78740157499999996" header="0.3" footer="0.3"/>
  <pageSetup paperSize="9" scale="93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2BAE3-6127-49D2-A458-28CA00B39B35}">
  <sheetPr>
    <outlinePr summaryBelow="0"/>
    <pageSetUpPr fitToPage="1"/>
  </sheetPr>
  <dimension ref="A1:BH5000"/>
  <sheetViews>
    <sheetView workbookViewId="0">
      <pane ySplit="7" topLeftCell="A20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162</v>
      </c>
      <c r="B1" s="200"/>
      <c r="C1" s="200"/>
      <c r="D1" s="200"/>
      <c r="E1" s="200"/>
      <c r="F1" s="200"/>
      <c r="G1" s="200"/>
      <c r="AG1" t="s">
        <v>163</v>
      </c>
    </row>
    <row r="2" spans="1:60" ht="24.95" customHeight="1" x14ac:dyDescent="0.2">
      <c r="A2" s="139" t="s">
        <v>7</v>
      </c>
      <c r="B2" s="49" t="s">
        <v>43</v>
      </c>
      <c r="C2" s="201" t="s">
        <v>44</v>
      </c>
      <c r="D2" s="202"/>
      <c r="E2" s="202"/>
      <c r="F2" s="202"/>
      <c r="G2" s="203"/>
      <c r="AG2" t="s">
        <v>164</v>
      </c>
    </row>
    <row r="3" spans="1:60" ht="24.95" customHeight="1" x14ac:dyDescent="0.2">
      <c r="A3" s="139" t="s">
        <v>8</v>
      </c>
      <c r="B3" s="49" t="s">
        <v>47</v>
      </c>
      <c r="C3" s="201" t="s">
        <v>48</v>
      </c>
      <c r="D3" s="202"/>
      <c r="E3" s="202"/>
      <c r="F3" s="202"/>
      <c r="G3" s="203"/>
      <c r="AC3" s="120" t="s">
        <v>164</v>
      </c>
      <c r="AG3" t="s">
        <v>165</v>
      </c>
    </row>
    <row r="4" spans="1:60" ht="24.95" customHeight="1" x14ac:dyDescent="0.2">
      <c r="A4" s="140" t="s">
        <v>9</v>
      </c>
      <c r="B4" s="141" t="s">
        <v>50</v>
      </c>
      <c r="C4" s="204" t="s">
        <v>51</v>
      </c>
      <c r="D4" s="205"/>
      <c r="E4" s="205"/>
      <c r="F4" s="205"/>
      <c r="G4" s="206"/>
      <c r="AG4" t="s">
        <v>166</v>
      </c>
    </row>
    <row r="5" spans="1:60" x14ac:dyDescent="0.2">
      <c r="D5" s="10"/>
    </row>
    <row r="6" spans="1:60" ht="38.25" x14ac:dyDescent="0.2">
      <c r="A6" s="143" t="s">
        <v>167</v>
      </c>
      <c r="B6" s="145" t="s">
        <v>168</v>
      </c>
      <c r="C6" s="145" t="s">
        <v>169</v>
      </c>
      <c r="D6" s="144" t="s">
        <v>170</v>
      </c>
      <c r="E6" s="143" t="s">
        <v>171</v>
      </c>
      <c r="F6" s="142" t="s">
        <v>172</v>
      </c>
      <c r="G6" s="143" t="s">
        <v>29</v>
      </c>
      <c r="H6" s="146" t="s">
        <v>30</v>
      </c>
      <c r="I6" s="146" t="s">
        <v>173</v>
      </c>
      <c r="J6" s="146" t="s">
        <v>31</v>
      </c>
      <c r="K6" s="146" t="s">
        <v>174</v>
      </c>
      <c r="L6" s="146" t="s">
        <v>175</v>
      </c>
      <c r="M6" s="146" t="s">
        <v>176</v>
      </c>
      <c r="N6" s="146" t="s">
        <v>177</v>
      </c>
      <c r="O6" s="146" t="s">
        <v>178</v>
      </c>
      <c r="P6" s="146" t="s">
        <v>179</v>
      </c>
      <c r="Q6" s="146" t="s">
        <v>180</v>
      </c>
      <c r="R6" s="146" t="s">
        <v>181</v>
      </c>
      <c r="S6" s="146" t="s">
        <v>182</v>
      </c>
      <c r="T6" s="146" t="s">
        <v>183</v>
      </c>
      <c r="U6" s="146" t="s">
        <v>184</v>
      </c>
      <c r="V6" s="146" t="s">
        <v>185</v>
      </c>
      <c r="W6" s="146" t="s">
        <v>186</v>
      </c>
      <c r="X6" s="146" t="s">
        <v>187</v>
      </c>
      <c r="Y6" s="146" t="s">
        <v>188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189</v>
      </c>
      <c r="B8" s="167" t="s">
        <v>88</v>
      </c>
      <c r="C8" s="181" t="s">
        <v>90</v>
      </c>
      <c r="D8" s="168"/>
      <c r="E8" s="169"/>
      <c r="F8" s="170"/>
      <c r="G8" s="170">
        <f>SUMIF(AG9:AG14,"&lt;&gt;NOR",G9:G14)</f>
        <v>0</v>
      </c>
      <c r="H8" s="170"/>
      <c r="I8" s="170">
        <f>SUM(I9:I14)</f>
        <v>0</v>
      </c>
      <c r="J8" s="170"/>
      <c r="K8" s="170">
        <f>SUM(K9:K14)</f>
        <v>0</v>
      </c>
      <c r="L8" s="170"/>
      <c r="M8" s="170">
        <f>SUM(M9:M14)</f>
        <v>0</v>
      </c>
      <c r="N8" s="169"/>
      <c r="O8" s="169">
        <f>SUM(O9:O14)</f>
        <v>0.41000000000000003</v>
      </c>
      <c r="P8" s="169"/>
      <c r="Q8" s="169">
        <f>SUM(Q9:Q14)</f>
        <v>0</v>
      </c>
      <c r="R8" s="170"/>
      <c r="S8" s="170"/>
      <c r="T8" s="171"/>
      <c r="U8" s="165"/>
      <c r="V8" s="165">
        <f>SUM(V9:V14)</f>
        <v>3.72</v>
      </c>
      <c r="W8" s="165"/>
      <c r="X8" s="165"/>
      <c r="Y8" s="165"/>
      <c r="AG8" t="s">
        <v>190</v>
      </c>
    </row>
    <row r="9" spans="1:60" outlineLevel="1" x14ac:dyDescent="0.2">
      <c r="A9" s="173">
        <v>1</v>
      </c>
      <c r="B9" s="174" t="s">
        <v>264</v>
      </c>
      <c r="C9" s="182" t="s">
        <v>265</v>
      </c>
      <c r="D9" s="175" t="s">
        <v>266</v>
      </c>
      <c r="E9" s="176">
        <v>2.5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8.6319999999999994E-2</v>
      </c>
      <c r="O9" s="176">
        <f>ROUND(E9*N9,2)</f>
        <v>0.22</v>
      </c>
      <c r="P9" s="176">
        <v>0</v>
      </c>
      <c r="Q9" s="176">
        <f>ROUND(E9*P9,2)</f>
        <v>0</v>
      </c>
      <c r="R9" s="178"/>
      <c r="S9" s="178" t="s">
        <v>267</v>
      </c>
      <c r="T9" s="179" t="s">
        <v>268</v>
      </c>
      <c r="U9" s="158">
        <v>0</v>
      </c>
      <c r="V9" s="158">
        <f>ROUND(E9*U9,2)</f>
        <v>0</v>
      </c>
      <c r="W9" s="158"/>
      <c r="X9" s="158" t="s">
        <v>244</v>
      </c>
      <c r="Y9" s="158" t="s">
        <v>197</v>
      </c>
      <c r="Z9" s="147"/>
      <c r="AA9" s="147"/>
      <c r="AB9" s="147"/>
      <c r="AC9" s="147"/>
      <c r="AD9" s="147"/>
      <c r="AE9" s="147"/>
      <c r="AF9" s="147"/>
      <c r="AG9" s="147" t="s">
        <v>245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 t="s">
        <v>269</v>
      </c>
      <c r="D10" s="163"/>
      <c r="E10" s="164">
        <v>2.5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203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3">
        <v>2</v>
      </c>
      <c r="B11" s="174" t="s">
        <v>270</v>
      </c>
      <c r="C11" s="182" t="s">
        <v>271</v>
      </c>
      <c r="D11" s="175" t="s">
        <v>272</v>
      </c>
      <c r="E11" s="176">
        <v>20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1.56E-3</v>
      </c>
      <c r="O11" s="176">
        <f>ROUND(E11*N11,2)</f>
        <v>0.03</v>
      </c>
      <c r="P11" s="176">
        <v>0</v>
      </c>
      <c r="Q11" s="176">
        <f>ROUND(E11*P11,2)</f>
        <v>0</v>
      </c>
      <c r="R11" s="178"/>
      <c r="S11" s="178" t="s">
        <v>267</v>
      </c>
      <c r="T11" s="179" t="s">
        <v>268</v>
      </c>
      <c r="U11" s="158">
        <v>0</v>
      </c>
      <c r="V11" s="158">
        <f>ROUND(E11*U11,2)</f>
        <v>0</v>
      </c>
      <c r="W11" s="158"/>
      <c r="X11" s="158" t="s">
        <v>244</v>
      </c>
      <c r="Y11" s="158" t="s">
        <v>197</v>
      </c>
      <c r="Z11" s="147"/>
      <c r="AA11" s="147"/>
      <c r="AB11" s="147"/>
      <c r="AC11" s="147"/>
      <c r="AD11" s="147"/>
      <c r="AE11" s="147"/>
      <c r="AF11" s="147"/>
      <c r="AG11" s="147" t="s">
        <v>245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83" t="s">
        <v>273</v>
      </c>
      <c r="D12" s="163"/>
      <c r="E12" s="164">
        <v>20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203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3">
        <v>3</v>
      </c>
      <c r="B13" s="174" t="s">
        <v>274</v>
      </c>
      <c r="C13" s="182" t="s">
        <v>275</v>
      </c>
      <c r="D13" s="175" t="s">
        <v>272</v>
      </c>
      <c r="E13" s="176">
        <v>20</v>
      </c>
      <c r="F13" s="177"/>
      <c r="G13" s="178">
        <f>ROUND(E13*F13,2)</f>
        <v>0</v>
      </c>
      <c r="H13" s="177"/>
      <c r="I13" s="178">
        <f>ROUND(E13*H13,2)</f>
        <v>0</v>
      </c>
      <c r="J13" s="177"/>
      <c r="K13" s="178">
        <f>ROUND(E13*J13,2)</f>
        <v>0</v>
      </c>
      <c r="L13" s="178">
        <v>21</v>
      </c>
      <c r="M13" s="178">
        <f>G13*(1+L13/100)</f>
        <v>0</v>
      </c>
      <c r="N13" s="176">
        <v>8.1700000000000002E-3</v>
      </c>
      <c r="O13" s="176">
        <f>ROUND(E13*N13,2)</f>
        <v>0.16</v>
      </c>
      <c r="P13" s="176">
        <v>0</v>
      </c>
      <c r="Q13" s="176">
        <f>ROUND(E13*P13,2)</f>
        <v>0</v>
      </c>
      <c r="R13" s="178"/>
      <c r="S13" s="178" t="s">
        <v>267</v>
      </c>
      <c r="T13" s="179" t="s">
        <v>276</v>
      </c>
      <c r="U13" s="158">
        <v>0.186</v>
      </c>
      <c r="V13" s="158">
        <f>ROUND(E13*U13,2)</f>
        <v>3.72</v>
      </c>
      <c r="W13" s="158"/>
      <c r="X13" s="158" t="s">
        <v>244</v>
      </c>
      <c r="Y13" s="158" t="s">
        <v>197</v>
      </c>
      <c r="Z13" s="147"/>
      <c r="AA13" s="147"/>
      <c r="AB13" s="147"/>
      <c r="AC13" s="147"/>
      <c r="AD13" s="147"/>
      <c r="AE13" s="147"/>
      <c r="AF13" s="147"/>
      <c r="AG13" s="147" t="s">
        <v>245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3" t="s">
        <v>273</v>
      </c>
      <c r="D14" s="163"/>
      <c r="E14" s="164">
        <v>20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203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x14ac:dyDescent="0.2">
      <c r="A15" s="166" t="s">
        <v>189</v>
      </c>
      <c r="B15" s="167" t="s">
        <v>101</v>
      </c>
      <c r="C15" s="181" t="s">
        <v>102</v>
      </c>
      <c r="D15" s="168"/>
      <c r="E15" s="169"/>
      <c r="F15" s="170"/>
      <c r="G15" s="170">
        <f>SUMIF(AG16:AG17,"&lt;&gt;NOR",G16:G17)</f>
        <v>0</v>
      </c>
      <c r="H15" s="170"/>
      <c r="I15" s="170">
        <f>SUM(I16:I17)</f>
        <v>0</v>
      </c>
      <c r="J15" s="170"/>
      <c r="K15" s="170">
        <f>SUM(K16:K17)</f>
        <v>0</v>
      </c>
      <c r="L15" s="170"/>
      <c r="M15" s="170">
        <f>SUM(M16:M17)</f>
        <v>0</v>
      </c>
      <c r="N15" s="169"/>
      <c r="O15" s="169">
        <f>SUM(O16:O17)</f>
        <v>0.17</v>
      </c>
      <c r="P15" s="169"/>
      <c r="Q15" s="169">
        <f>SUM(Q16:Q17)</f>
        <v>0</v>
      </c>
      <c r="R15" s="170"/>
      <c r="S15" s="170"/>
      <c r="T15" s="171"/>
      <c r="U15" s="165"/>
      <c r="V15" s="165">
        <f>SUM(V16:V17)</f>
        <v>0</v>
      </c>
      <c r="W15" s="165"/>
      <c r="X15" s="165"/>
      <c r="Y15" s="165"/>
      <c r="AG15" t="s">
        <v>190</v>
      </c>
    </row>
    <row r="16" spans="1:60" outlineLevel="1" x14ac:dyDescent="0.2">
      <c r="A16" s="173">
        <v>4</v>
      </c>
      <c r="B16" s="174" t="s">
        <v>277</v>
      </c>
      <c r="C16" s="182" t="s">
        <v>278</v>
      </c>
      <c r="D16" s="175" t="s">
        <v>266</v>
      </c>
      <c r="E16" s="176">
        <v>105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21</v>
      </c>
      <c r="M16" s="178">
        <f>G16*(1+L16/100)</f>
        <v>0</v>
      </c>
      <c r="N16" s="176">
        <v>1.58E-3</v>
      </c>
      <c r="O16" s="176">
        <f>ROUND(E16*N16,2)</f>
        <v>0.17</v>
      </c>
      <c r="P16" s="176">
        <v>0</v>
      </c>
      <c r="Q16" s="176">
        <f>ROUND(E16*P16,2)</f>
        <v>0</v>
      </c>
      <c r="R16" s="178"/>
      <c r="S16" s="178" t="s">
        <v>267</v>
      </c>
      <c r="T16" s="179" t="s">
        <v>268</v>
      </c>
      <c r="U16" s="158">
        <v>0</v>
      </c>
      <c r="V16" s="158">
        <f>ROUND(E16*U16,2)</f>
        <v>0</v>
      </c>
      <c r="W16" s="158"/>
      <c r="X16" s="158" t="s">
        <v>244</v>
      </c>
      <c r="Y16" s="158" t="s">
        <v>197</v>
      </c>
      <c r="Z16" s="147"/>
      <c r="AA16" s="147"/>
      <c r="AB16" s="147"/>
      <c r="AC16" s="147"/>
      <c r="AD16" s="147"/>
      <c r="AE16" s="147"/>
      <c r="AF16" s="147"/>
      <c r="AG16" s="147" t="s">
        <v>245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3" t="s">
        <v>279</v>
      </c>
      <c r="D17" s="163"/>
      <c r="E17" s="164">
        <v>105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203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6" t="s">
        <v>189</v>
      </c>
      <c r="B18" s="167" t="s">
        <v>107</v>
      </c>
      <c r="C18" s="181" t="s">
        <v>108</v>
      </c>
      <c r="D18" s="168"/>
      <c r="E18" s="169"/>
      <c r="F18" s="170"/>
      <c r="G18" s="170">
        <f>SUMIF(AG19:AG20,"&lt;&gt;NOR",G19:G20)</f>
        <v>0</v>
      </c>
      <c r="H18" s="170"/>
      <c r="I18" s="170">
        <f>SUM(I19:I20)</f>
        <v>0</v>
      </c>
      <c r="J18" s="170"/>
      <c r="K18" s="170">
        <f>SUM(K19:K20)</f>
        <v>0</v>
      </c>
      <c r="L18" s="170"/>
      <c r="M18" s="170">
        <f>SUM(M19:M20)</f>
        <v>0</v>
      </c>
      <c r="N18" s="169"/>
      <c r="O18" s="169">
        <f>SUM(O19:O20)</f>
        <v>0</v>
      </c>
      <c r="P18" s="169"/>
      <c r="Q18" s="169">
        <f>SUM(Q19:Q20)</f>
        <v>0</v>
      </c>
      <c r="R18" s="170"/>
      <c r="S18" s="170"/>
      <c r="T18" s="171"/>
      <c r="U18" s="165"/>
      <c r="V18" s="165">
        <f>SUM(V19:V20)</f>
        <v>0</v>
      </c>
      <c r="W18" s="165"/>
      <c r="X18" s="165"/>
      <c r="Y18" s="165"/>
      <c r="AG18" t="s">
        <v>190</v>
      </c>
    </row>
    <row r="19" spans="1:60" ht="22.5" outlineLevel="1" x14ac:dyDescent="0.2">
      <c r="A19" s="173">
        <v>5</v>
      </c>
      <c r="B19" s="174" t="s">
        <v>280</v>
      </c>
      <c r="C19" s="182" t="s">
        <v>281</v>
      </c>
      <c r="D19" s="175" t="s">
        <v>282</v>
      </c>
      <c r="E19" s="176">
        <v>2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6.7000000000000002E-4</v>
      </c>
      <c r="O19" s="176">
        <f>ROUND(E19*N19,2)</f>
        <v>0</v>
      </c>
      <c r="P19" s="176">
        <v>2E-3</v>
      </c>
      <c r="Q19" s="176">
        <f>ROUND(E19*P19,2)</f>
        <v>0</v>
      </c>
      <c r="R19" s="178"/>
      <c r="S19" s="178" t="s">
        <v>267</v>
      </c>
      <c r="T19" s="179" t="s">
        <v>268</v>
      </c>
      <c r="U19" s="158">
        <v>0</v>
      </c>
      <c r="V19" s="158">
        <f>ROUND(E19*U19,2)</f>
        <v>0</v>
      </c>
      <c r="W19" s="158"/>
      <c r="X19" s="158" t="s">
        <v>244</v>
      </c>
      <c r="Y19" s="158" t="s">
        <v>197</v>
      </c>
      <c r="Z19" s="147"/>
      <c r="AA19" s="147"/>
      <c r="AB19" s="147"/>
      <c r="AC19" s="147"/>
      <c r="AD19" s="147"/>
      <c r="AE19" s="147"/>
      <c r="AF19" s="147"/>
      <c r="AG19" s="147" t="s">
        <v>245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83" t="s">
        <v>78</v>
      </c>
      <c r="D20" s="163"/>
      <c r="E20" s="164">
        <v>2</v>
      </c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203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x14ac:dyDescent="0.2">
      <c r="A21" s="166" t="s">
        <v>189</v>
      </c>
      <c r="B21" s="167" t="s">
        <v>151</v>
      </c>
      <c r="C21" s="181" t="s">
        <v>152</v>
      </c>
      <c r="D21" s="168"/>
      <c r="E21" s="169"/>
      <c r="F21" s="170"/>
      <c r="G21" s="170">
        <f>SUMIF(AG22:AG23,"&lt;&gt;NOR",G22:G23)</f>
        <v>0</v>
      </c>
      <c r="H21" s="170"/>
      <c r="I21" s="170">
        <f>SUM(I22:I23)</f>
        <v>0</v>
      </c>
      <c r="J21" s="170"/>
      <c r="K21" s="170">
        <f>SUM(K22:K23)</f>
        <v>0</v>
      </c>
      <c r="L21" s="170"/>
      <c r="M21" s="170">
        <f>SUM(M22:M23)</f>
        <v>0</v>
      </c>
      <c r="N21" s="169"/>
      <c r="O21" s="169">
        <f>SUM(O22:O23)</f>
        <v>0</v>
      </c>
      <c r="P21" s="169"/>
      <c r="Q21" s="169">
        <f>SUM(Q22:Q23)</f>
        <v>0</v>
      </c>
      <c r="R21" s="170"/>
      <c r="S21" s="170"/>
      <c r="T21" s="171"/>
      <c r="U21" s="165"/>
      <c r="V21" s="165">
        <f>SUM(V22:V23)</f>
        <v>0</v>
      </c>
      <c r="W21" s="165"/>
      <c r="X21" s="165"/>
      <c r="Y21" s="165"/>
      <c r="AG21" t="s">
        <v>190</v>
      </c>
    </row>
    <row r="22" spans="1:60" outlineLevel="1" x14ac:dyDescent="0.2">
      <c r="A22" s="173">
        <v>6</v>
      </c>
      <c r="B22" s="174" t="s">
        <v>283</v>
      </c>
      <c r="C22" s="182" t="s">
        <v>284</v>
      </c>
      <c r="D22" s="175" t="s">
        <v>282</v>
      </c>
      <c r="E22" s="176">
        <v>2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0</v>
      </c>
      <c r="O22" s="176">
        <f>ROUND(E22*N22,2)</f>
        <v>0</v>
      </c>
      <c r="P22" s="176">
        <v>0</v>
      </c>
      <c r="Q22" s="176">
        <f>ROUND(E22*P22,2)</f>
        <v>0</v>
      </c>
      <c r="R22" s="178"/>
      <c r="S22" s="178" t="s">
        <v>194</v>
      </c>
      <c r="T22" s="179" t="s">
        <v>195</v>
      </c>
      <c r="U22" s="158">
        <v>0</v>
      </c>
      <c r="V22" s="158">
        <f>ROUND(E22*U22,2)</f>
        <v>0</v>
      </c>
      <c r="W22" s="158"/>
      <c r="X22" s="158" t="s">
        <v>285</v>
      </c>
      <c r="Y22" s="158" t="s">
        <v>197</v>
      </c>
      <c r="Z22" s="147"/>
      <c r="AA22" s="147"/>
      <c r="AB22" s="147"/>
      <c r="AC22" s="147"/>
      <c r="AD22" s="147"/>
      <c r="AE22" s="147"/>
      <c r="AF22" s="147"/>
      <c r="AG22" s="147" t="s">
        <v>286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98" t="s">
        <v>287</v>
      </c>
      <c r="D23" s="199"/>
      <c r="E23" s="199"/>
      <c r="F23" s="199"/>
      <c r="G23" s="199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200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x14ac:dyDescent="0.2">
      <c r="A24" s="166" t="s">
        <v>189</v>
      </c>
      <c r="B24" s="167" t="s">
        <v>107</v>
      </c>
      <c r="C24" s="181" t="s">
        <v>108</v>
      </c>
      <c r="D24" s="168"/>
      <c r="E24" s="169"/>
      <c r="F24" s="170"/>
      <c r="G24" s="170">
        <f>SUMIF(AG25:AG33,"&lt;&gt;NOR",G25:G33)</f>
        <v>0</v>
      </c>
      <c r="H24" s="170"/>
      <c r="I24" s="170">
        <f>SUM(I25:I33)</f>
        <v>0</v>
      </c>
      <c r="J24" s="170"/>
      <c r="K24" s="170">
        <f>SUM(K25:K33)</f>
        <v>0</v>
      </c>
      <c r="L24" s="170"/>
      <c r="M24" s="170">
        <f>SUM(M25:M33)</f>
        <v>0</v>
      </c>
      <c r="N24" s="169"/>
      <c r="O24" s="169">
        <f>SUM(O25:O33)</f>
        <v>0.02</v>
      </c>
      <c r="P24" s="169"/>
      <c r="Q24" s="169">
        <f>SUM(Q25:Q33)</f>
        <v>0.16</v>
      </c>
      <c r="R24" s="170"/>
      <c r="S24" s="170"/>
      <c r="T24" s="171"/>
      <c r="U24" s="165"/>
      <c r="V24" s="165">
        <f>SUM(V25:V33)</f>
        <v>0</v>
      </c>
      <c r="W24" s="165"/>
      <c r="X24" s="165"/>
      <c r="Y24" s="165"/>
      <c r="AG24" t="s">
        <v>190</v>
      </c>
    </row>
    <row r="25" spans="1:60" outlineLevel="1" x14ac:dyDescent="0.2">
      <c r="A25" s="173">
        <v>7</v>
      </c>
      <c r="B25" s="174" t="s">
        <v>288</v>
      </c>
      <c r="C25" s="182" t="s">
        <v>289</v>
      </c>
      <c r="D25" s="175" t="s">
        <v>272</v>
      </c>
      <c r="E25" s="176">
        <v>20</v>
      </c>
      <c r="F25" s="177"/>
      <c r="G25" s="178">
        <f>ROUND(E25*F25,2)</f>
        <v>0</v>
      </c>
      <c r="H25" s="177"/>
      <c r="I25" s="178">
        <f>ROUND(E25*H25,2)</f>
        <v>0</v>
      </c>
      <c r="J25" s="177"/>
      <c r="K25" s="178">
        <f>ROUND(E25*J25,2)</f>
        <v>0</v>
      </c>
      <c r="L25" s="178">
        <v>21</v>
      </c>
      <c r="M25" s="178">
        <f>G25*(1+L25/100)</f>
        <v>0</v>
      </c>
      <c r="N25" s="176">
        <v>4.8999999999999998E-4</v>
      </c>
      <c r="O25" s="176">
        <f>ROUND(E25*N25,2)</f>
        <v>0.01</v>
      </c>
      <c r="P25" s="176">
        <v>2E-3</v>
      </c>
      <c r="Q25" s="176">
        <f>ROUND(E25*P25,2)</f>
        <v>0.04</v>
      </c>
      <c r="R25" s="178"/>
      <c r="S25" s="178" t="s">
        <v>267</v>
      </c>
      <c r="T25" s="179" t="s">
        <v>268</v>
      </c>
      <c r="U25" s="158">
        <v>0</v>
      </c>
      <c r="V25" s="158">
        <f>ROUND(E25*U25,2)</f>
        <v>0</v>
      </c>
      <c r="W25" s="158"/>
      <c r="X25" s="158" t="s">
        <v>244</v>
      </c>
      <c r="Y25" s="158" t="s">
        <v>197</v>
      </c>
      <c r="Z25" s="147"/>
      <c r="AA25" s="147"/>
      <c r="AB25" s="147"/>
      <c r="AC25" s="147"/>
      <c r="AD25" s="147"/>
      <c r="AE25" s="147"/>
      <c r="AF25" s="147"/>
      <c r="AG25" s="147" t="s">
        <v>245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3" t="s">
        <v>273</v>
      </c>
      <c r="D26" s="163"/>
      <c r="E26" s="164">
        <v>20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203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3">
        <v>8</v>
      </c>
      <c r="B27" s="174" t="s">
        <v>290</v>
      </c>
      <c r="C27" s="182" t="s">
        <v>291</v>
      </c>
      <c r="D27" s="175" t="s">
        <v>272</v>
      </c>
      <c r="E27" s="176">
        <v>20</v>
      </c>
      <c r="F27" s="177"/>
      <c r="G27" s="178">
        <f>ROUND(E27*F27,2)</f>
        <v>0</v>
      </c>
      <c r="H27" s="177"/>
      <c r="I27" s="178">
        <f>ROUND(E27*H27,2)</f>
        <v>0</v>
      </c>
      <c r="J27" s="177"/>
      <c r="K27" s="178">
        <f>ROUND(E27*J27,2)</f>
        <v>0</v>
      </c>
      <c r="L27" s="178">
        <v>21</v>
      </c>
      <c r="M27" s="178">
        <f>G27*(1+L27/100)</f>
        <v>0</v>
      </c>
      <c r="N27" s="176">
        <v>4.8999999999999998E-4</v>
      </c>
      <c r="O27" s="176">
        <f>ROUND(E27*N27,2)</f>
        <v>0.01</v>
      </c>
      <c r="P27" s="176">
        <v>4.0000000000000001E-3</v>
      </c>
      <c r="Q27" s="176">
        <f>ROUND(E27*P27,2)</f>
        <v>0.08</v>
      </c>
      <c r="R27" s="178"/>
      <c r="S27" s="178" t="s">
        <v>267</v>
      </c>
      <c r="T27" s="179" t="s">
        <v>268</v>
      </c>
      <c r="U27" s="158">
        <v>0</v>
      </c>
      <c r="V27" s="158">
        <f>ROUND(E27*U27,2)</f>
        <v>0</v>
      </c>
      <c r="W27" s="158"/>
      <c r="X27" s="158" t="s">
        <v>244</v>
      </c>
      <c r="Y27" s="158" t="s">
        <v>197</v>
      </c>
      <c r="Z27" s="147"/>
      <c r="AA27" s="147"/>
      <c r="AB27" s="147"/>
      <c r="AC27" s="147"/>
      <c r="AD27" s="147"/>
      <c r="AE27" s="147"/>
      <c r="AF27" s="147"/>
      <c r="AG27" s="147" t="s">
        <v>245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183" t="s">
        <v>273</v>
      </c>
      <c r="D28" s="163"/>
      <c r="E28" s="164">
        <v>20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203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1" x14ac:dyDescent="0.2">
      <c r="A29" s="173">
        <v>9</v>
      </c>
      <c r="B29" s="174" t="s">
        <v>292</v>
      </c>
      <c r="C29" s="182" t="s">
        <v>293</v>
      </c>
      <c r="D29" s="175" t="s">
        <v>282</v>
      </c>
      <c r="E29" s="176">
        <v>21</v>
      </c>
      <c r="F29" s="177"/>
      <c r="G29" s="178">
        <f>ROUND(E29*F29,2)</f>
        <v>0</v>
      </c>
      <c r="H29" s="177"/>
      <c r="I29" s="178">
        <f>ROUND(E29*H29,2)</f>
        <v>0</v>
      </c>
      <c r="J29" s="177"/>
      <c r="K29" s="178">
        <f>ROUND(E29*J29,2)</f>
        <v>0</v>
      </c>
      <c r="L29" s="178">
        <v>21</v>
      </c>
      <c r="M29" s="178">
        <f>G29*(1+L29/100)</f>
        <v>0</v>
      </c>
      <c r="N29" s="176">
        <v>0</v>
      </c>
      <c r="O29" s="176">
        <f>ROUND(E29*N29,2)</f>
        <v>0</v>
      </c>
      <c r="P29" s="176">
        <v>2E-3</v>
      </c>
      <c r="Q29" s="176">
        <f>ROUND(E29*P29,2)</f>
        <v>0.04</v>
      </c>
      <c r="R29" s="178"/>
      <c r="S29" s="178" t="s">
        <v>194</v>
      </c>
      <c r="T29" s="179" t="s">
        <v>195</v>
      </c>
      <c r="U29" s="158">
        <v>0</v>
      </c>
      <c r="V29" s="158">
        <f>ROUND(E29*U29,2)</f>
        <v>0</v>
      </c>
      <c r="W29" s="158"/>
      <c r="X29" s="158" t="s">
        <v>244</v>
      </c>
      <c r="Y29" s="158" t="s">
        <v>197</v>
      </c>
      <c r="Z29" s="147"/>
      <c r="AA29" s="147"/>
      <c r="AB29" s="147"/>
      <c r="AC29" s="147"/>
      <c r="AD29" s="147"/>
      <c r="AE29" s="147"/>
      <c r="AF29" s="147"/>
      <c r="AG29" s="147" t="s">
        <v>245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198" t="s">
        <v>294</v>
      </c>
      <c r="D30" s="199"/>
      <c r="E30" s="199"/>
      <c r="F30" s="199"/>
      <c r="G30" s="199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200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183" t="s">
        <v>295</v>
      </c>
      <c r="D31" s="163"/>
      <c r="E31" s="164">
        <v>10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203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3" x14ac:dyDescent="0.2">
      <c r="A32" s="154"/>
      <c r="B32" s="155"/>
      <c r="C32" s="183" t="s">
        <v>84</v>
      </c>
      <c r="D32" s="163"/>
      <c r="E32" s="164">
        <v>5</v>
      </c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203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3" x14ac:dyDescent="0.2">
      <c r="A33" s="154"/>
      <c r="B33" s="155"/>
      <c r="C33" s="183" t="s">
        <v>86</v>
      </c>
      <c r="D33" s="163"/>
      <c r="E33" s="164">
        <v>6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203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x14ac:dyDescent="0.2">
      <c r="A34" s="166" t="s">
        <v>189</v>
      </c>
      <c r="B34" s="167" t="s">
        <v>109</v>
      </c>
      <c r="C34" s="181" t="s">
        <v>110</v>
      </c>
      <c r="D34" s="168"/>
      <c r="E34" s="169"/>
      <c r="F34" s="170"/>
      <c r="G34" s="170">
        <f>SUMIF(AG35:AG35,"&lt;&gt;NOR",G35:G35)</f>
        <v>0</v>
      </c>
      <c r="H34" s="170"/>
      <c r="I34" s="170">
        <f>SUM(I35:I35)</f>
        <v>0</v>
      </c>
      <c r="J34" s="170"/>
      <c r="K34" s="170">
        <f>SUM(K35:K35)</f>
        <v>0</v>
      </c>
      <c r="L34" s="170"/>
      <c r="M34" s="170">
        <f>SUM(M35:M35)</f>
        <v>0</v>
      </c>
      <c r="N34" s="169"/>
      <c r="O34" s="169">
        <f>SUM(O35:O35)</f>
        <v>0</v>
      </c>
      <c r="P34" s="169"/>
      <c r="Q34" s="169">
        <f>SUM(Q35:Q35)</f>
        <v>0</v>
      </c>
      <c r="R34" s="170"/>
      <c r="S34" s="170"/>
      <c r="T34" s="171"/>
      <c r="U34" s="165"/>
      <c r="V34" s="165">
        <f>SUM(V35:V35)</f>
        <v>0</v>
      </c>
      <c r="W34" s="165"/>
      <c r="X34" s="165"/>
      <c r="Y34" s="165"/>
      <c r="AG34" t="s">
        <v>190</v>
      </c>
    </row>
    <row r="35" spans="1:60" ht="22.5" outlineLevel="1" x14ac:dyDescent="0.2">
      <c r="A35" s="188">
        <v>10</v>
      </c>
      <c r="B35" s="189" t="s">
        <v>296</v>
      </c>
      <c r="C35" s="195" t="s">
        <v>297</v>
      </c>
      <c r="D35" s="190" t="s">
        <v>298</v>
      </c>
      <c r="E35" s="191">
        <v>0.59723999999999999</v>
      </c>
      <c r="F35" s="192"/>
      <c r="G35" s="193">
        <f>ROUND(E35*F35,2)</f>
        <v>0</v>
      </c>
      <c r="H35" s="192"/>
      <c r="I35" s="193">
        <f>ROUND(E35*H35,2)</f>
        <v>0</v>
      </c>
      <c r="J35" s="192"/>
      <c r="K35" s="193">
        <f>ROUND(E35*J35,2)</f>
        <v>0</v>
      </c>
      <c r="L35" s="193">
        <v>21</v>
      </c>
      <c r="M35" s="193">
        <f>G35*(1+L35/100)</f>
        <v>0</v>
      </c>
      <c r="N35" s="191">
        <v>0</v>
      </c>
      <c r="O35" s="191">
        <f>ROUND(E35*N35,2)</f>
        <v>0</v>
      </c>
      <c r="P35" s="191">
        <v>0</v>
      </c>
      <c r="Q35" s="191">
        <f>ROUND(E35*P35,2)</f>
        <v>0</v>
      </c>
      <c r="R35" s="193"/>
      <c r="S35" s="193" t="s">
        <v>267</v>
      </c>
      <c r="T35" s="194" t="s">
        <v>268</v>
      </c>
      <c r="U35" s="158">
        <v>0</v>
      </c>
      <c r="V35" s="158">
        <f>ROUND(E35*U35,2)</f>
        <v>0</v>
      </c>
      <c r="W35" s="158"/>
      <c r="X35" s="158" t="s">
        <v>299</v>
      </c>
      <c r="Y35" s="158" t="s">
        <v>197</v>
      </c>
      <c r="Z35" s="147"/>
      <c r="AA35" s="147"/>
      <c r="AB35" s="147"/>
      <c r="AC35" s="147"/>
      <c r="AD35" s="147"/>
      <c r="AE35" s="147"/>
      <c r="AF35" s="147"/>
      <c r="AG35" s="147" t="s">
        <v>300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x14ac:dyDescent="0.2">
      <c r="A36" s="166" t="s">
        <v>189</v>
      </c>
      <c r="B36" s="167" t="s">
        <v>151</v>
      </c>
      <c r="C36" s="181" t="s">
        <v>152</v>
      </c>
      <c r="D36" s="168"/>
      <c r="E36" s="169"/>
      <c r="F36" s="170"/>
      <c r="G36" s="170">
        <f>SUMIF(AG37:AG129,"&lt;&gt;NOR",G37:G129)</f>
        <v>0</v>
      </c>
      <c r="H36" s="170"/>
      <c r="I36" s="170">
        <f>SUM(I37:I129)</f>
        <v>0</v>
      </c>
      <c r="J36" s="170"/>
      <c r="K36" s="170">
        <f>SUM(K37:K129)</f>
        <v>0</v>
      </c>
      <c r="L36" s="170"/>
      <c r="M36" s="170">
        <f>SUM(M37:M129)</f>
        <v>0</v>
      </c>
      <c r="N36" s="169"/>
      <c r="O36" s="169">
        <f>SUM(O37:O129)</f>
        <v>0.34000000000000008</v>
      </c>
      <c r="P36" s="169"/>
      <c r="Q36" s="169">
        <f>SUM(Q37:Q129)</f>
        <v>0</v>
      </c>
      <c r="R36" s="170"/>
      <c r="S36" s="170"/>
      <c r="T36" s="171"/>
      <c r="U36" s="165"/>
      <c r="V36" s="165">
        <f>SUM(V37:V129)</f>
        <v>0</v>
      </c>
      <c r="W36" s="165"/>
      <c r="X36" s="165"/>
      <c r="Y36" s="165"/>
      <c r="AG36" t="s">
        <v>190</v>
      </c>
    </row>
    <row r="37" spans="1:60" outlineLevel="1" x14ac:dyDescent="0.2">
      <c r="A37" s="173">
        <v>11</v>
      </c>
      <c r="B37" s="174" t="s">
        <v>301</v>
      </c>
      <c r="C37" s="182" t="s">
        <v>302</v>
      </c>
      <c r="D37" s="175" t="s">
        <v>272</v>
      </c>
      <c r="E37" s="176">
        <v>350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0</v>
      </c>
      <c r="O37" s="176">
        <f>ROUND(E37*N37,2)</f>
        <v>0</v>
      </c>
      <c r="P37" s="176">
        <v>0</v>
      </c>
      <c r="Q37" s="176">
        <f>ROUND(E37*P37,2)</f>
        <v>0</v>
      </c>
      <c r="R37" s="178"/>
      <c r="S37" s="178" t="s">
        <v>267</v>
      </c>
      <c r="T37" s="179" t="s">
        <v>303</v>
      </c>
      <c r="U37" s="158">
        <v>0</v>
      </c>
      <c r="V37" s="158">
        <f>ROUND(E37*U37,2)</f>
        <v>0</v>
      </c>
      <c r="W37" s="158"/>
      <c r="X37" s="158" t="s">
        <v>244</v>
      </c>
      <c r="Y37" s="158" t="s">
        <v>197</v>
      </c>
      <c r="Z37" s="147"/>
      <c r="AA37" s="147"/>
      <c r="AB37" s="147"/>
      <c r="AC37" s="147"/>
      <c r="AD37" s="147"/>
      <c r="AE37" s="147"/>
      <c r="AF37" s="147"/>
      <c r="AG37" s="147" t="s">
        <v>304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198" t="s">
        <v>305</v>
      </c>
      <c r="D38" s="199"/>
      <c r="E38" s="199"/>
      <c r="F38" s="199"/>
      <c r="G38" s="199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200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ht="22.5" outlineLevel="1" x14ac:dyDescent="0.2">
      <c r="A39" s="173">
        <v>12</v>
      </c>
      <c r="B39" s="174" t="s">
        <v>306</v>
      </c>
      <c r="C39" s="182" t="s">
        <v>307</v>
      </c>
      <c r="D39" s="175" t="s">
        <v>282</v>
      </c>
      <c r="E39" s="176">
        <v>7</v>
      </c>
      <c r="F39" s="177"/>
      <c r="G39" s="178">
        <f>ROUND(E39*F39,2)</f>
        <v>0</v>
      </c>
      <c r="H39" s="177"/>
      <c r="I39" s="178">
        <f>ROUND(E39*H39,2)</f>
        <v>0</v>
      </c>
      <c r="J39" s="177"/>
      <c r="K39" s="178">
        <f>ROUND(E39*J39,2)</f>
        <v>0</v>
      </c>
      <c r="L39" s="178">
        <v>21</v>
      </c>
      <c r="M39" s="178">
        <f>G39*(1+L39/100)</f>
        <v>0</v>
      </c>
      <c r="N39" s="176">
        <v>1.0000000000000001E-5</v>
      </c>
      <c r="O39" s="176">
        <f>ROUND(E39*N39,2)</f>
        <v>0</v>
      </c>
      <c r="P39" s="176">
        <v>0</v>
      </c>
      <c r="Q39" s="176">
        <f>ROUND(E39*P39,2)</f>
        <v>0</v>
      </c>
      <c r="R39" s="178"/>
      <c r="S39" s="178" t="s">
        <v>267</v>
      </c>
      <c r="T39" s="179" t="s">
        <v>308</v>
      </c>
      <c r="U39" s="158">
        <v>0</v>
      </c>
      <c r="V39" s="158">
        <f>ROUND(E39*U39,2)</f>
        <v>0</v>
      </c>
      <c r="W39" s="158"/>
      <c r="X39" s="158" t="s">
        <v>244</v>
      </c>
      <c r="Y39" s="158" t="s">
        <v>197</v>
      </c>
      <c r="Z39" s="147"/>
      <c r="AA39" s="147"/>
      <c r="AB39" s="147"/>
      <c r="AC39" s="147"/>
      <c r="AD39" s="147"/>
      <c r="AE39" s="147"/>
      <c r="AF39" s="147"/>
      <c r="AG39" s="147" t="s">
        <v>304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198" t="s">
        <v>309</v>
      </c>
      <c r="D40" s="199"/>
      <c r="E40" s="199"/>
      <c r="F40" s="199"/>
      <c r="G40" s="199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200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 x14ac:dyDescent="0.2">
      <c r="A41" s="173">
        <v>13</v>
      </c>
      <c r="B41" s="174" t="s">
        <v>310</v>
      </c>
      <c r="C41" s="182" t="s">
        <v>311</v>
      </c>
      <c r="D41" s="175" t="s">
        <v>272</v>
      </c>
      <c r="E41" s="176">
        <v>20</v>
      </c>
      <c r="F41" s="177"/>
      <c r="G41" s="178">
        <f>ROUND(E41*F41,2)</f>
        <v>0</v>
      </c>
      <c r="H41" s="177"/>
      <c r="I41" s="178">
        <f>ROUND(E41*H41,2)</f>
        <v>0</v>
      </c>
      <c r="J41" s="177"/>
      <c r="K41" s="178">
        <f>ROUND(E41*J41,2)</f>
        <v>0</v>
      </c>
      <c r="L41" s="178">
        <v>21</v>
      </c>
      <c r="M41" s="178">
        <f>G41*(1+L41/100)</f>
        <v>0</v>
      </c>
      <c r="N41" s="176">
        <v>6.0000000000000002E-5</v>
      </c>
      <c r="O41" s="176">
        <f>ROUND(E41*N41,2)</f>
        <v>0</v>
      </c>
      <c r="P41" s="176">
        <v>0</v>
      </c>
      <c r="Q41" s="176">
        <f>ROUND(E41*P41,2)</f>
        <v>0</v>
      </c>
      <c r="R41" s="178"/>
      <c r="S41" s="178" t="s">
        <v>267</v>
      </c>
      <c r="T41" s="179" t="s">
        <v>312</v>
      </c>
      <c r="U41" s="158">
        <v>0</v>
      </c>
      <c r="V41" s="158">
        <f>ROUND(E41*U41,2)</f>
        <v>0</v>
      </c>
      <c r="W41" s="158"/>
      <c r="X41" s="158" t="s">
        <v>244</v>
      </c>
      <c r="Y41" s="158" t="s">
        <v>197</v>
      </c>
      <c r="Z41" s="147"/>
      <c r="AA41" s="147"/>
      <c r="AB41" s="147"/>
      <c r="AC41" s="147"/>
      <c r="AD41" s="147"/>
      <c r="AE41" s="147"/>
      <c r="AF41" s="147"/>
      <c r="AG41" s="147" t="s">
        <v>304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98" t="s">
        <v>313</v>
      </c>
      <c r="D42" s="199"/>
      <c r="E42" s="199"/>
      <c r="F42" s="199"/>
      <c r="G42" s="199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200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183" t="s">
        <v>273</v>
      </c>
      <c r="D43" s="163"/>
      <c r="E43" s="164">
        <v>20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203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ht="22.5" outlineLevel="1" x14ac:dyDescent="0.2">
      <c r="A44" s="173">
        <v>14</v>
      </c>
      <c r="B44" s="174" t="s">
        <v>314</v>
      </c>
      <c r="C44" s="182" t="s">
        <v>315</v>
      </c>
      <c r="D44" s="175" t="s">
        <v>272</v>
      </c>
      <c r="E44" s="176">
        <v>50</v>
      </c>
      <c r="F44" s="177"/>
      <c r="G44" s="178">
        <f>ROUND(E44*F44,2)</f>
        <v>0</v>
      </c>
      <c r="H44" s="177"/>
      <c r="I44" s="178">
        <f>ROUND(E44*H44,2)</f>
        <v>0</v>
      </c>
      <c r="J44" s="177"/>
      <c r="K44" s="178">
        <f>ROUND(E44*J44,2)</f>
        <v>0</v>
      </c>
      <c r="L44" s="178">
        <v>21</v>
      </c>
      <c r="M44" s="178">
        <f>G44*(1+L44/100)</f>
        <v>0</v>
      </c>
      <c r="N44" s="176">
        <v>1.2E-4</v>
      </c>
      <c r="O44" s="176">
        <f>ROUND(E44*N44,2)</f>
        <v>0.01</v>
      </c>
      <c r="P44" s="176">
        <v>0</v>
      </c>
      <c r="Q44" s="176">
        <f>ROUND(E44*P44,2)</f>
        <v>0</v>
      </c>
      <c r="R44" s="178"/>
      <c r="S44" s="178" t="s">
        <v>267</v>
      </c>
      <c r="T44" s="179" t="s">
        <v>268</v>
      </c>
      <c r="U44" s="158">
        <v>0</v>
      </c>
      <c r="V44" s="158">
        <f>ROUND(E44*U44,2)</f>
        <v>0</v>
      </c>
      <c r="W44" s="158"/>
      <c r="X44" s="158" t="s">
        <v>244</v>
      </c>
      <c r="Y44" s="158" t="s">
        <v>197</v>
      </c>
      <c r="Z44" s="147"/>
      <c r="AA44" s="147"/>
      <c r="AB44" s="147"/>
      <c r="AC44" s="147"/>
      <c r="AD44" s="147"/>
      <c r="AE44" s="147"/>
      <c r="AF44" s="147"/>
      <c r="AG44" s="147" t="s">
        <v>304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98" t="s">
        <v>316</v>
      </c>
      <c r="D45" s="199"/>
      <c r="E45" s="199"/>
      <c r="F45" s="199"/>
      <c r="G45" s="199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200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265" t="s">
        <v>317</v>
      </c>
      <c r="D46" s="266"/>
      <c r="E46" s="266"/>
      <c r="F46" s="266"/>
      <c r="G46" s="266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200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ht="22.5" outlineLevel="1" x14ac:dyDescent="0.2">
      <c r="A47" s="188">
        <v>15</v>
      </c>
      <c r="B47" s="189" t="s">
        <v>318</v>
      </c>
      <c r="C47" s="195" t="s">
        <v>319</v>
      </c>
      <c r="D47" s="190" t="s">
        <v>282</v>
      </c>
      <c r="E47" s="191">
        <v>5</v>
      </c>
      <c r="F47" s="192"/>
      <c r="G47" s="193">
        <f>ROUND(E47*F47,2)</f>
        <v>0</v>
      </c>
      <c r="H47" s="192"/>
      <c r="I47" s="193">
        <f>ROUND(E47*H47,2)</f>
        <v>0</v>
      </c>
      <c r="J47" s="192"/>
      <c r="K47" s="193">
        <f>ROUND(E47*J47,2)</f>
        <v>0</v>
      </c>
      <c r="L47" s="193">
        <v>21</v>
      </c>
      <c r="M47" s="193">
        <f>G47*(1+L47/100)</f>
        <v>0</v>
      </c>
      <c r="N47" s="191">
        <v>4.0000000000000003E-5</v>
      </c>
      <c r="O47" s="191">
        <f>ROUND(E47*N47,2)</f>
        <v>0</v>
      </c>
      <c r="P47" s="191">
        <v>0</v>
      </c>
      <c r="Q47" s="191">
        <f>ROUND(E47*P47,2)</f>
        <v>0</v>
      </c>
      <c r="R47" s="193"/>
      <c r="S47" s="193" t="s">
        <v>267</v>
      </c>
      <c r="T47" s="194" t="s">
        <v>268</v>
      </c>
      <c r="U47" s="158">
        <v>0</v>
      </c>
      <c r="V47" s="158">
        <f>ROUND(E47*U47,2)</f>
        <v>0</v>
      </c>
      <c r="W47" s="158"/>
      <c r="X47" s="158" t="s">
        <v>244</v>
      </c>
      <c r="Y47" s="158" t="s">
        <v>197</v>
      </c>
      <c r="Z47" s="147"/>
      <c r="AA47" s="147"/>
      <c r="AB47" s="147"/>
      <c r="AC47" s="147"/>
      <c r="AD47" s="147"/>
      <c r="AE47" s="147"/>
      <c r="AF47" s="147"/>
      <c r="AG47" s="147" t="s">
        <v>304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73">
        <v>16</v>
      </c>
      <c r="B48" s="174" t="s">
        <v>320</v>
      </c>
      <c r="C48" s="182" t="s">
        <v>321</v>
      </c>
      <c r="D48" s="175" t="s">
        <v>282</v>
      </c>
      <c r="E48" s="176">
        <v>10</v>
      </c>
      <c r="F48" s="177"/>
      <c r="G48" s="178">
        <f>ROUND(E48*F48,2)</f>
        <v>0</v>
      </c>
      <c r="H48" s="177"/>
      <c r="I48" s="178">
        <f>ROUND(E48*H48,2)</f>
        <v>0</v>
      </c>
      <c r="J48" s="177"/>
      <c r="K48" s="178">
        <f>ROUND(E48*J48,2)</f>
        <v>0</v>
      </c>
      <c r="L48" s="178">
        <v>21</v>
      </c>
      <c r="M48" s="178">
        <f>G48*(1+L48/100)</f>
        <v>0</v>
      </c>
      <c r="N48" s="176">
        <v>3.0000000000000001E-5</v>
      </c>
      <c r="O48" s="176">
        <f>ROUND(E48*N48,2)</f>
        <v>0</v>
      </c>
      <c r="P48" s="176">
        <v>0</v>
      </c>
      <c r="Q48" s="176">
        <f>ROUND(E48*P48,2)</f>
        <v>0</v>
      </c>
      <c r="R48" s="178"/>
      <c r="S48" s="178" t="s">
        <v>267</v>
      </c>
      <c r="T48" s="179" t="s">
        <v>268</v>
      </c>
      <c r="U48" s="158">
        <v>0</v>
      </c>
      <c r="V48" s="158">
        <f>ROUND(E48*U48,2)</f>
        <v>0</v>
      </c>
      <c r="W48" s="158"/>
      <c r="X48" s="158" t="s">
        <v>244</v>
      </c>
      <c r="Y48" s="158" t="s">
        <v>197</v>
      </c>
      <c r="Z48" s="147"/>
      <c r="AA48" s="147"/>
      <c r="AB48" s="147"/>
      <c r="AC48" s="147"/>
      <c r="AD48" s="147"/>
      <c r="AE48" s="147"/>
      <c r="AF48" s="147"/>
      <c r="AG48" s="147" t="s">
        <v>304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198" t="s">
        <v>322</v>
      </c>
      <c r="D49" s="199"/>
      <c r="E49" s="199"/>
      <c r="F49" s="199"/>
      <c r="G49" s="199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200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ht="22.5" outlineLevel="1" x14ac:dyDescent="0.2">
      <c r="A50" s="173">
        <v>17</v>
      </c>
      <c r="B50" s="174" t="s">
        <v>323</v>
      </c>
      <c r="C50" s="182" t="s">
        <v>324</v>
      </c>
      <c r="D50" s="175" t="s">
        <v>282</v>
      </c>
      <c r="E50" s="176">
        <v>6</v>
      </c>
      <c r="F50" s="177"/>
      <c r="G50" s="178">
        <f>ROUND(E50*F50,2)</f>
        <v>0</v>
      </c>
      <c r="H50" s="177"/>
      <c r="I50" s="178">
        <f>ROUND(E50*H50,2)</f>
        <v>0</v>
      </c>
      <c r="J50" s="177"/>
      <c r="K50" s="178">
        <f>ROUND(E50*J50,2)</f>
        <v>0</v>
      </c>
      <c r="L50" s="178">
        <v>21</v>
      </c>
      <c r="M50" s="178">
        <f>G50*(1+L50/100)</f>
        <v>0</v>
      </c>
      <c r="N50" s="176">
        <v>3.2000000000000003E-4</v>
      </c>
      <c r="O50" s="176">
        <f>ROUND(E50*N50,2)</f>
        <v>0</v>
      </c>
      <c r="P50" s="176">
        <v>0</v>
      </c>
      <c r="Q50" s="176">
        <f>ROUND(E50*P50,2)</f>
        <v>0</v>
      </c>
      <c r="R50" s="178"/>
      <c r="S50" s="178" t="s">
        <v>267</v>
      </c>
      <c r="T50" s="179" t="s">
        <v>268</v>
      </c>
      <c r="U50" s="158">
        <v>0</v>
      </c>
      <c r="V50" s="158">
        <f>ROUND(E50*U50,2)</f>
        <v>0</v>
      </c>
      <c r="W50" s="158"/>
      <c r="X50" s="158" t="s">
        <v>244</v>
      </c>
      <c r="Y50" s="158" t="s">
        <v>197</v>
      </c>
      <c r="Z50" s="147"/>
      <c r="AA50" s="147"/>
      <c r="AB50" s="147"/>
      <c r="AC50" s="147"/>
      <c r="AD50" s="147"/>
      <c r="AE50" s="147"/>
      <c r="AF50" s="147"/>
      <c r="AG50" s="147" t="s">
        <v>304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198" t="s">
        <v>325</v>
      </c>
      <c r="D51" s="199"/>
      <c r="E51" s="199"/>
      <c r="F51" s="199"/>
      <c r="G51" s="199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200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265" t="s">
        <v>326</v>
      </c>
      <c r="D52" s="266"/>
      <c r="E52" s="266"/>
      <c r="F52" s="266"/>
      <c r="G52" s="266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200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183" t="s">
        <v>327</v>
      </c>
      <c r="D53" s="163"/>
      <c r="E53" s="164">
        <v>4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203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83" t="s">
        <v>328</v>
      </c>
      <c r="D54" s="163"/>
      <c r="E54" s="164">
        <v>2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203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ht="22.5" outlineLevel="1" x14ac:dyDescent="0.2">
      <c r="A55" s="173">
        <v>18</v>
      </c>
      <c r="B55" s="174" t="s">
        <v>329</v>
      </c>
      <c r="C55" s="182" t="s">
        <v>330</v>
      </c>
      <c r="D55" s="175" t="s">
        <v>282</v>
      </c>
      <c r="E55" s="176">
        <v>39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0</v>
      </c>
      <c r="O55" s="176">
        <f>ROUND(E55*N55,2)</f>
        <v>0</v>
      </c>
      <c r="P55" s="176">
        <v>0</v>
      </c>
      <c r="Q55" s="176">
        <f>ROUND(E55*P55,2)</f>
        <v>0</v>
      </c>
      <c r="R55" s="178"/>
      <c r="S55" s="178" t="s">
        <v>267</v>
      </c>
      <c r="T55" s="179" t="s">
        <v>268</v>
      </c>
      <c r="U55" s="158">
        <v>0</v>
      </c>
      <c r="V55" s="158">
        <f>ROUND(E55*U55,2)</f>
        <v>0</v>
      </c>
      <c r="W55" s="158"/>
      <c r="X55" s="158" t="s">
        <v>244</v>
      </c>
      <c r="Y55" s="158" t="s">
        <v>197</v>
      </c>
      <c r="Z55" s="147"/>
      <c r="AA55" s="147"/>
      <c r="AB55" s="147"/>
      <c r="AC55" s="147"/>
      <c r="AD55" s="147"/>
      <c r="AE55" s="147"/>
      <c r="AF55" s="147"/>
      <c r="AG55" s="147" t="s">
        <v>304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198" t="s">
        <v>331</v>
      </c>
      <c r="D56" s="199"/>
      <c r="E56" s="199"/>
      <c r="F56" s="199"/>
      <c r="G56" s="199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200</v>
      </c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183" t="s">
        <v>332</v>
      </c>
      <c r="D57" s="163"/>
      <c r="E57" s="164">
        <v>9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203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">
      <c r="A58" s="154"/>
      <c r="B58" s="155"/>
      <c r="C58" s="183" t="s">
        <v>333</v>
      </c>
      <c r="D58" s="163"/>
      <c r="E58" s="164">
        <v>30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203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1" x14ac:dyDescent="0.2">
      <c r="A59" s="173">
        <v>19</v>
      </c>
      <c r="B59" s="174" t="s">
        <v>334</v>
      </c>
      <c r="C59" s="182" t="s">
        <v>335</v>
      </c>
      <c r="D59" s="175" t="s">
        <v>282</v>
      </c>
      <c r="E59" s="176">
        <v>2</v>
      </c>
      <c r="F59" s="177"/>
      <c r="G59" s="178">
        <f>ROUND(E59*F59,2)</f>
        <v>0</v>
      </c>
      <c r="H59" s="177"/>
      <c r="I59" s="178">
        <f>ROUND(E59*H59,2)</f>
        <v>0</v>
      </c>
      <c r="J59" s="177"/>
      <c r="K59" s="178">
        <f>ROUND(E59*J59,2)</f>
        <v>0</v>
      </c>
      <c r="L59" s="178">
        <v>21</v>
      </c>
      <c r="M59" s="178">
        <f>G59*(1+L59/100)</f>
        <v>0</v>
      </c>
      <c r="N59" s="176">
        <v>0</v>
      </c>
      <c r="O59" s="176">
        <f>ROUND(E59*N59,2)</f>
        <v>0</v>
      </c>
      <c r="P59" s="176">
        <v>0</v>
      </c>
      <c r="Q59" s="176">
        <f>ROUND(E59*P59,2)</f>
        <v>0</v>
      </c>
      <c r="R59" s="178"/>
      <c r="S59" s="178" t="s">
        <v>267</v>
      </c>
      <c r="T59" s="179" t="s">
        <v>268</v>
      </c>
      <c r="U59" s="158">
        <v>0</v>
      </c>
      <c r="V59" s="158">
        <f>ROUND(E59*U59,2)</f>
        <v>0</v>
      </c>
      <c r="W59" s="158"/>
      <c r="X59" s="158" t="s">
        <v>244</v>
      </c>
      <c r="Y59" s="158" t="s">
        <v>197</v>
      </c>
      <c r="Z59" s="147"/>
      <c r="AA59" s="147"/>
      <c r="AB59" s="147"/>
      <c r="AC59" s="147"/>
      <c r="AD59" s="147"/>
      <c r="AE59" s="147"/>
      <c r="AF59" s="147"/>
      <c r="AG59" s="147" t="s">
        <v>304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198" t="s">
        <v>336</v>
      </c>
      <c r="D60" s="199"/>
      <c r="E60" s="199"/>
      <c r="F60" s="199"/>
      <c r="G60" s="199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200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ht="22.5" outlineLevel="1" x14ac:dyDescent="0.2">
      <c r="A61" s="173">
        <v>20</v>
      </c>
      <c r="B61" s="174" t="s">
        <v>337</v>
      </c>
      <c r="C61" s="182" t="s">
        <v>338</v>
      </c>
      <c r="D61" s="175" t="s">
        <v>282</v>
      </c>
      <c r="E61" s="176">
        <v>4</v>
      </c>
      <c r="F61" s="177"/>
      <c r="G61" s="178">
        <f>ROUND(E61*F61,2)</f>
        <v>0</v>
      </c>
      <c r="H61" s="177"/>
      <c r="I61" s="178">
        <f>ROUND(E61*H61,2)</f>
        <v>0</v>
      </c>
      <c r="J61" s="177"/>
      <c r="K61" s="178">
        <f>ROUND(E61*J61,2)</f>
        <v>0</v>
      </c>
      <c r="L61" s="178">
        <v>21</v>
      </c>
      <c r="M61" s="178">
        <f>G61*(1+L61/100)</f>
        <v>0</v>
      </c>
      <c r="N61" s="176">
        <v>0</v>
      </c>
      <c r="O61" s="176">
        <f>ROUND(E61*N61,2)</f>
        <v>0</v>
      </c>
      <c r="P61" s="176">
        <v>0</v>
      </c>
      <c r="Q61" s="176">
        <f>ROUND(E61*P61,2)</f>
        <v>0</v>
      </c>
      <c r="R61" s="178"/>
      <c r="S61" s="178" t="s">
        <v>267</v>
      </c>
      <c r="T61" s="179" t="s">
        <v>268</v>
      </c>
      <c r="U61" s="158">
        <v>0</v>
      </c>
      <c r="V61" s="158">
        <f>ROUND(E61*U61,2)</f>
        <v>0</v>
      </c>
      <c r="W61" s="158"/>
      <c r="X61" s="158" t="s">
        <v>244</v>
      </c>
      <c r="Y61" s="158" t="s">
        <v>197</v>
      </c>
      <c r="Z61" s="147"/>
      <c r="AA61" s="147"/>
      <c r="AB61" s="147"/>
      <c r="AC61" s="147"/>
      <c r="AD61" s="147"/>
      <c r="AE61" s="147"/>
      <c r="AF61" s="147"/>
      <c r="AG61" s="147" t="s">
        <v>304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198" t="s">
        <v>339</v>
      </c>
      <c r="D62" s="199"/>
      <c r="E62" s="199"/>
      <c r="F62" s="199"/>
      <c r="G62" s="199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200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2" x14ac:dyDescent="0.2">
      <c r="A63" s="154"/>
      <c r="B63" s="155"/>
      <c r="C63" s="183" t="s">
        <v>340</v>
      </c>
      <c r="D63" s="163"/>
      <c r="E63" s="164">
        <v>1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203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3" t="s">
        <v>341</v>
      </c>
      <c r="D64" s="163"/>
      <c r="E64" s="164">
        <v>3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203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ht="22.5" outlineLevel="1" x14ac:dyDescent="0.2">
      <c r="A65" s="188">
        <v>21</v>
      </c>
      <c r="B65" s="189" t="s">
        <v>342</v>
      </c>
      <c r="C65" s="195" t="s">
        <v>343</v>
      </c>
      <c r="D65" s="190" t="s">
        <v>282</v>
      </c>
      <c r="E65" s="191">
        <v>2</v>
      </c>
      <c r="F65" s="192"/>
      <c r="G65" s="193">
        <f>ROUND(E65*F65,2)</f>
        <v>0</v>
      </c>
      <c r="H65" s="192"/>
      <c r="I65" s="193">
        <f>ROUND(E65*H65,2)</f>
        <v>0</v>
      </c>
      <c r="J65" s="192"/>
      <c r="K65" s="193">
        <f>ROUND(E65*J65,2)</f>
        <v>0</v>
      </c>
      <c r="L65" s="193">
        <v>21</v>
      </c>
      <c r="M65" s="193">
        <f>G65*(1+L65/100)</f>
        <v>0</v>
      </c>
      <c r="N65" s="191">
        <v>1.4999999999999999E-4</v>
      </c>
      <c r="O65" s="191">
        <f>ROUND(E65*N65,2)</f>
        <v>0</v>
      </c>
      <c r="P65" s="191">
        <v>0</v>
      </c>
      <c r="Q65" s="191">
        <f>ROUND(E65*P65,2)</f>
        <v>0</v>
      </c>
      <c r="R65" s="193"/>
      <c r="S65" s="193" t="s">
        <v>267</v>
      </c>
      <c r="T65" s="194" t="s">
        <v>268</v>
      </c>
      <c r="U65" s="158">
        <v>0</v>
      </c>
      <c r="V65" s="158">
        <f>ROUND(E65*U65,2)</f>
        <v>0</v>
      </c>
      <c r="W65" s="158"/>
      <c r="X65" s="158" t="s">
        <v>244</v>
      </c>
      <c r="Y65" s="158" t="s">
        <v>197</v>
      </c>
      <c r="Z65" s="147"/>
      <c r="AA65" s="147"/>
      <c r="AB65" s="147"/>
      <c r="AC65" s="147"/>
      <c r="AD65" s="147"/>
      <c r="AE65" s="147"/>
      <c r="AF65" s="147"/>
      <c r="AG65" s="147" t="s">
        <v>304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1" x14ac:dyDescent="0.2">
      <c r="A66" s="173">
        <v>22</v>
      </c>
      <c r="B66" s="174" t="s">
        <v>344</v>
      </c>
      <c r="C66" s="182" t="s">
        <v>345</v>
      </c>
      <c r="D66" s="175" t="s">
        <v>282</v>
      </c>
      <c r="E66" s="176">
        <v>7</v>
      </c>
      <c r="F66" s="177"/>
      <c r="G66" s="178">
        <f>ROUND(E66*F66,2)</f>
        <v>0</v>
      </c>
      <c r="H66" s="177"/>
      <c r="I66" s="178">
        <f>ROUND(E66*H66,2)</f>
        <v>0</v>
      </c>
      <c r="J66" s="177"/>
      <c r="K66" s="178">
        <f>ROUND(E66*J66,2)</f>
        <v>0</v>
      </c>
      <c r="L66" s="178">
        <v>21</v>
      </c>
      <c r="M66" s="178">
        <f>G66*(1+L66/100)</f>
        <v>0</v>
      </c>
      <c r="N66" s="176">
        <v>0</v>
      </c>
      <c r="O66" s="176">
        <f>ROUND(E66*N66,2)</f>
        <v>0</v>
      </c>
      <c r="P66" s="176">
        <v>0</v>
      </c>
      <c r="Q66" s="176">
        <f>ROUND(E66*P66,2)</f>
        <v>0</v>
      </c>
      <c r="R66" s="178"/>
      <c r="S66" s="178" t="s">
        <v>267</v>
      </c>
      <c r="T66" s="179" t="s">
        <v>268</v>
      </c>
      <c r="U66" s="158">
        <v>0</v>
      </c>
      <c r="V66" s="158">
        <f>ROUND(E66*U66,2)</f>
        <v>0</v>
      </c>
      <c r="W66" s="158"/>
      <c r="X66" s="158" t="s">
        <v>244</v>
      </c>
      <c r="Y66" s="158" t="s">
        <v>197</v>
      </c>
      <c r="Z66" s="147"/>
      <c r="AA66" s="147"/>
      <c r="AB66" s="147"/>
      <c r="AC66" s="147"/>
      <c r="AD66" s="147"/>
      <c r="AE66" s="147"/>
      <c r="AF66" s="147"/>
      <c r="AG66" s="147" t="s">
        <v>304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198" t="s">
        <v>346</v>
      </c>
      <c r="D67" s="199"/>
      <c r="E67" s="199"/>
      <c r="F67" s="199"/>
      <c r="G67" s="199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200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83" t="s">
        <v>347</v>
      </c>
      <c r="D68" s="163"/>
      <c r="E68" s="164">
        <v>4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203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183" t="s">
        <v>348</v>
      </c>
      <c r="D69" s="163"/>
      <c r="E69" s="164">
        <v>3</v>
      </c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203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1" x14ac:dyDescent="0.2">
      <c r="A70" s="173">
        <v>23</v>
      </c>
      <c r="B70" s="174" t="s">
        <v>349</v>
      </c>
      <c r="C70" s="182" t="s">
        <v>350</v>
      </c>
      <c r="D70" s="175" t="s">
        <v>282</v>
      </c>
      <c r="E70" s="176">
        <v>3</v>
      </c>
      <c r="F70" s="177"/>
      <c r="G70" s="178">
        <f>ROUND(E70*F70,2)</f>
        <v>0</v>
      </c>
      <c r="H70" s="177"/>
      <c r="I70" s="178">
        <f>ROUND(E70*H70,2)</f>
        <v>0</v>
      </c>
      <c r="J70" s="177"/>
      <c r="K70" s="178">
        <f>ROUND(E70*J70,2)</f>
        <v>0</v>
      </c>
      <c r="L70" s="178">
        <v>21</v>
      </c>
      <c r="M70" s="178">
        <f>G70*(1+L70/100)</f>
        <v>0</v>
      </c>
      <c r="N70" s="176">
        <v>0</v>
      </c>
      <c r="O70" s="176">
        <f>ROUND(E70*N70,2)</f>
        <v>0</v>
      </c>
      <c r="P70" s="176">
        <v>0</v>
      </c>
      <c r="Q70" s="176">
        <f>ROUND(E70*P70,2)</f>
        <v>0</v>
      </c>
      <c r="R70" s="178"/>
      <c r="S70" s="178" t="s">
        <v>267</v>
      </c>
      <c r="T70" s="179" t="s">
        <v>268</v>
      </c>
      <c r="U70" s="158">
        <v>0</v>
      </c>
      <c r="V70" s="158">
        <f>ROUND(E70*U70,2)</f>
        <v>0</v>
      </c>
      <c r="W70" s="158"/>
      <c r="X70" s="158" t="s">
        <v>244</v>
      </c>
      <c r="Y70" s="158" t="s">
        <v>197</v>
      </c>
      <c r="Z70" s="147"/>
      <c r="AA70" s="147"/>
      <c r="AB70" s="147"/>
      <c r="AC70" s="147"/>
      <c r="AD70" s="147"/>
      <c r="AE70" s="147"/>
      <c r="AF70" s="147"/>
      <c r="AG70" s="147" t="s">
        <v>304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198" t="s">
        <v>351</v>
      </c>
      <c r="D71" s="199"/>
      <c r="E71" s="199"/>
      <c r="F71" s="199"/>
      <c r="G71" s="199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200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1" x14ac:dyDescent="0.2">
      <c r="A72" s="188">
        <v>24</v>
      </c>
      <c r="B72" s="189" t="s">
        <v>349</v>
      </c>
      <c r="C72" s="195" t="s">
        <v>350</v>
      </c>
      <c r="D72" s="190" t="s">
        <v>282</v>
      </c>
      <c r="E72" s="191">
        <v>3</v>
      </c>
      <c r="F72" s="192"/>
      <c r="G72" s="193">
        <f>ROUND(E72*F72,2)</f>
        <v>0</v>
      </c>
      <c r="H72" s="192"/>
      <c r="I72" s="193">
        <f>ROUND(E72*H72,2)</f>
        <v>0</v>
      </c>
      <c r="J72" s="192"/>
      <c r="K72" s="193">
        <f>ROUND(E72*J72,2)</f>
        <v>0</v>
      </c>
      <c r="L72" s="193">
        <v>21</v>
      </c>
      <c r="M72" s="193">
        <f>G72*(1+L72/100)</f>
        <v>0</v>
      </c>
      <c r="N72" s="191">
        <v>0</v>
      </c>
      <c r="O72" s="191">
        <f>ROUND(E72*N72,2)</f>
        <v>0</v>
      </c>
      <c r="P72" s="191">
        <v>0</v>
      </c>
      <c r="Q72" s="191">
        <f>ROUND(E72*P72,2)</f>
        <v>0</v>
      </c>
      <c r="R72" s="193"/>
      <c r="S72" s="193" t="s">
        <v>267</v>
      </c>
      <c r="T72" s="194" t="s">
        <v>268</v>
      </c>
      <c r="U72" s="158">
        <v>0</v>
      </c>
      <c r="V72" s="158">
        <f>ROUND(E72*U72,2)</f>
        <v>0</v>
      </c>
      <c r="W72" s="158"/>
      <c r="X72" s="158" t="s">
        <v>244</v>
      </c>
      <c r="Y72" s="158" t="s">
        <v>197</v>
      </c>
      <c r="Z72" s="147"/>
      <c r="AA72" s="147"/>
      <c r="AB72" s="147"/>
      <c r="AC72" s="147"/>
      <c r="AD72" s="147"/>
      <c r="AE72" s="147"/>
      <c r="AF72" s="147"/>
      <c r="AG72" s="147" t="s">
        <v>304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3">
        <v>25</v>
      </c>
      <c r="B73" s="174" t="s">
        <v>352</v>
      </c>
      <c r="C73" s="182" t="s">
        <v>353</v>
      </c>
      <c r="D73" s="175" t="s">
        <v>282</v>
      </c>
      <c r="E73" s="176">
        <v>17</v>
      </c>
      <c r="F73" s="177"/>
      <c r="G73" s="178">
        <f>ROUND(E73*F73,2)</f>
        <v>0</v>
      </c>
      <c r="H73" s="177"/>
      <c r="I73" s="178">
        <f>ROUND(E73*H73,2)</f>
        <v>0</v>
      </c>
      <c r="J73" s="177"/>
      <c r="K73" s="178">
        <f>ROUND(E73*J73,2)</f>
        <v>0</v>
      </c>
      <c r="L73" s="178">
        <v>21</v>
      </c>
      <c r="M73" s="178">
        <f>G73*(1+L73/100)</f>
        <v>0</v>
      </c>
      <c r="N73" s="176">
        <v>0</v>
      </c>
      <c r="O73" s="176">
        <f>ROUND(E73*N73,2)</f>
        <v>0</v>
      </c>
      <c r="P73" s="176">
        <v>0</v>
      </c>
      <c r="Q73" s="176">
        <f>ROUND(E73*P73,2)</f>
        <v>0</v>
      </c>
      <c r="R73" s="178"/>
      <c r="S73" s="178" t="s">
        <v>267</v>
      </c>
      <c r="T73" s="179" t="s">
        <v>312</v>
      </c>
      <c r="U73" s="158">
        <v>0</v>
      </c>
      <c r="V73" s="158">
        <f>ROUND(E73*U73,2)</f>
        <v>0</v>
      </c>
      <c r="W73" s="158"/>
      <c r="X73" s="158" t="s">
        <v>244</v>
      </c>
      <c r="Y73" s="158" t="s">
        <v>197</v>
      </c>
      <c r="Z73" s="147"/>
      <c r="AA73" s="147"/>
      <c r="AB73" s="147"/>
      <c r="AC73" s="147"/>
      <c r="AD73" s="147"/>
      <c r="AE73" s="147"/>
      <c r="AF73" s="147"/>
      <c r="AG73" s="147" t="s">
        <v>304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198" t="s">
        <v>354</v>
      </c>
      <c r="D74" s="199"/>
      <c r="E74" s="199"/>
      <c r="F74" s="199"/>
      <c r="G74" s="199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200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183" t="s">
        <v>355</v>
      </c>
      <c r="D75" s="163"/>
      <c r="E75" s="164">
        <v>10</v>
      </c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203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">
      <c r="A76" s="154"/>
      <c r="B76" s="155"/>
      <c r="C76" s="183" t="s">
        <v>356</v>
      </c>
      <c r="D76" s="163"/>
      <c r="E76" s="164">
        <v>7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203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ht="22.5" outlineLevel="1" x14ac:dyDescent="0.2">
      <c r="A77" s="173">
        <v>26</v>
      </c>
      <c r="B77" s="174" t="s">
        <v>357</v>
      </c>
      <c r="C77" s="182" t="s">
        <v>358</v>
      </c>
      <c r="D77" s="175" t="s">
        <v>282</v>
      </c>
      <c r="E77" s="176">
        <v>26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21</v>
      </c>
      <c r="M77" s="178">
        <f>G77*(1+L77/100)</f>
        <v>0</v>
      </c>
      <c r="N77" s="176">
        <v>0</v>
      </c>
      <c r="O77" s="176">
        <f>ROUND(E77*N77,2)</f>
        <v>0</v>
      </c>
      <c r="P77" s="176">
        <v>0</v>
      </c>
      <c r="Q77" s="176">
        <f>ROUND(E77*P77,2)</f>
        <v>0</v>
      </c>
      <c r="R77" s="178"/>
      <c r="S77" s="178" t="s">
        <v>267</v>
      </c>
      <c r="T77" s="179" t="s">
        <v>268</v>
      </c>
      <c r="U77" s="158">
        <v>0</v>
      </c>
      <c r="V77" s="158">
        <f>ROUND(E77*U77,2)</f>
        <v>0</v>
      </c>
      <c r="W77" s="158"/>
      <c r="X77" s="158" t="s">
        <v>244</v>
      </c>
      <c r="Y77" s="158" t="s">
        <v>197</v>
      </c>
      <c r="Z77" s="147"/>
      <c r="AA77" s="147"/>
      <c r="AB77" s="147"/>
      <c r="AC77" s="147"/>
      <c r="AD77" s="147"/>
      <c r="AE77" s="147"/>
      <c r="AF77" s="147"/>
      <c r="AG77" s="147" t="s">
        <v>304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183" t="s">
        <v>359</v>
      </c>
      <c r="D78" s="163"/>
      <c r="E78" s="164">
        <v>15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203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3" t="s">
        <v>360</v>
      </c>
      <c r="D79" s="163"/>
      <c r="E79" s="164">
        <v>4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203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183" t="s">
        <v>361</v>
      </c>
      <c r="D80" s="163"/>
      <c r="E80" s="164">
        <v>3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203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3" x14ac:dyDescent="0.2">
      <c r="A81" s="154"/>
      <c r="B81" s="155"/>
      <c r="C81" s="183" t="s">
        <v>362</v>
      </c>
      <c r="D81" s="163"/>
      <c r="E81" s="164">
        <v>4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203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1" x14ac:dyDescent="0.2">
      <c r="A82" s="173">
        <v>27</v>
      </c>
      <c r="B82" s="174" t="s">
        <v>363</v>
      </c>
      <c r="C82" s="182" t="s">
        <v>364</v>
      </c>
      <c r="D82" s="175" t="s">
        <v>272</v>
      </c>
      <c r="E82" s="176">
        <v>50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6.0000000000000002E-5</v>
      </c>
      <c r="O82" s="176">
        <f>ROUND(E82*N82,2)</f>
        <v>0</v>
      </c>
      <c r="P82" s="176">
        <v>0</v>
      </c>
      <c r="Q82" s="176">
        <f>ROUND(E82*P82,2)</f>
        <v>0</v>
      </c>
      <c r="R82" s="178"/>
      <c r="S82" s="178" t="s">
        <v>267</v>
      </c>
      <c r="T82" s="179" t="s">
        <v>268</v>
      </c>
      <c r="U82" s="158">
        <v>0</v>
      </c>
      <c r="V82" s="158">
        <f>ROUND(E82*U82,2)</f>
        <v>0</v>
      </c>
      <c r="W82" s="158"/>
      <c r="X82" s="158" t="s">
        <v>244</v>
      </c>
      <c r="Y82" s="158" t="s">
        <v>197</v>
      </c>
      <c r="Z82" s="147"/>
      <c r="AA82" s="147"/>
      <c r="AB82" s="147"/>
      <c r="AC82" s="147"/>
      <c r="AD82" s="147"/>
      <c r="AE82" s="147"/>
      <c r="AF82" s="147"/>
      <c r="AG82" s="147" t="s">
        <v>304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198" t="s">
        <v>365</v>
      </c>
      <c r="D83" s="199"/>
      <c r="E83" s="199"/>
      <c r="F83" s="199"/>
      <c r="G83" s="199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200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2.5" outlineLevel="1" x14ac:dyDescent="0.2">
      <c r="A84" s="173">
        <v>28</v>
      </c>
      <c r="B84" s="174" t="s">
        <v>366</v>
      </c>
      <c r="C84" s="182" t="s">
        <v>367</v>
      </c>
      <c r="D84" s="175" t="s">
        <v>272</v>
      </c>
      <c r="E84" s="176">
        <v>32</v>
      </c>
      <c r="F84" s="177"/>
      <c r="G84" s="178">
        <f>ROUND(E84*F84,2)</f>
        <v>0</v>
      </c>
      <c r="H84" s="177"/>
      <c r="I84" s="178">
        <f>ROUND(E84*H84,2)</f>
        <v>0</v>
      </c>
      <c r="J84" s="177"/>
      <c r="K84" s="178">
        <f>ROUND(E84*J84,2)</f>
        <v>0</v>
      </c>
      <c r="L84" s="178">
        <v>21</v>
      </c>
      <c r="M84" s="178">
        <f>G84*(1+L84/100)</f>
        <v>0</v>
      </c>
      <c r="N84" s="176">
        <v>1.6999999999999999E-3</v>
      </c>
      <c r="O84" s="176">
        <f>ROUND(E84*N84,2)</f>
        <v>0.05</v>
      </c>
      <c r="P84" s="176">
        <v>0</v>
      </c>
      <c r="Q84" s="176">
        <f>ROUND(E84*P84,2)</f>
        <v>0</v>
      </c>
      <c r="R84" s="178"/>
      <c r="S84" s="178" t="s">
        <v>267</v>
      </c>
      <c r="T84" s="179" t="s">
        <v>268</v>
      </c>
      <c r="U84" s="158">
        <v>0</v>
      </c>
      <c r="V84" s="158">
        <f>ROUND(E84*U84,2)</f>
        <v>0</v>
      </c>
      <c r="W84" s="158"/>
      <c r="X84" s="158" t="s">
        <v>244</v>
      </c>
      <c r="Y84" s="158" t="s">
        <v>197</v>
      </c>
      <c r="Z84" s="147"/>
      <c r="AA84" s="147"/>
      <c r="AB84" s="147"/>
      <c r="AC84" s="147"/>
      <c r="AD84" s="147"/>
      <c r="AE84" s="147"/>
      <c r="AF84" s="147"/>
      <c r="AG84" s="147" t="s">
        <v>304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183" t="s">
        <v>368</v>
      </c>
      <c r="D85" s="163"/>
      <c r="E85" s="164">
        <v>22</v>
      </c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203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183" t="s">
        <v>369</v>
      </c>
      <c r="D86" s="163"/>
      <c r="E86" s="164">
        <v>7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203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3" x14ac:dyDescent="0.2">
      <c r="A87" s="154"/>
      <c r="B87" s="155"/>
      <c r="C87" s="183" t="s">
        <v>370</v>
      </c>
      <c r="D87" s="163"/>
      <c r="E87" s="164">
        <v>3</v>
      </c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203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3">
        <v>29</v>
      </c>
      <c r="B88" s="174" t="s">
        <v>371</v>
      </c>
      <c r="C88" s="182" t="s">
        <v>372</v>
      </c>
      <c r="D88" s="175" t="s">
        <v>282</v>
      </c>
      <c r="E88" s="176">
        <v>12</v>
      </c>
      <c r="F88" s="177"/>
      <c r="G88" s="178">
        <f>ROUND(E88*F88,2)</f>
        <v>0</v>
      </c>
      <c r="H88" s="177"/>
      <c r="I88" s="178">
        <f>ROUND(E88*H88,2)</f>
        <v>0</v>
      </c>
      <c r="J88" s="177"/>
      <c r="K88" s="178">
        <f>ROUND(E88*J88,2)</f>
        <v>0</v>
      </c>
      <c r="L88" s="178">
        <v>21</v>
      </c>
      <c r="M88" s="178">
        <f>G88*(1+L88/100)</f>
        <v>0</v>
      </c>
      <c r="N88" s="176">
        <v>2.7999999999999998E-4</v>
      </c>
      <c r="O88" s="176">
        <f>ROUND(E88*N88,2)</f>
        <v>0</v>
      </c>
      <c r="P88" s="176">
        <v>0</v>
      </c>
      <c r="Q88" s="176">
        <f>ROUND(E88*P88,2)</f>
        <v>0</v>
      </c>
      <c r="R88" s="178"/>
      <c r="S88" s="178" t="s">
        <v>267</v>
      </c>
      <c r="T88" s="179" t="s">
        <v>268</v>
      </c>
      <c r="U88" s="158">
        <v>0</v>
      </c>
      <c r="V88" s="158">
        <f>ROUND(E88*U88,2)</f>
        <v>0</v>
      </c>
      <c r="W88" s="158"/>
      <c r="X88" s="158" t="s">
        <v>244</v>
      </c>
      <c r="Y88" s="158" t="s">
        <v>197</v>
      </c>
      <c r="Z88" s="147"/>
      <c r="AA88" s="147"/>
      <c r="AB88" s="147"/>
      <c r="AC88" s="147"/>
      <c r="AD88" s="147"/>
      <c r="AE88" s="147"/>
      <c r="AF88" s="147"/>
      <c r="AG88" s="147" t="s">
        <v>304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183" t="s">
        <v>373</v>
      </c>
      <c r="D89" s="163"/>
      <c r="E89" s="164">
        <v>8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203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183" t="s">
        <v>374</v>
      </c>
      <c r="D90" s="163"/>
      <c r="E90" s="164">
        <v>4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203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73">
        <v>30</v>
      </c>
      <c r="B91" s="174" t="s">
        <v>375</v>
      </c>
      <c r="C91" s="182" t="s">
        <v>376</v>
      </c>
      <c r="D91" s="175" t="s">
        <v>282</v>
      </c>
      <c r="E91" s="176">
        <v>4</v>
      </c>
      <c r="F91" s="177"/>
      <c r="G91" s="178">
        <f>ROUND(E91*F91,2)</f>
        <v>0</v>
      </c>
      <c r="H91" s="177"/>
      <c r="I91" s="178">
        <f>ROUND(E91*H91,2)</f>
        <v>0</v>
      </c>
      <c r="J91" s="177"/>
      <c r="K91" s="178">
        <f>ROUND(E91*J91,2)</f>
        <v>0</v>
      </c>
      <c r="L91" s="178">
        <v>21</v>
      </c>
      <c r="M91" s="178">
        <f>G91*(1+L91/100)</f>
        <v>0</v>
      </c>
      <c r="N91" s="176">
        <v>2.5000000000000001E-4</v>
      </c>
      <c r="O91" s="176">
        <f>ROUND(E91*N91,2)</f>
        <v>0</v>
      </c>
      <c r="P91" s="176">
        <v>0</v>
      </c>
      <c r="Q91" s="176">
        <f>ROUND(E91*P91,2)</f>
        <v>0</v>
      </c>
      <c r="R91" s="178"/>
      <c r="S91" s="178" t="s">
        <v>267</v>
      </c>
      <c r="T91" s="179" t="s">
        <v>268</v>
      </c>
      <c r="U91" s="158">
        <v>0</v>
      </c>
      <c r="V91" s="158">
        <f>ROUND(E91*U91,2)</f>
        <v>0</v>
      </c>
      <c r="W91" s="158"/>
      <c r="X91" s="158" t="s">
        <v>244</v>
      </c>
      <c r="Y91" s="158" t="s">
        <v>197</v>
      </c>
      <c r="Z91" s="147"/>
      <c r="AA91" s="147"/>
      <c r="AB91" s="147"/>
      <c r="AC91" s="147"/>
      <c r="AD91" s="147"/>
      <c r="AE91" s="147"/>
      <c r="AF91" s="147"/>
      <c r="AG91" s="147" t="s">
        <v>304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198" t="s">
        <v>377</v>
      </c>
      <c r="D92" s="199"/>
      <c r="E92" s="199"/>
      <c r="F92" s="199"/>
      <c r="G92" s="199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200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88">
        <v>31</v>
      </c>
      <c r="B93" s="189" t="s">
        <v>378</v>
      </c>
      <c r="C93" s="195" t="s">
        <v>379</v>
      </c>
      <c r="D93" s="190" t="s">
        <v>282</v>
      </c>
      <c r="E93" s="191">
        <v>8</v>
      </c>
      <c r="F93" s="192"/>
      <c r="G93" s="193">
        <f>ROUND(E93*F93,2)</f>
        <v>0</v>
      </c>
      <c r="H93" s="192"/>
      <c r="I93" s="193">
        <f>ROUND(E93*H93,2)</f>
        <v>0</v>
      </c>
      <c r="J93" s="192"/>
      <c r="K93" s="193">
        <f>ROUND(E93*J93,2)</f>
        <v>0</v>
      </c>
      <c r="L93" s="193">
        <v>21</v>
      </c>
      <c r="M93" s="193">
        <f>G93*(1+L93/100)</f>
        <v>0</v>
      </c>
      <c r="N93" s="191">
        <v>0</v>
      </c>
      <c r="O93" s="191">
        <f>ROUND(E93*N93,2)</f>
        <v>0</v>
      </c>
      <c r="P93" s="191">
        <v>0</v>
      </c>
      <c r="Q93" s="191">
        <f>ROUND(E93*P93,2)</f>
        <v>0</v>
      </c>
      <c r="R93" s="193"/>
      <c r="S93" s="193" t="s">
        <v>267</v>
      </c>
      <c r="T93" s="194" t="s">
        <v>268</v>
      </c>
      <c r="U93" s="158">
        <v>0</v>
      </c>
      <c r="V93" s="158">
        <f>ROUND(E93*U93,2)</f>
        <v>0</v>
      </c>
      <c r="W93" s="158"/>
      <c r="X93" s="158" t="s">
        <v>244</v>
      </c>
      <c r="Y93" s="158" t="s">
        <v>197</v>
      </c>
      <c r="Z93" s="147"/>
      <c r="AA93" s="147"/>
      <c r="AB93" s="147"/>
      <c r="AC93" s="147"/>
      <c r="AD93" s="147"/>
      <c r="AE93" s="147"/>
      <c r="AF93" s="147"/>
      <c r="AG93" s="147" t="s">
        <v>304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73">
        <v>32</v>
      </c>
      <c r="B94" s="174" t="s">
        <v>380</v>
      </c>
      <c r="C94" s="182" t="s">
        <v>381</v>
      </c>
      <c r="D94" s="175" t="s">
        <v>282</v>
      </c>
      <c r="E94" s="176">
        <v>2</v>
      </c>
      <c r="F94" s="177"/>
      <c r="G94" s="178">
        <f>ROUND(E94*F94,2)</f>
        <v>0</v>
      </c>
      <c r="H94" s="177"/>
      <c r="I94" s="178">
        <f>ROUND(E94*H94,2)</f>
        <v>0</v>
      </c>
      <c r="J94" s="177"/>
      <c r="K94" s="178">
        <f>ROUND(E94*J94,2)</f>
        <v>0</v>
      </c>
      <c r="L94" s="178">
        <v>21</v>
      </c>
      <c r="M94" s="178">
        <f>G94*(1+L94/100)</f>
        <v>0</v>
      </c>
      <c r="N94" s="176">
        <v>0</v>
      </c>
      <c r="O94" s="176">
        <f>ROUND(E94*N94,2)</f>
        <v>0</v>
      </c>
      <c r="P94" s="176">
        <v>0</v>
      </c>
      <c r="Q94" s="176">
        <f>ROUND(E94*P94,2)</f>
        <v>0</v>
      </c>
      <c r="R94" s="178"/>
      <c r="S94" s="178" t="s">
        <v>267</v>
      </c>
      <c r="T94" s="179" t="s">
        <v>268</v>
      </c>
      <c r="U94" s="158">
        <v>0</v>
      </c>
      <c r="V94" s="158">
        <f>ROUND(E94*U94,2)</f>
        <v>0</v>
      </c>
      <c r="W94" s="158"/>
      <c r="X94" s="158" t="s">
        <v>244</v>
      </c>
      <c r="Y94" s="158" t="s">
        <v>197</v>
      </c>
      <c r="Z94" s="147"/>
      <c r="AA94" s="147"/>
      <c r="AB94" s="147"/>
      <c r="AC94" s="147"/>
      <c r="AD94" s="147"/>
      <c r="AE94" s="147"/>
      <c r="AF94" s="147"/>
      <c r="AG94" s="147" t="s">
        <v>304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198" t="s">
        <v>382</v>
      </c>
      <c r="D95" s="199"/>
      <c r="E95" s="199"/>
      <c r="F95" s="199"/>
      <c r="G95" s="199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200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1" x14ac:dyDescent="0.2">
      <c r="A96" s="188">
        <v>33</v>
      </c>
      <c r="B96" s="189" t="s">
        <v>383</v>
      </c>
      <c r="C96" s="195" t="s">
        <v>384</v>
      </c>
      <c r="D96" s="190" t="s">
        <v>272</v>
      </c>
      <c r="E96" s="191">
        <v>160</v>
      </c>
      <c r="F96" s="192"/>
      <c r="G96" s="193">
        <f>ROUND(E96*F96,2)</f>
        <v>0</v>
      </c>
      <c r="H96" s="192"/>
      <c r="I96" s="193">
        <f>ROUND(E96*H96,2)</f>
        <v>0</v>
      </c>
      <c r="J96" s="192"/>
      <c r="K96" s="193">
        <f>ROUND(E96*J96,2)</f>
        <v>0</v>
      </c>
      <c r="L96" s="193">
        <v>21</v>
      </c>
      <c r="M96" s="193">
        <f>G96*(1+L96/100)</f>
        <v>0</v>
      </c>
      <c r="N96" s="191">
        <v>1.7000000000000001E-4</v>
      </c>
      <c r="O96" s="191">
        <f>ROUND(E96*N96,2)</f>
        <v>0.03</v>
      </c>
      <c r="P96" s="191">
        <v>0</v>
      </c>
      <c r="Q96" s="191">
        <f>ROUND(E96*P96,2)</f>
        <v>0</v>
      </c>
      <c r="R96" s="193"/>
      <c r="S96" s="193" t="s">
        <v>267</v>
      </c>
      <c r="T96" s="194" t="s">
        <v>385</v>
      </c>
      <c r="U96" s="158">
        <v>0</v>
      </c>
      <c r="V96" s="158">
        <f>ROUND(E96*U96,2)</f>
        <v>0</v>
      </c>
      <c r="W96" s="158"/>
      <c r="X96" s="158" t="s">
        <v>244</v>
      </c>
      <c r="Y96" s="158" t="s">
        <v>197</v>
      </c>
      <c r="Z96" s="147"/>
      <c r="AA96" s="147"/>
      <c r="AB96" s="147"/>
      <c r="AC96" s="147"/>
      <c r="AD96" s="147"/>
      <c r="AE96" s="147"/>
      <c r="AF96" s="147"/>
      <c r="AG96" s="147" t="s">
        <v>304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1" x14ac:dyDescent="0.2">
      <c r="A97" s="188">
        <v>34</v>
      </c>
      <c r="B97" s="189" t="s">
        <v>386</v>
      </c>
      <c r="C97" s="195" t="s">
        <v>387</v>
      </c>
      <c r="D97" s="190" t="s">
        <v>272</v>
      </c>
      <c r="E97" s="191">
        <v>90</v>
      </c>
      <c r="F97" s="192"/>
      <c r="G97" s="193">
        <f>ROUND(E97*F97,2)</f>
        <v>0</v>
      </c>
      <c r="H97" s="192"/>
      <c r="I97" s="193">
        <f>ROUND(E97*H97,2)</f>
        <v>0</v>
      </c>
      <c r="J97" s="192"/>
      <c r="K97" s="193">
        <f>ROUND(E97*J97,2)</f>
        <v>0</v>
      </c>
      <c r="L97" s="193">
        <v>21</v>
      </c>
      <c r="M97" s="193">
        <f>G97*(1+L97/100)</f>
        <v>0</v>
      </c>
      <c r="N97" s="191">
        <v>2.3000000000000001E-4</v>
      </c>
      <c r="O97" s="191">
        <f>ROUND(E97*N97,2)</f>
        <v>0.02</v>
      </c>
      <c r="P97" s="191">
        <v>0</v>
      </c>
      <c r="Q97" s="191">
        <f>ROUND(E97*P97,2)</f>
        <v>0</v>
      </c>
      <c r="R97" s="193"/>
      <c r="S97" s="193" t="s">
        <v>267</v>
      </c>
      <c r="T97" s="194" t="s">
        <v>385</v>
      </c>
      <c r="U97" s="158">
        <v>0</v>
      </c>
      <c r="V97" s="158">
        <f>ROUND(E97*U97,2)</f>
        <v>0</v>
      </c>
      <c r="W97" s="158"/>
      <c r="X97" s="158" t="s">
        <v>244</v>
      </c>
      <c r="Y97" s="158" t="s">
        <v>197</v>
      </c>
      <c r="Z97" s="147"/>
      <c r="AA97" s="147"/>
      <c r="AB97" s="147"/>
      <c r="AC97" s="147"/>
      <c r="AD97" s="147"/>
      <c r="AE97" s="147"/>
      <c r="AF97" s="147"/>
      <c r="AG97" s="147" t="s">
        <v>304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ht="22.5" outlineLevel="1" x14ac:dyDescent="0.2">
      <c r="A98" s="173">
        <v>35</v>
      </c>
      <c r="B98" s="174" t="s">
        <v>388</v>
      </c>
      <c r="C98" s="182" t="s">
        <v>389</v>
      </c>
      <c r="D98" s="175" t="s">
        <v>272</v>
      </c>
      <c r="E98" s="176">
        <v>90</v>
      </c>
      <c r="F98" s="177"/>
      <c r="G98" s="178">
        <f>ROUND(E98*F98,2)</f>
        <v>0</v>
      </c>
      <c r="H98" s="177"/>
      <c r="I98" s="178">
        <f>ROUND(E98*H98,2)</f>
        <v>0</v>
      </c>
      <c r="J98" s="177"/>
      <c r="K98" s="178">
        <f>ROUND(E98*J98,2)</f>
        <v>0</v>
      </c>
      <c r="L98" s="178">
        <v>21</v>
      </c>
      <c r="M98" s="178">
        <f>G98*(1+L98/100)</f>
        <v>0</v>
      </c>
      <c r="N98" s="176">
        <v>3.2000000000000003E-4</v>
      </c>
      <c r="O98" s="176">
        <f>ROUND(E98*N98,2)</f>
        <v>0.03</v>
      </c>
      <c r="P98" s="176">
        <v>0</v>
      </c>
      <c r="Q98" s="176">
        <f>ROUND(E98*P98,2)</f>
        <v>0</v>
      </c>
      <c r="R98" s="178"/>
      <c r="S98" s="178" t="s">
        <v>267</v>
      </c>
      <c r="T98" s="179" t="s">
        <v>268</v>
      </c>
      <c r="U98" s="158">
        <v>0</v>
      </c>
      <c r="V98" s="158">
        <f>ROUND(E98*U98,2)</f>
        <v>0</v>
      </c>
      <c r="W98" s="158"/>
      <c r="X98" s="158" t="s">
        <v>244</v>
      </c>
      <c r="Y98" s="158" t="s">
        <v>197</v>
      </c>
      <c r="Z98" s="147"/>
      <c r="AA98" s="147"/>
      <c r="AB98" s="147"/>
      <c r="AC98" s="147"/>
      <c r="AD98" s="147"/>
      <c r="AE98" s="147"/>
      <c r="AF98" s="147"/>
      <c r="AG98" s="147" t="s">
        <v>304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198" t="s">
        <v>390</v>
      </c>
      <c r="D99" s="199"/>
      <c r="E99" s="199"/>
      <c r="F99" s="199"/>
      <c r="G99" s="199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200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1" x14ac:dyDescent="0.2">
      <c r="A100" s="173">
        <v>36</v>
      </c>
      <c r="B100" s="174" t="s">
        <v>391</v>
      </c>
      <c r="C100" s="182" t="s">
        <v>392</v>
      </c>
      <c r="D100" s="175" t="s">
        <v>393</v>
      </c>
      <c r="E100" s="176">
        <v>1</v>
      </c>
      <c r="F100" s="177"/>
      <c r="G100" s="178">
        <f>ROUND(E100*F100,2)</f>
        <v>0</v>
      </c>
      <c r="H100" s="177"/>
      <c r="I100" s="178">
        <f>ROUND(E100*H100,2)</f>
        <v>0</v>
      </c>
      <c r="J100" s="177"/>
      <c r="K100" s="178">
        <f>ROUND(E100*J100,2)</f>
        <v>0</v>
      </c>
      <c r="L100" s="178">
        <v>21</v>
      </c>
      <c r="M100" s="178">
        <f>G100*(1+L100/100)</f>
        <v>0</v>
      </c>
      <c r="N100" s="176">
        <v>0</v>
      </c>
      <c r="O100" s="176">
        <f>ROUND(E100*N100,2)</f>
        <v>0</v>
      </c>
      <c r="P100" s="176">
        <v>0</v>
      </c>
      <c r="Q100" s="176">
        <f>ROUND(E100*P100,2)</f>
        <v>0</v>
      </c>
      <c r="R100" s="178"/>
      <c r="S100" s="178" t="s">
        <v>267</v>
      </c>
      <c r="T100" s="179" t="s">
        <v>312</v>
      </c>
      <c r="U100" s="158">
        <v>0</v>
      </c>
      <c r="V100" s="158">
        <f>ROUND(E100*U100,2)</f>
        <v>0</v>
      </c>
      <c r="W100" s="158"/>
      <c r="X100" s="158" t="s">
        <v>244</v>
      </c>
      <c r="Y100" s="158" t="s">
        <v>197</v>
      </c>
      <c r="Z100" s="147"/>
      <c r="AA100" s="147"/>
      <c r="AB100" s="147"/>
      <c r="AC100" s="147"/>
      <c r="AD100" s="147"/>
      <c r="AE100" s="147"/>
      <c r="AF100" s="147"/>
      <c r="AG100" s="147" t="s">
        <v>304</v>
      </c>
      <c r="AH100" s="147"/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198" t="s">
        <v>394</v>
      </c>
      <c r="D101" s="199"/>
      <c r="E101" s="199"/>
      <c r="F101" s="199"/>
      <c r="G101" s="199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200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80" t="str">
        <f>C101</f>
        <v>Jiné montáže nepředvítatelné + jiný spotřební materiál sádra, hřeby, vruty, nehořlavé podložky , kabelové oka aj.</v>
      </c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3">
        <v>37</v>
      </c>
      <c r="B102" s="174" t="s">
        <v>395</v>
      </c>
      <c r="C102" s="182" t="s">
        <v>396</v>
      </c>
      <c r="D102" s="175" t="s">
        <v>282</v>
      </c>
      <c r="E102" s="176">
        <v>20</v>
      </c>
      <c r="F102" s="177"/>
      <c r="G102" s="178">
        <f>ROUND(E102*F102,2)</f>
        <v>0</v>
      </c>
      <c r="H102" s="177"/>
      <c r="I102" s="178">
        <f>ROUND(E102*H102,2)</f>
        <v>0</v>
      </c>
      <c r="J102" s="177"/>
      <c r="K102" s="178">
        <f>ROUND(E102*J102,2)</f>
        <v>0</v>
      </c>
      <c r="L102" s="178">
        <v>21</v>
      </c>
      <c r="M102" s="178">
        <f>G102*(1+L102/100)</f>
        <v>0</v>
      </c>
      <c r="N102" s="176">
        <v>0</v>
      </c>
      <c r="O102" s="176">
        <f>ROUND(E102*N102,2)</f>
        <v>0</v>
      </c>
      <c r="P102" s="176">
        <v>0</v>
      </c>
      <c r="Q102" s="176">
        <f>ROUND(E102*P102,2)</f>
        <v>0</v>
      </c>
      <c r="R102" s="178"/>
      <c r="S102" s="178" t="s">
        <v>267</v>
      </c>
      <c r="T102" s="179" t="s">
        <v>268</v>
      </c>
      <c r="U102" s="158">
        <v>0</v>
      </c>
      <c r="V102" s="158">
        <f>ROUND(E102*U102,2)</f>
        <v>0</v>
      </c>
      <c r="W102" s="158"/>
      <c r="X102" s="158" t="s">
        <v>244</v>
      </c>
      <c r="Y102" s="158" t="s">
        <v>197</v>
      </c>
      <c r="Z102" s="147"/>
      <c r="AA102" s="147"/>
      <c r="AB102" s="147"/>
      <c r="AC102" s="147"/>
      <c r="AD102" s="147"/>
      <c r="AE102" s="147"/>
      <c r="AF102" s="147"/>
      <c r="AG102" s="147" t="s">
        <v>397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183" t="s">
        <v>273</v>
      </c>
      <c r="D103" s="163"/>
      <c r="E103" s="164">
        <v>20</v>
      </c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203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1" x14ac:dyDescent="0.2">
      <c r="A104" s="173">
        <v>38</v>
      </c>
      <c r="B104" s="174" t="s">
        <v>398</v>
      </c>
      <c r="C104" s="182" t="s">
        <v>399</v>
      </c>
      <c r="D104" s="175" t="s">
        <v>282</v>
      </c>
      <c r="E104" s="176">
        <v>4</v>
      </c>
      <c r="F104" s="177"/>
      <c r="G104" s="178">
        <f>ROUND(E104*F104,2)</f>
        <v>0</v>
      </c>
      <c r="H104" s="177"/>
      <c r="I104" s="178">
        <f>ROUND(E104*H104,2)</f>
        <v>0</v>
      </c>
      <c r="J104" s="177"/>
      <c r="K104" s="178">
        <f>ROUND(E104*J104,2)</f>
        <v>0</v>
      </c>
      <c r="L104" s="178">
        <v>21</v>
      </c>
      <c r="M104" s="178">
        <f>G104*(1+L104/100)</f>
        <v>0</v>
      </c>
      <c r="N104" s="176">
        <v>0</v>
      </c>
      <c r="O104" s="176">
        <f>ROUND(E104*N104,2)</f>
        <v>0</v>
      </c>
      <c r="P104" s="176">
        <v>0</v>
      </c>
      <c r="Q104" s="176">
        <f>ROUND(E104*P104,2)</f>
        <v>0</v>
      </c>
      <c r="R104" s="178"/>
      <c r="S104" s="178" t="s">
        <v>194</v>
      </c>
      <c r="T104" s="179" t="s">
        <v>195</v>
      </c>
      <c r="U104" s="158">
        <v>0</v>
      </c>
      <c r="V104" s="158">
        <f>ROUND(E104*U104,2)</f>
        <v>0</v>
      </c>
      <c r="W104" s="158"/>
      <c r="X104" s="158" t="s">
        <v>244</v>
      </c>
      <c r="Y104" s="158" t="s">
        <v>197</v>
      </c>
      <c r="Z104" s="147"/>
      <c r="AA104" s="147"/>
      <c r="AB104" s="147"/>
      <c r="AC104" s="147"/>
      <c r="AD104" s="147"/>
      <c r="AE104" s="147"/>
      <c r="AF104" s="147"/>
      <c r="AG104" s="147" t="s">
        <v>304</v>
      </c>
      <c r="AH104" s="147"/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198" t="s">
        <v>400</v>
      </c>
      <c r="D105" s="199"/>
      <c r="E105" s="199"/>
      <c r="F105" s="199"/>
      <c r="G105" s="199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200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1" x14ac:dyDescent="0.2">
      <c r="A106" s="173">
        <v>39</v>
      </c>
      <c r="B106" s="174" t="s">
        <v>401</v>
      </c>
      <c r="C106" s="182" t="s">
        <v>402</v>
      </c>
      <c r="D106" s="175" t="s">
        <v>282</v>
      </c>
      <c r="E106" s="176">
        <v>1</v>
      </c>
      <c r="F106" s="177"/>
      <c r="G106" s="178">
        <f>ROUND(E106*F106,2)</f>
        <v>0</v>
      </c>
      <c r="H106" s="177"/>
      <c r="I106" s="178">
        <f>ROUND(E106*H106,2)</f>
        <v>0</v>
      </c>
      <c r="J106" s="177"/>
      <c r="K106" s="178">
        <f>ROUND(E106*J106,2)</f>
        <v>0</v>
      </c>
      <c r="L106" s="178">
        <v>21</v>
      </c>
      <c r="M106" s="178">
        <f>G106*(1+L106/100)</f>
        <v>0</v>
      </c>
      <c r="N106" s="176">
        <v>0</v>
      </c>
      <c r="O106" s="176">
        <f>ROUND(E106*N106,2)</f>
        <v>0</v>
      </c>
      <c r="P106" s="176">
        <v>0</v>
      </c>
      <c r="Q106" s="176">
        <f>ROUND(E106*P106,2)</f>
        <v>0</v>
      </c>
      <c r="R106" s="178"/>
      <c r="S106" s="178" t="s">
        <v>194</v>
      </c>
      <c r="T106" s="179" t="s">
        <v>195</v>
      </c>
      <c r="U106" s="158">
        <v>0</v>
      </c>
      <c r="V106" s="158">
        <f>ROUND(E106*U106,2)</f>
        <v>0</v>
      </c>
      <c r="W106" s="158"/>
      <c r="X106" s="158" t="s">
        <v>244</v>
      </c>
      <c r="Y106" s="158" t="s">
        <v>197</v>
      </c>
      <c r="Z106" s="147"/>
      <c r="AA106" s="147"/>
      <c r="AB106" s="147"/>
      <c r="AC106" s="147"/>
      <c r="AD106" s="147"/>
      <c r="AE106" s="147"/>
      <c r="AF106" s="147"/>
      <c r="AG106" s="147" t="s">
        <v>304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198" t="s">
        <v>403</v>
      </c>
      <c r="D107" s="199"/>
      <c r="E107" s="199"/>
      <c r="F107" s="199"/>
      <c r="G107" s="199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200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1" x14ac:dyDescent="0.2">
      <c r="A108" s="173">
        <v>40</v>
      </c>
      <c r="B108" s="174" t="s">
        <v>404</v>
      </c>
      <c r="C108" s="182" t="s">
        <v>405</v>
      </c>
      <c r="D108" s="175" t="s">
        <v>272</v>
      </c>
      <c r="E108" s="176">
        <v>100</v>
      </c>
      <c r="F108" s="177"/>
      <c r="G108" s="178">
        <f>ROUND(E108*F108,2)</f>
        <v>0</v>
      </c>
      <c r="H108" s="177"/>
      <c r="I108" s="178">
        <f>ROUND(E108*H108,2)</f>
        <v>0</v>
      </c>
      <c r="J108" s="177"/>
      <c r="K108" s="178">
        <f>ROUND(E108*J108,2)</f>
        <v>0</v>
      </c>
      <c r="L108" s="178">
        <v>21</v>
      </c>
      <c r="M108" s="178">
        <f>G108*(1+L108/100)</f>
        <v>0</v>
      </c>
      <c r="N108" s="176">
        <v>0</v>
      </c>
      <c r="O108" s="176">
        <f>ROUND(E108*N108,2)</f>
        <v>0</v>
      </c>
      <c r="P108" s="176">
        <v>0</v>
      </c>
      <c r="Q108" s="176">
        <f>ROUND(E108*P108,2)</f>
        <v>0</v>
      </c>
      <c r="R108" s="178"/>
      <c r="S108" s="178" t="s">
        <v>194</v>
      </c>
      <c r="T108" s="179" t="s">
        <v>195</v>
      </c>
      <c r="U108" s="158">
        <v>0</v>
      </c>
      <c r="V108" s="158">
        <f>ROUND(E108*U108,2)</f>
        <v>0</v>
      </c>
      <c r="W108" s="158"/>
      <c r="X108" s="158" t="s">
        <v>244</v>
      </c>
      <c r="Y108" s="158" t="s">
        <v>197</v>
      </c>
      <c r="Z108" s="147"/>
      <c r="AA108" s="147"/>
      <c r="AB108" s="147"/>
      <c r="AC108" s="147"/>
      <c r="AD108" s="147"/>
      <c r="AE108" s="147"/>
      <c r="AF108" s="147"/>
      <c r="AG108" s="147" t="s">
        <v>304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183" t="s">
        <v>406</v>
      </c>
      <c r="D109" s="163"/>
      <c r="E109" s="164">
        <v>50</v>
      </c>
      <c r="F109" s="158"/>
      <c r="G109" s="158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203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">
      <c r="A110" s="154"/>
      <c r="B110" s="155"/>
      <c r="C110" s="183" t="s">
        <v>407</v>
      </c>
      <c r="D110" s="163"/>
      <c r="E110" s="164">
        <v>10</v>
      </c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203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83" t="s">
        <v>408</v>
      </c>
      <c r="D111" s="163"/>
      <c r="E111" s="164">
        <v>30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203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83" t="s">
        <v>407</v>
      </c>
      <c r="D112" s="163"/>
      <c r="E112" s="164">
        <v>10</v>
      </c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203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ht="22.5" outlineLevel="1" x14ac:dyDescent="0.2">
      <c r="A113" s="188">
        <v>41</v>
      </c>
      <c r="B113" s="189" t="s">
        <v>409</v>
      </c>
      <c r="C113" s="195" t="s">
        <v>410</v>
      </c>
      <c r="D113" s="190" t="s">
        <v>272</v>
      </c>
      <c r="E113" s="191">
        <v>160</v>
      </c>
      <c r="F113" s="192"/>
      <c r="G113" s="193">
        <f>ROUND(E113*F113,2)</f>
        <v>0</v>
      </c>
      <c r="H113" s="192"/>
      <c r="I113" s="193">
        <f>ROUND(E113*H113,2)</f>
        <v>0</v>
      </c>
      <c r="J113" s="192"/>
      <c r="K113" s="193">
        <f>ROUND(E113*J113,2)</f>
        <v>0</v>
      </c>
      <c r="L113" s="193">
        <v>21</v>
      </c>
      <c r="M113" s="193">
        <f>G113*(1+L113/100)</f>
        <v>0</v>
      </c>
      <c r="N113" s="191">
        <v>1.6000000000000001E-4</v>
      </c>
      <c r="O113" s="191">
        <f>ROUND(E113*N113,2)</f>
        <v>0.03</v>
      </c>
      <c r="P113" s="191">
        <v>0</v>
      </c>
      <c r="Q113" s="191">
        <f>ROUND(E113*P113,2)</f>
        <v>0</v>
      </c>
      <c r="R113" s="193" t="s">
        <v>411</v>
      </c>
      <c r="S113" s="193" t="s">
        <v>267</v>
      </c>
      <c r="T113" s="194" t="s">
        <v>412</v>
      </c>
      <c r="U113" s="158">
        <v>0</v>
      </c>
      <c r="V113" s="158">
        <f>ROUND(E113*U113,2)</f>
        <v>0</v>
      </c>
      <c r="W113" s="158"/>
      <c r="X113" s="158" t="s">
        <v>285</v>
      </c>
      <c r="Y113" s="158" t="s">
        <v>197</v>
      </c>
      <c r="Z113" s="147"/>
      <c r="AA113" s="147"/>
      <c r="AB113" s="147"/>
      <c r="AC113" s="147"/>
      <c r="AD113" s="147"/>
      <c r="AE113" s="147"/>
      <c r="AF113" s="147"/>
      <c r="AG113" s="147" t="s">
        <v>286</v>
      </c>
      <c r="AH113" s="147"/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ht="22.5" outlineLevel="1" x14ac:dyDescent="0.2">
      <c r="A114" s="188">
        <v>42</v>
      </c>
      <c r="B114" s="189" t="s">
        <v>413</v>
      </c>
      <c r="C114" s="195" t="s">
        <v>414</v>
      </c>
      <c r="D114" s="190" t="s">
        <v>272</v>
      </c>
      <c r="E114" s="191">
        <v>60</v>
      </c>
      <c r="F114" s="192"/>
      <c r="G114" s="193">
        <f>ROUND(E114*F114,2)</f>
        <v>0</v>
      </c>
      <c r="H114" s="192"/>
      <c r="I114" s="193">
        <f>ROUND(E114*H114,2)</f>
        <v>0</v>
      </c>
      <c r="J114" s="192"/>
      <c r="K114" s="193">
        <f>ROUND(E114*J114,2)</f>
        <v>0</v>
      </c>
      <c r="L114" s="193">
        <v>21</v>
      </c>
      <c r="M114" s="193">
        <f>G114*(1+L114/100)</f>
        <v>0</v>
      </c>
      <c r="N114" s="191">
        <v>2.1000000000000001E-4</v>
      </c>
      <c r="O114" s="191">
        <f>ROUND(E114*N114,2)</f>
        <v>0.01</v>
      </c>
      <c r="P114" s="191">
        <v>0</v>
      </c>
      <c r="Q114" s="191">
        <f>ROUND(E114*P114,2)</f>
        <v>0</v>
      </c>
      <c r="R114" s="193" t="s">
        <v>411</v>
      </c>
      <c r="S114" s="193" t="s">
        <v>267</v>
      </c>
      <c r="T114" s="194" t="s">
        <v>268</v>
      </c>
      <c r="U114" s="158">
        <v>0</v>
      </c>
      <c r="V114" s="158">
        <f>ROUND(E114*U114,2)</f>
        <v>0</v>
      </c>
      <c r="W114" s="158"/>
      <c r="X114" s="158" t="s">
        <v>285</v>
      </c>
      <c r="Y114" s="158" t="s">
        <v>197</v>
      </c>
      <c r="Z114" s="147"/>
      <c r="AA114" s="147"/>
      <c r="AB114" s="147"/>
      <c r="AC114" s="147"/>
      <c r="AD114" s="147"/>
      <c r="AE114" s="147"/>
      <c r="AF114" s="147"/>
      <c r="AG114" s="147" t="s">
        <v>286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ht="22.5" outlineLevel="1" x14ac:dyDescent="0.2">
      <c r="A115" s="188">
        <v>43</v>
      </c>
      <c r="B115" s="189" t="s">
        <v>415</v>
      </c>
      <c r="C115" s="195" t="s">
        <v>416</v>
      </c>
      <c r="D115" s="190" t="s">
        <v>282</v>
      </c>
      <c r="E115" s="191">
        <v>15</v>
      </c>
      <c r="F115" s="192"/>
      <c r="G115" s="193">
        <f>ROUND(E115*F115,2)</f>
        <v>0</v>
      </c>
      <c r="H115" s="192"/>
      <c r="I115" s="193">
        <f>ROUND(E115*H115,2)</f>
        <v>0</v>
      </c>
      <c r="J115" s="192"/>
      <c r="K115" s="193">
        <f>ROUND(E115*J115,2)</f>
        <v>0</v>
      </c>
      <c r="L115" s="193">
        <v>21</v>
      </c>
      <c r="M115" s="193">
        <f>G115*(1+L115/100)</f>
        <v>0</v>
      </c>
      <c r="N115" s="191">
        <v>0</v>
      </c>
      <c r="O115" s="191">
        <f>ROUND(E115*N115,2)</f>
        <v>0</v>
      </c>
      <c r="P115" s="191">
        <v>0</v>
      </c>
      <c r="Q115" s="191">
        <f>ROUND(E115*P115,2)</f>
        <v>0</v>
      </c>
      <c r="R115" s="193" t="s">
        <v>411</v>
      </c>
      <c r="S115" s="193" t="s">
        <v>267</v>
      </c>
      <c r="T115" s="194" t="s">
        <v>268</v>
      </c>
      <c r="U115" s="158">
        <v>0</v>
      </c>
      <c r="V115" s="158">
        <f>ROUND(E115*U115,2)</f>
        <v>0</v>
      </c>
      <c r="W115" s="158"/>
      <c r="X115" s="158" t="s">
        <v>285</v>
      </c>
      <c r="Y115" s="158" t="s">
        <v>197</v>
      </c>
      <c r="Z115" s="147"/>
      <c r="AA115" s="147"/>
      <c r="AB115" s="147"/>
      <c r="AC115" s="147"/>
      <c r="AD115" s="147"/>
      <c r="AE115" s="147"/>
      <c r="AF115" s="147"/>
      <c r="AG115" s="147" t="s">
        <v>286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1" x14ac:dyDescent="0.2">
      <c r="A116" s="188">
        <v>44</v>
      </c>
      <c r="B116" s="189" t="s">
        <v>417</v>
      </c>
      <c r="C116" s="195" t="s">
        <v>418</v>
      </c>
      <c r="D116" s="190" t="s">
        <v>282</v>
      </c>
      <c r="E116" s="191">
        <v>20</v>
      </c>
      <c r="F116" s="192"/>
      <c r="G116" s="193">
        <f>ROUND(E116*F116,2)</f>
        <v>0</v>
      </c>
      <c r="H116" s="192"/>
      <c r="I116" s="193">
        <f>ROUND(E116*H116,2)</f>
        <v>0</v>
      </c>
      <c r="J116" s="192"/>
      <c r="K116" s="193">
        <f>ROUND(E116*J116,2)</f>
        <v>0</v>
      </c>
      <c r="L116" s="193">
        <v>21</v>
      </c>
      <c r="M116" s="193">
        <f>G116*(1+L116/100)</f>
        <v>0</v>
      </c>
      <c r="N116" s="191">
        <v>0</v>
      </c>
      <c r="O116" s="191">
        <f>ROUND(E116*N116,2)</f>
        <v>0</v>
      </c>
      <c r="P116" s="191">
        <v>0</v>
      </c>
      <c r="Q116" s="191">
        <f>ROUND(E116*P116,2)</f>
        <v>0</v>
      </c>
      <c r="R116" s="193" t="s">
        <v>411</v>
      </c>
      <c r="S116" s="193" t="s">
        <v>267</v>
      </c>
      <c r="T116" s="194" t="s">
        <v>268</v>
      </c>
      <c r="U116" s="158">
        <v>0</v>
      </c>
      <c r="V116" s="158">
        <f>ROUND(E116*U116,2)</f>
        <v>0</v>
      </c>
      <c r="W116" s="158"/>
      <c r="X116" s="158" t="s">
        <v>285</v>
      </c>
      <c r="Y116" s="158" t="s">
        <v>197</v>
      </c>
      <c r="Z116" s="147"/>
      <c r="AA116" s="147"/>
      <c r="AB116" s="147"/>
      <c r="AC116" s="147"/>
      <c r="AD116" s="147"/>
      <c r="AE116" s="147"/>
      <c r="AF116" s="147"/>
      <c r="AG116" s="147" t="s">
        <v>286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73">
        <v>45</v>
      </c>
      <c r="B117" s="174" t="s">
        <v>419</v>
      </c>
      <c r="C117" s="182" t="s">
        <v>420</v>
      </c>
      <c r="D117" s="175" t="s">
        <v>282</v>
      </c>
      <c r="E117" s="176">
        <v>3</v>
      </c>
      <c r="F117" s="177"/>
      <c r="G117" s="178">
        <f>ROUND(E117*F117,2)</f>
        <v>0</v>
      </c>
      <c r="H117" s="177"/>
      <c r="I117" s="178">
        <f>ROUND(E117*H117,2)</f>
        <v>0</v>
      </c>
      <c r="J117" s="177"/>
      <c r="K117" s="178">
        <f>ROUND(E117*J117,2)</f>
        <v>0</v>
      </c>
      <c r="L117" s="178">
        <v>21</v>
      </c>
      <c r="M117" s="178">
        <f>G117*(1+L117/100)</f>
        <v>0</v>
      </c>
      <c r="N117" s="176">
        <v>1E-4</v>
      </c>
      <c r="O117" s="176">
        <f>ROUND(E117*N117,2)</f>
        <v>0</v>
      </c>
      <c r="P117" s="176">
        <v>0</v>
      </c>
      <c r="Q117" s="176">
        <f>ROUND(E117*P117,2)</f>
        <v>0</v>
      </c>
      <c r="R117" s="178"/>
      <c r="S117" s="178" t="s">
        <v>194</v>
      </c>
      <c r="T117" s="179" t="s">
        <v>195</v>
      </c>
      <c r="U117" s="158">
        <v>0</v>
      </c>
      <c r="V117" s="158">
        <f>ROUND(E117*U117,2)</f>
        <v>0</v>
      </c>
      <c r="W117" s="158"/>
      <c r="X117" s="158" t="s">
        <v>285</v>
      </c>
      <c r="Y117" s="158" t="s">
        <v>197</v>
      </c>
      <c r="Z117" s="147"/>
      <c r="AA117" s="147"/>
      <c r="AB117" s="147"/>
      <c r="AC117" s="147"/>
      <c r="AD117" s="147"/>
      <c r="AE117" s="147"/>
      <c r="AF117" s="147"/>
      <c r="AG117" s="147" t="s">
        <v>286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198" t="s">
        <v>421</v>
      </c>
      <c r="D118" s="199"/>
      <c r="E118" s="199"/>
      <c r="F118" s="199"/>
      <c r="G118" s="199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200</v>
      </c>
      <c r="AH118" s="147"/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265" t="s">
        <v>422</v>
      </c>
      <c r="D119" s="266"/>
      <c r="E119" s="266"/>
      <c r="F119" s="266"/>
      <c r="G119" s="266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200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1" x14ac:dyDescent="0.2">
      <c r="A120" s="173">
        <v>46</v>
      </c>
      <c r="B120" s="174" t="s">
        <v>423</v>
      </c>
      <c r="C120" s="182" t="s">
        <v>424</v>
      </c>
      <c r="D120" s="175" t="s">
        <v>282</v>
      </c>
      <c r="E120" s="176">
        <v>4</v>
      </c>
      <c r="F120" s="177"/>
      <c r="G120" s="178">
        <f>ROUND(E120*F120,2)</f>
        <v>0</v>
      </c>
      <c r="H120" s="177"/>
      <c r="I120" s="178">
        <f>ROUND(E120*H120,2)</f>
        <v>0</v>
      </c>
      <c r="J120" s="177"/>
      <c r="K120" s="178">
        <f>ROUND(E120*J120,2)</f>
        <v>0</v>
      </c>
      <c r="L120" s="178">
        <v>21</v>
      </c>
      <c r="M120" s="178">
        <f>G120*(1+L120/100)</f>
        <v>0</v>
      </c>
      <c r="N120" s="176">
        <v>1E-4</v>
      </c>
      <c r="O120" s="176">
        <f>ROUND(E120*N120,2)</f>
        <v>0</v>
      </c>
      <c r="P120" s="176">
        <v>0</v>
      </c>
      <c r="Q120" s="176">
        <f>ROUND(E120*P120,2)</f>
        <v>0</v>
      </c>
      <c r="R120" s="178"/>
      <c r="S120" s="178" t="s">
        <v>194</v>
      </c>
      <c r="T120" s="179" t="s">
        <v>195</v>
      </c>
      <c r="U120" s="158">
        <v>0</v>
      </c>
      <c r="V120" s="158">
        <f>ROUND(E120*U120,2)</f>
        <v>0</v>
      </c>
      <c r="W120" s="158"/>
      <c r="X120" s="158" t="s">
        <v>285</v>
      </c>
      <c r="Y120" s="158" t="s">
        <v>197</v>
      </c>
      <c r="Z120" s="147"/>
      <c r="AA120" s="147"/>
      <c r="AB120" s="147"/>
      <c r="AC120" s="147"/>
      <c r="AD120" s="147"/>
      <c r="AE120" s="147"/>
      <c r="AF120" s="147"/>
      <c r="AG120" s="147" t="s">
        <v>286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198" t="s">
        <v>421</v>
      </c>
      <c r="D121" s="199"/>
      <c r="E121" s="199"/>
      <c r="F121" s="199"/>
      <c r="G121" s="199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200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3" x14ac:dyDescent="0.2">
      <c r="A122" s="154"/>
      <c r="B122" s="155"/>
      <c r="C122" s="265" t="s">
        <v>422</v>
      </c>
      <c r="D122" s="266"/>
      <c r="E122" s="266"/>
      <c r="F122" s="266"/>
      <c r="G122" s="266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200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1" x14ac:dyDescent="0.2">
      <c r="A123" s="173">
        <v>47</v>
      </c>
      <c r="B123" s="174" t="s">
        <v>425</v>
      </c>
      <c r="C123" s="182" t="s">
        <v>426</v>
      </c>
      <c r="D123" s="175" t="s">
        <v>282</v>
      </c>
      <c r="E123" s="176">
        <v>15</v>
      </c>
      <c r="F123" s="177"/>
      <c r="G123" s="178">
        <f>ROUND(E123*F123,2)</f>
        <v>0</v>
      </c>
      <c r="H123" s="177"/>
      <c r="I123" s="178">
        <f>ROUND(E123*H123,2)</f>
        <v>0</v>
      </c>
      <c r="J123" s="177"/>
      <c r="K123" s="178">
        <f>ROUND(E123*J123,2)</f>
        <v>0</v>
      </c>
      <c r="L123" s="178">
        <v>21</v>
      </c>
      <c r="M123" s="178">
        <f>G123*(1+L123/100)</f>
        <v>0</v>
      </c>
      <c r="N123" s="176">
        <v>8.5000000000000006E-3</v>
      </c>
      <c r="O123" s="176">
        <f>ROUND(E123*N123,2)</f>
        <v>0.13</v>
      </c>
      <c r="P123" s="176">
        <v>0</v>
      </c>
      <c r="Q123" s="176">
        <f>ROUND(E123*P123,2)</f>
        <v>0</v>
      </c>
      <c r="R123" s="178"/>
      <c r="S123" s="178" t="s">
        <v>194</v>
      </c>
      <c r="T123" s="179" t="s">
        <v>195</v>
      </c>
      <c r="U123" s="158">
        <v>0</v>
      </c>
      <c r="V123" s="158">
        <f>ROUND(E123*U123,2)</f>
        <v>0</v>
      </c>
      <c r="W123" s="158"/>
      <c r="X123" s="158" t="s">
        <v>285</v>
      </c>
      <c r="Y123" s="158" t="s">
        <v>197</v>
      </c>
      <c r="Z123" s="147"/>
      <c r="AA123" s="147"/>
      <c r="AB123" s="147"/>
      <c r="AC123" s="147"/>
      <c r="AD123" s="147"/>
      <c r="AE123" s="147"/>
      <c r="AF123" s="147"/>
      <c r="AG123" s="147" t="s">
        <v>286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198" t="s">
        <v>427</v>
      </c>
      <c r="D124" s="199"/>
      <c r="E124" s="199"/>
      <c r="F124" s="199"/>
      <c r="G124" s="199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200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">
      <c r="A125" s="154"/>
      <c r="B125" s="155"/>
      <c r="C125" s="265" t="s">
        <v>422</v>
      </c>
      <c r="D125" s="266"/>
      <c r="E125" s="266"/>
      <c r="F125" s="266"/>
      <c r="G125" s="266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200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1" x14ac:dyDescent="0.2">
      <c r="A126" s="173">
        <v>48</v>
      </c>
      <c r="B126" s="174" t="s">
        <v>428</v>
      </c>
      <c r="C126" s="182" t="s">
        <v>429</v>
      </c>
      <c r="D126" s="175" t="s">
        <v>282</v>
      </c>
      <c r="E126" s="176">
        <v>4</v>
      </c>
      <c r="F126" s="177"/>
      <c r="G126" s="178">
        <f>ROUND(E126*F126,2)</f>
        <v>0</v>
      </c>
      <c r="H126" s="177"/>
      <c r="I126" s="178">
        <f>ROUND(E126*H126,2)</f>
        <v>0</v>
      </c>
      <c r="J126" s="177"/>
      <c r="K126" s="178">
        <f>ROUND(E126*J126,2)</f>
        <v>0</v>
      </c>
      <c r="L126" s="178">
        <v>21</v>
      </c>
      <c r="M126" s="178">
        <f>G126*(1+L126/100)</f>
        <v>0</v>
      </c>
      <c r="N126" s="176">
        <v>8.5000000000000006E-3</v>
      </c>
      <c r="O126" s="176">
        <f>ROUND(E126*N126,2)</f>
        <v>0.03</v>
      </c>
      <c r="P126" s="176">
        <v>0</v>
      </c>
      <c r="Q126" s="176">
        <f>ROUND(E126*P126,2)</f>
        <v>0</v>
      </c>
      <c r="R126" s="178"/>
      <c r="S126" s="178" t="s">
        <v>194</v>
      </c>
      <c r="T126" s="179" t="s">
        <v>195</v>
      </c>
      <c r="U126" s="158">
        <v>0</v>
      </c>
      <c r="V126" s="158">
        <f>ROUND(E126*U126,2)</f>
        <v>0</v>
      </c>
      <c r="W126" s="158"/>
      <c r="X126" s="158" t="s">
        <v>285</v>
      </c>
      <c r="Y126" s="158" t="s">
        <v>197</v>
      </c>
      <c r="Z126" s="147"/>
      <c r="AA126" s="147"/>
      <c r="AB126" s="147"/>
      <c r="AC126" s="147"/>
      <c r="AD126" s="147"/>
      <c r="AE126" s="147"/>
      <c r="AF126" s="147"/>
      <c r="AG126" s="147" t="s">
        <v>286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198" t="s">
        <v>422</v>
      </c>
      <c r="D127" s="199"/>
      <c r="E127" s="199"/>
      <c r="F127" s="199"/>
      <c r="G127" s="199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200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3">
        <v>49</v>
      </c>
      <c r="B128" s="174" t="s">
        <v>430</v>
      </c>
      <c r="C128" s="182" t="s">
        <v>431</v>
      </c>
      <c r="D128" s="175" t="s">
        <v>282</v>
      </c>
      <c r="E128" s="176">
        <v>3</v>
      </c>
      <c r="F128" s="177"/>
      <c r="G128" s="178">
        <f>ROUND(E128*F128,2)</f>
        <v>0</v>
      </c>
      <c r="H128" s="177"/>
      <c r="I128" s="178">
        <f>ROUND(E128*H128,2)</f>
        <v>0</v>
      </c>
      <c r="J128" s="177"/>
      <c r="K128" s="178">
        <f>ROUND(E128*J128,2)</f>
        <v>0</v>
      </c>
      <c r="L128" s="178">
        <v>21</v>
      </c>
      <c r="M128" s="178">
        <f>G128*(1+L128/100)</f>
        <v>0</v>
      </c>
      <c r="N128" s="176">
        <v>4.6000000000000001E-4</v>
      </c>
      <c r="O128" s="176">
        <f>ROUND(E128*N128,2)</f>
        <v>0</v>
      </c>
      <c r="P128" s="176">
        <v>0</v>
      </c>
      <c r="Q128" s="176">
        <f>ROUND(E128*P128,2)</f>
        <v>0</v>
      </c>
      <c r="R128" s="178"/>
      <c r="S128" s="178" t="s">
        <v>194</v>
      </c>
      <c r="T128" s="179" t="s">
        <v>195</v>
      </c>
      <c r="U128" s="158">
        <v>0</v>
      </c>
      <c r="V128" s="158">
        <f>ROUND(E128*U128,2)</f>
        <v>0</v>
      </c>
      <c r="W128" s="158"/>
      <c r="X128" s="158" t="s">
        <v>285</v>
      </c>
      <c r="Y128" s="158" t="s">
        <v>197</v>
      </c>
      <c r="Z128" s="147"/>
      <c r="AA128" s="147"/>
      <c r="AB128" s="147"/>
      <c r="AC128" s="147"/>
      <c r="AD128" s="147"/>
      <c r="AE128" s="147"/>
      <c r="AF128" s="147"/>
      <c r="AG128" s="147" t="s">
        <v>286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198" t="s">
        <v>432</v>
      </c>
      <c r="D129" s="199"/>
      <c r="E129" s="199"/>
      <c r="F129" s="199"/>
      <c r="G129" s="199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200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x14ac:dyDescent="0.2">
      <c r="A130" s="166" t="s">
        <v>189</v>
      </c>
      <c r="B130" s="167" t="s">
        <v>153</v>
      </c>
      <c r="C130" s="181" t="s">
        <v>154</v>
      </c>
      <c r="D130" s="168"/>
      <c r="E130" s="169"/>
      <c r="F130" s="170"/>
      <c r="G130" s="170">
        <f>SUMIF(AG131:AG136,"&lt;&gt;NOR",G131:G136)</f>
        <v>0</v>
      </c>
      <c r="H130" s="170"/>
      <c r="I130" s="170">
        <f>SUM(I131:I136)</f>
        <v>0</v>
      </c>
      <c r="J130" s="170"/>
      <c r="K130" s="170">
        <f>SUM(K131:K136)</f>
        <v>0</v>
      </c>
      <c r="L130" s="170"/>
      <c r="M130" s="170">
        <f>SUM(M131:M136)</f>
        <v>0</v>
      </c>
      <c r="N130" s="169"/>
      <c r="O130" s="169">
        <f>SUM(O131:O136)</f>
        <v>0</v>
      </c>
      <c r="P130" s="169"/>
      <c r="Q130" s="169">
        <f>SUM(Q131:Q136)</f>
        <v>0</v>
      </c>
      <c r="R130" s="170"/>
      <c r="S130" s="170"/>
      <c r="T130" s="171"/>
      <c r="U130" s="165"/>
      <c r="V130" s="165">
        <f>SUM(V131:V136)</f>
        <v>0</v>
      </c>
      <c r="W130" s="165"/>
      <c r="X130" s="165"/>
      <c r="Y130" s="165"/>
      <c r="AG130" t="s">
        <v>190</v>
      </c>
    </row>
    <row r="131" spans="1:60" outlineLevel="1" x14ac:dyDescent="0.2">
      <c r="A131" s="173">
        <v>50</v>
      </c>
      <c r="B131" s="174" t="s">
        <v>433</v>
      </c>
      <c r="C131" s="182" t="s">
        <v>434</v>
      </c>
      <c r="D131" s="175" t="s">
        <v>435</v>
      </c>
      <c r="E131" s="176">
        <v>16</v>
      </c>
      <c r="F131" s="177"/>
      <c r="G131" s="178">
        <f>ROUND(E131*F131,2)</f>
        <v>0</v>
      </c>
      <c r="H131" s="177"/>
      <c r="I131" s="178">
        <f>ROUND(E131*H131,2)</f>
        <v>0</v>
      </c>
      <c r="J131" s="177"/>
      <c r="K131" s="178">
        <f>ROUND(E131*J131,2)</f>
        <v>0</v>
      </c>
      <c r="L131" s="178">
        <v>21</v>
      </c>
      <c r="M131" s="178">
        <f>G131*(1+L131/100)</f>
        <v>0</v>
      </c>
      <c r="N131" s="176">
        <v>0</v>
      </c>
      <c r="O131" s="176">
        <f>ROUND(E131*N131,2)</f>
        <v>0</v>
      </c>
      <c r="P131" s="176">
        <v>0</v>
      </c>
      <c r="Q131" s="176">
        <f>ROUND(E131*P131,2)</f>
        <v>0</v>
      </c>
      <c r="R131" s="178"/>
      <c r="S131" s="178" t="s">
        <v>267</v>
      </c>
      <c r="T131" s="179" t="s">
        <v>268</v>
      </c>
      <c r="U131" s="158">
        <v>0</v>
      </c>
      <c r="V131" s="158">
        <f>ROUND(E131*U131,2)</f>
        <v>0</v>
      </c>
      <c r="W131" s="158"/>
      <c r="X131" s="158" t="s">
        <v>244</v>
      </c>
      <c r="Y131" s="158" t="s">
        <v>197</v>
      </c>
      <c r="Z131" s="147"/>
      <c r="AA131" s="147"/>
      <c r="AB131" s="147"/>
      <c r="AC131" s="147"/>
      <c r="AD131" s="147"/>
      <c r="AE131" s="147"/>
      <c r="AF131" s="147"/>
      <c r="AG131" s="147" t="s">
        <v>304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198" t="s">
        <v>436</v>
      </c>
      <c r="D132" s="199"/>
      <c r="E132" s="199"/>
      <c r="F132" s="199"/>
      <c r="G132" s="199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200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">
      <c r="A133" s="154"/>
      <c r="B133" s="155"/>
      <c r="C133" s="183" t="s">
        <v>437</v>
      </c>
      <c r="D133" s="163"/>
      <c r="E133" s="164">
        <v>5</v>
      </c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203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3" t="s">
        <v>438</v>
      </c>
      <c r="D134" s="163"/>
      <c r="E134" s="164">
        <v>5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203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183" t="s">
        <v>439</v>
      </c>
      <c r="D135" s="163"/>
      <c r="E135" s="164">
        <v>2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203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3" x14ac:dyDescent="0.2">
      <c r="A136" s="154"/>
      <c r="B136" s="155"/>
      <c r="C136" s="183" t="s">
        <v>440</v>
      </c>
      <c r="D136" s="163"/>
      <c r="E136" s="164">
        <v>4</v>
      </c>
      <c r="F136" s="158"/>
      <c r="G136" s="158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203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x14ac:dyDescent="0.2">
      <c r="A137" s="166" t="s">
        <v>189</v>
      </c>
      <c r="B137" s="167" t="s">
        <v>157</v>
      </c>
      <c r="C137" s="181" t="s">
        <v>158</v>
      </c>
      <c r="D137" s="168"/>
      <c r="E137" s="169"/>
      <c r="F137" s="170"/>
      <c r="G137" s="170">
        <f>SUMIF(AG138:AG148,"&lt;&gt;NOR",G138:G148)</f>
        <v>0</v>
      </c>
      <c r="H137" s="170"/>
      <c r="I137" s="170">
        <f>SUM(I138:I148)</f>
        <v>0</v>
      </c>
      <c r="J137" s="170"/>
      <c r="K137" s="170">
        <f>SUM(K138:K148)</f>
        <v>0</v>
      </c>
      <c r="L137" s="170"/>
      <c r="M137" s="170">
        <f>SUM(M138:M148)</f>
        <v>0</v>
      </c>
      <c r="N137" s="169"/>
      <c r="O137" s="169">
        <f>SUM(O138:O148)</f>
        <v>0</v>
      </c>
      <c r="P137" s="169"/>
      <c r="Q137" s="169">
        <f>SUM(Q138:Q148)</f>
        <v>0</v>
      </c>
      <c r="R137" s="170"/>
      <c r="S137" s="170"/>
      <c r="T137" s="171"/>
      <c r="U137" s="165"/>
      <c r="V137" s="165">
        <f>SUM(V138:V148)</f>
        <v>0</v>
      </c>
      <c r="W137" s="165"/>
      <c r="X137" s="165"/>
      <c r="Y137" s="165"/>
      <c r="AG137" t="s">
        <v>190</v>
      </c>
    </row>
    <row r="138" spans="1:60" outlineLevel="1" x14ac:dyDescent="0.2">
      <c r="A138" s="173">
        <v>51</v>
      </c>
      <c r="B138" s="174" t="s">
        <v>441</v>
      </c>
      <c r="C138" s="182" t="s">
        <v>442</v>
      </c>
      <c r="D138" s="175" t="s">
        <v>298</v>
      </c>
      <c r="E138" s="176">
        <v>0.16600000000000001</v>
      </c>
      <c r="F138" s="177"/>
      <c r="G138" s="178">
        <f>ROUND(E138*F138,2)</f>
        <v>0</v>
      </c>
      <c r="H138" s="177"/>
      <c r="I138" s="178">
        <f>ROUND(E138*H138,2)</f>
        <v>0</v>
      </c>
      <c r="J138" s="177"/>
      <c r="K138" s="178">
        <f>ROUND(E138*J138,2)</f>
        <v>0</v>
      </c>
      <c r="L138" s="178">
        <v>21</v>
      </c>
      <c r="M138" s="178">
        <f>G138*(1+L138/100)</f>
        <v>0</v>
      </c>
      <c r="N138" s="176">
        <v>0</v>
      </c>
      <c r="O138" s="176">
        <f>ROUND(E138*N138,2)</f>
        <v>0</v>
      </c>
      <c r="P138" s="176">
        <v>0</v>
      </c>
      <c r="Q138" s="176">
        <f>ROUND(E138*P138,2)</f>
        <v>0</v>
      </c>
      <c r="R138" s="178"/>
      <c r="S138" s="178" t="s">
        <v>267</v>
      </c>
      <c r="T138" s="179" t="s">
        <v>268</v>
      </c>
      <c r="U138" s="158">
        <v>0</v>
      </c>
      <c r="V138" s="158">
        <f>ROUND(E138*U138,2)</f>
        <v>0</v>
      </c>
      <c r="W138" s="158"/>
      <c r="X138" s="158" t="s">
        <v>443</v>
      </c>
      <c r="Y138" s="158" t="s">
        <v>197</v>
      </c>
      <c r="Z138" s="147"/>
      <c r="AA138" s="147"/>
      <c r="AB138" s="147"/>
      <c r="AC138" s="147"/>
      <c r="AD138" s="147"/>
      <c r="AE138" s="147"/>
      <c r="AF138" s="147"/>
      <c r="AG138" s="147" t="s">
        <v>444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198" t="s">
        <v>445</v>
      </c>
      <c r="D139" s="199"/>
      <c r="E139" s="199"/>
      <c r="F139" s="199"/>
      <c r="G139" s="199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200</v>
      </c>
      <c r="AH139" s="147"/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3">
        <v>52</v>
      </c>
      <c r="B140" s="174" t="s">
        <v>446</v>
      </c>
      <c r="C140" s="182" t="s">
        <v>447</v>
      </c>
      <c r="D140" s="175" t="s">
        <v>298</v>
      </c>
      <c r="E140" s="176">
        <v>0.16600000000000001</v>
      </c>
      <c r="F140" s="177"/>
      <c r="G140" s="178">
        <f>ROUND(E140*F140,2)</f>
        <v>0</v>
      </c>
      <c r="H140" s="177"/>
      <c r="I140" s="178">
        <f>ROUND(E140*H140,2)</f>
        <v>0</v>
      </c>
      <c r="J140" s="177"/>
      <c r="K140" s="178">
        <f>ROUND(E140*J140,2)</f>
        <v>0</v>
      </c>
      <c r="L140" s="178">
        <v>21</v>
      </c>
      <c r="M140" s="178">
        <f>G140*(1+L140/100)</f>
        <v>0</v>
      </c>
      <c r="N140" s="176">
        <v>0</v>
      </c>
      <c r="O140" s="176">
        <f>ROUND(E140*N140,2)</f>
        <v>0</v>
      </c>
      <c r="P140" s="176">
        <v>0</v>
      </c>
      <c r="Q140" s="176">
        <f>ROUND(E140*P140,2)</f>
        <v>0</v>
      </c>
      <c r="R140" s="178"/>
      <c r="S140" s="178" t="s">
        <v>267</v>
      </c>
      <c r="T140" s="179" t="s">
        <v>268</v>
      </c>
      <c r="U140" s="158">
        <v>0</v>
      </c>
      <c r="V140" s="158">
        <f>ROUND(E140*U140,2)</f>
        <v>0</v>
      </c>
      <c r="W140" s="158"/>
      <c r="X140" s="158" t="s">
        <v>443</v>
      </c>
      <c r="Y140" s="158" t="s">
        <v>197</v>
      </c>
      <c r="Z140" s="147"/>
      <c r="AA140" s="147"/>
      <c r="AB140" s="147"/>
      <c r="AC140" s="147"/>
      <c r="AD140" s="147"/>
      <c r="AE140" s="147"/>
      <c r="AF140" s="147"/>
      <c r="AG140" s="147" t="s">
        <v>444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198" t="s">
        <v>445</v>
      </c>
      <c r="D141" s="199"/>
      <c r="E141" s="199"/>
      <c r="F141" s="199"/>
      <c r="G141" s="199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200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1" x14ac:dyDescent="0.2">
      <c r="A142" s="173">
        <v>53</v>
      </c>
      <c r="B142" s="174" t="s">
        <v>448</v>
      </c>
      <c r="C142" s="182" t="s">
        <v>449</v>
      </c>
      <c r="D142" s="175" t="s">
        <v>298</v>
      </c>
      <c r="E142" s="176">
        <v>3.1539999999999999</v>
      </c>
      <c r="F142" s="177"/>
      <c r="G142" s="178">
        <f>ROUND(E142*F142,2)</f>
        <v>0</v>
      </c>
      <c r="H142" s="177"/>
      <c r="I142" s="178">
        <f>ROUND(E142*H142,2)</f>
        <v>0</v>
      </c>
      <c r="J142" s="177"/>
      <c r="K142" s="178">
        <f>ROUND(E142*J142,2)</f>
        <v>0</v>
      </c>
      <c r="L142" s="178">
        <v>21</v>
      </c>
      <c r="M142" s="178">
        <f>G142*(1+L142/100)</f>
        <v>0</v>
      </c>
      <c r="N142" s="176">
        <v>0</v>
      </c>
      <c r="O142" s="176">
        <f>ROUND(E142*N142,2)</f>
        <v>0</v>
      </c>
      <c r="P142" s="176">
        <v>0</v>
      </c>
      <c r="Q142" s="176">
        <f>ROUND(E142*P142,2)</f>
        <v>0</v>
      </c>
      <c r="R142" s="178"/>
      <c r="S142" s="178" t="s">
        <v>267</v>
      </c>
      <c r="T142" s="179" t="s">
        <v>268</v>
      </c>
      <c r="U142" s="158">
        <v>0</v>
      </c>
      <c r="V142" s="158">
        <f>ROUND(E142*U142,2)</f>
        <v>0</v>
      </c>
      <c r="W142" s="158"/>
      <c r="X142" s="158" t="s">
        <v>443</v>
      </c>
      <c r="Y142" s="158" t="s">
        <v>197</v>
      </c>
      <c r="Z142" s="147"/>
      <c r="AA142" s="147"/>
      <c r="AB142" s="147"/>
      <c r="AC142" s="147"/>
      <c r="AD142" s="147"/>
      <c r="AE142" s="147"/>
      <c r="AF142" s="147"/>
      <c r="AG142" s="147" t="s">
        <v>444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198" t="s">
        <v>445</v>
      </c>
      <c r="D143" s="199"/>
      <c r="E143" s="199"/>
      <c r="F143" s="199"/>
      <c r="G143" s="199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200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73">
        <v>54</v>
      </c>
      <c r="B144" s="174" t="s">
        <v>450</v>
      </c>
      <c r="C144" s="182" t="s">
        <v>451</v>
      </c>
      <c r="D144" s="175" t="s">
        <v>298</v>
      </c>
      <c r="E144" s="176">
        <v>0.16600000000000001</v>
      </c>
      <c r="F144" s="177"/>
      <c r="G144" s="178">
        <f>ROUND(E144*F144,2)</f>
        <v>0</v>
      </c>
      <c r="H144" s="177"/>
      <c r="I144" s="178">
        <f>ROUND(E144*H144,2)</f>
        <v>0</v>
      </c>
      <c r="J144" s="177"/>
      <c r="K144" s="178">
        <f>ROUND(E144*J144,2)</f>
        <v>0</v>
      </c>
      <c r="L144" s="178">
        <v>21</v>
      </c>
      <c r="M144" s="178">
        <f>G144*(1+L144/100)</f>
        <v>0</v>
      </c>
      <c r="N144" s="176">
        <v>0</v>
      </c>
      <c r="O144" s="176">
        <f>ROUND(E144*N144,2)</f>
        <v>0</v>
      </c>
      <c r="P144" s="176">
        <v>0</v>
      </c>
      <c r="Q144" s="176">
        <f>ROUND(E144*P144,2)</f>
        <v>0</v>
      </c>
      <c r="R144" s="178"/>
      <c r="S144" s="178" t="s">
        <v>267</v>
      </c>
      <c r="T144" s="179" t="s">
        <v>268</v>
      </c>
      <c r="U144" s="158">
        <v>0</v>
      </c>
      <c r="V144" s="158">
        <f>ROUND(E144*U144,2)</f>
        <v>0</v>
      </c>
      <c r="W144" s="158"/>
      <c r="X144" s="158" t="s">
        <v>443</v>
      </c>
      <c r="Y144" s="158" t="s">
        <v>197</v>
      </c>
      <c r="Z144" s="147"/>
      <c r="AA144" s="147"/>
      <c r="AB144" s="147"/>
      <c r="AC144" s="147"/>
      <c r="AD144" s="147"/>
      <c r="AE144" s="147"/>
      <c r="AF144" s="147"/>
      <c r="AG144" s="147" t="s">
        <v>444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198" t="s">
        <v>445</v>
      </c>
      <c r="D145" s="199"/>
      <c r="E145" s="199"/>
      <c r="F145" s="199"/>
      <c r="G145" s="199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200</v>
      </c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1" x14ac:dyDescent="0.2">
      <c r="A146" s="173">
        <v>55</v>
      </c>
      <c r="B146" s="174" t="s">
        <v>452</v>
      </c>
      <c r="C146" s="182" t="s">
        <v>453</v>
      </c>
      <c r="D146" s="175" t="s">
        <v>298</v>
      </c>
      <c r="E146" s="176">
        <v>0.83</v>
      </c>
      <c r="F146" s="177"/>
      <c r="G146" s="178">
        <f>ROUND(E146*F146,2)</f>
        <v>0</v>
      </c>
      <c r="H146" s="177"/>
      <c r="I146" s="178">
        <f>ROUND(E146*H146,2)</f>
        <v>0</v>
      </c>
      <c r="J146" s="177"/>
      <c r="K146" s="178">
        <f>ROUND(E146*J146,2)</f>
        <v>0</v>
      </c>
      <c r="L146" s="178">
        <v>21</v>
      </c>
      <c r="M146" s="178">
        <f>G146*(1+L146/100)</f>
        <v>0</v>
      </c>
      <c r="N146" s="176">
        <v>0</v>
      </c>
      <c r="O146" s="176">
        <f>ROUND(E146*N146,2)</f>
        <v>0</v>
      </c>
      <c r="P146" s="176">
        <v>0</v>
      </c>
      <c r="Q146" s="176">
        <f>ROUND(E146*P146,2)</f>
        <v>0</v>
      </c>
      <c r="R146" s="178"/>
      <c r="S146" s="178" t="s">
        <v>267</v>
      </c>
      <c r="T146" s="179" t="s">
        <v>268</v>
      </c>
      <c r="U146" s="158">
        <v>0</v>
      </c>
      <c r="V146" s="158">
        <f>ROUND(E146*U146,2)</f>
        <v>0</v>
      </c>
      <c r="W146" s="158"/>
      <c r="X146" s="158" t="s">
        <v>443</v>
      </c>
      <c r="Y146" s="158" t="s">
        <v>197</v>
      </c>
      <c r="Z146" s="147"/>
      <c r="AA146" s="147"/>
      <c r="AB146" s="147"/>
      <c r="AC146" s="147"/>
      <c r="AD146" s="147"/>
      <c r="AE146" s="147"/>
      <c r="AF146" s="147"/>
      <c r="AG146" s="147" t="s">
        <v>444</v>
      </c>
      <c r="AH146" s="147"/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198" t="s">
        <v>445</v>
      </c>
      <c r="D147" s="199"/>
      <c r="E147" s="199"/>
      <c r="F147" s="199"/>
      <c r="G147" s="199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200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t="22.5" outlineLevel="1" x14ac:dyDescent="0.2">
      <c r="A148" s="173">
        <v>56</v>
      </c>
      <c r="B148" s="174" t="s">
        <v>454</v>
      </c>
      <c r="C148" s="182" t="s">
        <v>455</v>
      </c>
      <c r="D148" s="175" t="s">
        <v>298</v>
      </c>
      <c r="E148" s="176">
        <v>0.16600000000000001</v>
      </c>
      <c r="F148" s="177"/>
      <c r="G148" s="178">
        <f>ROUND(E148*F148,2)</f>
        <v>0</v>
      </c>
      <c r="H148" s="177"/>
      <c r="I148" s="178">
        <f>ROUND(E148*H148,2)</f>
        <v>0</v>
      </c>
      <c r="J148" s="177"/>
      <c r="K148" s="178">
        <f>ROUND(E148*J148,2)</f>
        <v>0</v>
      </c>
      <c r="L148" s="178">
        <v>21</v>
      </c>
      <c r="M148" s="178">
        <f>G148*(1+L148/100)</f>
        <v>0</v>
      </c>
      <c r="N148" s="176">
        <v>0</v>
      </c>
      <c r="O148" s="176">
        <f>ROUND(E148*N148,2)</f>
        <v>0</v>
      </c>
      <c r="P148" s="176">
        <v>0</v>
      </c>
      <c r="Q148" s="176">
        <f>ROUND(E148*P148,2)</f>
        <v>0</v>
      </c>
      <c r="R148" s="178"/>
      <c r="S148" s="178" t="s">
        <v>267</v>
      </c>
      <c r="T148" s="179" t="s">
        <v>268</v>
      </c>
      <c r="U148" s="158">
        <v>0</v>
      </c>
      <c r="V148" s="158">
        <f>ROUND(E148*U148,2)</f>
        <v>0</v>
      </c>
      <c r="W148" s="158"/>
      <c r="X148" s="158" t="s">
        <v>443</v>
      </c>
      <c r="Y148" s="158" t="s">
        <v>197</v>
      </c>
      <c r="Z148" s="147"/>
      <c r="AA148" s="147"/>
      <c r="AB148" s="147"/>
      <c r="AC148" s="147"/>
      <c r="AD148" s="147"/>
      <c r="AE148" s="147"/>
      <c r="AF148" s="147"/>
      <c r="AG148" s="147" t="s">
        <v>444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x14ac:dyDescent="0.2">
      <c r="A149" s="3"/>
      <c r="B149" s="4"/>
      <c r="C149" s="184"/>
      <c r="D149" s="6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AE149">
        <v>12</v>
      </c>
      <c r="AF149">
        <v>21</v>
      </c>
      <c r="AG149" t="s">
        <v>175</v>
      </c>
    </row>
    <row r="150" spans="1:60" x14ac:dyDescent="0.2">
      <c r="A150" s="150"/>
      <c r="B150" s="151" t="s">
        <v>29</v>
      </c>
      <c r="C150" s="185"/>
      <c r="D150" s="152"/>
      <c r="E150" s="153"/>
      <c r="F150" s="153"/>
      <c r="G150" s="172">
        <f>G8+G15+G18+G21+G24+G34+G36+G130+G137</f>
        <v>0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AE150">
        <f>SUMIF(L7:L148,AE149,G7:G148)</f>
        <v>0</v>
      </c>
      <c r="AF150">
        <f>SUMIF(L7:L148,AF149,G7:G148)</f>
        <v>0</v>
      </c>
      <c r="AG150" t="s">
        <v>222</v>
      </c>
    </row>
    <row r="151" spans="1:60" x14ac:dyDescent="0.2">
      <c r="C151" s="186"/>
      <c r="D151" s="10"/>
      <c r="AG151" t="s">
        <v>223</v>
      </c>
    </row>
    <row r="152" spans="1:60" x14ac:dyDescent="0.2">
      <c r="D152" s="10"/>
    </row>
    <row r="153" spans="1:60" x14ac:dyDescent="0.2">
      <c r="D153" s="10"/>
    </row>
    <row r="154" spans="1:60" x14ac:dyDescent="0.2">
      <c r="D154" s="10"/>
    </row>
    <row r="155" spans="1:60" x14ac:dyDescent="0.2">
      <c r="D155" s="10"/>
    </row>
    <row r="156" spans="1:60" x14ac:dyDescent="0.2">
      <c r="D156" s="10"/>
    </row>
    <row r="157" spans="1:60" x14ac:dyDescent="0.2">
      <c r="D157" s="10"/>
    </row>
    <row r="158" spans="1:60" x14ac:dyDescent="0.2">
      <c r="D158" s="10"/>
    </row>
    <row r="159" spans="1:60" x14ac:dyDescent="0.2">
      <c r="D159" s="10"/>
    </row>
    <row r="160" spans="1:60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LxxBeUaGiYEaZgUDHA2raitAIK7EHmI2S4anWbLfMrM/KQGmB0jesm2LaUdQLn4YPq4s034mjCDhc0HgLZQiWg==" saltValue="lGk+jG+9GzGD4rZYrvEziA==" spinCount="100000" sheet="1" formatRows="0"/>
  <mergeCells count="41">
    <mergeCell ref="C49:G49"/>
    <mergeCell ref="A1:G1"/>
    <mergeCell ref="C2:G2"/>
    <mergeCell ref="C3:G3"/>
    <mergeCell ref="C4:G4"/>
    <mergeCell ref="C23:G23"/>
    <mergeCell ref="C30:G30"/>
    <mergeCell ref="C38:G38"/>
    <mergeCell ref="C40:G40"/>
    <mergeCell ref="C42:G42"/>
    <mergeCell ref="C45:G45"/>
    <mergeCell ref="C46:G46"/>
    <mergeCell ref="C99:G99"/>
    <mergeCell ref="C51:G51"/>
    <mergeCell ref="C52:G52"/>
    <mergeCell ref="C56:G56"/>
    <mergeCell ref="C60:G60"/>
    <mergeCell ref="C62:G62"/>
    <mergeCell ref="C67:G67"/>
    <mergeCell ref="C71:G71"/>
    <mergeCell ref="C74:G74"/>
    <mergeCell ref="C83:G83"/>
    <mergeCell ref="C92:G92"/>
    <mergeCell ref="C95:G95"/>
    <mergeCell ref="C132:G132"/>
    <mergeCell ref="C101:G101"/>
    <mergeCell ref="C105:G105"/>
    <mergeCell ref="C107:G107"/>
    <mergeCell ref="C118:G118"/>
    <mergeCell ref="C119:G119"/>
    <mergeCell ref="C121:G121"/>
    <mergeCell ref="C122:G122"/>
    <mergeCell ref="C124:G124"/>
    <mergeCell ref="C125:G125"/>
    <mergeCell ref="C127:G127"/>
    <mergeCell ref="C129:G129"/>
    <mergeCell ref="C139:G139"/>
    <mergeCell ref="C141:G141"/>
    <mergeCell ref="C143:G143"/>
    <mergeCell ref="C145:G145"/>
    <mergeCell ref="C147:G147"/>
  </mergeCells>
  <pageMargins left="0.59055118110236204" right="0.196850393700787" top="0.78740157499999996" bottom="0.78740157499999996" header="0.3" footer="0.3"/>
  <pageSetup paperSize="9" scale="93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51173-833D-4B10-BC24-8C5612C9D373}">
  <sheetPr>
    <outlinePr summaryBelow="0"/>
    <pageSetUpPr fitToPage="1"/>
  </sheetPr>
  <dimension ref="A1:BH5000"/>
  <sheetViews>
    <sheetView workbookViewId="0">
      <pane ySplit="7" topLeftCell="A26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00" t="s">
        <v>162</v>
      </c>
      <c r="B1" s="200"/>
      <c r="C1" s="200"/>
      <c r="D1" s="200"/>
      <c r="E1" s="200"/>
      <c r="F1" s="200"/>
      <c r="G1" s="200"/>
      <c r="AG1" t="s">
        <v>163</v>
      </c>
    </row>
    <row r="2" spans="1:60" ht="24.95" customHeight="1" x14ac:dyDescent="0.2">
      <c r="A2" s="139" t="s">
        <v>7</v>
      </c>
      <c r="B2" s="49" t="s">
        <v>43</v>
      </c>
      <c r="C2" s="201" t="s">
        <v>44</v>
      </c>
      <c r="D2" s="202"/>
      <c r="E2" s="202"/>
      <c r="F2" s="202"/>
      <c r="G2" s="203"/>
      <c r="AG2" t="s">
        <v>164</v>
      </c>
    </row>
    <row r="3" spans="1:60" ht="24.95" customHeight="1" x14ac:dyDescent="0.2">
      <c r="A3" s="139" t="s">
        <v>8</v>
      </c>
      <c r="B3" s="49" t="s">
        <v>47</v>
      </c>
      <c r="C3" s="201" t="s">
        <v>48</v>
      </c>
      <c r="D3" s="202"/>
      <c r="E3" s="202"/>
      <c r="F3" s="202"/>
      <c r="G3" s="203"/>
      <c r="AC3" s="120" t="s">
        <v>164</v>
      </c>
      <c r="AG3" t="s">
        <v>165</v>
      </c>
    </row>
    <row r="4" spans="1:60" ht="24.95" customHeight="1" x14ac:dyDescent="0.2">
      <c r="A4" s="140" t="s">
        <v>9</v>
      </c>
      <c r="B4" s="141" t="s">
        <v>52</v>
      </c>
      <c r="C4" s="204" t="s">
        <v>53</v>
      </c>
      <c r="D4" s="205"/>
      <c r="E4" s="205"/>
      <c r="F4" s="205"/>
      <c r="G4" s="206"/>
      <c r="AG4" t="s">
        <v>166</v>
      </c>
    </row>
    <row r="5" spans="1:60" x14ac:dyDescent="0.2">
      <c r="D5" s="10"/>
    </row>
    <row r="6" spans="1:60" ht="38.25" x14ac:dyDescent="0.2">
      <c r="A6" s="143" t="s">
        <v>167</v>
      </c>
      <c r="B6" s="145" t="s">
        <v>168</v>
      </c>
      <c r="C6" s="145" t="s">
        <v>169</v>
      </c>
      <c r="D6" s="144" t="s">
        <v>170</v>
      </c>
      <c r="E6" s="143" t="s">
        <v>171</v>
      </c>
      <c r="F6" s="142" t="s">
        <v>172</v>
      </c>
      <c r="G6" s="143" t="s">
        <v>29</v>
      </c>
      <c r="H6" s="146" t="s">
        <v>30</v>
      </c>
      <c r="I6" s="146" t="s">
        <v>173</v>
      </c>
      <c r="J6" s="146" t="s">
        <v>31</v>
      </c>
      <c r="K6" s="146" t="s">
        <v>174</v>
      </c>
      <c r="L6" s="146" t="s">
        <v>175</v>
      </c>
      <c r="M6" s="146" t="s">
        <v>176</v>
      </c>
      <c r="N6" s="146" t="s">
        <v>177</v>
      </c>
      <c r="O6" s="146" t="s">
        <v>178</v>
      </c>
      <c r="P6" s="146" t="s">
        <v>179</v>
      </c>
      <c r="Q6" s="146" t="s">
        <v>180</v>
      </c>
      <c r="R6" s="146" t="s">
        <v>181</v>
      </c>
      <c r="S6" s="146" t="s">
        <v>182</v>
      </c>
      <c r="T6" s="146" t="s">
        <v>183</v>
      </c>
      <c r="U6" s="146" t="s">
        <v>184</v>
      </c>
      <c r="V6" s="146" t="s">
        <v>185</v>
      </c>
      <c r="W6" s="146" t="s">
        <v>186</v>
      </c>
      <c r="X6" s="146" t="s">
        <v>187</v>
      </c>
      <c r="Y6" s="146" t="s">
        <v>188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189</v>
      </c>
      <c r="B8" s="167" t="s">
        <v>76</v>
      </c>
      <c r="C8" s="181" t="s">
        <v>77</v>
      </c>
      <c r="D8" s="168"/>
      <c r="E8" s="169"/>
      <c r="F8" s="170"/>
      <c r="G8" s="170">
        <f>SUMIF(AG9:AG31,"&lt;&gt;NOR",G9:G31)</f>
        <v>0</v>
      </c>
      <c r="H8" s="170"/>
      <c r="I8" s="170">
        <f>SUM(I9:I31)</f>
        <v>0</v>
      </c>
      <c r="J8" s="170"/>
      <c r="K8" s="170">
        <f>SUM(K9:K31)</f>
        <v>0</v>
      </c>
      <c r="L8" s="170"/>
      <c r="M8" s="170">
        <f>SUM(M9:M31)</f>
        <v>0</v>
      </c>
      <c r="N8" s="169"/>
      <c r="O8" s="169">
        <f>SUM(O9:O31)</f>
        <v>0</v>
      </c>
      <c r="P8" s="169"/>
      <c r="Q8" s="169">
        <f>SUM(Q9:Q31)</f>
        <v>0</v>
      </c>
      <c r="R8" s="170"/>
      <c r="S8" s="170"/>
      <c r="T8" s="171"/>
      <c r="U8" s="165"/>
      <c r="V8" s="165">
        <f>SUM(V9:V31)</f>
        <v>0</v>
      </c>
      <c r="W8" s="165"/>
      <c r="X8" s="165"/>
      <c r="Y8" s="165"/>
      <c r="AG8" t="s">
        <v>190</v>
      </c>
    </row>
    <row r="9" spans="1:60" ht="22.5" outlineLevel="1" x14ac:dyDescent="0.2">
      <c r="A9" s="173">
        <v>1</v>
      </c>
      <c r="B9" s="174" t="s">
        <v>456</v>
      </c>
      <c r="C9" s="182" t="s">
        <v>457</v>
      </c>
      <c r="D9" s="175" t="s">
        <v>458</v>
      </c>
      <c r="E9" s="176">
        <v>36.674999999999997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</v>
      </c>
      <c r="Q9" s="176">
        <f>ROUND(E9*P9,2)</f>
        <v>0</v>
      </c>
      <c r="R9" s="178"/>
      <c r="S9" s="178" t="s">
        <v>267</v>
      </c>
      <c r="T9" s="179" t="s">
        <v>268</v>
      </c>
      <c r="U9" s="158">
        <v>0</v>
      </c>
      <c r="V9" s="158">
        <f>ROUND(E9*U9,2)</f>
        <v>0</v>
      </c>
      <c r="W9" s="158"/>
      <c r="X9" s="158" t="s">
        <v>244</v>
      </c>
      <c r="Y9" s="158" t="s">
        <v>197</v>
      </c>
      <c r="Z9" s="147"/>
      <c r="AA9" s="147"/>
      <c r="AB9" s="147"/>
      <c r="AC9" s="147"/>
      <c r="AD9" s="147"/>
      <c r="AE9" s="147"/>
      <c r="AF9" s="147"/>
      <c r="AG9" s="147" t="s">
        <v>397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 t="s">
        <v>459</v>
      </c>
      <c r="D10" s="163"/>
      <c r="E10" s="164">
        <v>36.67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203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1" x14ac:dyDescent="0.2">
      <c r="A11" s="173">
        <v>2</v>
      </c>
      <c r="B11" s="174" t="s">
        <v>460</v>
      </c>
      <c r="C11" s="182" t="s">
        <v>461</v>
      </c>
      <c r="D11" s="175" t="s">
        <v>458</v>
      </c>
      <c r="E11" s="176">
        <v>29.34</v>
      </c>
      <c r="F11" s="177"/>
      <c r="G11" s="178">
        <f>ROUND(E11*F11,2)</f>
        <v>0</v>
      </c>
      <c r="H11" s="177"/>
      <c r="I11" s="178">
        <f>ROUND(E11*H11,2)</f>
        <v>0</v>
      </c>
      <c r="J11" s="177"/>
      <c r="K11" s="178">
        <f>ROUND(E11*J11,2)</f>
        <v>0</v>
      </c>
      <c r="L11" s="178">
        <v>21</v>
      </c>
      <c r="M11" s="178">
        <f>G11*(1+L11/100)</f>
        <v>0</v>
      </c>
      <c r="N11" s="176">
        <v>0</v>
      </c>
      <c r="O11" s="176">
        <f>ROUND(E11*N11,2)</f>
        <v>0</v>
      </c>
      <c r="P11" s="176">
        <v>0</v>
      </c>
      <c r="Q11" s="176">
        <f>ROUND(E11*P11,2)</f>
        <v>0</v>
      </c>
      <c r="R11" s="178"/>
      <c r="S11" s="178" t="s">
        <v>267</v>
      </c>
      <c r="T11" s="179" t="s">
        <v>268</v>
      </c>
      <c r="U11" s="158">
        <v>0</v>
      </c>
      <c r="V11" s="158">
        <f>ROUND(E11*U11,2)</f>
        <v>0</v>
      </c>
      <c r="W11" s="158"/>
      <c r="X11" s="158" t="s">
        <v>244</v>
      </c>
      <c r="Y11" s="158" t="s">
        <v>197</v>
      </c>
      <c r="Z11" s="147"/>
      <c r="AA11" s="147"/>
      <c r="AB11" s="147"/>
      <c r="AC11" s="147"/>
      <c r="AD11" s="147"/>
      <c r="AE11" s="147"/>
      <c r="AF11" s="147"/>
      <c r="AG11" s="147" t="s">
        <v>245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2" x14ac:dyDescent="0.2">
      <c r="A12" s="154"/>
      <c r="B12" s="155"/>
      <c r="C12" s="183" t="s">
        <v>462</v>
      </c>
      <c r="D12" s="163"/>
      <c r="E12" s="164">
        <v>29.34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203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1" x14ac:dyDescent="0.2">
      <c r="A13" s="173">
        <v>3</v>
      </c>
      <c r="B13" s="174" t="s">
        <v>463</v>
      </c>
      <c r="C13" s="182" t="s">
        <v>464</v>
      </c>
      <c r="D13" s="175" t="s">
        <v>458</v>
      </c>
      <c r="E13" s="176">
        <v>7.335</v>
      </c>
      <c r="F13" s="177"/>
      <c r="G13" s="178">
        <f>ROUND(E13*F13,2)</f>
        <v>0</v>
      </c>
      <c r="H13" s="177"/>
      <c r="I13" s="178">
        <f>ROUND(E13*H13,2)</f>
        <v>0</v>
      </c>
      <c r="J13" s="177"/>
      <c r="K13" s="178">
        <f>ROUND(E13*J13,2)</f>
        <v>0</v>
      </c>
      <c r="L13" s="178">
        <v>21</v>
      </c>
      <c r="M13" s="178">
        <f>G13*(1+L13/100)</f>
        <v>0</v>
      </c>
      <c r="N13" s="176">
        <v>0</v>
      </c>
      <c r="O13" s="176">
        <f>ROUND(E13*N13,2)</f>
        <v>0</v>
      </c>
      <c r="P13" s="176">
        <v>0</v>
      </c>
      <c r="Q13" s="176">
        <f>ROUND(E13*P13,2)</f>
        <v>0</v>
      </c>
      <c r="R13" s="178"/>
      <c r="S13" s="178" t="s">
        <v>267</v>
      </c>
      <c r="T13" s="179" t="s">
        <v>268</v>
      </c>
      <c r="U13" s="158">
        <v>0</v>
      </c>
      <c r="V13" s="158">
        <f>ROUND(E13*U13,2)</f>
        <v>0</v>
      </c>
      <c r="W13" s="158"/>
      <c r="X13" s="158" t="s">
        <v>244</v>
      </c>
      <c r="Y13" s="158" t="s">
        <v>197</v>
      </c>
      <c r="Z13" s="147"/>
      <c r="AA13" s="147"/>
      <c r="AB13" s="147"/>
      <c r="AC13" s="147"/>
      <c r="AD13" s="147"/>
      <c r="AE13" s="147"/>
      <c r="AF13" s="147"/>
      <c r="AG13" s="147" t="s">
        <v>245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98" t="s">
        <v>465</v>
      </c>
      <c r="D14" s="199"/>
      <c r="E14" s="199"/>
      <c r="F14" s="199"/>
      <c r="G14" s="199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200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183" t="s">
        <v>466</v>
      </c>
      <c r="D15" s="163"/>
      <c r="E15" s="164">
        <v>7.34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203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1" x14ac:dyDescent="0.2">
      <c r="A16" s="173">
        <v>4</v>
      </c>
      <c r="B16" s="174" t="s">
        <v>467</v>
      </c>
      <c r="C16" s="182" t="s">
        <v>468</v>
      </c>
      <c r="D16" s="175" t="s">
        <v>458</v>
      </c>
      <c r="E16" s="176">
        <v>36.674999999999997</v>
      </c>
      <c r="F16" s="177"/>
      <c r="G16" s="178">
        <f>ROUND(E16*F16,2)</f>
        <v>0</v>
      </c>
      <c r="H16" s="177"/>
      <c r="I16" s="178">
        <f>ROUND(E16*H16,2)</f>
        <v>0</v>
      </c>
      <c r="J16" s="177"/>
      <c r="K16" s="178">
        <f>ROUND(E16*J16,2)</f>
        <v>0</v>
      </c>
      <c r="L16" s="178">
        <v>21</v>
      </c>
      <c r="M16" s="178">
        <f>G16*(1+L16/100)</f>
        <v>0</v>
      </c>
      <c r="N16" s="176">
        <v>0</v>
      </c>
      <c r="O16" s="176">
        <f>ROUND(E16*N16,2)</f>
        <v>0</v>
      </c>
      <c r="P16" s="176">
        <v>0</v>
      </c>
      <c r="Q16" s="176">
        <f>ROUND(E16*P16,2)</f>
        <v>0</v>
      </c>
      <c r="R16" s="178"/>
      <c r="S16" s="178" t="s">
        <v>267</v>
      </c>
      <c r="T16" s="179" t="s">
        <v>268</v>
      </c>
      <c r="U16" s="158">
        <v>0</v>
      </c>
      <c r="V16" s="158">
        <f>ROUND(E16*U16,2)</f>
        <v>0</v>
      </c>
      <c r="W16" s="158"/>
      <c r="X16" s="158" t="s">
        <v>244</v>
      </c>
      <c r="Y16" s="158" t="s">
        <v>197</v>
      </c>
      <c r="Z16" s="147"/>
      <c r="AA16" s="147"/>
      <c r="AB16" s="147"/>
      <c r="AC16" s="147"/>
      <c r="AD16" s="147"/>
      <c r="AE16" s="147"/>
      <c r="AF16" s="147"/>
      <c r="AG16" s="147" t="s">
        <v>245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183" t="s">
        <v>459</v>
      </c>
      <c r="D17" s="163"/>
      <c r="E17" s="164">
        <v>36.67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203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1" x14ac:dyDescent="0.2">
      <c r="A18" s="173">
        <v>5</v>
      </c>
      <c r="B18" s="174" t="s">
        <v>469</v>
      </c>
      <c r="C18" s="182" t="s">
        <v>470</v>
      </c>
      <c r="D18" s="175" t="s">
        <v>458</v>
      </c>
      <c r="E18" s="176">
        <v>36.674999999999997</v>
      </c>
      <c r="F18" s="177"/>
      <c r="G18" s="178">
        <f>ROUND(E18*F18,2)</f>
        <v>0</v>
      </c>
      <c r="H18" s="177"/>
      <c r="I18" s="178">
        <f>ROUND(E18*H18,2)</f>
        <v>0</v>
      </c>
      <c r="J18" s="177"/>
      <c r="K18" s="178">
        <f>ROUND(E18*J18,2)</f>
        <v>0</v>
      </c>
      <c r="L18" s="178">
        <v>21</v>
      </c>
      <c r="M18" s="178">
        <f>G18*(1+L18/100)</f>
        <v>0</v>
      </c>
      <c r="N18" s="176">
        <v>0</v>
      </c>
      <c r="O18" s="176">
        <f>ROUND(E18*N18,2)</f>
        <v>0</v>
      </c>
      <c r="P18" s="176">
        <v>0</v>
      </c>
      <c r="Q18" s="176">
        <f>ROUND(E18*P18,2)</f>
        <v>0</v>
      </c>
      <c r="R18" s="178"/>
      <c r="S18" s="178" t="s">
        <v>267</v>
      </c>
      <c r="T18" s="179" t="s">
        <v>268</v>
      </c>
      <c r="U18" s="158">
        <v>0</v>
      </c>
      <c r="V18" s="158">
        <f>ROUND(E18*U18,2)</f>
        <v>0</v>
      </c>
      <c r="W18" s="158"/>
      <c r="X18" s="158" t="s">
        <v>244</v>
      </c>
      <c r="Y18" s="158" t="s">
        <v>197</v>
      </c>
      <c r="Z18" s="147"/>
      <c r="AA18" s="147"/>
      <c r="AB18" s="147"/>
      <c r="AC18" s="147"/>
      <c r="AD18" s="147"/>
      <c r="AE18" s="147"/>
      <c r="AF18" s="147"/>
      <c r="AG18" s="147" t="s">
        <v>245</v>
      </c>
      <c r="AH18" s="147"/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2" x14ac:dyDescent="0.2">
      <c r="A19" s="154"/>
      <c r="B19" s="155"/>
      <c r="C19" s="183" t="s">
        <v>459</v>
      </c>
      <c r="D19" s="163"/>
      <c r="E19" s="164">
        <v>36.67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203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ht="22.5" outlineLevel="1" x14ac:dyDescent="0.2">
      <c r="A20" s="173">
        <v>6</v>
      </c>
      <c r="B20" s="174" t="s">
        <v>471</v>
      </c>
      <c r="C20" s="182" t="s">
        <v>472</v>
      </c>
      <c r="D20" s="175" t="s">
        <v>458</v>
      </c>
      <c r="E20" s="176">
        <v>36.674999999999997</v>
      </c>
      <c r="F20" s="177"/>
      <c r="G20" s="178">
        <f>ROUND(E20*F20,2)</f>
        <v>0</v>
      </c>
      <c r="H20" s="177"/>
      <c r="I20" s="178">
        <f>ROUND(E20*H20,2)</f>
        <v>0</v>
      </c>
      <c r="J20" s="177"/>
      <c r="K20" s="178">
        <f>ROUND(E20*J20,2)</f>
        <v>0</v>
      </c>
      <c r="L20" s="178">
        <v>21</v>
      </c>
      <c r="M20" s="178">
        <f>G20*(1+L20/100)</f>
        <v>0</v>
      </c>
      <c r="N20" s="176">
        <v>0</v>
      </c>
      <c r="O20" s="176">
        <f>ROUND(E20*N20,2)</f>
        <v>0</v>
      </c>
      <c r="P20" s="176">
        <v>0</v>
      </c>
      <c r="Q20" s="176">
        <f>ROUND(E20*P20,2)</f>
        <v>0</v>
      </c>
      <c r="R20" s="178"/>
      <c r="S20" s="178" t="s">
        <v>267</v>
      </c>
      <c r="T20" s="179" t="s">
        <v>268</v>
      </c>
      <c r="U20" s="158">
        <v>0</v>
      </c>
      <c r="V20" s="158">
        <f>ROUND(E20*U20,2)</f>
        <v>0</v>
      </c>
      <c r="W20" s="158"/>
      <c r="X20" s="158" t="s">
        <v>244</v>
      </c>
      <c r="Y20" s="158" t="s">
        <v>197</v>
      </c>
      <c r="Z20" s="147"/>
      <c r="AA20" s="147"/>
      <c r="AB20" s="147"/>
      <c r="AC20" s="147"/>
      <c r="AD20" s="147"/>
      <c r="AE20" s="147"/>
      <c r="AF20" s="147"/>
      <c r="AG20" s="147" t="s">
        <v>245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 t="s">
        <v>459</v>
      </c>
      <c r="D21" s="163"/>
      <c r="E21" s="164">
        <v>36.67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203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88">
        <v>7</v>
      </c>
      <c r="B22" s="189" t="s">
        <v>473</v>
      </c>
      <c r="C22" s="195" t="s">
        <v>474</v>
      </c>
      <c r="D22" s="190" t="s">
        <v>458</v>
      </c>
      <c r="E22" s="191">
        <v>36.674999999999997</v>
      </c>
      <c r="F22" s="192"/>
      <c r="G22" s="193">
        <f>ROUND(E22*F22,2)</f>
        <v>0</v>
      </c>
      <c r="H22" s="192"/>
      <c r="I22" s="193">
        <f>ROUND(E22*H22,2)</f>
        <v>0</v>
      </c>
      <c r="J22" s="192"/>
      <c r="K22" s="193">
        <f>ROUND(E22*J22,2)</f>
        <v>0</v>
      </c>
      <c r="L22" s="193">
        <v>21</v>
      </c>
      <c r="M22" s="193">
        <f>G22*(1+L22/100)</f>
        <v>0</v>
      </c>
      <c r="N22" s="191">
        <v>0</v>
      </c>
      <c r="O22" s="191">
        <f>ROUND(E22*N22,2)</f>
        <v>0</v>
      </c>
      <c r="P22" s="191">
        <v>0</v>
      </c>
      <c r="Q22" s="191">
        <f>ROUND(E22*P22,2)</f>
        <v>0</v>
      </c>
      <c r="R22" s="193" t="s">
        <v>475</v>
      </c>
      <c r="S22" s="193" t="s">
        <v>267</v>
      </c>
      <c r="T22" s="194" t="s">
        <v>268</v>
      </c>
      <c r="U22" s="158">
        <v>0</v>
      </c>
      <c r="V22" s="158">
        <f>ROUND(E22*U22,2)</f>
        <v>0</v>
      </c>
      <c r="W22" s="158"/>
      <c r="X22" s="158" t="s">
        <v>244</v>
      </c>
      <c r="Y22" s="158" t="s">
        <v>197</v>
      </c>
      <c r="Z22" s="147"/>
      <c r="AA22" s="147"/>
      <c r="AB22" s="147"/>
      <c r="AC22" s="147"/>
      <c r="AD22" s="147"/>
      <c r="AE22" s="147"/>
      <c r="AF22" s="147"/>
      <c r="AG22" s="147" t="s">
        <v>245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ht="22.5" outlineLevel="1" x14ac:dyDescent="0.2">
      <c r="A23" s="173">
        <v>8</v>
      </c>
      <c r="B23" s="174" t="s">
        <v>476</v>
      </c>
      <c r="C23" s="182" t="s">
        <v>477</v>
      </c>
      <c r="D23" s="175" t="s">
        <v>458</v>
      </c>
      <c r="E23" s="176">
        <v>36.674999999999997</v>
      </c>
      <c r="F23" s="177"/>
      <c r="G23" s="178">
        <f>ROUND(E23*F23,2)</f>
        <v>0</v>
      </c>
      <c r="H23" s="177"/>
      <c r="I23" s="178">
        <f>ROUND(E23*H23,2)</f>
        <v>0</v>
      </c>
      <c r="J23" s="177"/>
      <c r="K23" s="178">
        <f>ROUND(E23*J23,2)</f>
        <v>0</v>
      </c>
      <c r="L23" s="178">
        <v>21</v>
      </c>
      <c r="M23" s="178">
        <f>G23*(1+L23/100)</f>
        <v>0</v>
      </c>
      <c r="N23" s="176">
        <v>0</v>
      </c>
      <c r="O23" s="176">
        <f>ROUND(E23*N23,2)</f>
        <v>0</v>
      </c>
      <c r="P23" s="176">
        <v>0</v>
      </c>
      <c r="Q23" s="176">
        <f>ROUND(E23*P23,2)</f>
        <v>0</v>
      </c>
      <c r="R23" s="178"/>
      <c r="S23" s="178" t="s">
        <v>267</v>
      </c>
      <c r="T23" s="179" t="s">
        <v>268</v>
      </c>
      <c r="U23" s="158">
        <v>0</v>
      </c>
      <c r="V23" s="158">
        <f>ROUND(E23*U23,2)</f>
        <v>0</v>
      </c>
      <c r="W23" s="158"/>
      <c r="X23" s="158" t="s">
        <v>244</v>
      </c>
      <c r="Y23" s="158" t="s">
        <v>197</v>
      </c>
      <c r="Z23" s="147"/>
      <c r="AA23" s="147"/>
      <c r="AB23" s="147"/>
      <c r="AC23" s="147"/>
      <c r="AD23" s="147"/>
      <c r="AE23" s="147"/>
      <c r="AF23" s="147"/>
      <c r="AG23" s="147" t="s">
        <v>245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183" t="s">
        <v>459</v>
      </c>
      <c r="D24" s="163"/>
      <c r="E24" s="164">
        <v>36.67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203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73">
        <v>9</v>
      </c>
      <c r="B25" s="174" t="s">
        <v>478</v>
      </c>
      <c r="C25" s="182" t="s">
        <v>479</v>
      </c>
      <c r="D25" s="175" t="s">
        <v>458</v>
      </c>
      <c r="E25" s="176">
        <v>366.75</v>
      </c>
      <c r="F25" s="177"/>
      <c r="G25" s="178">
        <f>ROUND(E25*F25,2)</f>
        <v>0</v>
      </c>
      <c r="H25" s="177"/>
      <c r="I25" s="178">
        <f>ROUND(E25*H25,2)</f>
        <v>0</v>
      </c>
      <c r="J25" s="177"/>
      <c r="K25" s="178">
        <f>ROUND(E25*J25,2)</f>
        <v>0</v>
      </c>
      <c r="L25" s="178">
        <v>21</v>
      </c>
      <c r="M25" s="178">
        <f>G25*(1+L25/100)</f>
        <v>0</v>
      </c>
      <c r="N25" s="176">
        <v>0</v>
      </c>
      <c r="O25" s="176">
        <f>ROUND(E25*N25,2)</f>
        <v>0</v>
      </c>
      <c r="P25" s="176">
        <v>0</v>
      </c>
      <c r="Q25" s="176">
        <f>ROUND(E25*P25,2)</f>
        <v>0</v>
      </c>
      <c r="R25" s="178" t="s">
        <v>475</v>
      </c>
      <c r="S25" s="178" t="s">
        <v>267</v>
      </c>
      <c r="T25" s="179" t="s">
        <v>276</v>
      </c>
      <c r="U25" s="158">
        <v>0</v>
      </c>
      <c r="V25" s="158">
        <f>ROUND(E25*U25,2)</f>
        <v>0</v>
      </c>
      <c r="W25" s="158"/>
      <c r="X25" s="158" t="s">
        <v>244</v>
      </c>
      <c r="Y25" s="158" t="s">
        <v>197</v>
      </c>
      <c r="Z25" s="147"/>
      <c r="AA25" s="147"/>
      <c r="AB25" s="147"/>
      <c r="AC25" s="147"/>
      <c r="AD25" s="147"/>
      <c r="AE25" s="147"/>
      <c r="AF25" s="147"/>
      <c r="AG25" s="147" t="s">
        <v>480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07" t="s">
        <v>481</v>
      </c>
      <c r="D26" s="208"/>
      <c r="E26" s="208"/>
      <c r="F26" s="208"/>
      <c r="G26" s="20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482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3" t="s">
        <v>483</v>
      </c>
      <c r="D27" s="163"/>
      <c r="E27" s="164">
        <v>366.75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203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73">
        <v>10</v>
      </c>
      <c r="B28" s="174" t="s">
        <v>484</v>
      </c>
      <c r="C28" s="182" t="s">
        <v>485</v>
      </c>
      <c r="D28" s="175" t="s">
        <v>458</v>
      </c>
      <c r="E28" s="176">
        <v>23.805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0</v>
      </c>
      <c r="Q28" s="176">
        <f>ROUND(E28*P28,2)</f>
        <v>0</v>
      </c>
      <c r="R28" s="178"/>
      <c r="S28" s="178" t="s">
        <v>267</v>
      </c>
      <c r="T28" s="179" t="s">
        <v>268</v>
      </c>
      <c r="U28" s="158">
        <v>0</v>
      </c>
      <c r="V28" s="158">
        <f>ROUND(E28*U28,2)</f>
        <v>0</v>
      </c>
      <c r="W28" s="158"/>
      <c r="X28" s="158" t="s">
        <v>244</v>
      </c>
      <c r="Y28" s="158" t="s">
        <v>197</v>
      </c>
      <c r="Z28" s="147"/>
      <c r="AA28" s="147"/>
      <c r="AB28" s="147"/>
      <c r="AC28" s="147"/>
      <c r="AD28" s="147"/>
      <c r="AE28" s="147"/>
      <c r="AF28" s="147"/>
      <c r="AG28" s="147" t="s">
        <v>245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98" t="s">
        <v>486</v>
      </c>
      <c r="D29" s="199"/>
      <c r="E29" s="199"/>
      <c r="F29" s="199"/>
      <c r="G29" s="199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200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183" t="s">
        <v>487</v>
      </c>
      <c r="D30" s="163"/>
      <c r="E30" s="164">
        <v>36.67</v>
      </c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203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3" t="s">
        <v>488</v>
      </c>
      <c r="D31" s="163"/>
      <c r="E31" s="164">
        <v>-12.87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203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x14ac:dyDescent="0.2">
      <c r="A32" s="166" t="s">
        <v>189</v>
      </c>
      <c r="B32" s="167" t="s">
        <v>78</v>
      </c>
      <c r="C32" s="181" t="s">
        <v>79</v>
      </c>
      <c r="D32" s="168"/>
      <c r="E32" s="169"/>
      <c r="F32" s="170"/>
      <c r="G32" s="170">
        <f>SUMIF(AG33:AG49,"&lt;&gt;NOR",G33:G49)</f>
        <v>0</v>
      </c>
      <c r="H32" s="170"/>
      <c r="I32" s="170">
        <f>SUM(I33:I49)</f>
        <v>0</v>
      </c>
      <c r="J32" s="170"/>
      <c r="K32" s="170">
        <f>SUM(K33:K49)</f>
        <v>0</v>
      </c>
      <c r="L32" s="170"/>
      <c r="M32" s="170">
        <f>SUM(M33:M49)</f>
        <v>0</v>
      </c>
      <c r="N32" s="169"/>
      <c r="O32" s="169">
        <f>SUM(O33:O49)</f>
        <v>58.620000000000005</v>
      </c>
      <c r="P32" s="169"/>
      <c r="Q32" s="169">
        <f>SUM(Q33:Q49)</f>
        <v>0</v>
      </c>
      <c r="R32" s="170"/>
      <c r="S32" s="170"/>
      <c r="T32" s="171"/>
      <c r="U32" s="165"/>
      <c r="V32" s="165">
        <f>SUM(V33:V49)</f>
        <v>0</v>
      </c>
      <c r="W32" s="165"/>
      <c r="X32" s="165"/>
      <c r="Y32" s="165"/>
      <c r="AG32" t="s">
        <v>190</v>
      </c>
    </row>
    <row r="33" spans="1:60" outlineLevel="1" x14ac:dyDescent="0.2">
      <c r="A33" s="173">
        <v>11</v>
      </c>
      <c r="B33" s="174" t="s">
        <v>489</v>
      </c>
      <c r="C33" s="182" t="s">
        <v>490</v>
      </c>
      <c r="D33" s="175" t="s">
        <v>458</v>
      </c>
      <c r="E33" s="176">
        <v>4.9687999999999999</v>
      </c>
      <c r="F33" s="177"/>
      <c r="G33" s="178">
        <f>ROUND(E33*F33,2)</f>
        <v>0</v>
      </c>
      <c r="H33" s="177"/>
      <c r="I33" s="178">
        <f>ROUND(E33*H33,2)</f>
        <v>0</v>
      </c>
      <c r="J33" s="177"/>
      <c r="K33" s="178">
        <f>ROUND(E33*J33,2)</f>
        <v>0</v>
      </c>
      <c r="L33" s="178">
        <v>21</v>
      </c>
      <c r="M33" s="178">
        <f>G33*(1+L33/100)</f>
        <v>0</v>
      </c>
      <c r="N33" s="176">
        <v>1.9397</v>
      </c>
      <c r="O33" s="176">
        <f>ROUND(E33*N33,2)</f>
        <v>9.64</v>
      </c>
      <c r="P33" s="176">
        <v>0</v>
      </c>
      <c r="Q33" s="176">
        <f>ROUND(E33*P33,2)</f>
        <v>0</v>
      </c>
      <c r="R33" s="178"/>
      <c r="S33" s="178" t="s">
        <v>267</v>
      </c>
      <c r="T33" s="179" t="s">
        <v>268</v>
      </c>
      <c r="U33" s="158">
        <v>0</v>
      </c>
      <c r="V33" s="158">
        <f>ROUND(E33*U33,2)</f>
        <v>0</v>
      </c>
      <c r="W33" s="158"/>
      <c r="X33" s="158" t="s">
        <v>244</v>
      </c>
      <c r="Y33" s="158" t="s">
        <v>197</v>
      </c>
      <c r="Z33" s="147"/>
      <c r="AA33" s="147"/>
      <c r="AB33" s="147"/>
      <c r="AC33" s="147"/>
      <c r="AD33" s="147"/>
      <c r="AE33" s="147"/>
      <c r="AF33" s="147"/>
      <c r="AG33" s="147" t="s">
        <v>245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183" t="s">
        <v>491</v>
      </c>
      <c r="D34" s="163"/>
      <c r="E34" s="164">
        <v>4.97</v>
      </c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203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1" x14ac:dyDescent="0.2">
      <c r="A35" s="173">
        <v>12</v>
      </c>
      <c r="B35" s="174" t="s">
        <v>492</v>
      </c>
      <c r="C35" s="182" t="s">
        <v>493</v>
      </c>
      <c r="D35" s="175" t="s">
        <v>458</v>
      </c>
      <c r="E35" s="176">
        <v>4.8693999999999997</v>
      </c>
      <c r="F35" s="177"/>
      <c r="G35" s="178">
        <f>ROUND(E35*F35,2)</f>
        <v>0</v>
      </c>
      <c r="H35" s="177"/>
      <c r="I35" s="178">
        <f>ROUND(E35*H35,2)</f>
        <v>0</v>
      </c>
      <c r="J35" s="177"/>
      <c r="K35" s="178">
        <f>ROUND(E35*J35,2)</f>
        <v>0</v>
      </c>
      <c r="L35" s="178">
        <v>21</v>
      </c>
      <c r="M35" s="178">
        <f>G35*(1+L35/100)</f>
        <v>0</v>
      </c>
      <c r="N35" s="176">
        <v>2.5249999999999999</v>
      </c>
      <c r="O35" s="176">
        <f>ROUND(E35*N35,2)</f>
        <v>12.3</v>
      </c>
      <c r="P35" s="176">
        <v>0</v>
      </c>
      <c r="Q35" s="176">
        <f>ROUND(E35*P35,2)</f>
        <v>0</v>
      </c>
      <c r="R35" s="178"/>
      <c r="S35" s="178" t="s">
        <v>267</v>
      </c>
      <c r="T35" s="179" t="s">
        <v>268</v>
      </c>
      <c r="U35" s="158">
        <v>0</v>
      </c>
      <c r="V35" s="158">
        <f>ROUND(E35*U35,2)</f>
        <v>0</v>
      </c>
      <c r="W35" s="158"/>
      <c r="X35" s="158" t="s">
        <v>244</v>
      </c>
      <c r="Y35" s="158" t="s">
        <v>197</v>
      </c>
      <c r="Z35" s="147"/>
      <c r="AA35" s="147"/>
      <c r="AB35" s="147"/>
      <c r="AC35" s="147"/>
      <c r="AD35" s="147"/>
      <c r="AE35" s="147"/>
      <c r="AF35" s="147"/>
      <c r="AG35" s="147" t="s">
        <v>245</v>
      </c>
      <c r="AH35" s="147"/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183" t="s">
        <v>494</v>
      </c>
      <c r="D36" s="163"/>
      <c r="E36" s="164">
        <v>4.87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203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3">
        <v>13</v>
      </c>
      <c r="B37" s="174" t="s">
        <v>495</v>
      </c>
      <c r="C37" s="182" t="s">
        <v>496</v>
      </c>
      <c r="D37" s="175" t="s">
        <v>458</v>
      </c>
      <c r="E37" s="176">
        <v>0.99</v>
      </c>
      <c r="F37" s="177"/>
      <c r="G37" s="178">
        <f>ROUND(E37*F37,2)</f>
        <v>0</v>
      </c>
      <c r="H37" s="177"/>
      <c r="I37" s="178">
        <f>ROUND(E37*H37,2)</f>
        <v>0</v>
      </c>
      <c r="J37" s="177"/>
      <c r="K37" s="178">
        <f>ROUND(E37*J37,2)</f>
        <v>0</v>
      </c>
      <c r="L37" s="178">
        <v>21</v>
      </c>
      <c r="M37" s="178">
        <f>G37*(1+L37/100)</f>
        <v>0</v>
      </c>
      <c r="N37" s="176">
        <v>2.5249999999999999</v>
      </c>
      <c r="O37" s="176">
        <f>ROUND(E37*N37,2)</f>
        <v>2.5</v>
      </c>
      <c r="P37" s="176">
        <v>0</v>
      </c>
      <c r="Q37" s="176">
        <f>ROUND(E37*P37,2)</f>
        <v>0</v>
      </c>
      <c r="R37" s="178"/>
      <c r="S37" s="178" t="s">
        <v>267</v>
      </c>
      <c r="T37" s="179" t="s">
        <v>268</v>
      </c>
      <c r="U37" s="158">
        <v>0</v>
      </c>
      <c r="V37" s="158">
        <f>ROUND(E37*U37,2)</f>
        <v>0</v>
      </c>
      <c r="W37" s="158"/>
      <c r="X37" s="158" t="s">
        <v>244</v>
      </c>
      <c r="Y37" s="158" t="s">
        <v>197</v>
      </c>
      <c r="Z37" s="147"/>
      <c r="AA37" s="147"/>
      <c r="AB37" s="147"/>
      <c r="AC37" s="147"/>
      <c r="AD37" s="147"/>
      <c r="AE37" s="147"/>
      <c r="AF37" s="147"/>
      <c r="AG37" s="147" t="s">
        <v>245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183" t="s">
        <v>497</v>
      </c>
      <c r="D38" s="163"/>
      <c r="E38" s="164">
        <v>0.99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203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3">
        <v>14</v>
      </c>
      <c r="B39" s="174" t="s">
        <v>498</v>
      </c>
      <c r="C39" s="182" t="s">
        <v>499</v>
      </c>
      <c r="D39" s="175" t="s">
        <v>458</v>
      </c>
      <c r="E39" s="176">
        <v>12.72</v>
      </c>
      <c r="F39" s="177"/>
      <c r="G39" s="178">
        <f>ROUND(E39*F39,2)</f>
        <v>0</v>
      </c>
      <c r="H39" s="177"/>
      <c r="I39" s="178">
        <f>ROUND(E39*H39,2)</f>
        <v>0</v>
      </c>
      <c r="J39" s="177"/>
      <c r="K39" s="178">
        <f>ROUND(E39*J39,2)</f>
        <v>0</v>
      </c>
      <c r="L39" s="178">
        <v>21</v>
      </c>
      <c r="M39" s="178">
        <f>G39*(1+L39/100)</f>
        <v>0</v>
      </c>
      <c r="N39" s="176">
        <v>2.5249999999999999</v>
      </c>
      <c r="O39" s="176">
        <f>ROUND(E39*N39,2)</f>
        <v>32.119999999999997</v>
      </c>
      <c r="P39" s="176">
        <v>0</v>
      </c>
      <c r="Q39" s="176">
        <f>ROUND(E39*P39,2)</f>
        <v>0</v>
      </c>
      <c r="R39" s="178"/>
      <c r="S39" s="178" t="s">
        <v>267</v>
      </c>
      <c r="T39" s="179" t="s">
        <v>268</v>
      </c>
      <c r="U39" s="158">
        <v>0</v>
      </c>
      <c r="V39" s="158">
        <f>ROUND(E39*U39,2)</f>
        <v>0</v>
      </c>
      <c r="W39" s="158"/>
      <c r="X39" s="158" t="s">
        <v>244</v>
      </c>
      <c r="Y39" s="158" t="s">
        <v>197</v>
      </c>
      <c r="Z39" s="147"/>
      <c r="AA39" s="147"/>
      <c r="AB39" s="147"/>
      <c r="AC39" s="147"/>
      <c r="AD39" s="147"/>
      <c r="AE39" s="147"/>
      <c r="AF39" s="147"/>
      <c r="AG39" s="147" t="s">
        <v>245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198" t="s">
        <v>500</v>
      </c>
      <c r="D40" s="199"/>
      <c r="E40" s="199"/>
      <c r="F40" s="199"/>
      <c r="G40" s="199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200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3" t="s">
        <v>501</v>
      </c>
      <c r="D41" s="163"/>
      <c r="E41" s="164">
        <v>12.72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203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3">
        <v>15</v>
      </c>
      <c r="B42" s="174" t="s">
        <v>502</v>
      </c>
      <c r="C42" s="182" t="s">
        <v>503</v>
      </c>
      <c r="D42" s="175" t="s">
        <v>266</v>
      </c>
      <c r="E42" s="176">
        <v>39.96</v>
      </c>
      <c r="F42" s="177"/>
      <c r="G42" s="178">
        <f>ROUND(E42*F42,2)</f>
        <v>0</v>
      </c>
      <c r="H42" s="177"/>
      <c r="I42" s="178">
        <f>ROUND(E42*H42,2)</f>
        <v>0</v>
      </c>
      <c r="J42" s="177"/>
      <c r="K42" s="178">
        <f>ROUND(E42*J42,2)</f>
        <v>0</v>
      </c>
      <c r="L42" s="178">
        <v>21</v>
      </c>
      <c r="M42" s="178">
        <f>G42*(1+L42/100)</f>
        <v>0</v>
      </c>
      <c r="N42" s="176">
        <v>3.916E-2</v>
      </c>
      <c r="O42" s="176">
        <f>ROUND(E42*N42,2)</f>
        <v>1.56</v>
      </c>
      <c r="P42" s="176">
        <v>0</v>
      </c>
      <c r="Q42" s="176">
        <f>ROUND(E42*P42,2)</f>
        <v>0</v>
      </c>
      <c r="R42" s="178"/>
      <c r="S42" s="178" t="s">
        <v>267</v>
      </c>
      <c r="T42" s="179" t="s">
        <v>268</v>
      </c>
      <c r="U42" s="158">
        <v>0</v>
      </c>
      <c r="V42" s="158">
        <f>ROUND(E42*U42,2)</f>
        <v>0</v>
      </c>
      <c r="W42" s="158"/>
      <c r="X42" s="158" t="s">
        <v>244</v>
      </c>
      <c r="Y42" s="158" t="s">
        <v>197</v>
      </c>
      <c r="Z42" s="147"/>
      <c r="AA42" s="147"/>
      <c r="AB42" s="147"/>
      <c r="AC42" s="147"/>
      <c r="AD42" s="147"/>
      <c r="AE42" s="147"/>
      <c r="AF42" s="147"/>
      <c r="AG42" s="147" t="s">
        <v>245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183" t="s">
        <v>504</v>
      </c>
      <c r="D43" s="163"/>
      <c r="E43" s="164">
        <v>39.96</v>
      </c>
      <c r="F43" s="158"/>
      <c r="G43" s="158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203</v>
      </c>
      <c r="AH43" s="147">
        <v>0</v>
      </c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3">
        <v>16</v>
      </c>
      <c r="B44" s="174" t="s">
        <v>505</v>
      </c>
      <c r="C44" s="182" t="s">
        <v>506</v>
      </c>
      <c r="D44" s="175" t="s">
        <v>266</v>
      </c>
      <c r="E44" s="176">
        <v>39.96</v>
      </c>
      <c r="F44" s="177"/>
      <c r="G44" s="178">
        <f>ROUND(E44*F44,2)</f>
        <v>0</v>
      </c>
      <c r="H44" s="177"/>
      <c r="I44" s="178">
        <f>ROUND(E44*H44,2)</f>
        <v>0</v>
      </c>
      <c r="J44" s="177"/>
      <c r="K44" s="178">
        <f>ROUND(E44*J44,2)</f>
        <v>0</v>
      </c>
      <c r="L44" s="178">
        <v>21</v>
      </c>
      <c r="M44" s="178">
        <f>G44*(1+L44/100)</f>
        <v>0</v>
      </c>
      <c r="N44" s="176">
        <v>0</v>
      </c>
      <c r="O44" s="176">
        <f>ROUND(E44*N44,2)</f>
        <v>0</v>
      </c>
      <c r="P44" s="176">
        <v>0</v>
      </c>
      <c r="Q44" s="176">
        <f>ROUND(E44*P44,2)</f>
        <v>0</v>
      </c>
      <c r="R44" s="178"/>
      <c r="S44" s="178" t="s">
        <v>267</v>
      </c>
      <c r="T44" s="179" t="s">
        <v>268</v>
      </c>
      <c r="U44" s="158">
        <v>0</v>
      </c>
      <c r="V44" s="158">
        <f>ROUND(E44*U44,2)</f>
        <v>0</v>
      </c>
      <c r="W44" s="158"/>
      <c r="X44" s="158" t="s">
        <v>244</v>
      </c>
      <c r="Y44" s="158" t="s">
        <v>197</v>
      </c>
      <c r="Z44" s="147"/>
      <c r="AA44" s="147"/>
      <c r="AB44" s="147"/>
      <c r="AC44" s="147"/>
      <c r="AD44" s="147"/>
      <c r="AE44" s="147"/>
      <c r="AF44" s="147"/>
      <c r="AG44" s="147" t="s">
        <v>245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3" t="s">
        <v>504</v>
      </c>
      <c r="D45" s="163"/>
      <c r="E45" s="164">
        <v>39.96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203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73">
        <v>17</v>
      </c>
      <c r="B46" s="174" t="s">
        <v>507</v>
      </c>
      <c r="C46" s="182" t="s">
        <v>508</v>
      </c>
      <c r="D46" s="175" t="s">
        <v>282</v>
      </c>
      <c r="E46" s="176">
        <v>5</v>
      </c>
      <c r="F46" s="177"/>
      <c r="G46" s="178">
        <f>ROUND(E46*F46,2)</f>
        <v>0</v>
      </c>
      <c r="H46" s="177"/>
      <c r="I46" s="178">
        <f>ROUND(E46*H46,2)</f>
        <v>0</v>
      </c>
      <c r="J46" s="177"/>
      <c r="K46" s="178">
        <f>ROUND(E46*J46,2)</f>
        <v>0</v>
      </c>
      <c r="L46" s="178">
        <v>21</v>
      </c>
      <c r="M46" s="178">
        <f>G46*(1+L46/100)</f>
        <v>0</v>
      </c>
      <c r="N46" s="176">
        <v>4.4400000000000004E-3</v>
      </c>
      <c r="O46" s="176">
        <f>ROUND(E46*N46,2)</f>
        <v>0.02</v>
      </c>
      <c r="P46" s="176">
        <v>0</v>
      </c>
      <c r="Q46" s="176">
        <f>ROUND(E46*P46,2)</f>
        <v>0</v>
      </c>
      <c r="R46" s="178"/>
      <c r="S46" s="178" t="s">
        <v>267</v>
      </c>
      <c r="T46" s="179" t="s">
        <v>268</v>
      </c>
      <c r="U46" s="158">
        <v>0</v>
      </c>
      <c r="V46" s="158">
        <f>ROUND(E46*U46,2)</f>
        <v>0</v>
      </c>
      <c r="W46" s="158"/>
      <c r="X46" s="158" t="s">
        <v>244</v>
      </c>
      <c r="Y46" s="158" t="s">
        <v>197</v>
      </c>
      <c r="Z46" s="147"/>
      <c r="AA46" s="147"/>
      <c r="AB46" s="147"/>
      <c r="AC46" s="147"/>
      <c r="AD46" s="147"/>
      <c r="AE46" s="147"/>
      <c r="AF46" s="147"/>
      <c r="AG46" s="147" t="s">
        <v>245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">
      <c r="A47" s="154"/>
      <c r="B47" s="155"/>
      <c r="C47" s="183" t="s">
        <v>84</v>
      </c>
      <c r="D47" s="163"/>
      <c r="E47" s="164">
        <v>5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203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ht="22.5" outlineLevel="1" x14ac:dyDescent="0.2">
      <c r="A48" s="173">
        <v>18</v>
      </c>
      <c r="B48" s="174" t="s">
        <v>509</v>
      </c>
      <c r="C48" s="182" t="s">
        <v>510</v>
      </c>
      <c r="D48" s="175" t="s">
        <v>298</v>
      </c>
      <c r="E48" s="176">
        <v>0.46332000000000001</v>
      </c>
      <c r="F48" s="177"/>
      <c r="G48" s="178">
        <f>ROUND(E48*F48,2)</f>
        <v>0</v>
      </c>
      <c r="H48" s="177"/>
      <c r="I48" s="178">
        <f>ROUND(E48*H48,2)</f>
        <v>0</v>
      </c>
      <c r="J48" s="177"/>
      <c r="K48" s="178">
        <f>ROUND(E48*J48,2)</f>
        <v>0</v>
      </c>
      <c r="L48" s="178">
        <v>21</v>
      </c>
      <c r="M48" s="178">
        <f>G48*(1+L48/100)</f>
        <v>0</v>
      </c>
      <c r="N48" s="176">
        <v>1.04548</v>
      </c>
      <c r="O48" s="176">
        <f>ROUND(E48*N48,2)</f>
        <v>0.48</v>
      </c>
      <c r="P48" s="176">
        <v>0</v>
      </c>
      <c r="Q48" s="176">
        <f>ROUND(E48*P48,2)</f>
        <v>0</v>
      </c>
      <c r="R48" s="178"/>
      <c r="S48" s="178" t="s">
        <v>267</v>
      </c>
      <c r="T48" s="179" t="s">
        <v>268</v>
      </c>
      <c r="U48" s="158">
        <v>0</v>
      </c>
      <c r="V48" s="158">
        <f>ROUND(E48*U48,2)</f>
        <v>0</v>
      </c>
      <c r="W48" s="158"/>
      <c r="X48" s="158" t="s">
        <v>244</v>
      </c>
      <c r="Y48" s="158" t="s">
        <v>197</v>
      </c>
      <c r="Z48" s="147"/>
      <c r="AA48" s="147"/>
      <c r="AB48" s="147"/>
      <c r="AC48" s="147"/>
      <c r="AD48" s="147"/>
      <c r="AE48" s="147"/>
      <c r="AF48" s="147"/>
      <c r="AG48" s="147" t="s">
        <v>245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183" t="s">
        <v>511</v>
      </c>
      <c r="D49" s="163"/>
      <c r="E49" s="164">
        <v>0.46332000000000001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203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x14ac:dyDescent="0.2">
      <c r="A50" s="166" t="s">
        <v>189</v>
      </c>
      <c r="B50" s="167" t="s">
        <v>80</v>
      </c>
      <c r="C50" s="181" t="s">
        <v>81</v>
      </c>
      <c r="D50" s="168"/>
      <c r="E50" s="169"/>
      <c r="F50" s="170"/>
      <c r="G50" s="170">
        <f>SUMIF(AG51:AG99,"&lt;&gt;NOR",G51:G99)</f>
        <v>0</v>
      </c>
      <c r="H50" s="170"/>
      <c r="I50" s="170">
        <f>SUM(I51:I99)</f>
        <v>0</v>
      </c>
      <c r="J50" s="170"/>
      <c r="K50" s="170">
        <f>SUM(K51:K99)</f>
        <v>0</v>
      </c>
      <c r="L50" s="170"/>
      <c r="M50" s="170">
        <f>SUM(M51:M99)</f>
        <v>0</v>
      </c>
      <c r="N50" s="169"/>
      <c r="O50" s="169">
        <f>SUM(O51:O99)</f>
        <v>18.379999999999995</v>
      </c>
      <c r="P50" s="169"/>
      <c r="Q50" s="169">
        <f>SUM(Q51:Q99)</f>
        <v>0</v>
      </c>
      <c r="R50" s="170"/>
      <c r="S50" s="170"/>
      <c r="T50" s="171"/>
      <c r="U50" s="165"/>
      <c r="V50" s="165">
        <f>SUM(V51:V99)</f>
        <v>0</v>
      </c>
      <c r="W50" s="165"/>
      <c r="X50" s="165"/>
      <c r="Y50" s="165"/>
      <c r="AG50" t="s">
        <v>190</v>
      </c>
    </row>
    <row r="51" spans="1:60" ht="45" outlineLevel="1" x14ac:dyDescent="0.2">
      <c r="A51" s="173">
        <v>19</v>
      </c>
      <c r="B51" s="174" t="s">
        <v>512</v>
      </c>
      <c r="C51" s="182" t="s">
        <v>513</v>
      </c>
      <c r="D51" s="175" t="s">
        <v>266</v>
      </c>
      <c r="E51" s="176">
        <v>9.0749999999999993</v>
      </c>
      <c r="F51" s="177"/>
      <c r="G51" s="178">
        <f>ROUND(E51*F51,2)</f>
        <v>0</v>
      </c>
      <c r="H51" s="177"/>
      <c r="I51" s="178">
        <f>ROUND(E51*H51,2)</f>
        <v>0</v>
      </c>
      <c r="J51" s="177"/>
      <c r="K51" s="178">
        <f>ROUND(E51*J51,2)</f>
        <v>0</v>
      </c>
      <c r="L51" s="178">
        <v>21</v>
      </c>
      <c r="M51" s="178">
        <f>G51*(1+L51/100)</f>
        <v>0</v>
      </c>
      <c r="N51" s="176">
        <v>0.34197</v>
      </c>
      <c r="O51" s="176">
        <f>ROUND(E51*N51,2)</f>
        <v>3.1</v>
      </c>
      <c r="P51" s="176">
        <v>0</v>
      </c>
      <c r="Q51" s="176">
        <f>ROUND(E51*P51,2)</f>
        <v>0</v>
      </c>
      <c r="R51" s="178"/>
      <c r="S51" s="178" t="s">
        <v>267</v>
      </c>
      <c r="T51" s="179" t="s">
        <v>514</v>
      </c>
      <c r="U51" s="158">
        <v>0</v>
      </c>
      <c r="V51" s="158">
        <f>ROUND(E51*U51,2)</f>
        <v>0</v>
      </c>
      <c r="W51" s="158"/>
      <c r="X51" s="158" t="s">
        <v>244</v>
      </c>
      <c r="Y51" s="158" t="s">
        <v>197</v>
      </c>
      <c r="Z51" s="147"/>
      <c r="AA51" s="147"/>
      <c r="AB51" s="147"/>
      <c r="AC51" s="147"/>
      <c r="AD51" s="147"/>
      <c r="AE51" s="147"/>
      <c r="AF51" s="147"/>
      <c r="AG51" s="147" t="s">
        <v>245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183" t="s">
        <v>515</v>
      </c>
      <c r="D52" s="163"/>
      <c r="E52" s="164">
        <v>9.07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203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ht="22.5" outlineLevel="1" x14ac:dyDescent="0.2">
      <c r="A53" s="173">
        <v>20</v>
      </c>
      <c r="B53" s="174" t="s">
        <v>516</v>
      </c>
      <c r="C53" s="182" t="s">
        <v>517</v>
      </c>
      <c r="D53" s="175" t="s">
        <v>458</v>
      </c>
      <c r="E53" s="176">
        <v>4.6759000000000004</v>
      </c>
      <c r="F53" s="177"/>
      <c r="G53" s="178">
        <f>ROUND(E53*F53,2)</f>
        <v>0</v>
      </c>
      <c r="H53" s="177"/>
      <c r="I53" s="178">
        <f>ROUND(E53*H53,2)</f>
        <v>0</v>
      </c>
      <c r="J53" s="177"/>
      <c r="K53" s="178">
        <f>ROUND(E53*J53,2)</f>
        <v>0</v>
      </c>
      <c r="L53" s="178">
        <v>21</v>
      </c>
      <c r="M53" s="178">
        <f>G53*(1+L53/100)</f>
        <v>0</v>
      </c>
      <c r="N53" s="176">
        <v>2.0096699999999998</v>
      </c>
      <c r="O53" s="176">
        <f>ROUND(E53*N53,2)</f>
        <v>9.4</v>
      </c>
      <c r="P53" s="176">
        <v>0</v>
      </c>
      <c r="Q53" s="176">
        <f>ROUND(E53*P53,2)</f>
        <v>0</v>
      </c>
      <c r="R53" s="178"/>
      <c r="S53" s="178" t="s">
        <v>267</v>
      </c>
      <c r="T53" s="179" t="s">
        <v>268</v>
      </c>
      <c r="U53" s="158">
        <v>0</v>
      </c>
      <c r="V53" s="158">
        <f>ROUND(E53*U53,2)</f>
        <v>0</v>
      </c>
      <c r="W53" s="158"/>
      <c r="X53" s="158" t="s">
        <v>244</v>
      </c>
      <c r="Y53" s="158" t="s">
        <v>197</v>
      </c>
      <c r="Z53" s="147"/>
      <c r="AA53" s="147"/>
      <c r="AB53" s="147"/>
      <c r="AC53" s="147"/>
      <c r="AD53" s="147"/>
      <c r="AE53" s="147"/>
      <c r="AF53" s="147"/>
      <c r="AG53" s="147" t="s">
        <v>245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98" t="s">
        <v>518</v>
      </c>
      <c r="D54" s="199"/>
      <c r="E54" s="199"/>
      <c r="F54" s="199"/>
      <c r="G54" s="199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200</v>
      </c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2" x14ac:dyDescent="0.2">
      <c r="A55" s="154"/>
      <c r="B55" s="155"/>
      <c r="C55" s="183" t="s">
        <v>519</v>
      </c>
      <c r="D55" s="163"/>
      <c r="E55" s="164">
        <v>3.04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203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3" t="s">
        <v>520</v>
      </c>
      <c r="D56" s="163"/>
      <c r="E56" s="164">
        <v>0.13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203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">
      <c r="A57" s="154"/>
      <c r="B57" s="155"/>
      <c r="C57" s="183" t="s">
        <v>521</v>
      </c>
      <c r="D57" s="163"/>
      <c r="E57" s="164">
        <v>1.5</v>
      </c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203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3">
        <v>21</v>
      </c>
      <c r="B58" s="174" t="s">
        <v>522</v>
      </c>
      <c r="C58" s="182" t="s">
        <v>523</v>
      </c>
      <c r="D58" s="175" t="s">
        <v>266</v>
      </c>
      <c r="E58" s="176">
        <v>8.6999999999999993</v>
      </c>
      <c r="F58" s="177"/>
      <c r="G58" s="178">
        <f>ROUND(E58*F58,2)</f>
        <v>0</v>
      </c>
      <c r="H58" s="177"/>
      <c r="I58" s="178">
        <f>ROUND(E58*H58,2)</f>
        <v>0</v>
      </c>
      <c r="J58" s="177"/>
      <c r="K58" s="178">
        <f>ROUND(E58*J58,2)</f>
        <v>0</v>
      </c>
      <c r="L58" s="178">
        <v>21</v>
      </c>
      <c r="M58" s="178">
        <f>G58*(1+L58/100)</f>
        <v>0</v>
      </c>
      <c r="N58" s="176">
        <v>6.5599999999999999E-3</v>
      </c>
      <c r="O58" s="176">
        <f>ROUND(E58*N58,2)</f>
        <v>0.06</v>
      </c>
      <c r="P58" s="176">
        <v>0</v>
      </c>
      <c r="Q58" s="176">
        <f>ROUND(E58*P58,2)</f>
        <v>0</v>
      </c>
      <c r="R58" s="178"/>
      <c r="S58" s="178" t="s">
        <v>267</v>
      </c>
      <c r="T58" s="179" t="s">
        <v>268</v>
      </c>
      <c r="U58" s="158">
        <v>0</v>
      </c>
      <c r="V58" s="158">
        <f>ROUND(E58*U58,2)</f>
        <v>0</v>
      </c>
      <c r="W58" s="158"/>
      <c r="X58" s="158" t="s">
        <v>244</v>
      </c>
      <c r="Y58" s="158" t="s">
        <v>197</v>
      </c>
      <c r="Z58" s="147"/>
      <c r="AA58" s="147"/>
      <c r="AB58" s="147"/>
      <c r="AC58" s="147"/>
      <c r="AD58" s="147"/>
      <c r="AE58" s="147"/>
      <c r="AF58" s="147"/>
      <c r="AG58" s="147" t="s">
        <v>245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198" t="s">
        <v>524</v>
      </c>
      <c r="D59" s="199"/>
      <c r="E59" s="199"/>
      <c r="F59" s="199"/>
      <c r="G59" s="199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200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">
      <c r="A60" s="154"/>
      <c r="B60" s="155"/>
      <c r="C60" s="265" t="s">
        <v>525</v>
      </c>
      <c r="D60" s="266"/>
      <c r="E60" s="266"/>
      <c r="F60" s="266"/>
      <c r="G60" s="266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200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183" t="s">
        <v>526</v>
      </c>
      <c r="D61" s="163"/>
      <c r="E61" s="164">
        <v>8.6999999999999993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203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73">
        <v>22</v>
      </c>
      <c r="B62" s="174" t="s">
        <v>527</v>
      </c>
      <c r="C62" s="182" t="s">
        <v>528</v>
      </c>
      <c r="D62" s="175" t="s">
        <v>282</v>
      </c>
      <c r="E62" s="176">
        <v>5</v>
      </c>
      <c r="F62" s="177"/>
      <c r="G62" s="178">
        <f>ROUND(E62*F62,2)</f>
        <v>0</v>
      </c>
      <c r="H62" s="177"/>
      <c r="I62" s="178">
        <f>ROUND(E62*H62,2)</f>
        <v>0</v>
      </c>
      <c r="J62" s="177"/>
      <c r="K62" s="178">
        <f>ROUND(E62*J62,2)</f>
        <v>0</v>
      </c>
      <c r="L62" s="178">
        <v>21</v>
      </c>
      <c r="M62" s="178">
        <f>G62*(1+L62/100)</f>
        <v>0</v>
      </c>
      <c r="N62" s="176">
        <v>5.4219999999999997E-2</v>
      </c>
      <c r="O62" s="176">
        <f>ROUND(E62*N62,2)</f>
        <v>0.27</v>
      </c>
      <c r="P62" s="176">
        <v>0</v>
      </c>
      <c r="Q62" s="176">
        <f>ROUND(E62*P62,2)</f>
        <v>0</v>
      </c>
      <c r="R62" s="178"/>
      <c r="S62" s="178" t="s">
        <v>267</v>
      </c>
      <c r="T62" s="179" t="s">
        <v>268</v>
      </c>
      <c r="U62" s="158">
        <v>0</v>
      </c>
      <c r="V62" s="158">
        <f>ROUND(E62*U62,2)</f>
        <v>0</v>
      </c>
      <c r="W62" s="158"/>
      <c r="X62" s="158" t="s">
        <v>244</v>
      </c>
      <c r="Y62" s="158" t="s">
        <v>197</v>
      </c>
      <c r="Z62" s="147"/>
      <c r="AA62" s="147"/>
      <c r="AB62" s="147"/>
      <c r="AC62" s="147"/>
      <c r="AD62" s="147"/>
      <c r="AE62" s="147"/>
      <c r="AF62" s="147"/>
      <c r="AG62" s="147" t="s">
        <v>245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2" x14ac:dyDescent="0.2">
      <c r="A63" s="154"/>
      <c r="B63" s="155"/>
      <c r="C63" s="183" t="s">
        <v>84</v>
      </c>
      <c r="D63" s="163"/>
      <c r="E63" s="164">
        <v>5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203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1" x14ac:dyDescent="0.2">
      <c r="A64" s="173">
        <v>23</v>
      </c>
      <c r="B64" s="174" t="s">
        <v>529</v>
      </c>
      <c r="C64" s="182" t="s">
        <v>530</v>
      </c>
      <c r="D64" s="175" t="s">
        <v>458</v>
      </c>
      <c r="E64" s="176">
        <v>0.82199999999999995</v>
      </c>
      <c r="F64" s="177"/>
      <c r="G64" s="178">
        <f>ROUND(E64*F64,2)</f>
        <v>0</v>
      </c>
      <c r="H64" s="177"/>
      <c r="I64" s="178">
        <f>ROUND(E64*H64,2)</f>
        <v>0</v>
      </c>
      <c r="J64" s="177"/>
      <c r="K64" s="178">
        <f>ROUND(E64*J64,2)</f>
        <v>0</v>
      </c>
      <c r="L64" s="178">
        <v>21</v>
      </c>
      <c r="M64" s="178">
        <f>G64*(1+L64/100)</f>
        <v>0</v>
      </c>
      <c r="N64" s="176">
        <v>1.9332</v>
      </c>
      <c r="O64" s="176">
        <f>ROUND(E64*N64,2)</f>
        <v>1.59</v>
      </c>
      <c r="P64" s="176">
        <v>0</v>
      </c>
      <c r="Q64" s="176">
        <f>ROUND(E64*P64,2)</f>
        <v>0</v>
      </c>
      <c r="R64" s="178"/>
      <c r="S64" s="178" t="s">
        <v>267</v>
      </c>
      <c r="T64" s="179" t="s">
        <v>268</v>
      </c>
      <c r="U64" s="158">
        <v>0</v>
      </c>
      <c r="V64" s="158">
        <f>ROUND(E64*U64,2)</f>
        <v>0</v>
      </c>
      <c r="W64" s="158"/>
      <c r="X64" s="158" t="s">
        <v>244</v>
      </c>
      <c r="Y64" s="158" t="s">
        <v>197</v>
      </c>
      <c r="Z64" s="147"/>
      <c r="AA64" s="147"/>
      <c r="AB64" s="147"/>
      <c r="AC64" s="147"/>
      <c r="AD64" s="147"/>
      <c r="AE64" s="147"/>
      <c r="AF64" s="147"/>
      <c r="AG64" s="147" t="s">
        <v>245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183" t="s">
        <v>531</v>
      </c>
      <c r="D65" s="163"/>
      <c r="E65" s="164">
        <v>0.7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203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">
      <c r="A66" s="154"/>
      <c r="B66" s="155"/>
      <c r="C66" s="183" t="s">
        <v>532</v>
      </c>
      <c r="D66" s="163"/>
      <c r="E66" s="164">
        <v>0.13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203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3">
        <v>24</v>
      </c>
      <c r="B67" s="174" t="s">
        <v>533</v>
      </c>
      <c r="C67" s="182" t="s">
        <v>534</v>
      </c>
      <c r="D67" s="175" t="s">
        <v>298</v>
      </c>
      <c r="E67" s="176">
        <v>0.377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21</v>
      </c>
      <c r="M67" s="178">
        <f>G67*(1+L67/100)</f>
        <v>0</v>
      </c>
      <c r="N67" s="176">
        <v>1.9539999999999998E-2</v>
      </c>
      <c r="O67" s="176">
        <f>ROUND(E67*N67,2)</f>
        <v>0.01</v>
      </c>
      <c r="P67" s="176">
        <v>0</v>
      </c>
      <c r="Q67" s="176">
        <f>ROUND(E67*P67,2)</f>
        <v>0</v>
      </c>
      <c r="R67" s="178"/>
      <c r="S67" s="178" t="s">
        <v>267</v>
      </c>
      <c r="T67" s="179" t="s">
        <v>268</v>
      </c>
      <c r="U67" s="158">
        <v>0</v>
      </c>
      <c r="V67" s="158">
        <f>ROUND(E67*U67,2)</f>
        <v>0</v>
      </c>
      <c r="W67" s="158"/>
      <c r="X67" s="158" t="s">
        <v>244</v>
      </c>
      <c r="Y67" s="158" t="s">
        <v>197</v>
      </c>
      <c r="Z67" s="147"/>
      <c r="AA67" s="147"/>
      <c r="AB67" s="147"/>
      <c r="AC67" s="147"/>
      <c r="AD67" s="147"/>
      <c r="AE67" s="147"/>
      <c r="AF67" s="147"/>
      <c r="AG67" s="147" t="s">
        <v>245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98" t="s">
        <v>535</v>
      </c>
      <c r="D68" s="199"/>
      <c r="E68" s="199"/>
      <c r="F68" s="199"/>
      <c r="G68" s="199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200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183" t="s">
        <v>536</v>
      </c>
      <c r="D69" s="163"/>
      <c r="E69" s="164">
        <v>0.38</v>
      </c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203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ht="22.5" outlineLevel="1" x14ac:dyDescent="0.2">
      <c r="A70" s="173">
        <v>25</v>
      </c>
      <c r="B70" s="174" t="s">
        <v>537</v>
      </c>
      <c r="C70" s="182" t="s">
        <v>538</v>
      </c>
      <c r="D70" s="175" t="s">
        <v>298</v>
      </c>
      <c r="E70" s="176">
        <v>9.6500000000000002E-2</v>
      </c>
      <c r="F70" s="177"/>
      <c r="G70" s="178">
        <f>ROUND(E70*F70,2)</f>
        <v>0</v>
      </c>
      <c r="H70" s="177"/>
      <c r="I70" s="178">
        <f>ROUND(E70*H70,2)</f>
        <v>0</v>
      </c>
      <c r="J70" s="177"/>
      <c r="K70" s="178">
        <f>ROUND(E70*J70,2)</f>
        <v>0</v>
      </c>
      <c r="L70" s="178">
        <v>21</v>
      </c>
      <c r="M70" s="178">
        <f>G70*(1+L70/100)</f>
        <v>0</v>
      </c>
      <c r="N70" s="176">
        <v>1.0970899999999999</v>
      </c>
      <c r="O70" s="176">
        <f>ROUND(E70*N70,2)</f>
        <v>0.11</v>
      </c>
      <c r="P70" s="176">
        <v>0</v>
      </c>
      <c r="Q70" s="176">
        <f>ROUND(E70*P70,2)</f>
        <v>0</v>
      </c>
      <c r="R70" s="178"/>
      <c r="S70" s="178" t="s">
        <v>267</v>
      </c>
      <c r="T70" s="179" t="s">
        <v>268</v>
      </c>
      <c r="U70" s="158">
        <v>0</v>
      </c>
      <c r="V70" s="158">
        <f>ROUND(E70*U70,2)</f>
        <v>0</v>
      </c>
      <c r="W70" s="158"/>
      <c r="X70" s="158" t="s">
        <v>244</v>
      </c>
      <c r="Y70" s="158" t="s">
        <v>197</v>
      </c>
      <c r="Z70" s="147"/>
      <c r="AA70" s="147"/>
      <c r="AB70" s="147"/>
      <c r="AC70" s="147"/>
      <c r="AD70" s="147"/>
      <c r="AE70" s="147"/>
      <c r="AF70" s="147"/>
      <c r="AG70" s="147" t="s">
        <v>245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183" t="s">
        <v>539</v>
      </c>
      <c r="D71" s="163"/>
      <c r="E71" s="164">
        <v>0.1</v>
      </c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203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ht="22.5" outlineLevel="1" x14ac:dyDescent="0.2">
      <c r="A72" s="173">
        <v>26</v>
      </c>
      <c r="B72" s="174" t="s">
        <v>540</v>
      </c>
      <c r="C72" s="182" t="s">
        <v>541</v>
      </c>
      <c r="D72" s="175" t="s">
        <v>298</v>
      </c>
      <c r="E72" s="176">
        <v>0.43269999999999997</v>
      </c>
      <c r="F72" s="177"/>
      <c r="G72" s="178">
        <f>ROUND(E72*F72,2)</f>
        <v>0</v>
      </c>
      <c r="H72" s="177"/>
      <c r="I72" s="178">
        <f>ROUND(E72*H72,2)</f>
        <v>0</v>
      </c>
      <c r="J72" s="177"/>
      <c r="K72" s="178">
        <f>ROUND(E72*J72,2)</f>
        <v>0</v>
      </c>
      <c r="L72" s="178">
        <v>21</v>
      </c>
      <c r="M72" s="178">
        <f>G72*(1+L72/100)</f>
        <v>0</v>
      </c>
      <c r="N72" s="176">
        <v>1.0970899999999999</v>
      </c>
      <c r="O72" s="176">
        <f>ROUND(E72*N72,2)</f>
        <v>0.47</v>
      </c>
      <c r="P72" s="176">
        <v>0</v>
      </c>
      <c r="Q72" s="176">
        <f>ROUND(E72*P72,2)</f>
        <v>0</v>
      </c>
      <c r="R72" s="178"/>
      <c r="S72" s="178" t="s">
        <v>267</v>
      </c>
      <c r="T72" s="179" t="s">
        <v>268</v>
      </c>
      <c r="U72" s="158">
        <v>0</v>
      </c>
      <c r="V72" s="158">
        <f>ROUND(E72*U72,2)</f>
        <v>0</v>
      </c>
      <c r="W72" s="158"/>
      <c r="X72" s="158" t="s">
        <v>244</v>
      </c>
      <c r="Y72" s="158" t="s">
        <v>197</v>
      </c>
      <c r="Z72" s="147"/>
      <c r="AA72" s="147"/>
      <c r="AB72" s="147"/>
      <c r="AC72" s="147"/>
      <c r="AD72" s="147"/>
      <c r="AE72" s="147"/>
      <c r="AF72" s="147"/>
      <c r="AG72" s="147" t="s">
        <v>245</v>
      </c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183" t="s">
        <v>542</v>
      </c>
      <c r="D73" s="163"/>
      <c r="E73" s="164">
        <v>0.25</v>
      </c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203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">
      <c r="A74" s="154"/>
      <c r="B74" s="155"/>
      <c r="C74" s="183" t="s">
        <v>543</v>
      </c>
      <c r="D74" s="163"/>
      <c r="E74" s="164">
        <v>0.18</v>
      </c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203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73">
        <v>27</v>
      </c>
      <c r="B75" s="174" t="s">
        <v>544</v>
      </c>
      <c r="C75" s="182" t="s">
        <v>545</v>
      </c>
      <c r="D75" s="175" t="s">
        <v>266</v>
      </c>
      <c r="E75" s="176">
        <v>4.7699999999999996</v>
      </c>
      <c r="F75" s="177"/>
      <c r="G75" s="178">
        <f>ROUND(E75*F75,2)</f>
        <v>0</v>
      </c>
      <c r="H75" s="177"/>
      <c r="I75" s="178">
        <f>ROUND(E75*H75,2)</f>
        <v>0</v>
      </c>
      <c r="J75" s="177"/>
      <c r="K75" s="178">
        <f>ROUND(E75*J75,2)</f>
        <v>0</v>
      </c>
      <c r="L75" s="178">
        <v>21</v>
      </c>
      <c r="M75" s="178">
        <f>G75*(1+L75/100)</f>
        <v>0</v>
      </c>
      <c r="N75" s="176">
        <v>0.18323999999999999</v>
      </c>
      <c r="O75" s="176">
        <f>ROUND(E75*N75,2)</f>
        <v>0.87</v>
      </c>
      <c r="P75" s="176">
        <v>0</v>
      </c>
      <c r="Q75" s="176">
        <f>ROUND(E75*P75,2)</f>
        <v>0</v>
      </c>
      <c r="R75" s="178"/>
      <c r="S75" s="178" t="s">
        <v>267</v>
      </c>
      <c r="T75" s="179" t="s">
        <v>268</v>
      </c>
      <c r="U75" s="158">
        <v>0</v>
      </c>
      <c r="V75" s="158">
        <f>ROUND(E75*U75,2)</f>
        <v>0</v>
      </c>
      <c r="W75" s="158"/>
      <c r="X75" s="158" t="s">
        <v>244</v>
      </c>
      <c r="Y75" s="158" t="s">
        <v>197</v>
      </c>
      <c r="Z75" s="147"/>
      <c r="AA75" s="147"/>
      <c r="AB75" s="147"/>
      <c r="AC75" s="147"/>
      <c r="AD75" s="147"/>
      <c r="AE75" s="147"/>
      <c r="AF75" s="147"/>
      <c r="AG75" s="147" t="s">
        <v>245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198" t="s">
        <v>546</v>
      </c>
      <c r="D76" s="199"/>
      <c r="E76" s="199"/>
      <c r="F76" s="199"/>
      <c r="G76" s="199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200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183" t="s">
        <v>547</v>
      </c>
      <c r="D77" s="163"/>
      <c r="E77" s="164">
        <v>4.1399999999999997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203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83" t="s">
        <v>548</v>
      </c>
      <c r="D78" s="163"/>
      <c r="E78" s="164">
        <v>0.63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203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3">
        <v>28</v>
      </c>
      <c r="B79" s="174" t="s">
        <v>549</v>
      </c>
      <c r="C79" s="182" t="s">
        <v>550</v>
      </c>
      <c r="D79" s="175" t="s">
        <v>266</v>
      </c>
      <c r="E79" s="176">
        <v>5.8949999999999996</v>
      </c>
      <c r="F79" s="177"/>
      <c r="G79" s="178">
        <f>ROUND(E79*F79,2)</f>
        <v>0</v>
      </c>
      <c r="H79" s="177"/>
      <c r="I79" s="178">
        <f>ROUND(E79*H79,2)</f>
        <v>0</v>
      </c>
      <c r="J79" s="177"/>
      <c r="K79" s="178">
        <f>ROUND(E79*J79,2)</f>
        <v>0</v>
      </c>
      <c r="L79" s="178">
        <v>21</v>
      </c>
      <c r="M79" s="178">
        <f>G79*(1+L79/100)</f>
        <v>0</v>
      </c>
      <c r="N79" s="176">
        <v>0.28155999999999998</v>
      </c>
      <c r="O79" s="176">
        <f>ROUND(E79*N79,2)</f>
        <v>1.66</v>
      </c>
      <c r="P79" s="176">
        <v>0</v>
      </c>
      <c r="Q79" s="176">
        <f>ROUND(E79*P79,2)</f>
        <v>0</v>
      </c>
      <c r="R79" s="178"/>
      <c r="S79" s="178" t="s">
        <v>267</v>
      </c>
      <c r="T79" s="179" t="s">
        <v>268</v>
      </c>
      <c r="U79" s="158">
        <v>0</v>
      </c>
      <c r="V79" s="158">
        <f>ROUND(E79*U79,2)</f>
        <v>0</v>
      </c>
      <c r="W79" s="158"/>
      <c r="X79" s="158" t="s">
        <v>244</v>
      </c>
      <c r="Y79" s="158" t="s">
        <v>197</v>
      </c>
      <c r="Z79" s="147"/>
      <c r="AA79" s="147"/>
      <c r="AB79" s="147"/>
      <c r="AC79" s="147"/>
      <c r="AD79" s="147"/>
      <c r="AE79" s="147"/>
      <c r="AF79" s="147"/>
      <c r="AG79" s="147" t="s">
        <v>245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183" t="s">
        <v>551</v>
      </c>
      <c r="D80" s="163"/>
      <c r="E80" s="164">
        <v>4.46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203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3" x14ac:dyDescent="0.2">
      <c r="A81" s="154"/>
      <c r="B81" s="155"/>
      <c r="C81" s="183" t="s">
        <v>552</v>
      </c>
      <c r="D81" s="163"/>
      <c r="E81" s="164">
        <v>1.44</v>
      </c>
      <c r="F81" s="158"/>
      <c r="G81" s="158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203</v>
      </c>
      <c r="AH81" s="147">
        <v>0</v>
      </c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3">
        <v>29</v>
      </c>
      <c r="B82" s="174" t="s">
        <v>553</v>
      </c>
      <c r="C82" s="182" t="s">
        <v>554</v>
      </c>
      <c r="D82" s="175" t="s">
        <v>282</v>
      </c>
      <c r="E82" s="176">
        <v>20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9.7699999999999992E-3</v>
      </c>
      <c r="O82" s="176">
        <f>ROUND(E82*N82,2)</f>
        <v>0.2</v>
      </c>
      <c r="P82" s="176">
        <v>0</v>
      </c>
      <c r="Q82" s="176">
        <f>ROUND(E82*P82,2)</f>
        <v>0</v>
      </c>
      <c r="R82" s="178"/>
      <c r="S82" s="178" t="s">
        <v>194</v>
      </c>
      <c r="T82" s="179" t="s">
        <v>195</v>
      </c>
      <c r="U82" s="158">
        <v>0</v>
      </c>
      <c r="V82" s="158">
        <f>ROUND(E82*U82,2)</f>
        <v>0</v>
      </c>
      <c r="W82" s="158"/>
      <c r="X82" s="158" t="s">
        <v>244</v>
      </c>
      <c r="Y82" s="158" t="s">
        <v>197</v>
      </c>
      <c r="Z82" s="147"/>
      <c r="AA82" s="147"/>
      <c r="AB82" s="147"/>
      <c r="AC82" s="147"/>
      <c r="AD82" s="147"/>
      <c r="AE82" s="147"/>
      <c r="AF82" s="147"/>
      <c r="AG82" s="147" t="s">
        <v>397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198" t="s">
        <v>555</v>
      </c>
      <c r="D83" s="199"/>
      <c r="E83" s="199"/>
      <c r="F83" s="199"/>
      <c r="G83" s="199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200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3" t="s">
        <v>556</v>
      </c>
      <c r="D84" s="163"/>
      <c r="E84" s="164">
        <v>20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203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73">
        <v>30</v>
      </c>
      <c r="B85" s="174" t="s">
        <v>557</v>
      </c>
      <c r="C85" s="182" t="s">
        <v>558</v>
      </c>
      <c r="D85" s="175" t="s">
        <v>298</v>
      </c>
      <c r="E85" s="176">
        <v>1.8499999999999999E-2</v>
      </c>
      <c r="F85" s="177"/>
      <c r="G85" s="178">
        <f>ROUND(E85*F85,2)</f>
        <v>0</v>
      </c>
      <c r="H85" s="177"/>
      <c r="I85" s="178">
        <f>ROUND(E85*H85,2)</f>
        <v>0</v>
      </c>
      <c r="J85" s="177"/>
      <c r="K85" s="178">
        <f>ROUND(E85*J85,2)</f>
        <v>0</v>
      </c>
      <c r="L85" s="178">
        <v>21</v>
      </c>
      <c r="M85" s="178">
        <f>G85*(1+L85/100)</f>
        <v>0</v>
      </c>
      <c r="N85" s="176">
        <v>1</v>
      </c>
      <c r="O85" s="176">
        <f>ROUND(E85*N85,2)</f>
        <v>0.02</v>
      </c>
      <c r="P85" s="176">
        <v>0</v>
      </c>
      <c r="Q85" s="176">
        <f>ROUND(E85*P85,2)</f>
        <v>0</v>
      </c>
      <c r="R85" s="178" t="s">
        <v>411</v>
      </c>
      <c r="S85" s="178" t="s">
        <v>267</v>
      </c>
      <c r="T85" s="179" t="s">
        <v>268</v>
      </c>
      <c r="U85" s="158">
        <v>0</v>
      </c>
      <c r="V85" s="158">
        <f>ROUND(E85*U85,2)</f>
        <v>0</v>
      </c>
      <c r="W85" s="158"/>
      <c r="X85" s="158" t="s">
        <v>285</v>
      </c>
      <c r="Y85" s="158" t="s">
        <v>197</v>
      </c>
      <c r="Z85" s="147"/>
      <c r="AA85" s="147"/>
      <c r="AB85" s="147"/>
      <c r="AC85" s="147"/>
      <c r="AD85" s="147"/>
      <c r="AE85" s="147"/>
      <c r="AF85" s="147"/>
      <c r="AG85" s="147" t="s">
        <v>559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198" t="s">
        <v>560</v>
      </c>
      <c r="D86" s="199"/>
      <c r="E86" s="199"/>
      <c r="F86" s="199"/>
      <c r="G86" s="199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200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183" t="s">
        <v>561</v>
      </c>
      <c r="D87" s="163"/>
      <c r="E87" s="164">
        <v>0.02</v>
      </c>
      <c r="F87" s="158"/>
      <c r="G87" s="158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203</v>
      </c>
      <c r="AH87" s="147">
        <v>0</v>
      </c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3">
        <v>31</v>
      </c>
      <c r="B88" s="174" t="s">
        <v>562</v>
      </c>
      <c r="C88" s="182" t="s">
        <v>563</v>
      </c>
      <c r="D88" s="175" t="s">
        <v>298</v>
      </c>
      <c r="E88" s="176">
        <v>3.6200000000000003E-2</v>
      </c>
      <c r="F88" s="177"/>
      <c r="G88" s="178">
        <f>ROUND(E88*F88,2)</f>
        <v>0</v>
      </c>
      <c r="H88" s="177"/>
      <c r="I88" s="178">
        <f>ROUND(E88*H88,2)</f>
        <v>0</v>
      </c>
      <c r="J88" s="177"/>
      <c r="K88" s="178">
        <f>ROUND(E88*J88,2)</f>
        <v>0</v>
      </c>
      <c r="L88" s="178">
        <v>21</v>
      </c>
      <c r="M88" s="178">
        <f>G88*(1+L88/100)</f>
        <v>0</v>
      </c>
      <c r="N88" s="176">
        <v>1</v>
      </c>
      <c r="O88" s="176">
        <f>ROUND(E88*N88,2)</f>
        <v>0.04</v>
      </c>
      <c r="P88" s="176">
        <v>0</v>
      </c>
      <c r="Q88" s="176">
        <f>ROUND(E88*P88,2)</f>
        <v>0</v>
      </c>
      <c r="R88" s="178" t="s">
        <v>411</v>
      </c>
      <c r="S88" s="178" t="s">
        <v>267</v>
      </c>
      <c r="T88" s="179" t="s">
        <v>303</v>
      </c>
      <c r="U88" s="158">
        <v>0</v>
      </c>
      <c r="V88" s="158">
        <f>ROUND(E88*U88,2)</f>
        <v>0</v>
      </c>
      <c r="W88" s="158"/>
      <c r="X88" s="158" t="s">
        <v>285</v>
      </c>
      <c r="Y88" s="158" t="s">
        <v>197</v>
      </c>
      <c r="Z88" s="147"/>
      <c r="AA88" s="147"/>
      <c r="AB88" s="147"/>
      <c r="AC88" s="147"/>
      <c r="AD88" s="147"/>
      <c r="AE88" s="147"/>
      <c r="AF88" s="147"/>
      <c r="AG88" s="147" t="s">
        <v>559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198" t="s">
        <v>564</v>
      </c>
      <c r="D89" s="199"/>
      <c r="E89" s="199"/>
      <c r="F89" s="199"/>
      <c r="G89" s="199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200</v>
      </c>
      <c r="AH89" s="147"/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183" t="s">
        <v>565</v>
      </c>
      <c r="D90" s="163"/>
      <c r="E90" s="164">
        <v>0.04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203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73">
        <v>32</v>
      </c>
      <c r="B91" s="174" t="s">
        <v>566</v>
      </c>
      <c r="C91" s="182" t="s">
        <v>567</v>
      </c>
      <c r="D91" s="175" t="s">
        <v>568</v>
      </c>
      <c r="E91" s="176">
        <v>180.864</v>
      </c>
      <c r="F91" s="177"/>
      <c r="G91" s="178">
        <f>ROUND(E91*F91,2)</f>
        <v>0</v>
      </c>
      <c r="H91" s="177"/>
      <c r="I91" s="178">
        <f>ROUND(E91*H91,2)</f>
        <v>0</v>
      </c>
      <c r="J91" s="177"/>
      <c r="K91" s="178">
        <f>ROUND(E91*J91,2)</f>
        <v>0</v>
      </c>
      <c r="L91" s="178">
        <v>21</v>
      </c>
      <c r="M91" s="178">
        <f>G91*(1+L91/100)</f>
        <v>0</v>
      </c>
      <c r="N91" s="176">
        <v>1E-3</v>
      </c>
      <c r="O91" s="176">
        <f>ROUND(E91*N91,2)</f>
        <v>0.18</v>
      </c>
      <c r="P91" s="176">
        <v>0</v>
      </c>
      <c r="Q91" s="176">
        <f>ROUND(E91*P91,2)</f>
        <v>0</v>
      </c>
      <c r="R91" s="178" t="s">
        <v>411</v>
      </c>
      <c r="S91" s="178" t="s">
        <v>267</v>
      </c>
      <c r="T91" s="179" t="s">
        <v>514</v>
      </c>
      <c r="U91" s="158">
        <v>0</v>
      </c>
      <c r="V91" s="158">
        <f>ROUND(E91*U91,2)</f>
        <v>0</v>
      </c>
      <c r="W91" s="158"/>
      <c r="X91" s="158" t="s">
        <v>285</v>
      </c>
      <c r="Y91" s="158" t="s">
        <v>197</v>
      </c>
      <c r="Z91" s="147"/>
      <c r="AA91" s="147"/>
      <c r="AB91" s="147"/>
      <c r="AC91" s="147"/>
      <c r="AD91" s="147"/>
      <c r="AE91" s="147"/>
      <c r="AF91" s="147"/>
      <c r="AG91" s="147" t="s">
        <v>559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198" t="s">
        <v>560</v>
      </c>
      <c r="D92" s="199"/>
      <c r="E92" s="199"/>
      <c r="F92" s="199"/>
      <c r="G92" s="199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200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183" t="s">
        <v>569</v>
      </c>
      <c r="D93" s="163"/>
      <c r="E93" s="164">
        <v>180.86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203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73">
        <v>33</v>
      </c>
      <c r="B94" s="174" t="s">
        <v>570</v>
      </c>
      <c r="C94" s="182" t="s">
        <v>571</v>
      </c>
      <c r="D94" s="175" t="s">
        <v>298</v>
      </c>
      <c r="E94" s="176">
        <v>0.19670000000000001</v>
      </c>
      <c r="F94" s="177"/>
      <c r="G94" s="178">
        <f>ROUND(E94*F94,2)</f>
        <v>0</v>
      </c>
      <c r="H94" s="177"/>
      <c r="I94" s="178">
        <f>ROUND(E94*H94,2)</f>
        <v>0</v>
      </c>
      <c r="J94" s="177"/>
      <c r="K94" s="178">
        <f>ROUND(E94*J94,2)</f>
        <v>0</v>
      </c>
      <c r="L94" s="178">
        <v>21</v>
      </c>
      <c r="M94" s="178">
        <f>G94*(1+L94/100)</f>
        <v>0</v>
      </c>
      <c r="N94" s="176">
        <v>1</v>
      </c>
      <c r="O94" s="176">
        <f>ROUND(E94*N94,2)</f>
        <v>0.2</v>
      </c>
      <c r="P94" s="176">
        <v>0</v>
      </c>
      <c r="Q94" s="176">
        <f>ROUND(E94*P94,2)</f>
        <v>0</v>
      </c>
      <c r="R94" s="178" t="s">
        <v>411</v>
      </c>
      <c r="S94" s="178" t="s">
        <v>267</v>
      </c>
      <c r="T94" s="179" t="s">
        <v>268</v>
      </c>
      <c r="U94" s="158">
        <v>0</v>
      </c>
      <c r="V94" s="158">
        <f>ROUND(E94*U94,2)</f>
        <v>0</v>
      </c>
      <c r="W94" s="158"/>
      <c r="X94" s="158" t="s">
        <v>285</v>
      </c>
      <c r="Y94" s="158" t="s">
        <v>197</v>
      </c>
      <c r="Z94" s="147"/>
      <c r="AA94" s="147"/>
      <c r="AB94" s="147"/>
      <c r="AC94" s="147"/>
      <c r="AD94" s="147"/>
      <c r="AE94" s="147"/>
      <c r="AF94" s="147"/>
      <c r="AG94" s="147" t="s">
        <v>559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198" t="s">
        <v>560</v>
      </c>
      <c r="D95" s="199"/>
      <c r="E95" s="199"/>
      <c r="F95" s="199"/>
      <c r="G95" s="199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200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183" t="s">
        <v>572</v>
      </c>
      <c r="D96" s="163"/>
      <c r="E96" s="164">
        <v>0.2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203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ht="22.5" outlineLevel="1" x14ac:dyDescent="0.2">
      <c r="A97" s="173">
        <v>34</v>
      </c>
      <c r="B97" s="174" t="s">
        <v>573</v>
      </c>
      <c r="C97" s="182" t="s">
        <v>574</v>
      </c>
      <c r="D97" s="175" t="s">
        <v>575</v>
      </c>
      <c r="E97" s="176">
        <v>0.1963</v>
      </c>
      <c r="F97" s="177"/>
      <c r="G97" s="178">
        <f>ROUND(E97*F97,2)</f>
        <v>0</v>
      </c>
      <c r="H97" s="177"/>
      <c r="I97" s="178">
        <f>ROUND(E97*H97,2)</f>
        <v>0</v>
      </c>
      <c r="J97" s="177"/>
      <c r="K97" s="178">
        <f>ROUND(E97*J97,2)</f>
        <v>0</v>
      </c>
      <c r="L97" s="178">
        <v>21</v>
      </c>
      <c r="M97" s="178">
        <f>G97*(1+L97/100)</f>
        <v>0</v>
      </c>
      <c r="N97" s="176">
        <v>1</v>
      </c>
      <c r="O97" s="176">
        <f>ROUND(E97*N97,2)</f>
        <v>0.2</v>
      </c>
      <c r="P97" s="176">
        <v>0</v>
      </c>
      <c r="Q97" s="176">
        <f>ROUND(E97*P97,2)</f>
        <v>0</v>
      </c>
      <c r="R97" s="178" t="s">
        <v>411</v>
      </c>
      <c r="S97" s="178" t="s">
        <v>267</v>
      </c>
      <c r="T97" s="179" t="s">
        <v>312</v>
      </c>
      <c r="U97" s="158">
        <v>0</v>
      </c>
      <c r="V97" s="158">
        <f>ROUND(E97*U97,2)</f>
        <v>0</v>
      </c>
      <c r="W97" s="158"/>
      <c r="X97" s="158" t="s">
        <v>285</v>
      </c>
      <c r="Y97" s="158" t="s">
        <v>197</v>
      </c>
      <c r="Z97" s="147"/>
      <c r="AA97" s="147"/>
      <c r="AB97" s="147"/>
      <c r="AC97" s="147"/>
      <c r="AD97" s="147"/>
      <c r="AE97" s="147"/>
      <c r="AF97" s="147"/>
      <c r="AG97" s="147" t="s">
        <v>559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198" t="s">
        <v>576</v>
      </c>
      <c r="D98" s="199"/>
      <c r="E98" s="199"/>
      <c r="F98" s="199"/>
      <c r="G98" s="199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200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183" t="s">
        <v>577</v>
      </c>
      <c r="D99" s="163"/>
      <c r="E99" s="164">
        <v>0.2</v>
      </c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203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x14ac:dyDescent="0.2">
      <c r="A100" s="166" t="s">
        <v>189</v>
      </c>
      <c r="B100" s="167" t="s">
        <v>82</v>
      </c>
      <c r="C100" s="181" t="s">
        <v>83</v>
      </c>
      <c r="D100" s="168"/>
      <c r="E100" s="169"/>
      <c r="F100" s="170"/>
      <c r="G100" s="170">
        <f>SUMIF(AG101:AG149,"&lt;&gt;NOR",G101:G149)</f>
        <v>0</v>
      </c>
      <c r="H100" s="170"/>
      <c r="I100" s="170">
        <f>SUM(I101:I149)</f>
        <v>0</v>
      </c>
      <c r="J100" s="170"/>
      <c r="K100" s="170">
        <f>SUM(K101:K149)</f>
        <v>0</v>
      </c>
      <c r="L100" s="170"/>
      <c r="M100" s="170">
        <f>SUM(M101:M149)</f>
        <v>0</v>
      </c>
      <c r="N100" s="169"/>
      <c r="O100" s="169">
        <f>SUM(O101:O149)</f>
        <v>43.34</v>
      </c>
      <c r="P100" s="169"/>
      <c r="Q100" s="169">
        <f>SUM(Q101:Q149)</f>
        <v>0</v>
      </c>
      <c r="R100" s="170"/>
      <c r="S100" s="170"/>
      <c r="T100" s="171"/>
      <c r="U100" s="165"/>
      <c r="V100" s="165">
        <f>SUM(V101:V149)</f>
        <v>0</v>
      </c>
      <c r="W100" s="165"/>
      <c r="X100" s="165"/>
      <c r="Y100" s="165"/>
      <c r="AG100" t="s">
        <v>190</v>
      </c>
    </row>
    <row r="101" spans="1:60" outlineLevel="1" x14ac:dyDescent="0.2">
      <c r="A101" s="173">
        <v>35</v>
      </c>
      <c r="B101" s="174" t="s">
        <v>578</v>
      </c>
      <c r="C101" s="182" t="s">
        <v>579</v>
      </c>
      <c r="D101" s="175" t="s">
        <v>282</v>
      </c>
      <c r="E101" s="176">
        <v>132</v>
      </c>
      <c r="F101" s="177"/>
      <c r="G101" s="178">
        <f>ROUND(E101*F101,2)</f>
        <v>0</v>
      </c>
      <c r="H101" s="177"/>
      <c r="I101" s="178">
        <f>ROUND(E101*H101,2)</f>
        <v>0</v>
      </c>
      <c r="J101" s="177"/>
      <c r="K101" s="178">
        <f>ROUND(E101*J101,2)</f>
        <v>0</v>
      </c>
      <c r="L101" s="178">
        <v>21</v>
      </c>
      <c r="M101" s="178">
        <f>G101*(1+L101/100)</f>
        <v>0</v>
      </c>
      <c r="N101" s="176">
        <v>6.6360000000000002E-2</v>
      </c>
      <c r="O101" s="176">
        <f>ROUND(E101*N101,2)</f>
        <v>8.76</v>
      </c>
      <c r="P101" s="176">
        <v>0</v>
      </c>
      <c r="Q101" s="176">
        <f>ROUND(E101*P101,2)</f>
        <v>0</v>
      </c>
      <c r="R101" s="178"/>
      <c r="S101" s="178" t="s">
        <v>267</v>
      </c>
      <c r="T101" s="179" t="s">
        <v>268</v>
      </c>
      <c r="U101" s="158">
        <v>0</v>
      </c>
      <c r="V101" s="158">
        <f>ROUND(E101*U101,2)</f>
        <v>0</v>
      </c>
      <c r="W101" s="158"/>
      <c r="X101" s="158" t="s">
        <v>244</v>
      </c>
      <c r="Y101" s="158" t="s">
        <v>197</v>
      </c>
      <c r="Z101" s="147"/>
      <c r="AA101" s="147"/>
      <c r="AB101" s="147"/>
      <c r="AC101" s="147"/>
      <c r="AD101" s="147"/>
      <c r="AE101" s="147"/>
      <c r="AF101" s="147"/>
      <c r="AG101" s="147" t="s">
        <v>397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183" t="s">
        <v>580</v>
      </c>
      <c r="D102" s="163"/>
      <c r="E102" s="164">
        <v>132</v>
      </c>
      <c r="F102" s="158"/>
      <c r="G102" s="158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203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ht="33.75" outlineLevel="1" x14ac:dyDescent="0.2">
      <c r="A103" s="173">
        <v>36</v>
      </c>
      <c r="B103" s="174" t="s">
        <v>581</v>
      </c>
      <c r="C103" s="182" t="s">
        <v>582</v>
      </c>
      <c r="D103" s="175" t="s">
        <v>458</v>
      </c>
      <c r="E103" s="176">
        <v>5.45</v>
      </c>
      <c r="F103" s="177"/>
      <c r="G103" s="178">
        <f>ROUND(E103*F103,2)</f>
        <v>0</v>
      </c>
      <c r="H103" s="177"/>
      <c r="I103" s="178">
        <f>ROUND(E103*H103,2)</f>
        <v>0</v>
      </c>
      <c r="J103" s="177"/>
      <c r="K103" s="178">
        <f>ROUND(E103*J103,2)</f>
        <v>0</v>
      </c>
      <c r="L103" s="178">
        <v>21</v>
      </c>
      <c r="M103" s="178">
        <f>G103*(1+L103/100)</f>
        <v>0</v>
      </c>
      <c r="N103" s="176">
        <v>2.5251399999999999</v>
      </c>
      <c r="O103" s="176">
        <f>ROUND(E103*N103,2)</f>
        <v>13.76</v>
      </c>
      <c r="P103" s="176">
        <v>0</v>
      </c>
      <c r="Q103" s="176">
        <f>ROUND(E103*P103,2)</f>
        <v>0</v>
      </c>
      <c r="R103" s="178"/>
      <c r="S103" s="178" t="s">
        <v>267</v>
      </c>
      <c r="T103" s="179" t="s">
        <v>268</v>
      </c>
      <c r="U103" s="158">
        <v>0</v>
      </c>
      <c r="V103" s="158">
        <f>ROUND(E103*U103,2)</f>
        <v>0</v>
      </c>
      <c r="W103" s="158"/>
      <c r="X103" s="158" t="s">
        <v>244</v>
      </c>
      <c r="Y103" s="158" t="s">
        <v>197</v>
      </c>
      <c r="Z103" s="147"/>
      <c r="AA103" s="147"/>
      <c r="AB103" s="147"/>
      <c r="AC103" s="147"/>
      <c r="AD103" s="147"/>
      <c r="AE103" s="147"/>
      <c r="AF103" s="147"/>
      <c r="AG103" s="147" t="s">
        <v>245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2" x14ac:dyDescent="0.2">
      <c r="A104" s="154"/>
      <c r="B104" s="155"/>
      <c r="C104" s="183" t="s">
        <v>583</v>
      </c>
      <c r="D104" s="163"/>
      <c r="E104" s="164">
        <v>5.45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203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1" x14ac:dyDescent="0.2">
      <c r="A105" s="173">
        <v>37</v>
      </c>
      <c r="B105" s="174" t="s">
        <v>584</v>
      </c>
      <c r="C105" s="182" t="s">
        <v>585</v>
      </c>
      <c r="D105" s="175" t="s">
        <v>272</v>
      </c>
      <c r="E105" s="176">
        <v>16.399999999999999</v>
      </c>
      <c r="F105" s="177"/>
      <c r="G105" s="178">
        <f>ROUND(E105*F105,2)</f>
        <v>0</v>
      </c>
      <c r="H105" s="177"/>
      <c r="I105" s="178">
        <f>ROUND(E105*H105,2)</f>
        <v>0</v>
      </c>
      <c r="J105" s="177"/>
      <c r="K105" s="178">
        <f>ROUND(E105*J105,2)</f>
        <v>0</v>
      </c>
      <c r="L105" s="178">
        <v>21</v>
      </c>
      <c r="M105" s="178">
        <f>G105*(1+L105/100)</f>
        <v>0</v>
      </c>
      <c r="N105" s="176">
        <v>3.0470000000000001E-2</v>
      </c>
      <c r="O105" s="176">
        <f>ROUND(E105*N105,2)</f>
        <v>0.5</v>
      </c>
      <c r="P105" s="176">
        <v>0</v>
      </c>
      <c r="Q105" s="176">
        <f>ROUND(E105*P105,2)</f>
        <v>0</v>
      </c>
      <c r="R105" s="178"/>
      <c r="S105" s="178" t="s">
        <v>267</v>
      </c>
      <c r="T105" s="179" t="s">
        <v>268</v>
      </c>
      <c r="U105" s="158">
        <v>0</v>
      </c>
      <c r="V105" s="158">
        <f>ROUND(E105*U105,2)</f>
        <v>0</v>
      </c>
      <c r="W105" s="158"/>
      <c r="X105" s="158" t="s">
        <v>244</v>
      </c>
      <c r="Y105" s="158" t="s">
        <v>197</v>
      </c>
      <c r="Z105" s="147"/>
      <c r="AA105" s="147"/>
      <c r="AB105" s="147"/>
      <c r="AC105" s="147"/>
      <c r="AD105" s="147"/>
      <c r="AE105" s="147"/>
      <c r="AF105" s="147"/>
      <c r="AG105" s="147" t="s">
        <v>245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2" x14ac:dyDescent="0.2">
      <c r="A106" s="154"/>
      <c r="B106" s="155"/>
      <c r="C106" s="183" t="s">
        <v>586</v>
      </c>
      <c r="D106" s="163"/>
      <c r="E106" s="164">
        <v>16.399999999999999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203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1" x14ac:dyDescent="0.2">
      <c r="A107" s="173">
        <v>38</v>
      </c>
      <c r="B107" s="174" t="s">
        <v>587</v>
      </c>
      <c r="C107" s="182" t="s">
        <v>588</v>
      </c>
      <c r="D107" s="175" t="s">
        <v>272</v>
      </c>
      <c r="E107" s="176">
        <v>16.399999999999999</v>
      </c>
      <c r="F107" s="177"/>
      <c r="G107" s="178">
        <f>ROUND(E107*F107,2)</f>
        <v>0</v>
      </c>
      <c r="H107" s="177"/>
      <c r="I107" s="178">
        <f>ROUND(E107*H107,2)</f>
        <v>0</v>
      </c>
      <c r="J107" s="177"/>
      <c r="K107" s="178">
        <f>ROUND(E107*J107,2)</f>
        <v>0</v>
      </c>
      <c r="L107" s="178">
        <v>21</v>
      </c>
      <c r="M107" s="178">
        <f>G107*(1+L107/100)</f>
        <v>0</v>
      </c>
      <c r="N107" s="176">
        <v>0</v>
      </c>
      <c r="O107" s="176">
        <f>ROUND(E107*N107,2)</f>
        <v>0</v>
      </c>
      <c r="P107" s="176">
        <v>0</v>
      </c>
      <c r="Q107" s="176">
        <f>ROUND(E107*P107,2)</f>
        <v>0</v>
      </c>
      <c r="R107" s="178"/>
      <c r="S107" s="178" t="s">
        <v>267</v>
      </c>
      <c r="T107" s="179" t="s">
        <v>268</v>
      </c>
      <c r="U107" s="158">
        <v>0</v>
      </c>
      <c r="V107" s="158">
        <f>ROUND(E107*U107,2)</f>
        <v>0</v>
      </c>
      <c r="W107" s="158"/>
      <c r="X107" s="158" t="s">
        <v>244</v>
      </c>
      <c r="Y107" s="158" t="s">
        <v>197</v>
      </c>
      <c r="Z107" s="147"/>
      <c r="AA107" s="147"/>
      <c r="AB107" s="147"/>
      <c r="AC107" s="147"/>
      <c r="AD107" s="147"/>
      <c r="AE107" s="147"/>
      <c r="AF107" s="147"/>
      <c r="AG107" s="147" t="s">
        <v>245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2" x14ac:dyDescent="0.2">
      <c r="A108" s="154"/>
      <c r="B108" s="155"/>
      <c r="C108" s="183" t="s">
        <v>586</v>
      </c>
      <c r="D108" s="163"/>
      <c r="E108" s="164">
        <v>16.399999999999999</v>
      </c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203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1" x14ac:dyDescent="0.2">
      <c r="A109" s="173">
        <v>39</v>
      </c>
      <c r="B109" s="174" t="s">
        <v>589</v>
      </c>
      <c r="C109" s="182" t="s">
        <v>590</v>
      </c>
      <c r="D109" s="175" t="s">
        <v>266</v>
      </c>
      <c r="E109" s="176">
        <v>54.5</v>
      </c>
      <c r="F109" s="177"/>
      <c r="G109" s="178">
        <f>ROUND(E109*F109,2)</f>
        <v>0</v>
      </c>
      <c r="H109" s="177"/>
      <c r="I109" s="178">
        <f>ROUND(E109*H109,2)</f>
        <v>0</v>
      </c>
      <c r="J109" s="177"/>
      <c r="K109" s="178">
        <f>ROUND(E109*J109,2)</f>
        <v>0</v>
      </c>
      <c r="L109" s="178">
        <v>21</v>
      </c>
      <c r="M109" s="178">
        <f>G109*(1+L109/100)</f>
        <v>0</v>
      </c>
      <c r="N109" s="176">
        <v>3.8700000000000002E-3</v>
      </c>
      <c r="O109" s="176">
        <f>ROUND(E109*N109,2)</f>
        <v>0.21</v>
      </c>
      <c r="P109" s="176">
        <v>0</v>
      </c>
      <c r="Q109" s="176">
        <f>ROUND(E109*P109,2)</f>
        <v>0</v>
      </c>
      <c r="R109" s="178"/>
      <c r="S109" s="178" t="s">
        <v>267</v>
      </c>
      <c r="T109" s="179" t="s">
        <v>268</v>
      </c>
      <c r="U109" s="158">
        <v>0</v>
      </c>
      <c r="V109" s="158">
        <f>ROUND(E109*U109,2)</f>
        <v>0</v>
      </c>
      <c r="W109" s="158"/>
      <c r="X109" s="158" t="s">
        <v>244</v>
      </c>
      <c r="Y109" s="158" t="s">
        <v>197</v>
      </c>
      <c r="Z109" s="147"/>
      <c r="AA109" s="147"/>
      <c r="AB109" s="147"/>
      <c r="AC109" s="147"/>
      <c r="AD109" s="147"/>
      <c r="AE109" s="147"/>
      <c r="AF109" s="147"/>
      <c r="AG109" s="147" t="s">
        <v>245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198" t="s">
        <v>591</v>
      </c>
      <c r="D110" s="199"/>
      <c r="E110" s="199"/>
      <c r="F110" s="199"/>
      <c r="G110" s="199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200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2" x14ac:dyDescent="0.2">
      <c r="A111" s="154"/>
      <c r="B111" s="155"/>
      <c r="C111" s="183" t="s">
        <v>592</v>
      </c>
      <c r="D111" s="163"/>
      <c r="E111" s="164">
        <v>54.5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203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1" x14ac:dyDescent="0.2">
      <c r="A112" s="173">
        <v>40</v>
      </c>
      <c r="B112" s="174" t="s">
        <v>593</v>
      </c>
      <c r="C112" s="182" t="s">
        <v>594</v>
      </c>
      <c r="D112" s="175" t="s">
        <v>266</v>
      </c>
      <c r="E112" s="176">
        <v>54.5</v>
      </c>
      <c r="F112" s="177"/>
      <c r="G112" s="178">
        <f>ROUND(E112*F112,2)</f>
        <v>0</v>
      </c>
      <c r="H112" s="177"/>
      <c r="I112" s="178">
        <f>ROUND(E112*H112,2)</f>
        <v>0</v>
      </c>
      <c r="J112" s="177"/>
      <c r="K112" s="178">
        <f>ROUND(E112*J112,2)</f>
        <v>0</v>
      </c>
      <c r="L112" s="178">
        <v>21</v>
      </c>
      <c r="M112" s="178">
        <f>G112*(1+L112/100)</f>
        <v>0</v>
      </c>
      <c r="N112" s="176">
        <v>0</v>
      </c>
      <c r="O112" s="176">
        <f>ROUND(E112*N112,2)</f>
        <v>0</v>
      </c>
      <c r="P112" s="176">
        <v>0</v>
      </c>
      <c r="Q112" s="176">
        <f>ROUND(E112*P112,2)</f>
        <v>0</v>
      </c>
      <c r="R112" s="178"/>
      <c r="S112" s="178" t="s">
        <v>267</v>
      </c>
      <c r="T112" s="179" t="s">
        <v>268</v>
      </c>
      <c r="U112" s="158">
        <v>0</v>
      </c>
      <c r="V112" s="158">
        <f>ROUND(E112*U112,2)</f>
        <v>0</v>
      </c>
      <c r="W112" s="158"/>
      <c r="X112" s="158" t="s">
        <v>244</v>
      </c>
      <c r="Y112" s="158" t="s">
        <v>197</v>
      </c>
      <c r="Z112" s="147"/>
      <c r="AA112" s="147"/>
      <c r="AB112" s="147"/>
      <c r="AC112" s="147"/>
      <c r="AD112" s="147"/>
      <c r="AE112" s="147"/>
      <c r="AF112" s="147"/>
      <c r="AG112" s="147" t="s">
        <v>245</v>
      </c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2" x14ac:dyDescent="0.2">
      <c r="A113" s="154"/>
      <c r="B113" s="155"/>
      <c r="C113" s="183" t="s">
        <v>592</v>
      </c>
      <c r="D113" s="163"/>
      <c r="E113" s="164">
        <v>54.5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203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1" x14ac:dyDescent="0.2">
      <c r="A114" s="173">
        <v>41</v>
      </c>
      <c r="B114" s="174" t="s">
        <v>595</v>
      </c>
      <c r="C114" s="182" t="s">
        <v>596</v>
      </c>
      <c r="D114" s="175" t="s">
        <v>266</v>
      </c>
      <c r="E114" s="176">
        <v>24.6</v>
      </c>
      <c r="F114" s="177"/>
      <c r="G114" s="178">
        <f>ROUND(E114*F114,2)</f>
        <v>0</v>
      </c>
      <c r="H114" s="177"/>
      <c r="I114" s="178">
        <f>ROUND(E114*H114,2)</f>
        <v>0</v>
      </c>
      <c r="J114" s="177"/>
      <c r="K114" s="178">
        <f>ROUND(E114*J114,2)</f>
        <v>0</v>
      </c>
      <c r="L114" s="178">
        <v>21</v>
      </c>
      <c r="M114" s="178">
        <f>G114*(1+L114/100)</f>
        <v>0</v>
      </c>
      <c r="N114" s="176">
        <v>7.5399999999999998E-3</v>
      </c>
      <c r="O114" s="176">
        <f>ROUND(E114*N114,2)</f>
        <v>0.19</v>
      </c>
      <c r="P114" s="176">
        <v>0</v>
      </c>
      <c r="Q114" s="176">
        <f>ROUND(E114*P114,2)</f>
        <v>0</v>
      </c>
      <c r="R114" s="178"/>
      <c r="S114" s="178" t="s">
        <v>267</v>
      </c>
      <c r="T114" s="179" t="s">
        <v>268</v>
      </c>
      <c r="U114" s="158">
        <v>0</v>
      </c>
      <c r="V114" s="158">
        <f>ROUND(E114*U114,2)</f>
        <v>0</v>
      </c>
      <c r="W114" s="158"/>
      <c r="X114" s="158" t="s">
        <v>244</v>
      </c>
      <c r="Y114" s="158" t="s">
        <v>197</v>
      </c>
      <c r="Z114" s="147"/>
      <c r="AA114" s="147"/>
      <c r="AB114" s="147"/>
      <c r="AC114" s="147"/>
      <c r="AD114" s="147"/>
      <c r="AE114" s="147"/>
      <c r="AF114" s="147"/>
      <c r="AG114" s="147" t="s">
        <v>397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198" t="s">
        <v>597</v>
      </c>
      <c r="D115" s="199"/>
      <c r="E115" s="199"/>
      <c r="F115" s="199"/>
      <c r="G115" s="199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200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outlineLevel="2" x14ac:dyDescent="0.2">
      <c r="A116" s="154"/>
      <c r="B116" s="155"/>
      <c r="C116" s="183" t="s">
        <v>598</v>
      </c>
      <c r="D116" s="163"/>
      <c r="E116" s="164">
        <v>24.6</v>
      </c>
      <c r="F116" s="158"/>
      <c r="G116" s="158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203</v>
      </c>
      <c r="AH116" s="147">
        <v>0</v>
      </c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1" x14ac:dyDescent="0.2">
      <c r="A117" s="173">
        <v>42</v>
      </c>
      <c r="B117" s="174" t="s">
        <v>599</v>
      </c>
      <c r="C117" s="182" t="s">
        <v>600</v>
      </c>
      <c r="D117" s="175" t="s">
        <v>266</v>
      </c>
      <c r="E117" s="176">
        <v>24.6</v>
      </c>
      <c r="F117" s="177"/>
      <c r="G117" s="178">
        <f>ROUND(E117*F117,2)</f>
        <v>0</v>
      </c>
      <c r="H117" s="177"/>
      <c r="I117" s="178">
        <f>ROUND(E117*H117,2)</f>
        <v>0</v>
      </c>
      <c r="J117" s="177"/>
      <c r="K117" s="178">
        <f>ROUND(E117*J117,2)</f>
        <v>0</v>
      </c>
      <c r="L117" s="178">
        <v>21</v>
      </c>
      <c r="M117" s="178">
        <f>G117*(1+L117/100)</f>
        <v>0</v>
      </c>
      <c r="N117" s="176">
        <v>0</v>
      </c>
      <c r="O117" s="176">
        <f>ROUND(E117*N117,2)</f>
        <v>0</v>
      </c>
      <c r="P117" s="176">
        <v>0</v>
      </c>
      <c r="Q117" s="176">
        <f>ROUND(E117*P117,2)</f>
        <v>0</v>
      </c>
      <c r="R117" s="178"/>
      <c r="S117" s="178" t="s">
        <v>267</v>
      </c>
      <c r="T117" s="179" t="s">
        <v>268</v>
      </c>
      <c r="U117" s="158">
        <v>0</v>
      </c>
      <c r="V117" s="158">
        <f>ROUND(E117*U117,2)</f>
        <v>0</v>
      </c>
      <c r="W117" s="158"/>
      <c r="X117" s="158" t="s">
        <v>244</v>
      </c>
      <c r="Y117" s="158" t="s">
        <v>197</v>
      </c>
      <c r="Z117" s="147"/>
      <c r="AA117" s="147"/>
      <c r="AB117" s="147"/>
      <c r="AC117" s="147"/>
      <c r="AD117" s="147"/>
      <c r="AE117" s="147"/>
      <c r="AF117" s="147"/>
      <c r="AG117" s="147" t="s">
        <v>245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183" t="s">
        <v>598</v>
      </c>
      <c r="D118" s="163"/>
      <c r="E118" s="164">
        <v>24.6</v>
      </c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203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1" x14ac:dyDescent="0.2">
      <c r="A119" s="173">
        <v>43</v>
      </c>
      <c r="B119" s="174" t="s">
        <v>601</v>
      </c>
      <c r="C119" s="182" t="s">
        <v>602</v>
      </c>
      <c r="D119" s="175" t="s">
        <v>298</v>
      </c>
      <c r="E119" s="176">
        <v>0.4355</v>
      </c>
      <c r="F119" s="177"/>
      <c r="G119" s="178">
        <f>ROUND(E119*F119,2)</f>
        <v>0</v>
      </c>
      <c r="H119" s="177"/>
      <c r="I119" s="178">
        <f>ROUND(E119*H119,2)</f>
        <v>0</v>
      </c>
      <c r="J119" s="177"/>
      <c r="K119" s="178">
        <f>ROUND(E119*J119,2)</f>
        <v>0</v>
      </c>
      <c r="L119" s="178">
        <v>21</v>
      </c>
      <c r="M119" s="178">
        <f>G119*(1+L119/100)</f>
        <v>0</v>
      </c>
      <c r="N119" s="176">
        <v>1.0543800000000001</v>
      </c>
      <c r="O119" s="176">
        <f>ROUND(E119*N119,2)</f>
        <v>0.46</v>
      </c>
      <c r="P119" s="176">
        <v>0</v>
      </c>
      <c r="Q119" s="176">
        <f>ROUND(E119*P119,2)</f>
        <v>0</v>
      </c>
      <c r="R119" s="178"/>
      <c r="S119" s="178" t="s">
        <v>267</v>
      </c>
      <c r="T119" s="179" t="s">
        <v>268</v>
      </c>
      <c r="U119" s="158">
        <v>0</v>
      </c>
      <c r="V119" s="158">
        <f>ROUND(E119*U119,2)</f>
        <v>0</v>
      </c>
      <c r="W119" s="158"/>
      <c r="X119" s="158" t="s">
        <v>244</v>
      </c>
      <c r="Y119" s="158" t="s">
        <v>197</v>
      </c>
      <c r="Z119" s="147"/>
      <c r="AA119" s="147"/>
      <c r="AB119" s="147"/>
      <c r="AC119" s="147"/>
      <c r="AD119" s="147"/>
      <c r="AE119" s="147"/>
      <c r="AF119" s="147"/>
      <c r="AG119" s="147" t="s">
        <v>397</v>
      </c>
      <c r="AH119" s="147"/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183" t="s">
        <v>603</v>
      </c>
      <c r="D120" s="163"/>
      <c r="E120" s="164">
        <v>0.44</v>
      </c>
      <c r="F120" s="158"/>
      <c r="G120" s="158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203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3">
        <v>44</v>
      </c>
      <c r="B121" s="174" t="s">
        <v>604</v>
      </c>
      <c r="C121" s="182" t="s">
        <v>605</v>
      </c>
      <c r="D121" s="175" t="s">
        <v>298</v>
      </c>
      <c r="E121" s="176">
        <v>0.77300000000000002</v>
      </c>
      <c r="F121" s="177"/>
      <c r="G121" s="178">
        <f>ROUND(E121*F121,2)</f>
        <v>0</v>
      </c>
      <c r="H121" s="177"/>
      <c r="I121" s="178">
        <f>ROUND(E121*H121,2)</f>
        <v>0</v>
      </c>
      <c r="J121" s="177"/>
      <c r="K121" s="178">
        <f>ROUND(E121*J121,2)</f>
        <v>0</v>
      </c>
      <c r="L121" s="178">
        <v>21</v>
      </c>
      <c r="M121" s="178">
        <f>G121*(1+L121/100)</f>
        <v>0</v>
      </c>
      <c r="N121" s="176">
        <v>1.09663</v>
      </c>
      <c r="O121" s="176">
        <f>ROUND(E121*N121,2)</f>
        <v>0.85</v>
      </c>
      <c r="P121" s="176">
        <v>0</v>
      </c>
      <c r="Q121" s="176">
        <f>ROUND(E121*P121,2)</f>
        <v>0</v>
      </c>
      <c r="R121" s="178"/>
      <c r="S121" s="178" t="s">
        <v>267</v>
      </c>
      <c r="T121" s="179" t="s">
        <v>268</v>
      </c>
      <c r="U121" s="158">
        <v>0</v>
      </c>
      <c r="V121" s="158">
        <f>ROUND(E121*U121,2)</f>
        <v>0</v>
      </c>
      <c r="W121" s="158"/>
      <c r="X121" s="158" t="s">
        <v>244</v>
      </c>
      <c r="Y121" s="158" t="s">
        <v>197</v>
      </c>
      <c r="Z121" s="147"/>
      <c r="AA121" s="147"/>
      <c r="AB121" s="147"/>
      <c r="AC121" s="147"/>
      <c r="AD121" s="147"/>
      <c r="AE121" s="147"/>
      <c r="AF121" s="147"/>
      <c r="AG121" s="147" t="s">
        <v>245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183" t="s">
        <v>606</v>
      </c>
      <c r="D122" s="163"/>
      <c r="E122" s="164">
        <v>0.64</v>
      </c>
      <c r="F122" s="158"/>
      <c r="G122" s="158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203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3" x14ac:dyDescent="0.2">
      <c r="A123" s="154"/>
      <c r="B123" s="155"/>
      <c r="C123" s="183" t="s">
        <v>607</v>
      </c>
      <c r="D123" s="163"/>
      <c r="E123" s="164">
        <v>0.13</v>
      </c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203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1" x14ac:dyDescent="0.2">
      <c r="A124" s="173">
        <v>45</v>
      </c>
      <c r="B124" s="174" t="s">
        <v>608</v>
      </c>
      <c r="C124" s="182" t="s">
        <v>609</v>
      </c>
      <c r="D124" s="175" t="s">
        <v>298</v>
      </c>
      <c r="E124" s="176">
        <v>0.128</v>
      </c>
      <c r="F124" s="177"/>
      <c r="G124" s="178">
        <f>ROUND(E124*F124,2)</f>
        <v>0</v>
      </c>
      <c r="H124" s="177"/>
      <c r="I124" s="178">
        <f>ROUND(E124*H124,2)</f>
        <v>0</v>
      </c>
      <c r="J124" s="177"/>
      <c r="K124" s="178">
        <f>ROUND(E124*J124,2)</f>
        <v>0</v>
      </c>
      <c r="L124" s="178">
        <v>21</v>
      </c>
      <c r="M124" s="178">
        <f>G124*(1+L124/100)</f>
        <v>0</v>
      </c>
      <c r="N124" s="176">
        <v>1.09663</v>
      </c>
      <c r="O124" s="176">
        <f>ROUND(E124*N124,2)</f>
        <v>0.14000000000000001</v>
      </c>
      <c r="P124" s="176">
        <v>0</v>
      </c>
      <c r="Q124" s="176">
        <f>ROUND(E124*P124,2)</f>
        <v>0</v>
      </c>
      <c r="R124" s="178"/>
      <c r="S124" s="178" t="s">
        <v>267</v>
      </c>
      <c r="T124" s="179" t="s">
        <v>268</v>
      </c>
      <c r="U124" s="158">
        <v>0</v>
      </c>
      <c r="V124" s="158">
        <f>ROUND(E124*U124,2)</f>
        <v>0</v>
      </c>
      <c r="W124" s="158"/>
      <c r="X124" s="158" t="s">
        <v>244</v>
      </c>
      <c r="Y124" s="158" t="s">
        <v>197</v>
      </c>
      <c r="Z124" s="147"/>
      <c r="AA124" s="147"/>
      <c r="AB124" s="147"/>
      <c r="AC124" s="147"/>
      <c r="AD124" s="147"/>
      <c r="AE124" s="147"/>
      <c r="AF124" s="147"/>
      <c r="AG124" s="147" t="s">
        <v>245</v>
      </c>
      <c r="AH124" s="147"/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183" t="s">
        <v>610</v>
      </c>
      <c r="D125" s="163"/>
      <c r="E125" s="164">
        <v>0.05</v>
      </c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203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183" t="s">
        <v>611</v>
      </c>
      <c r="D126" s="163"/>
      <c r="E126" s="164">
        <v>0.03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203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">
      <c r="A127" s="154"/>
      <c r="B127" s="155"/>
      <c r="C127" s="183" t="s">
        <v>612</v>
      </c>
      <c r="D127" s="163"/>
      <c r="E127" s="164">
        <v>0.05</v>
      </c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203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ht="22.5" outlineLevel="1" x14ac:dyDescent="0.2">
      <c r="A128" s="173">
        <v>46</v>
      </c>
      <c r="B128" s="174" t="s">
        <v>613</v>
      </c>
      <c r="C128" s="182" t="s">
        <v>614</v>
      </c>
      <c r="D128" s="175" t="s">
        <v>298</v>
      </c>
      <c r="E128" s="176">
        <v>3.09</v>
      </c>
      <c r="F128" s="177"/>
      <c r="G128" s="178">
        <f>ROUND(E128*F128,2)</f>
        <v>0</v>
      </c>
      <c r="H128" s="177"/>
      <c r="I128" s="178">
        <f>ROUND(E128*H128,2)</f>
        <v>0</v>
      </c>
      <c r="J128" s="177"/>
      <c r="K128" s="178">
        <f>ROUND(E128*J128,2)</f>
        <v>0</v>
      </c>
      <c r="L128" s="178">
        <v>21</v>
      </c>
      <c r="M128" s="178">
        <f>G128*(1+L128/100)</f>
        <v>0</v>
      </c>
      <c r="N128" s="176">
        <v>1.188E-2</v>
      </c>
      <c r="O128" s="176">
        <f>ROUND(E128*N128,2)</f>
        <v>0.04</v>
      </c>
      <c r="P128" s="176">
        <v>0</v>
      </c>
      <c r="Q128" s="176">
        <f>ROUND(E128*P128,2)</f>
        <v>0</v>
      </c>
      <c r="R128" s="178"/>
      <c r="S128" s="178" t="s">
        <v>267</v>
      </c>
      <c r="T128" s="179" t="s">
        <v>268</v>
      </c>
      <c r="U128" s="158">
        <v>0</v>
      </c>
      <c r="V128" s="158">
        <f>ROUND(E128*U128,2)</f>
        <v>0</v>
      </c>
      <c r="W128" s="158"/>
      <c r="X128" s="158" t="s">
        <v>244</v>
      </c>
      <c r="Y128" s="158" t="s">
        <v>197</v>
      </c>
      <c r="Z128" s="147"/>
      <c r="AA128" s="147"/>
      <c r="AB128" s="147"/>
      <c r="AC128" s="147"/>
      <c r="AD128" s="147"/>
      <c r="AE128" s="147"/>
      <c r="AF128" s="147"/>
      <c r="AG128" s="147" t="s">
        <v>245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198" t="s">
        <v>615</v>
      </c>
      <c r="D129" s="199"/>
      <c r="E129" s="199"/>
      <c r="F129" s="199"/>
      <c r="G129" s="199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200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183" t="s">
        <v>616</v>
      </c>
      <c r="D130" s="163"/>
      <c r="E130" s="164">
        <v>3.09</v>
      </c>
      <c r="F130" s="158"/>
      <c r="G130" s="15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203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1" x14ac:dyDescent="0.2">
      <c r="A131" s="173">
        <v>47</v>
      </c>
      <c r="B131" s="174" t="s">
        <v>617</v>
      </c>
      <c r="C131" s="182" t="s">
        <v>618</v>
      </c>
      <c r="D131" s="175" t="s">
        <v>458</v>
      </c>
      <c r="E131" s="176">
        <v>1.54</v>
      </c>
      <c r="F131" s="177"/>
      <c r="G131" s="178">
        <f>ROUND(E131*F131,2)</f>
        <v>0</v>
      </c>
      <c r="H131" s="177"/>
      <c r="I131" s="178">
        <f>ROUND(E131*H131,2)</f>
        <v>0</v>
      </c>
      <c r="J131" s="177"/>
      <c r="K131" s="178">
        <f>ROUND(E131*J131,2)</f>
        <v>0</v>
      </c>
      <c r="L131" s="178">
        <v>21</v>
      </c>
      <c r="M131" s="178">
        <f>G131*(1+L131/100)</f>
        <v>0</v>
      </c>
      <c r="N131" s="176">
        <v>2.5251100000000002</v>
      </c>
      <c r="O131" s="176">
        <f>ROUND(E131*N131,2)</f>
        <v>3.89</v>
      </c>
      <c r="P131" s="176">
        <v>0</v>
      </c>
      <c r="Q131" s="176">
        <f>ROUND(E131*P131,2)</f>
        <v>0</v>
      </c>
      <c r="R131" s="178"/>
      <c r="S131" s="178" t="s">
        <v>267</v>
      </c>
      <c r="T131" s="179" t="s">
        <v>268</v>
      </c>
      <c r="U131" s="158">
        <v>0</v>
      </c>
      <c r="V131" s="158">
        <f>ROUND(E131*U131,2)</f>
        <v>0</v>
      </c>
      <c r="W131" s="158"/>
      <c r="X131" s="158" t="s">
        <v>244</v>
      </c>
      <c r="Y131" s="158" t="s">
        <v>197</v>
      </c>
      <c r="Z131" s="147"/>
      <c r="AA131" s="147"/>
      <c r="AB131" s="147"/>
      <c r="AC131" s="147"/>
      <c r="AD131" s="147"/>
      <c r="AE131" s="147"/>
      <c r="AF131" s="147"/>
      <c r="AG131" s="147" t="s">
        <v>245</v>
      </c>
      <c r="AH131" s="147"/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2" x14ac:dyDescent="0.2">
      <c r="A132" s="154"/>
      <c r="B132" s="155"/>
      <c r="C132" s="183" t="s">
        <v>619</v>
      </c>
      <c r="D132" s="163"/>
      <c r="E132" s="164">
        <v>1.54</v>
      </c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203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1" x14ac:dyDescent="0.2">
      <c r="A133" s="173">
        <v>48</v>
      </c>
      <c r="B133" s="174" t="s">
        <v>620</v>
      </c>
      <c r="C133" s="182" t="s">
        <v>621</v>
      </c>
      <c r="D133" s="175" t="s">
        <v>266</v>
      </c>
      <c r="E133" s="176">
        <v>7.02</v>
      </c>
      <c r="F133" s="177"/>
      <c r="G133" s="178">
        <f>ROUND(E133*F133,2)</f>
        <v>0</v>
      </c>
      <c r="H133" s="177"/>
      <c r="I133" s="178">
        <f>ROUND(E133*H133,2)</f>
        <v>0</v>
      </c>
      <c r="J133" s="177"/>
      <c r="K133" s="178">
        <f>ROUND(E133*J133,2)</f>
        <v>0</v>
      </c>
      <c r="L133" s="178">
        <v>21</v>
      </c>
      <c r="M133" s="178">
        <f>G133*(1+L133/100)</f>
        <v>0</v>
      </c>
      <c r="N133" s="176">
        <v>7.8200000000000006E-3</v>
      </c>
      <c r="O133" s="176">
        <f>ROUND(E133*N133,2)</f>
        <v>0.05</v>
      </c>
      <c r="P133" s="176">
        <v>0</v>
      </c>
      <c r="Q133" s="176">
        <f>ROUND(E133*P133,2)</f>
        <v>0</v>
      </c>
      <c r="R133" s="178"/>
      <c r="S133" s="178" t="s">
        <v>267</v>
      </c>
      <c r="T133" s="179" t="s">
        <v>268</v>
      </c>
      <c r="U133" s="158">
        <v>0</v>
      </c>
      <c r="V133" s="158">
        <f>ROUND(E133*U133,2)</f>
        <v>0</v>
      </c>
      <c r="W133" s="158"/>
      <c r="X133" s="158" t="s">
        <v>244</v>
      </c>
      <c r="Y133" s="158" t="s">
        <v>197</v>
      </c>
      <c r="Z133" s="147"/>
      <c r="AA133" s="147"/>
      <c r="AB133" s="147"/>
      <c r="AC133" s="147"/>
      <c r="AD133" s="147"/>
      <c r="AE133" s="147"/>
      <c r="AF133" s="147"/>
      <c r="AG133" s="147" t="s">
        <v>245</v>
      </c>
      <c r="AH133" s="147"/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2" x14ac:dyDescent="0.2">
      <c r="A134" s="154"/>
      <c r="B134" s="155"/>
      <c r="C134" s="183" t="s">
        <v>622</v>
      </c>
      <c r="D134" s="163"/>
      <c r="E134" s="164">
        <v>7.02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203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1" x14ac:dyDescent="0.2">
      <c r="A135" s="173">
        <v>49</v>
      </c>
      <c r="B135" s="174" t="s">
        <v>623</v>
      </c>
      <c r="C135" s="182" t="s">
        <v>624</v>
      </c>
      <c r="D135" s="175" t="s">
        <v>266</v>
      </c>
      <c r="E135" s="176">
        <v>7.02</v>
      </c>
      <c r="F135" s="177"/>
      <c r="G135" s="178">
        <f>ROUND(E135*F135,2)</f>
        <v>0</v>
      </c>
      <c r="H135" s="177"/>
      <c r="I135" s="178">
        <f>ROUND(E135*H135,2)</f>
        <v>0</v>
      </c>
      <c r="J135" s="177"/>
      <c r="K135" s="178">
        <f>ROUND(E135*J135,2)</f>
        <v>0</v>
      </c>
      <c r="L135" s="178">
        <v>21</v>
      </c>
      <c r="M135" s="178">
        <f>G135*(1+L135/100)</f>
        <v>0</v>
      </c>
      <c r="N135" s="176">
        <v>0</v>
      </c>
      <c r="O135" s="176">
        <f>ROUND(E135*N135,2)</f>
        <v>0</v>
      </c>
      <c r="P135" s="176">
        <v>0</v>
      </c>
      <c r="Q135" s="176">
        <f>ROUND(E135*P135,2)</f>
        <v>0</v>
      </c>
      <c r="R135" s="178"/>
      <c r="S135" s="178" t="s">
        <v>267</v>
      </c>
      <c r="T135" s="179" t="s">
        <v>268</v>
      </c>
      <c r="U135" s="158">
        <v>0</v>
      </c>
      <c r="V135" s="158">
        <f>ROUND(E135*U135,2)</f>
        <v>0</v>
      </c>
      <c r="W135" s="158"/>
      <c r="X135" s="158" t="s">
        <v>244</v>
      </c>
      <c r="Y135" s="158" t="s">
        <v>197</v>
      </c>
      <c r="Z135" s="147"/>
      <c r="AA135" s="147"/>
      <c r="AB135" s="147"/>
      <c r="AC135" s="147"/>
      <c r="AD135" s="147"/>
      <c r="AE135" s="147"/>
      <c r="AF135" s="147"/>
      <c r="AG135" s="147" t="s">
        <v>245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183" t="s">
        <v>622</v>
      </c>
      <c r="D136" s="163"/>
      <c r="E136" s="164">
        <v>7.02</v>
      </c>
      <c r="F136" s="158"/>
      <c r="G136" s="158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203</v>
      </c>
      <c r="AH136" s="147">
        <v>0</v>
      </c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3">
        <v>50</v>
      </c>
      <c r="B137" s="174" t="s">
        <v>625</v>
      </c>
      <c r="C137" s="182" t="s">
        <v>626</v>
      </c>
      <c r="D137" s="175" t="s">
        <v>298</v>
      </c>
      <c r="E137" s="176">
        <v>8.5199999999999998E-2</v>
      </c>
      <c r="F137" s="177"/>
      <c r="G137" s="178">
        <f>ROUND(E137*F137,2)</f>
        <v>0</v>
      </c>
      <c r="H137" s="177"/>
      <c r="I137" s="178">
        <f>ROUND(E137*H137,2)</f>
        <v>0</v>
      </c>
      <c r="J137" s="177"/>
      <c r="K137" s="178">
        <f>ROUND(E137*J137,2)</f>
        <v>0</v>
      </c>
      <c r="L137" s="178">
        <v>21</v>
      </c>
      <c r="M137" s="178">
        <f>G137*(1+L137/100)</f>
        <v>0</v>
      </c>
      <c r="N137" s="176">
        <v>1.0166500000000001</v>
      </c>
      <c r="O137" s="176">
        <f>ROUND(E137*N137,2)</f>
        <v>0.09</v>
      </c>
      <c r="P137" s="176">
        <v>0</v>
      </c>
      <c r="Q137" s="176">
        <f>ROUND(E137*P137,2)</f>
        <v>0</v>
      </c>
      <c r="R137" s="178"/>
      <c r="S137" s="178" t="s">
        <v>267</v>
      </c>
      <c r="T137" s="179" t="s">
        <v>268</v>
      </c>
      <c r="U137" s="158">
        <v>0</v>
      </c>
      <c r="V137" s="158">
        <f>ROUND(E137*U137,2)</f>
        <v>0</v>
      </c>
      <c r="W137" s="158"/>
      <c r="X137" s="158" t="s">
        <v>244</v>
      </c>
      <c r="Y137" s="158" t="s">
        <v>197</v>
      </c>
      <c r="Z137" s="147"/>
      <c r="AA137" s="147"/>
      <c r="AB137" s="147"/>
      <c r="AC137" s="147"/>
      <c r="AD137" s="147"/>
      <c r="AE137" s="147"/>
      <c r="AF137" s="147"/>
      <c r="AG137" s="147" t="s">
        <v>245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183" t="s">
        <v>627</v>
      </c>
      <c r="D138" s="163"/>
      <c r="E138" s="164">
        <v>0.06</v>
      </c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203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3" x14ac:dyDescent="0.2">
      <c r="A139" s="154"/>
      <c r="B139" s="155"/>
      <c r="C139" s="183" t="s">
        <v>628</v>
      </c>
      <c r="D139" s="163"/>
      <c r="E139" s="164">
        <v>0.02</v>
      </c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203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1" x14ac:dyDescent="0.2">
      <c r="A140" s="173">
        <v>51</v>
      </c>
      <c r="B140" s="174" t="s">
        <v>629</v>
      </c>
      <c r="C140" s="182" t="s">
        <v>630</v>
      </c>
      <c r="D140" s="175" t="s">
        <v>266</v>
      </c>
      <c r="E140" s="176">
        <v>130.47999999999999</v>
      </c>
      <c r="F140" s="177"/>
      <c r="G140" s="178">
        <f>ROUND(E140*F140,2)</f>
        <v>0</v>
      </c>
      <c r="H140" s="177"/>
      <c r="I140" s="178">
        <f>ROUND(E140*H140,2)</f>
        <v>0</v>
      </c>
      <c r="J140" s="177"/>
      <c r="K140" s="178">
        <f>ROUND(E140*J140,2)</f>
        <v>0</v>
      </c>
      <c r="L140" s="178">
        <v>21</v>
      </c>
      <c r="M140" s="178">
        <f>G140*(1+L140/100)</f>
        <v>0</v>
      </c>
      <c r="N140" s="176">
        <v>8.523E-2</v>
      </c>
      <c r="O140" s="176">
        <f>ROUND(E140*N140,2)</f>
        <v>11.12</v>
      </c>
      <c r="P140" s="176">
        <v>0</v>
      </c>
      <c r="Q140" s="176">
        <f>ROUND(E140*P140,2)</f>
        <v>0</v>
      </c>
      <c r="R140" s="178"/>
      <c r="S140" s="178" t="s">
        <v>267</v>
      </c>
      <c r="T140" s="179" t="s">
        <v>268</v>
      </c>
      <c r="U140" s="158">
        <v>0</v>
      </c>
      <c r="V140" s="158">
        <f>ROUND(E140*U140,2)</f>
        <v>0</v>
      </c>
      <c r="W140" s="158"/>
      <c r="X140" s="158" t="s">
        <v>244</v>
      </c>
      <c r="Y140" s="158" t="s">
        <v>197</v>
      </c>
      <c r="Z140" s="147"/>
      <c r="AA140" s="147"/>
      <c r="AB140" s="147"/>
      <c r="AC140" s="147"/>
      <c r="AD140" s="147"/>
      <c r="AE140" s="147"/>
      <c r="AF140" s="147"/>
      <c r="AG140" s="147" t="s">
        <v>397</v>
      </c>
      <c r="AH140" s="147"/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2" x14ac:dyDescent="0.2">
      <c r="A141" s="154"/>
      <c r="B141" s="155"/>
      <c r="C141" s="198" t="s">
        <v>631</v>
      </c>
      <c r="D141" s="199"/>
      <c r="E141" s="199"/>
      <c r="F141" s="199"/>
      <c r="G141" s="199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200</v>
      </c>
      <c r="AH141" s="147"/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2" x14ac:dyDescent="0.2">
      <c r="A142" s="154"/>
      <c r="B142" s="155"/>
      <c r="C142" s="183" t="s">
        <v>632</v>
      </c>
      <c r="D142" s="163"/>
      <c r="E142" s="164">
        <v>130.47999999999999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203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1" x14ac:dyDescent="0.2">
      <c r="A143" s="173">
        <v>52</v>
      </c>
      <c r="B143" s="174" t="s">
        <v>633</v>
      </c>
      <c r="C143" s="182" t="s">
        <v>634</v>
      </c>
      <c r="D143" s="175" t="s">
        <v>635</v>
      </c>
      <c r="E143" s="176">
        <v>77.599999999999994</v>
      </c>
      <c r="F143" s="177"/>
      <c r="G143" s="178">
        <f>ROUND(E143*F143,2)</f>
        <v>0</v>
      </c>
      <c r="H143" s="177"/>
      <c r="I143" s="178">
        <f>ROUND(E143*H143,2)</f>
        <v>0</v>
      </c>
      <c r="J143" s="177"/>
      <c r="K143" s="178">
        <f>ROUND(E143*J143,2)</f>
        <v>0</v>
      </c>
      <c r="L143" s="178">
        <v>21</v>
      </c>
      <c r="M143" s="178">
        <f>G143*(1+L143/100)</f>
        <v>0</v>
      </c>
      <c r="N143" s="176">
        <v>5.0000000000000001E-4</v>
      </c>
      <c r="O143" s="176">
        <f>ROUND(E143*N143,2)</f>
        <v>0.04</v>
      </c>
      <c r="P143" s="176">
        <v>0</v>
      </c>
      <c r="Q143" s="176">
        <f>ROUND(E143*P143,2)</f>
        <v>0</v>
      </c>
      <c r="R143" s="178"/>
      <c r="S143" s="178" t="s">
        <v>194</v>
      </c>
      <c r="T143" s="179" t="s">
        <v>195</v>
      </c>
      <c r="U143" s="158">
        <v>0</v>
      </c>
      <c r="V143" s="158">
        <f>ROUND(E143*U143,2)</f>
        <v>0</v>
      </c>
      <c r="W143" s="158"/>
      <c r="X143" s="158" t="s">
        <v>244</v>
      </c>
      <c r="Y143" s="158" t="s">
        <v>197</v>
      </c>
      <c r="Z143" s="147"/>
      <c r="AA143" s="147"/>
      <c r="AB143" s="147"/>
      <c r="AC143" s="147"/>
      <c r="AD143" s="147"/>
      <c r="AE143" s="147"/>
      <c r="AF143" s="147"/>
      <c r="AG143" s="147" t="s">
        <v>245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">
      <c r="A144" s="154"/>
      <c r="B144" s="155"/>
      <c r="C144" s="198" t="s">
        <v>636</v>
      </c>
      <c r="D144" s="199"/>
      <c r="E144" s="199"/>
      <c r="F144" s="199"/>
      <c r="G144" s="199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200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183" t="s">
        <v>637</v>
      </c>
      <c r="D145" s="163"/>
      <c r="E145" s="164">
        <v>49.6</v>
      </c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203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83" t="s">
        <v>638</v>
      </c>
      <c r="D146" s="163"/>
      <c r="E146" s="164">
        <v>8</v>
      </c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203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">
      <c r="A147" s="154"/>
      <c r="B147" s="155"/>
      <c r="C147" s="183" t="s">
        <v>273</v>
      </c>
      <c r="D147" s="163"/>
      <c r="E147" s="164">
        <v>20</v>
      </c>
      <c r="F147" s="158"/>
      <c r="G147" s="158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203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t="22.5" outlineLevel="1" x14ac:dyDescent="0.2">
      <c r="A148" s="173">
        <v>53</v>
      </c>
      <c r="B148" s="174" t="s">
        <v>639</v>
      </c>
      <c r="C148" s="182" t="s">
        <v>640</v>
      </c>
      <c r="D148" s="175" t="s">
        <v>298</v>
      </c>
      <c r="E148" s="176">
        <v>3.2444999999999999</v>
      </c>
      <c r="F148" s="177"/>
      <c r="G148" s="178">
        <f>ROUND(E148*F148,2)</f>
        <v>0</v>
      </c>
      <c r="H148" s="177"/>
      <c r="I148" s="178">
        <f>ROUND(E148*H148,2)</f>
        <v>0</v>
      </c>
      <c r="J148" s="177"/>
      <c r="K148" s="178">
        <f>ROUND(E148*J148,2)</f>
        <v>0</v>
      </c>
      <c r="L148" s="178">
        <v>21</v>
      </c>
      <c r="M148" s="178">
        <f>G148*(1+L148/100)</f>
        <v>0</v>
      </c>
      <c r="N148" s="176">
        <v>1</v>
      </c>
      <c r="O148" s="176">
        <f>ROUND(E148*N148,2)</f>
        <v>3.24</v>
      </c>
      <c r="P148" s="176">
        <v>0</v>
      </c>
      <c r="Q148" s="176">
        <f>ROUND(E148*P148,2)</f>
        <v>0</v>
      </c>
      <c r="R148" s="178" t="s">
        <v>411</v>
      </c>
      <c r="S148" s="178" t="s">
        <v>267</v>
      </c>
      <c r="T148" s="179" t="s">
        <v>268</v>
      </c>
      <c r="U148" s="158">
        <v>0</v>
      </c>
      <c r="V148" s="158">
        <f>ROUND(E148*U148,2)</f>
        <v>0</v>
      </c>
      <c r="W148" s="158"/>
      <c r="X148" s="158" t="s">
        <v>285</v>
      </c>
      <c r="Y148" s="158" t="s">
        <v>197</v>
      </c>
      <c r="Z148" s="147"/>
      <c r="AA148" s="147"/>
      <c r="AB148" s="147"/>
      <c r="AC148" s="147"/>
      <c r="AD148" s="147"/>
      <c r="AE148" s="147"/>
      <c r="AF148" s="147"/>
      <c r="AG148" s="147" t="s">
        <v>559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">
      <c r="A149" s="154"/>
      <c r="B149" s="155"/>
      <c r="C149" s="183" t="s">
        <v>641</v>
      </c>
      <c r="D149" s="163"/>
      <c r="E149" s="164">
        <v>3.24</v>
      </c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203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x14ac:dyDescent="0.2">
      <c r="A150" s="166" t="s">
        <v>189</v>
      </c>
      <c r="B150" s="167" t="s">
        <v>88</v>
      </c>
      <c r="C150" s="181" t="s">
        <v>89</v>
      </c>
      <c r="D150" s="168"/>
      <c r="E150" s="169"/>
      <c r="F150" s="170"/>
      <c r="G150" s="170">
        <f>SUMIF(AG151:AG184,"&lt;&gt;NOR",G151:G184)</f>
        <v>0</v>
      </c>
      <c r="H150" s="170"/>
      <c r="I150" s="170">
        <f>SUM(I151:I184)</f>
        <v>0</v>
      </c>
      <c r="J150" s="170"/>
      <c r="K150" s="170">
        <f>SUM(K151:K184)</f>
        <v>0</v>
      </c>
      <c r="L150" s="170"/>
      <c r="M150" s="170">
        <f>SUM(M151:M184)</f>
        <v>0</v>
      </c>
      <c r="N150" s="169"/>
      <c r="O150" s="169">
        <f>SUM(O151:O184)</f>
        <v>14.459999999999999</v>
      </c>
      <c r="P150" s="169"/>
      <c r="Q150" s="169">
        <f>SUM(Q151:Q184)</f>
        <v>0</v>
      </c>
      <c r="R150" s="170"/>
      <c r="S150" s="170"/>
      <c r="T150" s="171"/>
      <c r="U150" s="165"/>
      <c r="V150" s="165">
        <f>SUM(V151:V184)</f>
        <v>0</v>
      </c>
      <c r="W150" s="165"/>
      <c r="X150" s="165"/>
      <c r="Y150" s="165"/>
      <c r="AG150" t="s">
        <v>190</v>
      </c>
    </row>
    <row r="151" spans="1:60" ht="33.75" outlineLevel="1" x14ac:dyDescent="0.2">
      <c r="A151" s="173">
        <v>54</v>
      </c>
      <c r="B151" s="174" t="s">
        <v>642</v>
      </c>
      <c r="C151" s="182" t="s">
        <v>643</v>
      </c>
      <c r="D151" s="175" t="s">
        <v>266</v>
      </c>
      <c r="E151" s="176">
        <v>141.43</v>
      </c>
      <c r="F151" s="177"/>
      <c r="G151" s="178">
        <f>ROUND(E151*F151,2)</f>
        <v>0</v>
      </c>
      <c r="H151" s="177"/>
      <c r="I151" s="178">
        <f>ROUND(E151*H151,2)</f>
        <v>0</v>
      </c>
      <c r="J151" s="177"/>
      <c r="K151" s="178">
        <f>ROUND(E151*J151,2)</f>
        <v>0</v>
      </c>
      <c r="L151" s="178">
        <v>21</v>
      </c>
      <c r="M151" s="178">
        <f>G151*(1+L151/100)</f>
        <v>0</v>
      </c>
      <c r="N151" s="176">
        <v>2.9139999999999999E-2</v>
      </c>
      <c r="O151" s="176">
        <f>ROUND(E151*N151,2)</f>
        <v>4.12</v>
      </c>
      <c r="P151" s="176">
        <v>0</v>
      </c>
      <c r="Q151" s="176">
        <f>ROUND(E151*P151,2)</f>
        <v>0</v>
      </c>
      <c r="R151" s="178"/>
      <c r="S151" s="178" t="s">
        <v>267</v>
      </c>
      <c r="T151" s="179" t="s">
        <v>268</v>
      </c>
      <c r="U151" s="158">
        <v>0</v>
      </c>
      <c r="V151" s="158">
        <f>ROUND(E151*U151,2)</f>
        <v>0</v>
      </c>
      <c r="W151" s="158"/>
      <c r="X151" s="158" t="s">
        <v>244</v>
      </c>
      <c r="Y151" s="158" t="s">
        <v>197</v>
      </c>
      <c r="Z151" s="147"/>
      <c r="AA151" s="147"/>
      <c r="AB151" s="147"/>
      <c r="AC151" s="147"/>
      <c r="AD151" s="147"/>
      <c r="AE151" s="147"/>
      <c r="AF151" s="147"/>
      <c r="AG151" s="147" t="s">
        <v>245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183" t="s">
        <v>644</v>
      </c>
      <c r="D152" s="163"/>
      <c r="E152" s="164">
        <v>141.43</v>
      </c>
      <c r="F152" s="158"/>
      <c r="G152" s="15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203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ht="22.5" outlineLevel="1" x14ac:dyDescent="0.2">
      <c r="A153" s="173">
        <v>55</v>
      </c>
      <c r="B153" s="174" t="s">
        <v>645</v>
      </c>
      <c r="C153" s="182" t="s">
        <v>646</v>
      </c>
      <c r="D153" s="175" t="s">
        <v>266</v>
      </c>
      <c r="E153" s="176">
        <v>31.86</v>
      </c>
      <c r="F153" s="177"/>
      <c r="G153" s="178">
        <f>ROUND(E153*F153,2)</f>
        <v>0</v>
      </c>
      <c r="H153" s="177"/>
      <c r="I153" s="178">
        <f>ROUND(E153*H153,2)</f>
        <v>0</v>
      </c>
      <c r="J153" s="177"/>
      <c r="K153" s="178">
        <f>ROUND(E153*J153,2)</f>
        <v>0</v>
      </c>
      <c r="L153" s="178">
        <v>21</v>
      </c>
      <c r="M153" s="178">
        <f>G153*(1+L153/100)</f>
        <v>0</v>
      </c>
      <c r="N153" s="176">
        <v>2.9569999999999999E-2</v>
      </c>
      <c r="O153" s="176">
        <f>ROUND(E153*N153,2)</f>
        <v>0.94</v>
      </c>
      <c r="P153" s="176">
        <v>0</v>
      </c>
      <c r="Q153" s="176">
        <f>ROUND(E153*P153,2)</f>
        <v>0</v>
      </c>
      <c r="R153" s="178"/>
      <c r="S153" s="178" t="s">
        <v>267</v>
      </c>
      <c r="T153" s="179" t="s">
        <v>268</v>
      </c>
      <c r="U153" s="158">
        <v>0</v>
      </c>
      <c r="V153" s="158">
        <f>ROUND(E153*U153,2)</f>
        <v>0</v>
      </c>
      <c r="W153" s="158"/>
      <c r="X153" s="158" t="s">
        <v>244</v>
      </c>
      <c r="Y153" s="158" t="s">
        <v>197</v>
      </c>
      <c r="Z153" s="147"/>
      <c r="AA153" s="147"/>
      <c r="AB153" s="147"/>
      <c r="AC153" s="147"/>
      <c r="AD153" s="147"/>
      <c r="AE153" s="147"/>
      <c r="AF153" s="147"/>
      <c r="AG153" s="147" t="s">
        <v>245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2" x14ac:dyDescent="0.2">
      <c r="A154" s="154"/>
      <c r="B154" s="155"/>
      <c r="C154" s="183" t="s">
        <v>647</v>
      </c>
      <c r="D154" s="163"/>
      <c r="E154" s="164">
        <v>31.86</v>
      </c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203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ht="22.5" outlineLevel="1" x14ac:dyDescent="0.2">
      <c r="A155" s="173">
        <v>56</v>
      </c>
      <c r="B155" s="174" t="s">
        <v>648</v>
      </c>
      <c r="C155" s="182" t="s">
        <v>649</v>
      </c>
      <c r="D155" s="175" t="s">
        <v>266</v>
      </c>
      <c r="E155" s="176">
        <v>102.575</v>
      </c>
      <c r="F155" s="177"/>
      <c r="G155" s="178">
        <f>ROUND(E155*F155,2)</f>
        <v>0</v>
      </c>
      <c r="H155" s="177"/>
      <c r="I155" s="178">
        <f>ROUND(E155*H155,2)</f>
        <v>0</v>
      </c>
      <c r="J155" s="177"/>
      <c r="K155" s="178">
        <f>ROUND(E155*J155,2)</f>
        <v>0</v>
      </c>
      <c r="L155" s="178">
        <v>21</v>
      </c>
      <c r="M155" s="178">
        <f>G155*(1+L155/100)</f>
        <v>0</v>
      </c>
      <c r="N155" s="176">
        <v>4.1099999999999999E-3</v>
      </c>
      <c r="O155" s="176">
        <f>ROUND(E155*N155,2)</f>
        <v>0.42</v>
      </c>
      <c r="P155" s="176">
        <v>0</v>
      </c>
      <c r="Q155" s="176">
        <f>ROUND(E155*P155,2)</f>
        <v>0</v>
      </c>
      <c r="R155" s="178"/>
      <c r="S155" s="178" t="s">
        <v>267</v>
      </c>
      <c r="T155" s="179" t="s">
        <v>268</v>
      </c>
      <c r="U155" s="158">
        <v>0</v>
      </c>
      <c r="V155" s="158">
        <f>ROUND(E155*U155,2)</f>
        <v>0</v>
      </c>
      <c r="W155" s="158"/>
      <c r="X155" s="158" t="s">
        <v>244</v>
      </c>
      <c r="Y155" s="158" t="s">
        <v>197</v>
      </c>
      <c r="Z155" s="147"/>
      <c r="AA155" s="147"/>
      <c r="AB155" s="147"/>
      <c r="AC155" s="147"/>
      <c r="AD155" s="147"/>
      <c r="AE155" s="147"/>
      <c r="AF155" s="147"/>
      <c r="AG155" s="147" t="s">
        <v>245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2" x14ac:dyDescent="0.2">
      <c r="A156" s="154"/>
      <c r="B156" s="155"/>
      <c r="C156" s="183" t="s">
        <v>650</v>
      </c>
      <c r="D156" s="163"/>
      <c r="E156" s="164"/>
      <c r="F156" s="158"/>
      <c r="G156" s="158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203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3" x14ac:dyDescent="0.2">
      <c r="A157" s="154"/>
      <c r="B157" s="155"/>
      <c r="C157" s="183" t="s">
        <v>651</v>
      </c>
      <c r="D157" s="163"/>
      <c r="E157" s="164"/>
      <c r="F157" s="158"/>
      <c r="G157" s="158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203</v>
      </c>
      <c r="AH157" s="147">
        <v>0</v>
      </c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3" x14ac:dyDescent="0.2">
      <c r="A158" s="154"/>
      <c r="B158" s="155"/>
      <c r="C158" s="183" t="s">
        <v>652</v>
      </c>
      <c r="D158" s="163"/>
      <c r="E158" s="164"/>
      <c r="F158" s="158"/>
      <c r="G158" s="158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203</v>
      </c>
      <c r="AH158" s="147">
        <v>0</v>
      </c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3" x14ac:dyDescent="0.2">
      <c r="A159" s="154"/>
      <c r="B159" s="155"/>
      <c r="C159" s="183" t="s">
        <v>653</v>
      </c>
      <c r="D159" s="163"/>
      <c r="E159" s="164">
        <v>31.86</v>
      </c>
      <c r="F159" s="158"/>
      <c r="G159" s="158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203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183" t="s">
        <v>654</v>
      </c>
      <c r="D160" s="163"/>
      <c r="E160" s="164">
        <v>70.72</v>
      </c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203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73">
        <v>57</v>
      </c>
      <c r="B161" s="174" t="s">
        <v>264</v>
      </c>
      <c r="C161" s="182" t="s">
        <v>265</v>
      </c>
      <c r="D161" s="175" t="s">
        <v>266</v>
      </c>
      <c r="E161" s="176">
        <v>5</v>
      </c>
      <c r="F161" s="177"/>
      <c r="G161" s="178">
        <f>ROUND(E161*F161,2)</f>
        <v>0</v>
      </c>
      <c r="H161" s="177"/>
      <c r="I161" s="178">
        <f>ROUND(E161*H161,2)</f>
        <v>0</v>
      </c>
      <c r="J161" s="177"/>
      <c r="K161" s="178">
        <f>ROUND(E161*J161,2)</f>
        <v>0</v>
      </c>
      <c r="L161" s="178">
        <v>21</v>
      </c>
      <c r="M161" s="178">
        <f>G161*(1+L161/100)</f>
        <v>0</v>
      </c>
      <c r="N161" s="176">
        <v>8.6319999999999994E-2</v>
      </c>
      <c r="O161" s="176">
        <f>ROUND(E161*N161,2)</f>
        <v>0.43</v>
      </c>
      <c r="P161" s="176">
        <v>0</v>
      </c>
      <c r="Q161" s="176">
        <f>ROUND(E161*P161,2)</f>
        <v>0</v>
      </c>
      <c r="R161" s="178"/>
      <c r="S161" s="178" t="s">
        <v>267</v>
      </c>
      <c r="T161" s="179" t="s">
        <v>268</v>
      </c>
      <c r="U161" s="158">
        <v>0</v>
      </c>
      <c r="V161" s="158">
        <f>ROUND(E161*U161,2)</f>
        <v>0</v>
      </c>
      <c r="W161" s="158"/>
      <c r="X161" s="158" t="s">
        <v>244</v>
      </c>
      <c r="Y161" s="158" t="s">
        <v>197</v>
      </c>
      <c r="Z161" s="147"/>
      <c r="AA161" s="147"/>
      <c r="AB161" s="147"/>
      <c r="AC161" s="147"/>
      <c r="AD161" s="147"/>
      <c r="AE161" s="147"/>
      <c r="AF161" s="147"/>
      <c r="AG161" s="147" t="s">
        <v>245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183" t="s">
        <v>84</v>
      </c>
      <c r="D162" s="163"/>
      <c r="E162" s="164">
        <v>5</v>
      </c>
      <c r="F162" s="158"/>
      <c r="G162" s="158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203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73">
        <v>58</v>
      </c>
      <c r="B163" s="174" t="s">
        <v>655</v>
      </c>
      <c r="C163" s="182" t="s">
        <v>656</v>
      </c>
      <c r="D163" s="175" t="s">
        <v>272</v>
      </c>
      <c r="E163" s="176">
        <v>38.799999999999997</v>
      </c>
      <c r="F163" s="177"/>
      <c r="G163" s="178">
        <f>ROUND(E163*F163,2)</f>
        <v>0</v>
      </c>
      <c r="H163" s="177"/>
      <c r="I163" s="178">
        <f>ROUND(E163*H163,2)</f>
        <v>0</v>
      </c>
      <c r="J163" s="177"/>
      <c r="K163" s="178">
        <f>ROUND(E163*J163,2)</f>
        <v>0</v>
      </c>
      <c r="L163" s="178">
        <v>21</v>
      </c>
      <c r="M163" s="178">
        <f>G163*(1+L163/100)</f>
        <v>0</v>
      </c>
      <c r="N163" s="176">
        <v>4.3099999999999996E-3</v>
      </c>
      <c r="O163" s="176">
        <f>ROUND(E163*N163,2)</f>
        <v>0.17</v>
      </c>
      <c r="P163" s="176">
        <v>0</v>
      </c>
      <c r="Q163" s="176">
        <f>ROUND(E163*P163,2)</f>
        <v>0</v>
      </c>
      <c r="R163" s="178"/>
      <c r="S163" s="178" t="s">
        <v>267</v>
      </c>
      <c r="T163" s="179" t="s">
        <v>268</v>
      </c>
      <c r="U163" s="158">
        <v>0</v>
      </c>
      <c r="V163" s="158">
        <f>ROUND(E163*U163,2)</f>
        <v>0</v>
      </c>
      <c r="W163" s="158"/>
      <c r="X163" s="158" t="s">
        <v>244</v>
      </c>
      <c r="Y163" s="158" t="s">
        <v>197</v>
      </c>
      <c r="Z163" s="147"/>
      <c r="AA163" s="147"/>
      <c r="AB163" s="147"/>
      <c r="AC163" s="147"/>
      <c r="AD163" s="147"/>
      <c r="AE163" s="147"/>
      <c r="AF163" s="147"/>
      <c r="AG163" s="147" t="s">
        <v>245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2" x14ac:dyDescent="0.2">
      <c r="A164" s="154"/>
      <c r="B164" s="155"/>
      <c r="C164" s="198" t="s">
        <v>657</v>
      </c>
      <c r="D164" s="199"/>
      <c r="E164" s="199"/>
      <c r="F164" s="199"/>
      <c r="G164" s="199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200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183" t="s">
        <v>658</v>
      </c>
      <c r="D165" s="163"/>
      <c r="E165" s="164">
        <v>38.799999999999997</v>
      </c>
      <c r="F165" s="158"/>
      <c r="G165" s="158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203</v>
      </c>
      <c r="AH165" s="147">
        <v>0</v>
      </c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ht="22.5" outlineLevel="1" x14ac:dyDescent="0.2">
      <c r="A166" s="173">
        <v>59</v>
      </c>
      <c r="B166" s="174" t="s">
        <v>659</v>
      </c>
      <c r="C166" s="182" t="s">
        <v>660</v>
      </c>
      <c r="D166" s="175" t="s">
        <v>266</v>
      </c>
      <c r="E166" s="176">
        <v>28.125</v>
      </c>
      <c r="F166" s="177"/>
      <c r="G166" s="178">
        <f>ROUND(E166*F166,2)</f>
        <v>0</v>
      </c>
      <c r="H166" s="177"/>
      <c r="I166" s="178">
        <f>ROUND(E166*H166,2)</f>
        <v>0</v>
      </c>
      <c r="J166" s="177"/>
      <c r="K166" s="178">
        <f>ROUND(E166*J166,2)</f>
        <v>0</v>
      </c>
      <c r="L166" s="178">
        <v>21</v>
      </c>
      <c r="M166" s="178">
        <f>G166*(1+L166/100)</f>
        <v>0</v>
      </c>
      <c r="N166" s="176">
        <v>3.9210000000000002E-2</v>
      </c>
      <c r="O166" s="176">
        <f>ROUND(E166*N166,2)</f>
        <v>1.1000000000000001</v>
      </c>
      <c r="P166" s="176">
        <v>0</v>
      </c>
      <c r="Q166" s="176">
        <f>ROUND(E166*P166,2)</f>
        <v>0</v>
      </c>
      <c r="R166" s="178"/>
      <c r="S166" s="178" t="s">
        <v>267</v>
      </c>
      <c r="T166" s="179" t="s">
        <v>268</v>
      </c>
      <c r="U166" s="158">
        <v>0</v>
      </c>
      <c r="V166" s="158">
        <f>ROUND(E166*U166,2)</f>
        <v>0</v>
      </c>
      <c r="W166" s="158"/>
      <c r="X166" s="158" t="s">
        <v>244</v>
      </c>
      <c r="Y166" s="158" t="s">
        <v>197</v>
      </c>
      <c r="Z166" s="147"/>
      <c r="AA166" s="147"/>
      <c r="AB166" s="147"/>
      <c r="AC166" s="147"/>
      <c r="AD166" s="147"/>
      <c r="AE166" s="147"/>
      <c r="AF166" s="147"/>
      <c r="AG166" s="147" t="s">
        <v>245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2" x14ac:dyDescent="0.2">
      <c r="A167" s="154"/>
      <c r="B167" s="155"/>
      <c r="C167" s="198" t="s">
        <v>661</v>
      </c>
      <c r="D167" s="199"/>
      <c r="E167" s="199"/>
      <c r="F167" s="199"/>
      <c r="G167" s="199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200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2" x14ac:dyDescent="0.2">
      <c r="A168" s="154"/>
      <c r="B168" s="155"/>
      <c r="C168" s="183" t="s">
        <v>662</v>
      </c>
      <c r="D168" s="163"/>
      <c r="E168" s="164">
        <v>28.13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203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73">
        <v>60</v>
      </c>
      <c r="B169" s="174" t="s">
        <v>663</v>
      </c>
      <c r="C169" s="182" t="s">
        <v>664</v>
      </c>
      <c r="D169" s="175" t="s">
        <v>266</v>
      </c>
      <c r="E169" s="176">
        <v>40.299999999999997</v>
      </c>
      <c r="F169" s="177"/>
      <c r="G169" s="178">
        <f>ROUND(E169*F169,2)</f>
        <v>0</v>
      </c>
      <c r="H169" s="177"/>
      <c r="I169" s="178">
        <f>ROUND(E169*H169,2)</f>
        <v>0</v>
      </c>
      <c r="J169" s="177"/>
      <c r="K169" s="178">
        <f>ROUND(E169*J169,2)</f>
        <v>0</v>
      </c>
      <c r="L169" s="178">
        <v>21</v>
      </c>
      <c r="M169" s="178">
        <f>G169*(1+L169/100)</f>
        <v>0</v>
      </c>
      <c r="N169" s="176">
        <v>4.7660000000000001E-2</v>
      </c>
      <c r="O169" s="176">
        <f>ROUND(E169*N169,2)</f>
        <v>1.92</v>
      </c>
      <c r="P169" s="176">
        <v>0</v>
      </c>
      <c r="Q169" s="176">
        <f>ROUND(E169*P169,2)</f>
        <v>0</v>
      </c>
      <c r="R169" s="178"/>
      <c r="S169" s="178" t="s">
        <v>267</v>
      </c>
      <c r="T169" s="179" t="s">
        <v>268</v>
      </c>
      <c r="U169" s="158">
        <v>0</v>
      </c>
      <c r="V169" s="158">
        <f>ROUND(E169*U169,2)</f>
        <v>0</v>
      </c>
      <c r="W169" s="158"/>
      <c r="X169" s="158" t="s">
        <v>244</v>
      </c>
      <c r="Y169" s="158" t="s">
        <v>197</v>
      </c>
      <c r="Z169" s="147"/>
      <c r="AA169" s="147"/>
      <c r="AB169" s="147"/>
      <c r="AC169" s="147"/>
      <c r="AD169" s="147"/>
      <c r="AE169" s="147"/>
      <c r="AF169" s="147"/>
      <c r="AG169" s="147" t="s">
        <v>245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183" t="s">
        <v>665</v>
      </c>
      <c r="D170" s="163"/>
      <c r="E170" s="164">
        <v>40.299999999999997</v>
      </c>
      <c r="F170" s="158"/>
      <c r="G170" s="158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203</v>
      </c>
      <c r="AH170" s="147">
        <v>0</v>
      </c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ht="22.5" outlineLevel="1" x14ac:dyDescent="0.2">
      <c r="A171" s="173">
        <v>61</v>
      </c>
      <c r="B171" s="174" t="s">
        <v>666</v>
      </c>
      <c r="C171" s="182" t="s">
        <v>667</v>
      </c>
      <c r="D171" s="175" t="s">
        <v>266</v>
      </c>
      <c r="E171" s="176">
        <v>141.28100000000001</v>
      </c>
      <c r="F171" s="177"/>
      <c r="G171" s="178">
        <f>ROUND(E171*F171,2)</f>
        <v>0</v>
      </c>
      <c r="H171" s="177"/>
      <c r="I171" s="178">
        <f>ROUND(E171*H171,2)</f>
        <v>0</v>
      </c>
      <c r="J171" s="177"/>
      <c r="K171" s="178">
        <f>ROUND(E171*J171,2)</f>
        <v>0</v>
      </c>
      <c r="L171" s="178">
        <v>21</v>
      </c>
      <c r="M171" s="178">
        <f>G171*(1+L171/100)</f>
        <v>0</v>
      </c>
      <c r="N171" s="176">
        <v>2.606E-2</v>
      </c>
      <c r="O171" s="176">
        <f>ROUND(E171*N171,2)</f>
        <v>3.68</v>
      </c>
      <c r="P171" s="176">
        <v>0</v>
      </c>
      <c r="Q171" s="176">
        <f>ROUND(E171*P171,2)</f>
        <v>0</v>
      </c>
      <c r="R171" s="178"/>
      <c r="S171" s="178" t="s">
        <v>267</v>
      </c>
      <c r="T171" s="179" t="s">
        <v>268</v>
      </c>
      <c r="U171" s="158">
        <v>0</v>
      </c>
      <c r="V171" s="158">
        <f>ROUND(E171*U171,2)</f>
        <v>0</v>
      </c>
      <c r="W171" s="158"/>
      <c r="X171" s="158" t="s">
        <v>244</v>
      </c>
      <c r="Y171" s="158" t="s">
        <v>197</v>
      </c>
      <c r="Z171" s="147"/>
      <c r="AA171" s="147"/>
      <c r="AB171" s="147"/>
      <c r="AC171" s="147"/>
      <c r="AD171" s="147"/>
      <c r="AE171" s="147"/>
      <c r="AF171" s="147"/>
      <c r="AG171" s="147" t="s">
        <v>245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2" x14ac:dyDescent="0.2">
      <c r="A172" s="154"/>
      <c r="B172" s="155"/>
      <c r="C172" s="183" t="s">
        <v>668</v>
      </c>
      <c r="D172" s="163"/>
      <c r="E172" s="164">
        <v>182.16</v>
      </c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203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">
      <c r="A173" s="154"/>
      <c r="B173" s="155"/>
      <c r="C173" s="183" t="s">
        <v>669</v>
      </c>
      <c r="D173" s="163"/>
      <c r="E173" s="164">
        <v>5.63</v>
      </c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203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3" x14ac:dyDescent="0.2">
      <c r="A174" s="154"/>
      <c r="B174" s="155"/>
      <c r="C174" s="183" t="s">
        <v>670</v>
      </c>
      <c r="D174" s="163"/>
      <c r="E174" s="164">
        <v>-46.5</v>
      </c>
      <c r="F174" s="158"/>
      <c r="G174" s="158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7"/>
      <c r="AA174" s="147"/>
      <c r="AB174" s="147"/>
      <c r="AC174" s="147"/>
      <c r="AD174" s="147"/>
      <c r="AE174" s="147"/>
      <c r="AF174" s="147"/>
      <c r="AG174" s="147" t="s">
        <v>203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ht="22.5" outlineLevel="1" x14ac:dyDescent="0.2">
      <c r="A175" s="173">
        <v>62</v>
      </c>
      <c r="B175" s="174" t="s">
        <v>671</v>
      </c>
      <c r="C175" s="182" t="s">
        <v>672</v>
      </c>
      <c r="D175" s="175" t="s">
        <v>266</v>
      </c>
      <c r="E175" s="176">
        <v>181.58099999999999</v>
      </c>
      <c r="F175" s="177"/>
      <c r="G175" s="178">
        <f>ROUND(E175*F175,2)</f>
        <v>0</v>
      </c>
      <c r="H175" s="177"/>
      <c r="I175" s="178">
        <f>ROUND(E175*H175,2)</f>
        <v>0</v>
      </c>
      <c r="J175" s="177"/>
      <c r="K175" s="178">
        <f>ROUND(E175*J175,2)</f>
        <v>0</v>
      </c>
      <c r="L175" s="178">
        <v>21</v>
      </c>
      <c r="M175" s="178">
        <f>G175*(1+L175/100)</f>
        <v>0</v>
      </c>
      <c r="N175" s="176">
        <v>3.6700000000000001E-3</v>
      </c>
      <c r="O175" s="176">
        <f>ROUND(E175*N175,2)</f>
        <v>0.67</v>
      </c>
      <c r="P175" s="176">
        <v>0</v>
      </c>
      <c r="Q175" s="176">
        <f>ROUND(E175*P175,2)</f>
        <v>0</v>
      </c>
      <c r="R175" s="178"/>
      <c r="S175" s="178" t="s">
        <v>267</v>
      </c>
      <c r="T175" s="179" t="s">
        <v>268</v>
      </c>
      <c r="U175" s="158">
        <v>0</v>
      </c>
      <c r="V175" s="158">
        <f>ROUND(E175*U175,2)</f>
        <v>0</v>
      </c>
      <c r="W175" s="158"/>
      <c r="X175" s="158" t="s">
        <v>244</v>
      </c>
      <c r="Y175" s="158" t="s">
        <v>197</v>
      </c>
      <c r="Z175" s="147"/>
      <c r="AA175" s="147"/>
      <c r="AB175" s="147"/>
      <c r="AC175" s="147"/>
      <c r="AD175" s="147"/>
      <c r="AE175" s="147"/>
      <c r="AF175" s="147"/>
      <c r="AG175" s="147" t="s">
        <v>245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2" x14ac:dyDescent="0.2">
      <c r="A176" s="154"/>
      <c r="B176" s="155"/>
      <c r="C176" s="183" t="s">
        <v>673</v>
      </c>
      <c r="D176" s="163"/>
      <c r="E176" s="164">
        <v>141.28</v>
      </c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7"/>
      <c r="AA176" s="147"/>
      <c r="AB176" s="147"/>
      <c r="AC176" s="147"/>
      <c r="AD176" s="147"/>
      <c r="AE176" s="147"/>
      <c r="AF176" s="147"/>
      <c r="AG176" s="147" t="s">
        <v>203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3" x14ac:dyDescent="0.2">
      <c r="A177" s="154"/>
      <c r="B177" s="155"/>
      <c r="C177" s="183" t="s">
        <v>651</v>
      </c>
      <c r="D177" s="163"/>
      <c r="E177" s="164"/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203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">
      <c r="A178" s="154"/>
      <c r="B178" s="155"/>
      <c r="C178" s="183" t="s">
        <v>665</v>
      </c>
      <c r="D178" s="163"/>
      <c r="E178" s="164">
        <v>40.299999999999997</v>
      </c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203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83" t="s">
        <v>674</v>
      </c>
      <c r="D179" s="163"/>
      <c r="E179" s="164"/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203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183" t="s">
        <v>675</v>
      </c>
      <c r="D180" s="163"/>
      <c r="E180" s="164"/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203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1" x14ac:dyDescent="0.2">
      <c r="A181" s="173">
        <v>63</v>
      </c>
      <c r="B181" s="174" t="s">
        <v>676</v>
      </c>
      <c r="C181" s="182" t="s">
        <v>677</v>
      </c>
      <c r="D181" s="175" t="s">
        <v>266</v>
      </c>
      <c r="E181" s="176">
        <v>21.23</v>
      </c>
      <c r="F181" s="177"/>
      <c r="G181" s="178">
        <f>ROUND(E181*F181,2)</f>
        <v>0</v>
      </c>
      <c r="H181" s="177"/>
      <c r="I181" s="178">
        <f>ROUND(E181*H181,2)</f>
        <v>0</v>
      </c>
      <c r="J181" s="177"/>
      <c r="K181" s="178">
        <f>ROUND(E181*J181,2)</f>
        <v>0</v>
      </c>
      <c r="L181" s="178">
        <v>21</v>
      </c>
      <c r="M181" s="178">
        <f>G181*(1+L181/100)</f>
        <v>0</v>
      </c>
      <c r="N181" s="176">
        <v>4.777E-2</v>
      </c>
      <c r="O181" s="176">
        <f>ROUND(E181*N181,2)</f>
        <v>1.01</v>
      </c>
      <c r="P181" s="176">
        <v>0</v>
      </c>
      <c r="Q181" s="176">
        <f>ROUND(E181*P181,2)</f>
        <v>0</v>
      </c>
      <c r="R181" s="178"/>
      <c r="S181" s="178" t="s">
        <v>267</v>
      </c>
      <c r="T181" s="179" t="s">
        <v>268</v>
      </c>
      <c r="U181" s="158">
        <v>0</v>
      </c>
      <c r="V181" s="158">
        <f>ROUND(E181*U181,2)</f>
        <v>0</v>
      </c>
      <c r="W181" s="158"/>
      <c r="X181" s="158" t="s">
        <v>244</v>
      </c>
      <c r="Y181" s="158" t="s">
        <v>197</v>
      </c>
      <c r="Z181" s="147"/>
      <c r="AA181" s="147"/>
      <c r="AB181" s="147"/>
      <c r="AC181" s="147"/>
      <c r="AD181" s="147"/>
      <c r="AE181" s="147"/>
      <c r="AF181" s="147"/>
      <c r="AG181" s="147" t="s">
        <v>245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2" x14ac:dyDescent="0.2">
      <c r="A182" s="154"/>
      <c r="B182" s="155"/>
      <c r="C182" s="198" t="s">
        <v>678</v>
      </c>
      <c r="D182" s="199"/>
      <c r="E182" s="199"/>
      <c r="F182" s="199"/>
      <c r="G182" s="199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200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2" x14ac:dyDescent="0.2">
      <c r="A183" s="154"/>
      <c r="B183" s="155"/>
      <c r="C183" s="183" t="s">
        <v>679</v>
      </c>
      <c r="D183" s="163"/>
      <c r="E183" s="164">
        <v>7.08</v>
      </c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203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3" t="s">
        <v>680</v>
      </c>
      <c r="D184" s="163"/>
      <c r="E184" s="164">
        <v>14.15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203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x14ac:dyDescent="0.2">
      <c r="A185" s="166" t="s">
        <v>189</v>
      </c>
      <c r="B185" s="167" t="s">
        <v>86</v>
      </c>
      <c r="C185" s="181" t="s">
        <v>87</v>
      </c>
      <c r="D185" s="168"/>
      <c r="E185" s="169"/>
      <c r="F185" s="170"/>
      <c r="G185" s="170">
        <f>SUMIF(AG186:AG191,"&lt;&gt;NOR",G186:G191)</f>
        <v>0</v>
      </c>
      <c r="H185" s="170"/>
      <c r="I185" s="170">
        <f>SUM(I186:I191)</f>
        <v>0</v>
      </c>
      <c r="J185" s="170"/>
      <c r="K185" s="170">
        <f>SUM(K186:K191)</f>
        <v>0</v>
      </c>
      <c r="L185" s="170"/>
      <c r="M185" s="170">
        <f>SUM(M186:M191)</f>
        <v>0</v>
      </c>
      <c r="N185" s="169"/>
      <c r="O185" s="169">
        <f>SUM(O186:O191)</f>
        <v>0</v>
      </c>
      <c r="P185" s="169"/>
      <c r="Q185" s="169">
        <f>SUM(Q186:Q191)</f>
        <v>0</v>
      </c>
      <c r="R185" s="170"/>
      <c r="S185" s="170"/>
      <c r="T185" s="171"/>
      <c r="U185" s="165"/>
      <c r="V185" s="165">
        <f>SUM(V186:V191)</f>
        <v>26.81</v>
      </c>
      <c r="W185" s="165"/>
      <c r="X185" s="165"/>
      <c r="Y185" s="165"/>
      <c r="AG185" t="s">
        <v>190</v>
      </c>
    </row>
    <row r="186" spans="1:60" outlineLevel="1" x14ac:dyDescent="0.2">
      <c r="A186" s="173">
        <v>64</v>
      </c>
      <c r="B186" s="174" t="s">
        <v>681</v>
      </c>
      <c r="C186" s="182" t="s">
        <v>682</v>
      </c>
      <c r="D186" s="175" t="s">
        <v>266</v>
      </c>
      <c r="E186" s="176">
        <v>382.99599999999998</v>
      </c>
      <c r="F186" s="177"/>
      <c r="G186" s="178">
        <f>ROUND(E186*F186,2)</f>
        <v>0</v>
      </c>
      <c r="H186" s="177"/>
      <c r="I186" s="178">
        <f>ROUND(E186*H186,2)</f>
        <v>0</v>
      </c>
      <c r="J186" s="177"/>
      <c r="K186" s="178">
        <f>ROUND(E186*J186,2)</f>
        <v>0</v>
      </c>
      <c r="L186" s="178">
        <v>21</v>
      </c>
      <c r="M186" s="178">
        <f>G186*(1+L186/100)</f>
        <v>0</v>
      </c>
      <c r="N186" s="176">
        <v>0</v>
      </c>
      <c r="O186" s="176">
        <f>ROUND(E186*N186,2)</f>
        <v>0</v>
      </c>
      <c r="P186" s="176">
        <v>0</v>
      </c>
      <c r="Q186" s="176">
        <f>ROUND(E186*P186,2)</f>
        <v>0</v>
      </c>
      <c r="R186" s="178" t="s">
        <v>683</v>
      </c>
      <c r="S186" s="178" t="s">
        <v>267</v>
      </c>
      <c r="T186" s="179" t="s">
        <v>276</v>
      </c>
      <c r="U186" s="158">
        <v>7.0000000000000007E-2</v>
      </c>
      <c r="V186" s="158">
        <f>ROUND(E186*U186,2)</f>
        <v>26.81</v>
      </c>
      <c r="W186" s="158"/>
      <c r="X186" s="158" t="s">
        <v>244</v>
      </c>
      <c r="Y186" s="158" t="s">
        <v>197</v>
      </c>
      <c r="Z186" s="147"/>
      <c r="AA186" s="147"/>
      <c r="AB186" s="147"/>
      <c r="AC186" s="147"/>
      <c r="AD186" s="147"/>
      <c r="AE186" s="147"/>
      <c r="AF186" s="147"/>
      <c r="AG186" s="147" t="s">
        <v>397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2" x14ac:dyDescent="0.2">
      <c r="A187" s="154"/>
      <c r="B187" s="155"/>
      <c r="C187" s="183" t="s">
        <v>673</v>
      </c>
      <c r="D187" s="163"/>
      <c r="E187" s="164">
        <v>141.28100000000001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203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83" t="s">
        <v>684</v>
      </c>
      <c r="D188" s="163"/>
      <c r="E188" s="164">
        <v>28.125</v>
      </c>
      <c r="F188" s="158"/>
      <c r="G188" s="158"/>
      <c r="H188" s="158"/>
      <c r="I188" s="158"/>
      <c r="J188" s="158"/>
      <c r="K188" s="158"/>
      <c r="L188" s="158"/>
      <c r="M188" s="158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8"/>
      <c r="Y188" s="158"/>
      <c r="Z188" s="147"/>
      <c r="AA188" s="147"/>
      <c r="AB188" s="147"/>
      <c r="AC188" s="147"/>
      <c r="AD188" s="147"/>
      <c r="AE188" s="147"/>
      <c r="AF188" s="147"/>
      <c r="AG188" s="147" t="s">
        <v>203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3" x14ac:dyDescent="0.2">
      <c r="A189" s="154"/>
      <c r="B189" s="155"/>
      <c r="C189" s="183" t="s">
        <v>665</v>
      </c>
      <c r="D189" s="163"/>
      <c r="E189" s="164">
        <v>40.299999999999997</v>
      </c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7"/>
      <c r="AA189" s="147"/>
      <c r="AB189" s="147"/>
      <c r="AC189" s="147"/>
      <c r="AD189" s="147"/>
      <c r="AE189" s="147"/>
      <c r="AF189" s="147"/>
      <c r="AG189" s="147" t="s">
        <v>203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3" x14ac:dyDescent="0.2">
      <c r="A190" s="154"/>
      <c r="B190" s="155"/>
      <c r="C190" s="183" t="s">
        <v>653</v>
      </c>
      <c r="D190" s="163"/>
      <c r="E190" s="164">
        <v>31.86</v>
      </c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203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3" x14ac:dyDescent="0.2">
      <c r="A191" s="154"/>
      <c r="B191" s="155"/>
      <c r="C191" s="183" t="s">
        <v>685</v>
      </c>
      <c r="D191" s="163"/>
      <c r="E191" s="164">
        <v>141.43</v>
      </c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203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x14ac:dyDescent="0.2">
      <c r="A192" s="166" t="s">
        <v>189</v>
      </c>
      <c r="B192" s="167" t="s">
        <v>88</v>
      </c>
      <c r="C192" s="181" t="s">
        <v>89</v>
      </c>
      <c r="D192" s="168"/>
      <c r="E192" s="169"/>
      <c r="F192" s="170"/>
      <c r="G192" s="170">
        <f>SUMIF(AG193:AG206,"&lt;&gt;NOR",G193:G206)</f>
        <v>0</v>
      </c>
      <c r="H192" s="170"/>
      <c r="I192" s="170">
        <f>SUM(I193:I206)</f>
        <v>0</v>
      </c>
      <c r="J192" s="170"/>
      <c r="K192" s="170">
        <f>SUM(K193:K206)</f>
        <v>0</v>
      </c>
      <c r="L192" s="170"/>
      <c r="M192" s="170">
        <f>SUM(M193:M206)</f>
        <v>0</v>
      </c>
      <c r="N192" s="169"/>
      <c r="O192" s="169">
        <f>SUM(O193:O206)</f>
        <v>0.02</v>
      </c>
      <c r="P192" s="169"/>
      <c r="Q192" s="169">
        <f>SUM(Q193:Q206)</f>
        <v>0</v>
      </c>
      <c r="R192" s="170"/>
      <c r="S192" s="170"/>
      <c r="T192" s="171"/>
      <c r="U192" s="165"/>
      <c r="V192" s="165">
        <f>SUM(V193:V206)</f>
        <v>0</v>
      </c>
      <c r="W192" s="165"/>
      <c r="X192" s="165"/>
      <c r="Y192" s="165"/>
      <c r="AG192" t="s">
        <v>190</v>
      </c>
    </row>
    <row r="193" spans="1:60" outlineLevel="1" x14ac:dyDescent="0.2">
      <c r="A193" s="173">
        <v>65</v>
      </c>
      <c r="B193" s="174" t="s">
        <v>686</v>
      </c>
      <c r="C193" s="182" t="s">
        <v>687</v>
      </c>
      <c r="D193" s="175" t="s">
        <v>272</v>
      </c>
      <c r="E193" s="176">
        <v>24</v>
      </c>
      <c r="F193" s="177"/>
      <c r="G193" s="178">
        <f>ROUND(E193*F193,2)</f>
        <v>0</v>
      </c>
      <c r="H193" s="177"/>
      <c r="I193" s="178">
        <f>ROUND(E193*H193,2)</f>
        <v>0</v>
      </c>
      <c r="J193" s="177"/>
      <c r="K193" s="178">
        <f>ROUND(E193*J193,2)</f>
        <v>0</v>
      </c>
      <c r="L193" s="178">
        <v>21</v>
      </c>
      <c r="M193" s="178">
        <f>G193*(1+L193/100)</f>
        <v>0</v>
      </c>
      <c r="N193" s="176">
        <v>4.6000000000000001E-4</v>
      </c>
      <c r="O193" s="176">
        <f>ROUND(E193*N193,2)</f>
        <v>0.01</v>
      </c>
      <c r="P193" s="176">
        <v>0</v>
      </c>
      <c r="Q193" s="176">
        <f>ROUND(E193*P193,2)</f>
        <v>0</v>
      </c>
      <c r="R193" s="178"/>
      <c r="S193" s="178" t="s">
        <v>194</v>
      </c>
      <c r="T193" s="179" t="s">
        <v>195</v>
      </c>
      <c r="U193" s="158">
        <v>0</v>
      </c>
      <c r="V193" s="158">
        <f>ROUND(E193*U193,2)</f>
        <v>0</v>
      </c>
      <c r="W193" s="158"/>
      <c r="X193" s="158" t="s">
        <v>244</v>
      </c>
      <c r="Y193" s="158" t="s">
        <v>197</v>
      </c>
      <c r="Z193" s="147"/>
      <c r="AA193" s="147"/>
      <c r="AB193" s="147"/>
      <c r="AC193" s="147"/>
      <c r="AD193" s="147"/>
      <c r="AE193" s="147"/>
      <c r="AF193" s="147"/>
      <c r="AG193" s="147" t="s">
        <v>397</v>
      </c>
      <c r="AH193" s="147"/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2" x14ac:dyDescent="0.2">
      <c r="A194" s="154"/>
      <c r="B194" s="155"/>
      <c r="C194" s="198" t="s">
        <v>688</v>
      </c>
      <c r="D194" s="199"/>
      <c r="E194" s="199"/>
      <c r="F194" s="199"/>
      <c r="G194" s="199"/>
      <c r="H194" s="158"/>
      <c r="I194" s="158"/>
      <c r="J194" s="158"/>
      <c r="K194" s="158"/>
      <c r="L194" s="158"/>
      <c r="M194" s="158"/>
      <c r="N194" s="157"/>
      <c r="O194" s="157"/>
      <c r="P194" s="157"/>
      <c r="Q194" s="157"/>
      <c r="R194" s="158"/>
      <c r="S194" s="158"/>
      <c r="T194" s="158"/>
      <c r="U194" s="158"/>
      <c r="V194" s="158"/>
      <c r="W194" s="158"/>
      <c r="X194" s="158"/>
      <c r="Y194" s="158"/>
      <c r="Z194" s="147"/>
      <c r="AA194" s="147"/>
      <c r="AB194" s="147"/>
      <c r="AC194" s="147"/>
      <c r="AD194" s="147"/>
      <c r="AE194" s="147"/>
      <c r="AF194" s="147"/>
      <c r="AG194" s="147" t="s">
        <v>200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3" x14ac:dyDescent="0.2">
      <c r="A195" s="154"/>
      <c r="B195" s="155"/>
      <c r="C195" s="187" t="s">
        <v>240</v>
      </c>
      <c r="D195" s="160"/>
      <c r="E195" s="161"/>
      <c r="F195" s="162"/>
      <c r="G195" s="162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200</v>
      </c>
      <c r="AH195" s="147"/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265" t="s">
        <v>689</v>
      </c>
      <c r="D196" s="266"/>
      <c r="E196" s="266"/>
      <c r="F196" s="266"/>
      <c r="G196" s="266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200</v>
      </c>
      <c r="AH196" s="147"/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2" x14ac:dyDescent="0.2">
      <c r="A197" s="154"/>
      <c r="B197" s="155"/>
      <c r="C197" s="183" t="s">
        <v>690</v>
      </c>
      <c r="D197" s="163"/>
      <c r="E197" s="164">
        <v>24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203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1" x14ac:dyDescent="0.2">
      <c r="A198" s="173">
        <v>66</v>
      </c>
      <c r="B198" s="174" t="s">
        <v>691</v>
      </c>
      <c r="C198" s="182" t="s">
        <v>692</v>
      </c>
      <c r="D198" s="175" t="s">
        <v>266</v>
      </c>
      <c r="E198" s="176">
        <v>8.5</v>
      </c>
      <c r="F198" s="177"/>
      <c r="G198" s="178">
        <f>ROUND(E198*F198,2)</f>
        <v>0</v>
      </c>
      <c r="H198" s="177"/>
      <c r="I198" s="178">
        <f>ROUND(E198*H198,2)</f>
        <v>0</v>
      </c>
      <c r="J198" s="177"/>
      <c r="K198" s="178">
        <f>ROUND(E198*J198,2)</f>
        <v>0</v>
      </c>
      <c r="L198" s="178">
        <v>21</v>
      </c>
      <c r="M198" s="178">
        <f>G198*(1+L198/100)</f>
        <v>0</v>
      </c>
      <c r="N198" s="176">
        <v>1.2E-4</v>
      </c>
      <c r="O198" s="176">
        <f>ROUND(E198*N198,2)</f>
        <v>0</v>
      </c>
      <c r="P198" s="176">
        <v>0</v>
      </c>
      <c r="Q198" s="176">
        <f>ROUND(E198*P198,2)</f>
        <v>0</v>
      </c>
      <c r="R198" s="178"/>
      <c r="S198" s="178" t="s">
        <v>194</v>
      </c>
      <c r="T198" s="179" t="s">
        <v>195</v>
      </c>
      <c r="U198" s="158">
        <v>0</v>
      </c>
      <c r="V198" s="158">
        <f>ROUND(E198*U198,2)</f>
        <v>0</v>
      </c>
      <c r="W198" s="158"/>
      <c r="X198" s="158" t="s">
        <v>244</v>
      </c>
      <c r="Y198" s="158" t="s">
        <v>197</v>
      </c>
      <c r="Z198" s="147"/>
      <c r="AA198" s="147"/>
      <c r="AB198" s="147"/>
      <c r="AC198" s="147"/>
      <c r="AD198" s="147"/>
      <c r="AE198" s="147"/>
      <c r="AF198" s="147"/>
      <c r="AG198" s="147" t="s">
        <v>397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2" x14ac:dyDescent="0.2">
      <c r="A199" s="154"/>
      <c r="B199" s="155"/>
      <c r="C199" s="198" t="s">
        <v>693</v>
      </c>
      <c r="D199" s="199"/>
      <c r="E199" s="199"/>
      <c r="F199" s="199"/>
      <c r="G199" s="199"/>
      <c r="H199" s="158"/>
      <c r="I199" s="158"/>
      <c r="J199" s="158"/>
      <c r="K199" s="158"/>
      <c r="L199" s="158"/>
      <c r="M199" s="158"/>
      <c r="N199" s="157"/>
      <c r="O199" s="157"/>
      <c r="P199" s="157"/>
      <c r="Q199" s="157"/>
      <c r="R199" s="158"/>
      <c r="S199" s="158"/>
      <c r="T199" s="158"/>
      <c r="U199" s="158"/>
      <c r="V199" s="158"/>
      <c r="W199" s="158"/>
      <c r="X199" s="158"/>
      <c r="Y199" s="158"/>
      <c r="Z199" s="147"/>
      <c r="AA199" s="147"/>
      <c r="AB199" s="147"/>
      <c r="AC199" s="147"/>
      <c r="AD199" s="147"/>
      <c r="AE199" s="147"/>
      <c r="AF199" s="147"/>
      <c r="AG199" s="147" t="s">
        <v>200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2" x14ac:dyDescent="0.2">
      <c r="A200" s="154"/>
      <c r="B200" s="155"/>
      <c r="C200" s="183" t="s">
        <v>694</v>
      </c>
      <c r="D200" s="163"/>
      <c r="E200" s="164">
        <v>8.5</v>
      </c>
      <c r="F200" s="158"/>
      <c r="G200" s="158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203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1" x14ac:dyDescent="0.2">
      <c r="A201" s="173">
        <v>67</v>
      </c>
      <c r="B201" s="174" t="s">
        <v>695</v>
      </c>
      <c r="C201" s="182" t="s">
        <v>696</v>
      </c>
      <c r="D201" s="175" t="s">
        <v>266</v>
      </c>
      <c r="E201" s="176">
        <v>45.64</v>
      </c>
      <c r="F201" s="177"/>
      <c r="G201" s="178">
        <f>ROUND(E201*F201,2)</f>
        <v>0</v>
      </c>
      <c r="H201" s="177"/>
      <c r="I201" s="178">
        <f>ROUND(E201*H201,2)</f>
        <v>0</v>
      </c>
      <c r="J201" s="177"/>
      <c r="K201" s="178">
        <f>ROUND(E201*J201,2)</f>
        <v>0</v>
      </c>
      <c r="L201" s="178">
        <v>21</v>
      </c>
      <c r="M201" s="178">
        <f>G201*(1+L201/100)</f>
        <v>0</v>
      </c>
      <c r="N201" s="176">
        <v>1.2E-4</v>
      </c>
      <c r="O201" s="176">
        <f>ROUND(E201*N201,2)</f>
        <v>0.01</v>
      </c>
      <c r="P201" s="176">
        <v>0</v>
      </c>
      <c r="Q201" s="176">
        <f>ROUND(E201*P201,2)</f>
        <v>0</v>
      </c>
      <c r="R201" s="178"/>
      <c r="S201" s="178" t="s">
        <v>194</v>
      </c>
      <c r="T201" s="179" t="s">
        <v>195</v>
      </c>
      <c r="U201" s="158">
        <v>0</v>
      </c>
      <c r="V201" s="158">
        <f>ROUND(E201*U201,2)</f>
        <v>0</v>
      </c>
      <c r="W201" s="158"/>
      <c r="X201" s="158" t="s">
        <v>244</v>
      </c>
      <c r="Y201" s="158" t="s">
        <v>197</v>
      </c>
      <c r="Z201" s="147"/>
      <c r="AA201" s="147"/>
      <c r="AB201" s="147"/>
      <c r="AC201" s="147"/>
      <c r="AD201" s="147"/>
      <c r="AE201" s="147"/>
      <c r="AF201" s="147"/>
      <c r="AG201" s="147" t="s">
        <v>397</v>
      </c>
      <c r="AH201" s="147"/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2" x14ac:dyDescent="0.2">
      <c r="A202" s="154"/>
      <c r="B202" s="155"/>
      <c r="C202" s="198" t="s">
        <v>697</v>
      </c>
      <c r="D202" s="199"/>
      <c r="E202" s="199"/>
      <c r="F202" s="199"/>
      <c r="G202" s="199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200</v>
      </c>
      <c r="AH202" s="147"/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2" x14ac:dyDescent="0.2">
      <c r="A203" s="154"/>
      <c r="B203" s="155"/>
      <c r="C203" s="183" t="s">
        <v>698</v>
      </c>
      <c r="D203" s="163"/>
      <c r="E203" s="164">
        <v>45.64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203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1" x14ac:dyDescent="0.2">
      <c r="A204" s="173">
        <v>68</v>
      </c>
      <c r="B204" s="174" t="s">
        <v>699</v>
      </c>
      <c r="C204" s="182" t="s">
        <v>700</v>
      </c>
      <c r="D204" s="175" t="s">
        <v>266</v>
      </c>
      <c r="E204" s="176">
        <v>17.7</v>
      </c>
      <c r="F204" s="177"/>
      <c r="G204" s="178">
        <f>ROUND(E204*F204,2)</f>
        <v>0</v>
      </c>
      <c r="H204" s="177"/>
      <c r="I204" s="178">
        <f>ROUND(E204*H204,2)</f>
        <v>0</v>
      </c>
      <c r="J204" s="177"/>
      <c r="K204" s="178">
        <f>ROUND(E204*J204,2)</f>
        <v>0</v>
      </c>
      <c r="L204" s="178">
        <v>21</v>
      </c>
      <c r="M204" s="178">
        <f>G204*(1+L204/100)</f>
        <v>0</v>
      </c>
      <c r="N204" s="176">
        <v>1.2E-4</v>
      </c>
      <c r="O204" s="176">
        <f>ROUND(E204*N204,2)</f>
        <v>0</v>
      </c>
      <c r="P204" s="176">
        <v>0</v>
      </c>
      <c r="Q204" s="176">
        <f>ROUND(E204*P204,2)</f>
        <v>0</v>
      </c>
      <c r="R204" s="178"/>
      <c r="S204" s="178" t="s">
        <v>194</v>
      </c>
      <c r="T204" s="179" t="s">
        <v>195</v>
      </c>
      <c r="U204" s="158">
        <v>0</v>
      </c>
      <c r="V204" s="158">
        <f>ROUND(E204*U204,2)</f>
        <v>0</v>
      </c>
      <c r="W204" s="158"/>
      <c r="X204" s="158" t="s">
        <v>244</v>
      </c>
      <c r="Y204" s="158" t="s">
        <v>197</v>
      </c>
      <c r="Z204" s="147"/>
      <c r="AA204" s="147"/>
      <c r="AB204" s="147"/>
      <c r="AC204" s="147"/>
      <c r="AD204" s="147"/>
      <c r="AE204" s="147"/>
      <c r="AF204" s="147"/>
      <c r="AG204" s="147" t="s">
        <v>397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2" x14ac:dyDescent="0.2">
      <c r="A205" s="154"/>
      <c r="B205" s="155"/>
      <c r="C205" s="198" t="s">
        <v>701</v>
      </c>
      <c r="D205" s="199"/>
      <c r="E205" s="199"/>
      <c r="F205" s="199"/>
      <c r="G205" s="199"/>
      <c r="H205" s="158"/>
      <c r="I205" s="158"/>
      <c r="J205" s="158"/>
      <c r="K205" s="158"/>
      <c r="L205" s="158"/>
      <c r="M205" s="158"/>
      <c r="N205" s="157"/>
      <c r="O205" s="157"/>
      <c r="P205" s="157"/>
      <c r="Q205" s="157"/>
      <c r="R205" s="158"/>
      <c r="S205" s="158"/>
      <c r="T205" s="158"/>
      <c r="U205" s="158"/>
      <c r="V205" s="158"/>
      <c r="W205" s="158"/>
      <c r="X205" s="158"/>
      <c r="Y205" s="158"/>
      <c r="Z205" s="147"/>
      <c r="AA205" s="147"/>
      <c r="AB205" s="147"/>
      <c r="AC205" s="147"/>
      <c r="AD205" s="147"/>
      <c r="AE205" s="147"/>
      <c r="AF205" s="147"/>
      <c r="AG205" s="147" t="s">
        <v>200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2" x14ac:dyDescent="0.2">
      <c r="A206" s="154"/>
      <c r="B206" s="155"/>
      <c r="C206" s="183" t="s">
        <v>702</v>
      </c>
      <c r="D206" s="163"/>
      <c r="E206" s="164">
        <v>17.7</v>
      </c>
      <c r="F206" s="158"/>
      <c r="G206" s="158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203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x14ac:dyDescent="0.2">
      <c r="A207" s="166" t="s">
        <v>189</v>
      </c>
      <c r="B207" s="167" t="s">
        <v>91</v>
      </c>
      <c r="C207" s="181" t="s">
        <v>92</v>
      </c>
      <c r="D207" s="168"/>
      <c r="E207" s="169"/>
      <c r="F207" s="170"/>
      <c r="G207" s="170">
        <f>SUMIF(AG208:AG281,"&lt;&gt;NOR",G208:G281)</f>
        <v>0</v>
      </c>
      <c r="H207" s="170"/>
      <c r="I207" s="170">
        <f>SUM(I208:I281)</f>
        <v>0</v>
      </c>
      <c r="J207" s="170"/>
      <c r="K207" s="170">
        <f>SUM(K208:K281)</f>
        <v>0</v>
      </c>
      <c r="L207" s="170"/>
      <c r="M207" s="170">
        <f>SUM(M208:M281)</f>
        <v>0</v>
      </c>
      <c r="N207" s="169"/>
      <c r="O207" s="169">
        <f>SUM(O208:O281)</f>
        <v>5.98</v>
      </c>
      <c r="P207" s="169"/>
      <c r="Q207" s="169">
        <f>SUM(Q208:Q281)</f>
        <v>0</v>
      </c>
      <c r="R207" s="170"/>
      <c r="S207" s="170"/>
      <c r="T207" s="171"/>
      <c r="U207" s="165"/>
      <c r="V207" s="165">
        <f>SUM(V208:V281)</f>
        <v>0</v>
      </c>
      <c r="W207" s="165"/>
      <c r="X207" s="165"/>
      <c r="Y207" s="165"/>
      <c r="AG207" t="s">
        <v>190</v>
      </c>
    </row>
    <row r="208" spans="1:60" outlineLevel="1" x14ac:dyDescent="0.2">
      <c r="A208" s="173">
        <v>69</v>
      </c>
      <c r="B208" s="174" t="s">
        <v>703</v>
      </c>
      <c r="C208" s="182" t="s">
        <v>704</v>
      </c>
      <c r="D208" s="175" t="s">
        <v>266</v>
      </c>
      <c r="E208" s="176">
        <v>32.44</v>
      </c>
      <c r="F208" s="177"/>
      <c r="G208" s="178">
        <f>ROUND(E208*F208,2)</f>
        <v>0</v>
      </c>
      <c r="H208" s="177"/>
      <c r="I208" s="178">
        <f>ROUND(E208*H208,2)</f>
        <v>0</v>
      </c>
      <c r="J208" s="177"/>
      <c r="K208" s="178">
        <f>ROUND(E208*J208,2)</f>
        <v>0</v>
      </c>
      <c r="L208" s="178">
        <v>21</v>
      </c>
      <c r="M208" s="178">
        <f>G208*(1+L208/100)</f>
        <v>0</v>
      </c>
      <c r="N208" s="176">
        <v>1E-4</v>
      </c>
      <c r="O208" s="176">
        <f>ROUND(E208*N208,2)</f>
        <v>0</v>
      </c>
      <c r="P208" s="176">
        <v>0</v>
      </c>
      <c r="Q208" s="176">
        <f>ROUND(E208*P208,2)</f>
        <v>0</v>
      </c>
      <c r="R208" s="178"/>
      <c r="S208" s="178" t="s">
        <v>267</v>
      </c>
      <c r="T208" s="179" t="s">
        <v>268</v>
      </c>
      <c r="U208" s="158">
        <v>0</v>
      </c>
      <c r="V208" s="158">
        <f>ROUND(E208*U208,2)</f>
        <v>0</v>
      </c>
      <c r="W208" s="158"/>
      <c r="X208" s="158" t="s">
        <v>244</v>
      </c>
      <c r="Y208" s="158" t="s">
        <v>197</v>
      </c>
      <c r="Z208" s="147"/>
      <c r="AA208" s="147"/>
      <c r="AB208" s="147"/>
      <c r="AC208" s="147"/>
      <c r="AD208" s="147"/>
      <c r="AE208" s="147"/>
      <c r="AF208" s="147"/>
      <c r="AG208" s="147" t="s">
        <v>397</v>
      </c>
      <c r="AH208" s="147"/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2" x14ac:dyDescent="0.2">
      <c r="A209" s="154"/>
      <c r="B209" s="155"/>
      <c r="C209" s="183" t="s">
        <v>705</v>
      </c>
      <c r="D209" s="163"/>
      <c r="E209" s="164">
        <v>1.44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7"/>
      <c r="AA209" s="147"/>
      <c r="AB209" s="147"/>
      <c r="AC209" s="147"/>
      <c r="AD209" s="147"/>
      <c r="AE209" s="147"/>
      <c r="AF209" s="147"/>
      <c r="AG209" s="147" t="s">
        <v>203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3" x14ac:dyDescent="0.2">
      <c r="A210" s="154"/>
      <c r="B210" s="155"/>
      <c r="C210" s="183" t="s">
        <v>706</v>
      </c>
      <c r="D210" s="163"/>
      <c r="E210" s="164">
        <v>31</v>
      </c>
      <c r="F210" s="158"/>
      <c r="G210" s="158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203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ht="22.5" outlineLevel="1" x14ac:dyDescent="0.2">
      <c r="A211" s="173">
        <v>70</v>
      </c>
      <c r="B211" s="174" t="s">
        <v>707</v>
      </c>
      <c r="C211" s="182" t="s">
        <v>708</v>
      </c>
      <c r="D211" s="175" t="s">
        <v>266</v>
      </c>
      <c r="E211" s="176">
        <v>9.9</v>
      </c>
      <c r="F211" s="177"/>
      <c r="G211" s="178">
        <f>ROUND(E211*F211,2)</f>
        <v>0</v>
      </c>
      <c r="H211" s="177"/>
      <c r="I211" s="178">
        <f>ROUND(E211*H211,2)</f>
        <v>0</v>
      </c>
      <c r="J211" s="177"/>
      <c r="K211" s="178">
        <f>ROUND(E211*J211,2)</f>
        <v>0</v>
      </c>
      <c r="L211" s="178">
        <v>21</v>
      </c>
      <c r="M211" s="178">
        <f>G211*(1+L211/100)</f>
        <v>0</v>
      </c>
      <c r="N211" s="176">
        <v>1.111E-2</v>
      </c>
      <c r="O211" s="176">
        <f>ROUND(E211*N211,2)</f>
        <v>0.11</v>
      </c>
      <c r="P211" s="176">
        <v>0</v>
      </c>
      <c r="Q211" s="176">
        <f>ROUND(E211*P211,2)</f>
        <v>0</v>
      </c>
      <c r="R211" s="178"/>
      <c r="S211" s="178" t="s">
        <v>267</v>
      </c>
      <c r="T211" s="179" t="s">
        <v>268</v>
      </c>
      <c r="U211" s="158">
        <v>0</v>
      </c>
      <c r="V211" s="158">
        <f>ROUND(E211*U211,2)</f>
        <v>0</v>
      </c>
      <c r="W211" s="158"/>
      <c r="X211" s="158" t="s">
        <v>244</v>
      </c>
      <c r="Y211" s="158" t="s">
        <v>197</v>
      </c>
      <c r="Z211" s="147"/>
      <c r="AA211" s="147"/>
      <c r="AB211" s="147"/>
      <c r="AC211" s="147"/>
      <c r="AD211" s="147"/>
      <c r="AE211" s="147"/>
      <c r="AF211" s="147"/>
      <c r="AG211" s="147" t="s">
        <v>245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2" x14ac:dyDescent="0.2">
      <c r="A212" s="154"/>
      <c r="B212" s="155"/>
      <c r="C212" s="183" t="s">
        <v>709</v>
      </c>
      <c r="D212" s="163"/>
      <c r="E212" s="164">
        <v>7.58</v>
      </c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203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">
      <c r="A213" s="154"/>
      <c r="B213" s="155"/>
      <c r="C213" s="183" t="s">
        <v>710</v>
      </c>
      <c r="D213" s="163"/>
      <c r="E213" s="164">
        <v>2.33</v>
      </c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203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ht="22.5" outlineLevel="1" x14ac:dyDescent="0.2">
      <c r="A214" s="173">
        <v>71</v>
      </c>
      <c r="B214" s="174" t="s">
        <v>711</v>
      </c>
      <c r="C214" s="182" t="s">
        <v>712</v>
      </c>
      <c r="D214" s="175" t="s">
        <v>266</v>
      </c>
      <c r="E214" s="176">
        <v>48.98</v>
      </c>
      <c r="F214" s="177"/>
      <c r="G214" s="178">
        <f>ROUND(E214*F214,2)</f>
        <v>0</v>
      </c>
      <c r="H214" s="177"/>
      <c r="I214" s="178">
        <f>ROUND(E214*H214,2)</f>
        <v>0</v>
      </c>
      <c r="J214" s="177"/>
      <c r="K214" s="178">
        <f>ROUND(E214*J214,2)</f>
        <v>0</v>
      </c>
      <c r="L214" s="178">
        <v>21</v>
      </c>
      <c r="M214" s="178">
        <f>G214*(1+L214/100)</f>
        <v>0</v>
      </c>
      <c r="N214" s="176">
        <v>1.251E-2</v>
      </c>
      <c r="O214" s="176">
        <f>ROUND(E214*N214,2)</f>
        <v>0.61</v>
      </c>
      <c r="P214" s="176">
        <v>0</v>
      </c>
      <c r="Q214" s="176">
        <f>ROUND(E214*P214,2)</f>
        <v>0</v>
      </c>
      <c r="R214" s="178"/>
      <c r="S214" s="178" t="s">
        <v>267</v>
      </c>
      <c r="T214" s="179" t="s">
        <v>268</v>
      </c>
      <c r="U214" s="158">
        <v>0</v>
      </c>
      <c r="V214" s="158">
        <f>ROUND(E214*U214,2)</f>
        <v>0</v>
      </c>
      <c r="W214" s="158"/>
      <c r="X214" s="158" t="s">
        <v>244</v>
      </c>
      <c r="Y214" s="158" t="s">
        <v>197</v>
      </c>
      <c r="Z214" s="147"/>
      <c r="AA214" s="147"/>
      <c r="AB214" s="147"/>
      <c r="AC214" s="147"/>
      <c r="AD214" s="147"/>
      <c r="AE214" s="147"/>
      <c r="AF214" s="147"/>
      <c r="AG214" s="147" t="s">
        <v>397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2" x14ac:dyDescent="0.2">
      <c r="A215" s="154"/>
      <c r="B215" s="155"/>
      <c r="C215" s="198" t="s">
        <v>713</v>
      </c>
      <c r="D215" s="199"/>
      <c r="E215" s="199"/>
      <c r="F215" s="199"/>
      <c r="G215" s="199"/>
      <c r="H215" s="158"/>
      <c r="I215" s="158"/>
      <c r="J215" s="158"/>
      <c r="K215" s="158"/>
      <c r="L215" s="158"/>
      <c r="M215" s="158"/>
      <c r="N215" s="157"/>
      <c r="O215" s="157"/>
      <c r="P215" s="157"/>
      <c r="Q215" s="157"/>
      <c r="R215" s="158"/>
      <c r="S215" s="158"/>
      <c r="T215" s="158"/>
      <c r="U215" s="158"/>
      <c r="V215" s="158"/>
      <c r="W215" s="158"/>
      <c r="X215" s="158"/>
      <c r="Y215" s="158"/>
      <c r="Z215" s="147"/>
      <c r="AA215" s="147"/>
      <c r="AB215" s="147"/>
      <c r="AC215" s="147"/>
      <c r="AD215" s="147"/>
      <c r="AE215" s="147"/>
      <c r="AF215" s="147"/>
      <c r="AG215" s="147" t="s">
        <v>200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3" x14ac:dyDescent="0.2">
      <c r="A216" s="154"/>
      <c r="B216" s="155"/>
      <c r="C216" s="265" t="s">
        <v>714</v>
      </c>
      <c r="D216" s="266"/>
      <c r="E216" s="266"/>
      <c r="F216" s="266"/>
      <c r="G216" s="266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200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3" x14ac:dyDescent="0.2">
      <c r="A217" s="154"/>
      <c r="B217" s="155"/>
      <c r="C217" s="265" t="s">
        <v>715</v>
      </c>
      <c r="D217" s="266"/>
      <c r="E217" s="266"/>
      <c r="F217" s="266"/>
      <c r="G217" s="266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7"/>
      <c r="AA217" s="147"/>
      <c r="AB217" s="147"/>
      <c r="AC217" s="147"/>
      <c r="AD217" s="147"/>
      <c r="AE217" s="147"/>
      <c r="AF217" s="147"/>
      <c r="AG217" s="147" t="s">
        <v>200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2" x14ac:dyDescent="0.2">
      <c r="A218" s="154"/>
      <c r="B218" s="155"/>
      <c r="C218" s="183" t="s">
        <v>716</v>
      </c>
      <c r="D218" s="163"/>
      <c r="E218" s="164">
        <v>16.48</v>
      </c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203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183" t="s">
        <v>717</v>
      </c>
      <c r="D219" s="163"/>
      <c r="E219" s="164">
        <v>14.5</v>
      </c>
      <c r="F219" s="158"/>
      <c r="G219" s="158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203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3" x14ac:dyDescent="0.2">
      <c r="A220" s="154"/>
      <c r="B220" s="155"/>
      <c r="C220" s="183" t="s">
        <v>718</v>
      </c>
      <c r="D220" s="163"/>
      <c r="E220" s="164">
        <v>18</v>
      </c>
      <c r="F220" s="158"/>
      <c r="G220" s="158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203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ht="22.5" outlineLevel="1" x14ac:dyDescent="0.2">
      <c r="A221" s="173">
        <v>72</v>
      </c>
      <c r="B221" s="174" t="s">
        <v>719</v>
      </c>
      <c r="C221" s="182" t="s">
        <v>720</v>
      </c>
      <c r="D221" s="175" t="s">
        <v>266</v>
      </c>
      <c r="E221" s="176">
        <v>2</v>
      </c>
      <c r="F221" s="177"/>
      <c r="G221" s="178">
        <f>ROUND(E221*F221,2)</f>
        <v>0</v>
      </c>
      <c r="H221" s="177"/>
      <c r="I221" s="178">
        <f>ROUND(E221*H221,2)</f>
        <v>0</v>
      </c>
      <c r="J221" s="177"/>
      <c r="K221" s="178">
        <f>ROUND(E221*J221,2)</f>
        <v>0</v>
      </c>
      <c r="L221" s="178">
        <v>21</v>
      </c>
      <c r="M221" s="178">
        <f>G221*(1+L221/100)</f>
        <v>0</v>
      </c>
      <c r="N221" s="176">
        <v>1.251E-2</v>
      </c>
      <c r="O221" s="176">
        <f>ROUND(E221*N221,2)</f>
        <v>0.03</v>
      </c>
      <c r="P221" s="176">
        <v>0</v>
      </c>
      <c r="Q221" s="176">
        <f>ROUND(E221*P221,2)</f>
        <v>0</v>
      </c>
      <c r="R221" s="178"/>
      <c r="S221" s="178" t="s">
        <v>267</v>
      </c>
      <c r="T221" s="179" t="s">
        <v>268</v>
      </c>
      <c r="U221" s="158">
        <v>0</v>
      </c>
      <c r="V221" s="158">
        <f>ROUND(E221*U221,2)</f>
        <v>0</v>
      </c>
      <c r="W221" s="158"/>
      <c r="X221" s="158" t="s">
        <v>244</v>
      </c>
      <c r="Y221" s="158" t="s">
        <v>197</v>
      </c>
      <c r="Z221" s="147"/>
      <c r="AA221" s="147"/>
      <c r="AB221" s="147"/>
      <c r="AC221" s="147"/>
      <c r="AD221" s="147"/>
      <c r="AE221" s="147"/>
      <c r="AF221" s="147"/>
      <c r="AG221" s="147" t="s">
        <v>397</v>
      </c>
      <c r="AH221" s="147"/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2" x14ac:dyDescent="0.2">
      <c r="A222" s="154"/>
      <c r="B222" s="155"/>
      <c r="C222" s="198" t="s">
        <v>721</v>
      </c>
      <c r="D222" s="199"/>
      <c r="E222" s="199"/>
      <c r="F222" s="199"/>
      <c r="G222" s="199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7"/>
      <c r="AA222" s="147"/>
      <c r="AB222" s="147"/>
      <c r="AC222" s="147"/>
      <c r="AD222" s="147"/>
      <c r="AE222" s="147"/>
      <c r="AF222" s="147"/>
      <c r="AG222" s="147" t="s">
        <v>200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3" x14ac:dyDescent="0.2">
      <c r="A223" s="154"/>
      <c r="B223" s="155"/>
      <c r="C223" s="265" t="s">
        <v>714</v>
      </c>
      <c r="D223" s="266"/>
      <c r="E223" s="266"/>
      <c r="F223" s="266"/>
      <c r="G223" s="266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200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3" x14ac:dyDescent="0.2">
      <c r="A224" s="154"/>
      <c r="B224" s="155"/>
      <c r="C224" s="265" t="s">
        <v>715</v>
      </c>
      <c r="D224" s="266"/>
      <c r="E224" s="266"/>
      <c r="F224" s="266"/>
      <c r="G224" s="266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200</v>
      </c>
      <c r="AH224" s="147"/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2" x14ac:dyDescent="0.2">
      <c r="A225" s="154"/>
      <c r="B225" s="155"/>
      <c r="C225" s="183" t="s">
        <v>722</v>
      </c>
      <c r="D225" s="163"/>
      <c r="E225" s="164">
        <v>2</v>
      </c>
      <c r="F225" s="158"/>
      <c r="G225" s="158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203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ht="22.5" outlineLevel="1" x14ac:dyDescent="0.2">
      <c r="A226" s="173">
        <v>73</v>
      </c>
      <c r="B226" s="174" t="s">
        <v>723</v>
      </c>
      <c r="C226" s="182" t="s">
        <v>724</v>
      </c>
      <c r="D226" s="175" t="s">
        <v>266</v>
      </c>
      <c r="E226" s="176">
        <v>39.454999999999998</v>
      </c>
      <c r="F226" s="177"/>
      <c r="G226" s="178">
        <f>ROUND(E226*F226,2)</f>
        <v>0</v>
      </c>
      <c r="H226" s="177"/>
      <c r="I226" s="178">
        <f>ROUND(E226*H226,2)</f>
        <v>0</v>
      </c>
      <c r="J226" s="177"/>
      <c r="K226" s="178">
        <f>ROUND(E226*J226,2)</f>
        <v>0</v>
      </c>
      <c r="L226" s="178">
        <v>21</v>
      </c>
      <c r="M226" s="178">
        <f>G226*(1+L226/100)</f>
        <v>0</v>
      </c>
      <c r="N226" s="176">
        <v>9.4299999999999991E-3</v>
      </c>
      <c r="O226" s="176">
        <f>ROUND(E226*N226,2)</f>
        <v>0.37</v>
      </c>
      <c r="P226" s="176">
        <v>0</v>
      </c>
      <c r="Q226" s="176">
        <f>ROUND(E226*P226,2)</f>
        <v>0</v>
      </c>
      <c r="R226" s="178"/>
      <c r="S226" s="178" t="s">
        <v>267</v>
      </c>
      <c r="T226" s="179" t="s">
        <v>268</v>
      </c>
      <c r="U226" s="158">
        <v>0</v>
      </c>
      <c r="V226" s="158">
        <f>ROUND(E226*U226,2)</f>
        <v>0</v>
      </c>
      <c r="W226" s="158"/>
      <c r="X226" s="158" t="s">
        <v>244</v>
      </c>
      <c r="Y226" s="158" t="s">
        <v>197</v>
      </c>
      <c r="Z226" s="147"/>
      <c r="AA226" s="147"/>
      <c r="AB226" s="147"/>
      <c r="AC226" s="147"/>
      <c r="AD226" s="147"/>
      <c r="AE226" s="147"/>
      <c r="AF226" s="147"/>
      <c r="AG226" s="147" t="s">
        <v>245</v>
      </c>
      <c r="AH226" s="147"/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2" x14ac:dyDescent="0.2">
      <c r="A227" s="154"/>
      <c r="B227" s="155"/>
      <c r="C227" s="183" t="s">
        <v>725</v>
      </c>
      <c r="D227" s="163"/>
      <c r="E227" s="164">
        <v>42.26</v>
      </c>
      <c r="F227" s="158"/>
      <c r="G227" s="158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203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3" x14ac:dyDescent="0.2">
      <c r="A228" s="154"/>
      <c r="B228" s="155"/>
      <c r="C228" s="183" t="s">
        <v>726</v>
      </c>
      <c r="D228" s="163"/>
      <c r="E228" s="164">
        <v>-20.8</v>
      </c>
      <c r="F228" s="158"/>
      <c r="G228" s="158"/>
      <c r="H228" s="158"/>
      <c r="I228" s="158"/>
      <c r="J228" s="158"/>
      <c r="K228" s="158"/>
      <c r="L228" s="158"/>
      <c r="M228" s="158"/>
      <c r="N228" s="157"/>
      <c r="O228" s="157"/>
      <c r="P228" s="157"/>
      <c r="Q228" s="157"/>
      <c r="R228" s="158"/>
      <c r="S228" s="158"/>
      <c r="T228" s="158"/>
      <c r="U228" s="158"/>
      <c r="V228" s="158"/>
      <c r="W228" s="158"/>
      <c r="X228" s="158"/>
      <c r="Y228" s="158"/>
      <c r="Z228" s="147"/>
      <c r="AA228" s="147"/>
      <c r="AB228" s="147"/>
      <c r="AC228" s="147"/>
      <c r="AD228" s="147"/>
      <c r="AE228" s="147"/>
      <c r="AF228" s="147"/>
      <c r="AG228" s="147" t="s">
        <v>203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3" x14ac:dyDescent="0.2">
      <c r="A229" s="154"/>
      <c r="B229" s="155"/>
      <c r="C229" s="183" t="s">
        <v>718</v>
      </c>
      <c r="D229" s="163"/>
      <c r="E229" s="164">
        <v>18</v>
      </c>
      <c r="F229" s="158"/>
      <c r="G229" s="158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7"/>
      <c r="AA229" s="147"/>
      <c r="AB229" s="147"/>
      <c r="AC229" s="147"/>
      <c r="AD229" s="147"/>
      <c r="AE229" s="147"/>
      <c r="AF229" s="147"/>
      <c r="AG229" s="147" t="s">
        <v>203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ht="22.5" outlineLevel="1" x14ac:dyDescent="0.2">
      <c r="A230" s="173">
        <v>74</v>
      </c>
      <c r="B230" s="174" t="s">
        <v>727</v>
      </c>
      <c r="C230" s="182" t="s">
        <v>728</v>
      </c>
      <c r="D230" s="175" t="s">
        <v>282</v>
      </c>
      <c r="E230" s="176">
        <v>2</v>
      </c>
      <c r="F230" s="177"/>
      <c r="G230" s="178">
        <f>ROUND(E230*F230,2)</f>
        <v>0</v>
      </c>
      <c r="H230" s="177"/>
      <c r="I230" s="178">
        <f>ROUND(E230*H230,2)</f>
        <v>0</v>
      </c>
      <c r="J230" s="177"/>
      <c r="K230" s="178">
        <f>ROUND(E230*J230,2)</f>
        <v>0</v>
      </c>
      <c r="L230" s="178">
        <v>21</v>
      </c>
      <c r="M230" s="178">
        <f>G230*(1+L230/100)</f>
        <v>0</v>
      </c>
      <c r="N230" s="176">
        <v>1.5440000000000001E-2</v>
      </c>
      <c r="O230" s="176">
        <f>ROUND(E230*N230,2)</f>
        <v>0.03</v>
      </c>
      <c r="P230" s="176">
        <v>0</v>
      </c>
      <c r="Q230" s="176">
        <f>ROUND(E230*P230,2)</f>
        <v>0</v>
      </c>
      <c r="R230" s="178"/>
      <c r="S230" s="178" t="s">
        <v>267</v>
      </c>
      <c r="T230" s="179" t="s">
        <v>268</v>
      </c>
      <c r="U230" s="158">
        <v>0</v>
      </c>
      <c r="V230" s="158">
        <f>ROUND(E230*U230,2)</f>
        <v>0</v>
      </c>
      <c r="W230" s="158"/>
      <c r="X230" s="158" t="s">
        <v>244</v>
      </c>
      <c r="Y230" s="158" t="s">
        <v>197</v>
      </c>
      <c r="Z230" s="147"/>
      <c r="AA230" s="147"/>
      <c r="AB230" s="147"/>
      <c r="AC230" s="147"/>
      <c r="AD230" s="147"/>
      <c r="AE230" s="147"/>
      <c r="AF230" s="147"/>
      <c r="AG230" s="147" t="s">
        <v>245</v>
      </c>
      <c r="AH230" s="147"/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2" x14ac:dyDescent="0.2">
      <c r="A231" s="154"/>
      <c r="B231" s="155"/>
      <c r="C231" s="198" t="s">
        <v>729</v>
      </c>
      <c r="D231" s="199"/>
      <c r="E231" s="199"/>
      <c r="F231" s="199"/>
      <c r="G231" s="199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200</v>
      </c>
      <c r="AH231" s="147"/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3" x14ac:dyDescent="0.2">
      <c r="A232" s="154"/>
      <c r="B232" s="155"/>
      <c r="C232" s="265" t="s">
        <v>730</v>
      </c>
      <c r="D232" s="266"/>
      <c r="E232" s="266"/>
      <c r="F232" s="266"/>
      <c r="G232" s="266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200</v>
      </c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3" x14ac:dyDescent="0.2">
      <c r="A233" s="154"/>
      <c r="B233" s="155"/>
      <c r="C233" s="265" t="s">
        <v>731</v>
      </c>
      <c r="D233" s="266"/>
      <c r="E233" s="266"/>
      <c r="F233" s="266"/>
      <c r="G233" s="266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7"/>
      <c r="AA233" s="147"/>
      <c r="AB233" s="147"/>
      <c r="AC233" s="147"/>
      <c r="AD233" s="147"/>
      <c r="AE233" s="147"/>
      <c r="AF233" s="147"/>
      <c r="AG233" s="147" t="s">
        <v>200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3" x14ac:dyDescent="0.2">
      <c r="A234" s="154"/>
      <c r="B234" s="155"/>
      <c r="C234" s="265" t="s">
        <v>1266</v>
      </c>
      <c r="D234" s="266"/>
      <c r="E234" s="266"/>
      <c r="F234" s="266"/>
      <c r="G234" s="266"/>
      <c r="H234" s="158"/>
      <c r="I234" s="158"/>
      <c r="J234" s="158"/>
      <c r="K234" s="158"/>
      <c r="L234" s="158"/>
      <c r="M234" s="158"/>
      <c r="N234" s="157"/>
      <c r="O234" s="157"/>
      <c r="P234" s="157"/>
      <c r="Q234" s="157"/>
      <c r="R234" s="158"/>
      <c r="S234" s="158"/>
      <c r="T234" s="158"/>
      <c r="U234" s="158"/>
      <c r="V234" s="158"/>
      <c r="W234" s="158"/>
      <c r="X234" s="158"/>
      <c r="Y234" s="158"/>
      <c r="Z234" s="147"/>
      <c r="AA234" s="147"/>
      <c r="AB234" s="147"/>
      <c r="AC234" s="147"/>
      <c r="AD234" s="147"/>
      <c r="AE234" s="147"/>
      <c r="AF234" s="147"/>
      <c r="AG234" s="147" t="s">
        <v>200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80" t="str">
        <f>C234</f>
        <v>- odstranění souvrství tvořeného stěrkou, sklotextilní tkaninou a fasádní omítkou po obvodu vyříznutého izolantu v šířce 100 mm</v>
      </c>
      <c r="BB234" s="147"/>
      <c r="BC234" s="147"/>
      <c r="BD234" s="147"/>
      <c r="BE234" s="147"/>
      <c r="BF234" s="147"/>
      <c r="BG234" s="147"/>
      <c r="BH234" s="147"/>
    </row>
    <row r="235" spans="1:60" outlineLevel="3" x14ac:dyDescent="0.2">
      <c r="A235" s="154"/>
      <c r="B235" s="155"/>
      <c r="C235" s="265" t="s">
        <v>732</v>
      </c>
      <c r="D235" s="266"/>
      <c r="E235" s="266"/>
      <c r="F235" s="266"/>
      <c r="G235" s="266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200</v>
      </c>
      <c r="AH235" s="147"/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3" x14ac:dyDescent="0.2">
      <c r="A236" s="154"/>
      <c r="B236" s="155"/>
      <c r="C236" s="265" t="s">
        <v>733</v>
      </c>
      <c r="D236" s="266"/>
      <c r="E236" s="266"/>
      <c r="F236" s="266"/>
      <c r="G236" s="266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200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3" x14ac:dyDescent="0.2">
      <c r="A237" s="154"/>
      <c r="B237" s="155"/>
      <c r="C237" s="265" t="s">
        <v>734</v>
      </c>
      <c r="D237" s="266"/>
      <c r="E237" s="266"/>
      <c r="F237" s="266"/>
      <c r="G237" s="266"/>
      <c r="H237" s="158"/>
      <c r="I237" s="158"/>
      <c r="J237" s="158"/>
      <c r="K237" s="158"/>
      <c r="L237" s="158"/>
      <c r="M237" s="158"/>
      <c r="N237" s="157"/>
      <c r="O237" s="157"/>
      <c r="P237" s="157"/>
      <c r="Q237" s="157"/>
      <c r="R237" s="158"/>
      <c r="S237" s="158"/>
      <c r="T237" s="158"/>
      <c r="U237" s="158"/>
      <c r="V237" s="158"/>
      <c r="W237" s="158"/>
      <c r="X237" s="158"/>
      <c r="Y237" s="158"/>
      <c r="Z237" s="147"/>
      <c r="AA237" s="147"/>
      <c r="AB237" s="147"/>
      <c r="AC237" s="147"/>
      <c r="AD237" s="147"/>
      <c r="AE237" s="147"/>
      <c r="AF237" s="147"/>
      <c r="AG237" s="147" t="s">
        <v>200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3" x14ac:dyDescent="0.2">
      <c r="A238" s="154"/>
      <c r="B238" s="155"/>
      <c r="C238" s="265" t="s">
        <v>1267</v>
      </c>
      <c r="D238" s="266"/>
      <c r="E238" s="266"/>
      <c r="F238" s="266"/>
      <c r="G238" s="266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200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3" x14ac:dyDescent="0.2">
      <c r="A239" s="154"/>
      <c r="B239" s="155"/>
      <c r="C239" s="265" t="s">
        <v>735</v>
      </c>
      <c r="D239" s="266"/>
      <c r="E239" s="266"/>
      <c r="F239" s="266"/>
      <c r="G239" s="266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7"/>
      <c r="AA239" s="147"/>
      <c r="AB239" s="147"/>
      <c r="AC239" s="147"/>
      <c r="AD239" s="147"/>
      <c r="AE239" s="147"/>
      <c r="AF239" s="147"/>
      <c r="AG239" s="147" t="s">
        <v>200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3" x14ac:dyDescent="0.2">
      <c r="A240" s="154"/>
      <c r="B240" s="155"/>
      <c r="C240" s="265" t="s">
        <v>736</v>
      </c>
      <c r="D240" s="266"/>
      <c r="E240" s="266"/>
      <c r="F240" s="266"/>
      <c r="G240" s="266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200</v>
      </c>
      <c r="AH240" s="147"/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3" x14ac:dyDescent="0.2">
      <c r="A241" s="154"/>
      <c r="B241" s="155"/>
      <c r="C241" s="265" t="s">
        <v>737</v>
      </c>
      <c r="D241" s="266"/>
      <c r="E241" s="266"/>
      <c r="F241" s="266"/>
      <c r="G241" s="266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200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3" x14ac:dyDescent="0.2">
      <c r="A242" s="154"/>
      <c r="B242" s="155"/>
      <c r="C242" s="265" t="s">
        <v>738</v>
      </c>
      <c r="D242" s="266"/>
      <c r="E242" s="266"/>
      <c r="F242" s="266"/>
      <c r="G242" s="266"/>
      <c r="H242" s="158"/>
      <c r="I242" s="158"/>
      <c r="J242" s="158"/>
      <c r="K242" s="158"/>
      <c r="L242" s="158"/>
      <c r="M242" s="158"/>
      <c r="N242" s="157"/>
      <c r="O242" s="157"/>
      <c r="P242" s="157"/>
      <c r="Q242" s="157"/>
      <c r="R242" s="158"/>
      <c r="S242" s="158"/>
      <c r="T242" s="158"/>
      <c r="U242" s="158"/>
      <c r="V242" s="158"/>
      <c r="W242" s="158"/>
      <c r="X242" s="158"/>
      <c r="Y242" s="158"/>
      <c r="Z242" s="147"/>
      <c r="AA242" s="147"/>
      <c r="AB242" s="147"/>
      <c r="AC242" s="147"/>
      <c r="AD242" s="147"/>
      <c r="AE242" s="147"/>
      <c r="AF242" s="147"/>
      <c r="AG242" s="147" t="s">
        <v>200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3" x14ac:dyDescent="0.2">
      <c r="A243" s="154"/>
      <c r="B243" s="155"/>
      <c r="C243" s="265" t="s">
        <v>739</v>
      </c>
      <c r="D243" s="266"/>
      <c r="E243" s="266"/>
      <c r="F243" s="266"/>
      <c r="G243" s="266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200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3" x14ac:dyDescent="0.2">
      <c r="A244" s="154"/>
      <c r="B244" s="155"/>
      <c r="C244" s="265" t="s">
        <v>737</v>
      </c>
      <c r="D244" s="266"/>
      <c r="E244" s="266"/>
      <c r="F244" s="266"/>
      <c r="G244" s="266"/>
      <c r="H244" s="158"/>
      <c r="I244" s="158"/>
      <c r="J244" s="158"/>
      <c r="K244" s="158"/>
      <c r="L244" s="158"/>
      <c r="M244" s="158"/>
      <c r="N244" s="157"/>
      <c r="O244" s="157"/>
      <c r="P244" s="157"/>
      <c r="Q244" s="157"/>
      <c r="R244" s="158"/>
      <c r="S244" s="158"/>
      <c r="T244" s="158"/>
      <c r="U244" s="158"/>
      <c r="V244" s="158"/>
      <c r="W244" s="158"/>
      <c r="X244" s="158"/>
      <c r="Y244" s="158"/>
      <c r="Z244" s="147"/>
      <c r="AA244" s="147"/>
      <c r="AB244" s="147"/>
      <c r="AC244" s="147"/>
      <c r="AD244" s="147"/>
      <c r="AE244" s="147"/>
      <c r="AF244" s="147"/>
      <c r="AG244" s="147" t="s">
        <v>200</v>
      </c>
      <c r="AH244" s="147"/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2" x14ac:dyDescent="0.2">
      <c r="A245" s="154"/>
      <c r="B245" s="155"/>
      <c r="C245" s="183" t="s">
        <v>78</v>
      </c>
      <c r="D245" s="163"/>
      <c r="E245" s="164">
        <v>2</v>
      </c>
      <c r="F245" s="158"/>
      <c r="G245" s="158"/>
      <c r="H245" s="158"/>
      <c r="I245" s="158"/>
      <c r="J245" s="158"/>
      <c r="K245" s="158"/>
      <c r="L245" s="158"/>
      <c r="M245" s="158"/>
      <c r="N245" s="157"/>
      <c r="O245" s="157"/>
      <c r="P245" s="157"/>
      <c r="Q245" s="157"/>
      <c r="R245" s="158"/>
      <c r="S245" s="158"/>
      <c r="T245" s="158"/>
      <c r="U245" s="158"/>
      <c r="V245" s="158"/>
      <c r="W245" s="158"/>
      <c r="X245" s="158"/>
      <c r="Y245" s="158"/>
      <c r="Z245" s="147"/>
      <c r="AA245" s="147"/>
      <c r="AB245" s="147"/>
      <c r="AC245" s="147"/>
      <c r="AD245" s="147"/>
      <c r="AE245" s="147"/>
      <c r="AF245" s="147"/>
      <c r="AG245" s="147" t="s">
        <v>203</v>
      </c>
      <c r="AH245" s="147">
        <v>0</v>
      </c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ht="45" outlineLevel="1" x14ac:dyDescent="0.2">
      <c r="A246" s="173">
        <v>75</v>
      </c>
      <c r="B246" s="174" t="s">
        <v>740</v>
      </c>
      <c r="C246" s="182" t="s">
        <v>741</v>
      </c>
      <c r="D246" s="175" t="s">
        <v>266</v>
      </c>
      <c r="E246" s="176">
        <v>16.254999999999999</v>
      </c>
      <c r="F246" s="177"/>
      <c r="G246" s="178">
        <f>ROUND(E246*F246,2)</f>
        <v>0</v>
      </c>
      <c r="H246" s="177"/>
      <c r="I246" s="178">
        <f>ROUND(E246*H246,2)</f>
        <v>0</v>
      </c>
      <c r="J246" s="177"/>
      <c r="K246" s="178">
        <f>ROUND(E246*J246,2)</f>
        <v>0</v>
      </c>
      <c r="L246" s="178">
        <v>21</v>
      </c>
      <c r="M246" s="178">
        <f>G246*(1+L246/100)</f>
        <v>0</v>
      </c>
      <c r="N246" s="176">
        <v>0</v>
      </c>
      <c r="O246" s="176">
        <f>ROUND(E246*N246,2)</f>
        <v>0</v>
      </c>
      <c r="P246" s="176">
        <v>0</v>
      </c>
      <c r="Q246" s="176">
        <f>ROUND(E246*P246,2)</f>
        <v>0</v>
      </c>
      <c r="R246" s="178"/>
      <c r="S246" s="178" t="s">
        <v>267</v>
      </c>
      <c r="T246" s="179" t="s">
        <v>268</v>
      </c>
      <c r="U246" s="158">
        <v>0</v>
      </c>
      <c r="V246" s="158">
        <f>ROUND(E246*U246,2)</f>
        <v>0</v>
      </c>
      <c r="W246" s="158"/>
      <c r="X246" s="158" t="s">
        <v>244</v>
      </c>
      <c r="Y246" s="158" t="s">
        <v>197</v>
      </c>
      <c r="Z246" s="147"/>
      <c r="AA246" s="147"/>
      <c r="AB246" s="147"/>
      <c r="AC246" s="147"/>
      <c r="AD246" s="147"/>
      <c r="AE246" s="147"/>
      <c r="AF246" s="147"/>
      <c r="AG246" s="147" t="s">
        <v>245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">
      <c r="A247" s="154"/>
      <c r="B247" s="155"/>
      <c r="C247" s="183" t="s">
        <v>742</v>
      </c>
      <c r="D247" s="163"/>
      <c r="E247" s="164">
        <v>16.25</v>
      </c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203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1" x14ac:dyDescent="0.2">
      <c r="A248" s="173">
        <v>76</v>
      </c>
      <c r="B248" s="174" t="s">
        <v>743</v>
      </c>
      <c r="C248" s="182" t="s">
        <v>744</v>
      </c>
      <c r="D248" s="175" t="s">
        <v>266</v>
      </c>
      <c r="E248" s="176">
        <v>95.334999999999994</v>
      </c>
      <c r="F248" s="177"/>
      <c r="G248" s="178">
        <f>ROUND(E248*F248,2)</f>
        <v>0</v>
      </c>
      <c r="H248" s="177"/>
      <c r="I248" s="178">
        <f>ROUND(E248*H248,2)</f>
        <v>0</v>
      </c>
      <c r="J248" s="177"/>
      <c r="K248" s="178">
        <f>ROUND(E248*J248,2)</f>
        <v>0</v>
      </c>
      <c r="L248" s="178">
        <v>21</v>
      </c>
      <c r="M248" s="178">
        <f>G248*(1+L248/100)</f>
        <v>0</v>
      </c>
      <c r="N248" s="176">
        <v>4.793E-2</v>
      </c>
      <c r="O248" s="176">
        <f>ROUND(E248*N248,2)</f>
        <v>4.57</v>
      </c>
      <c r="P248" s="176">
        <v>0</v>
      </c>
      <c r="Q248" s="176">
        <f>ROUND(E248*P248,2)</f>
        <v>0</v>
      </c>
      <c r="R248" s="178"/>
      <c r="S248" s="178" t="s">
        <v>267</v>
      </c>
      <c r="T248" s="179" t="s">
        <v>268</v>
      </c>
      <c r="U248" s="158">
        <v>0</v>
      </c>
      <c r="V248" s="158">
        <f>ROUND(E248*U248,2)</f>
        <v>0</v>
      </c>
      <c r="W248" s="158"/>
      <c r="X248" s="158" t="s">
        <v>244</v>
      </c>
      <c r="Y248" s="158" t="s">
        <v>197</v>
      </c>
      <c r="Z248" s="147"/>
      <c r="AA248" s="147"/>
      <c r="AB248" s="147"/>
      <c r="AC248" s="147"/>
      <c r="AD248" s="147"/>
      <c r="AE248" s="147"/>
      <c r="AF248" s="147"/>
      <c r="AG248" s="147" t="s">
        <v>245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2" x14ac:dyDescent="0.2">
      <c r="A249" s="154"/>
      <c r="B249" s="155"/>
      <c r="C249" s="198" t="s">
        <v>745</v>
      </c>
      <c r="D249" s="199"/>
      <c r="E249" s="199"/>
      <c r="F249" s="199"/>
      <c r="G249" s="199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7"/>
      <c r="AA249" s="147"/>
      <c r="AB249" s="147"/>
      <c r="AC249" s="147"/>
      <c r="AD249" s="147"/>
      <c r="AE249" s="147"/>
      <c r="AF249" s="147"/>
      <c r="AG249" s="147" t="s">
        <v>200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2" x14ac:dyDescent="0.2">
      <c r="A250" s="154"/>
      <c r="B250" s="155"/>
      <c r="C250" s="183" t="s">
        <v>746</v>
      </c>
      <c r="D250" s="163"/>
      <c r="E250" s="164">
        <v>95.33</v>
      </c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7"/>
      <c r="AA250" s="147"/>
      <c r="AB250" s="147"/>
      <c r="AC250" s="147"/>
      <c r="AD250" s="147"/>
      <c r="AE250" s="147"/>
      <c r="AF250" s="147"/>
      <c r="AG250" s="147" t="s">
        <v>203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ht="22.5" outlineLevel="1" x14ac:dyDescent="0.2">
      <c r="A251" s="173">
        <v>77</v>
      </c>
      <c r="B251" s="174" t="s">
        <v>747</v>
      </c>
      <c r="C251" s="182" t="s">
        <v>748</v>
      </c>
      <c r="D251" s="175" t="s">
        <v>266</v>
      </c>
      <c r="E251" s="176">
        <v>97.234999999999999</v>
      </c>
      <c r="F251" s="177"/>
      <c r="G251" s="178">
        <f>ROUND(E251*F251,2)</f>
        <v>0</v>
      </c>
      <c r="H251" s="177"/>
      <c r="I251" s="178">
        <f>ROUND(E251*H251,2)</f>
        <v>0</v>
      </c>
      <c r="J251" s="177"/>
      <c r="K251" s="178">
        <f>ROUND(E251*J251,2)</f>
        <v>0</v>
      </c>
      <c r="L251" s="178">
        <v>21</v>
      </c>
      <c r="M251" s="178">
        <f>G251*(1+L251/100)</f>
        <v>0</v>
      </c>
      <c r="N251" s="176">
        <v>2E-3</v>
      </c>
      <c r="O251" s="176">
        <f>ROUND(E251*N251,2)</f>
        <v>0.19</v>
      </c>
      <c r="P251" s="176">
        <v>0</v>
      </c>
      <c r="Q251" s="176">
        <f>ROUND(E251*P251,2)</f>
        <v>0</v>
      </c>
      <c r="R251" s="178"/>
      <c r="S251" s="178" t="s">
        <v>267</v>
      </c>
      <c r="T251" s="179" t="s">
        <v>268</v>
      </c>
      <c r="U251" s="158">
        <v>0</v>
      </c>
      <c r="V251" s="158">
        <f>ROUND(E251*U251,2)</f>
        <v>0</v>
      </c>
      <c r="W251" s="158"/>
      <c r="X251" s="158" t="s">
        <v>244</v>
      </c>
      <c r="Y251" s="158" t="s">
        <v>197</v>
      </c>
      <c r="Z251" s="147"/>
      <c r="AA251" s="147"/>
      <c r="AB251" s="147"/>
      <c r="AC251" s="147"/>
      <c r="AD251" s="147"/>
      <c r="AE251" s="147"/>
      <c r="AF251" s="147"/>
      <c r="AG251" s="147" t="s">
        <v>245</v>
      </c>
      <c r="AH251" s="147"/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2" x14ac:dyDescent="0.2">
      <c r="A252" s="154"/>
      <c r="B252" s="155"/>
      <c r="C252" s="183" t="s">
        <v>749</v>
      </c>
      <c r="D252" s="163"/>
      <c r="E252" s="164">
        <v>85.56</v>
      </c>
      <c r="F252" s="158"/>
      <c r="G252" s="158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7"/>
      <c r="AA252" s="147"/>
      <c r="AB252" s="147"/>
      <c r="AC252" s="147"/>
      <c r="AD252" s="147"/>
      <c r="AE252" s="147"/>
      <c r="AF252" s="147"/>
      <c r="AG252" s="147" t="s">
        <v>203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3" x14ac:dyDescent="0.2">
      <c r="A253" s="154"/>
      <c r="B253" s="155"/>
      <c r="C253" s="183" t="s">
        <v>750</v>
      </c>
      <c r="D253" s="163"/>
      <c r="E253" s="164">
        <v>11.68</v>
      </c>
      <c r="F253" s="158"/>
      <c r="G253" s="158"/>
      <c r="H253" s="158"/>
      <c r="I253" s="158"/>
      <c r="J253" s="158"/>
      <c r="K253" s="158"/>
      <c r="L253" s="158"/>
      <c r="M253" s="158"/>
      <c r="N253" s="157"/>
      <c r="O253" s="157"/>
      <c r="P253" s="157"/>
      <c r="Q253" s="157"/>
      <c r="R253" s="158"/>
      <c r="S253" s="158"/>
      <c r="T253" s="158"/>
      <c r="U253" s="158"/>
      <c r="V253" s="158"/>
      <c r="W253" s="158"/>
      <c r="X253" s="158"/>
      <c r="Y253" s="158"/>
      <c r="Z253" s="147"/>
      <c r="AA253" s="147"/>
      <c r="AB253" s="147"/>
      <c r="AC253" s="147"/>
      <c r="AD253" s="147"/>
      <c r="AE253" s="147"/>
      <c r="AF253" s="147"/>
      <c r="AG253" s="147" t="s">
        <v>203</v>
      </c>
      <c r="AH253" s="147">
        <v>0</v>
      </c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 x14ac:dyDescent="0.2">
      <c r="A254" s="173">
        <v>78</v>
      </c>
      <c r="B254" s="174" t="s">
        <v>751</v>
      </c>
      <c r="C254" s="182" t="s">
        <v>752</v>
      </c>
      <c r="D254" s="175" t="s">
        <v>266</v>
      </c>
      <c r="E254" s="176">
        <v>9.8149999999999995</v>
      </c>
      <c r="F254" s="177"/>
      <c r="G254" s="178">
        <f>ROUND(E254*F254,2)</f>
        <v>0</v>
      </c>
      <c r="H254" s="177"/>
      <c r="I254" s="178">
        <f>ROUND(E254*H254,2)</f>
        <v>0</v>
      </c>
      <c r="J254" s="177"/>
      <c r="K254" s="178">
        <f>ROUND(E254*J254,2)</f>
        <v>0</v>
      </c>
      <c r="L254" s="178">
        <v>21</v>
      </c>
      <c r="M254" s="178">
        <f>G254*(1+L254/100)</f>
        <v>0</v>
      </c>
      <c r="N254" s="176">
        <v>0</v>
      </c>
      <c r="O254" s="176">
        <f>ROUND(E254*N254,2)</f>
        <v>0</v>
      </c>
      <c r="P254" s="176">
        <v>0</v>
      </c>
      <c r="Q254" s="176">
        <f>ROUND(E254*P254,2)</f>
        <v>0</v>
      </c>
      <c r="R254" s="178"/>
      <c r="S254" s="178" t="s">
        <v>267</v>
      </c>
      <c r="T254" s="179" t="s">
        <v>268</v>
      </c>
      <c r="U254" s="158">
        <v>0</v>
      </c>
      <c r="V254" s="158">
        <f>ROUND(E254*U254,2)</f>
        <v>0</v>
      </c>
      <c r="W254" s="158"/>
      <c r="X254" s="158" t="s">
        <v>244</v>
      </c>
      <c r="Y254" s="158" t="s">
        <v>197</v>
      </c>
      <c r="Z254" s="147"/>
      <c r="AA254" s="147"/>
      <c r="AB254" s="147"/>
      <c r="AC254" s="147"/>
      <c r="AD254" s="147"/>
      <c r="AE254" s="147"/>
      <c r="AF254" s="147"/>
      <c r="AG254" s="147" t="s">
        <v>245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2" x14ac:dyDescent="0.2">
      <c r="A255" s="154"/>
      <c r="B255" s="155"/>
      <c r="C255" s="183" t="s">
        <v>753</v>
      </c>
      <c r="D255" s="163"/>
      <c r="E255" s="164">
        <v>9.81</v>
      </c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203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1" x14ac:dyDescent="0.2">
      <c r="A256" s="173">
        <v>79</v>
      </c>
      <c r="B256" s="174" t="s">
        <v>754</v>
      </c>
      <c r="C256" s="182" t="s">
        <v>755</v>
      </c>
      <c r="D256" s="175" t="s">
        <v>266</v>
      </c>
      <c r="E256" s="176">
        <v>95.135000000000005</v>
      </c>
      <c r="F256" s="177"/>
      <c r="G256" s="178">
        <f>ROUND(E256*F256,2)</f>
        <v>0</v>
      </c>
      <c r="H256" s="177"/>
      <c r="I256" s="178">
        <f>ROUND(E256*H256,2)</f>
        <v>0</v>
      </c>
      <c r="J256" s="177"/>
      <c r="K256" s="178">
        <f>ROUND(E256*J256,2)</f>
        <v>0</v>
      </c>
      <c r="L256" s="178">
        <v>21</v>
      </c>
      <c r="M256" s="178">
        <f>G256*(1+L256/100)</f>
        <v>0</v>
      </c>
      <c r="N256" s="176">
        <v>4.6999999999999999E-4</v>
      </c>
      <c r="O256" s="176">
        <f>ROUND(E256*N256,2)</f>
        <v>0.04</v>
      </c>
      <c r="P256" s="176">
        <v>0</v>
      </c>
      <c r="Q256" s="176">
        <f>ROUND(E256*P256,2)</f>
        <v>0</v>
      </c>
      <c r="R256" s="178"/>
      <c r="S256" s="178" t="s">
        <v>194</v>
      </c>
      <c r="T256" s="179" t="s">
        <v>195</v>
      </c>
      <c r="U256" s="158">
        <v>0</v>
      </c>
      <c r="V256" s="158">
        <f>ROUND(E256*U256,2)</f>
        <v>0</v>
      </c>
      <c r="W256" s="158"/>
      <c r="X256" s="158" t="s">
        <v>244</v>
      </c>
      <c r="Y256" s="158" t="s">
        <v>197</v>
      </c>
      <c r="Z256" s="147"/>
      <c r="AA256" s="147"/>
      <c r="AB256" s="147"/>
      <c r="AC256" s="147"/>
      <c r="AD256" s="147"/>
      <c r="AE256" s="147"/>
      <c r="AF256" s="147"/>
      <c r="AG256" s="147" t="s">
        <v>397</v>
      </c>
      <c r="AH256" s="147"/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198" t="s">
        <v>756</v>
      </c>
      <c r="D257" s="199"/>
      <c r="E257" s="199"/>
      <c r="F257" s="199"/>
      <c r="G257" s="199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200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2" x14ac:dyDescent="0.2">
      <c r="A258" s="154"/>
      <c r="B258" s="155"/>
      <c r="C258" s="183" t="s">
        <v>757</v>
      </c>
      <c r="D258" s="163"/>
      <c r="E258" s="164">
        <v>95.135000000000005</v>
      </c>
      <c r="F258" s="158"/>
      <c r="G258" s="158"/>
      <c r="H258" s="158"/>
      <c r="I258" s="158"/>
      <c r="J258" s="158"/>
      <c r="K258" s="158"/>
      <c r="L258" s="158"/>
      <c r="M258" s="158"/>
      <c r="N258" s="157"/>
      <c r="O258" s="157"/>
      <c r="P258" s="157"/>
      <c r="Q258" s="157"/>
      <c r="R258" s="158"/>
      <c r="S258" s="158"/>
      <c r="T258" s="158"/>
      <c r="U258" s="158"/>
      <c r="V258" s="158"/>
      <c r="W258" s="158"/>
      <c r="X258" s="158"/>
      <c r="Y258" s="158"/>
      <c r="Z258" s="147"/>
      <c r="AA258" s="147"/>
      <c r="AB258" s="147"/>
      <c r="AC258" s="147"/>
      <c r="AD258" s="147"/>
      <c r="AE258" s="147"/>
      <c r="AF258" s="147"/>
      <c r="AG258" s="147" t="s">
        <v>203</v>
      </c>
      <c r="AH258" s="147">
        <v>0</v>
      </c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1" x14ac:dyDescent="0.2">
      <c r="A259" s="173">
        <v>80</v>
      </c>
      <c r="B259" s="174" t="s">
        <v>758</v>
      </c>
      <c r="C259" s="182" t="s">
        <v>759</v>
      </c>
      <c r="D259" s="175" t="s">
        <v>272</v>
      </c>
      <c r="E259" s="176">
        <v>4.6500000000000004</v>
      </c>
      <c r="F259" s="177"/>
      <c r="G259" s="178">
        <f>ROUND(E259*F259,2)</f>
        <v>0</v>
      </c>
      <c r="H259" s="177"/>
      <c r="I259" s="178">
        <f>ROUND(E259*H259,2)</f>
        <v>0</v>
      </c>
      <c r="J259" s="177"/>
      <c r="K259" s="178">
        <f>ROUND(E259*J259,2)</f>
        <v>0</v>
      </c>
      <c r="L259" s="178">
        <v>21</v>
      </c>
      <c r="M259" s="178">
        <f>G259*(1+L259/100)</f>
        <v>0</v>
      </c>
      <c r="N259" s="176">
        <v>2.7999999999999998E-4</v>
      </c>
      <c r="O259" s="176">
        <f>ROUND(E259*N259,2)</f>
        <v>0</v>
      </c>
      <c r="P259" s="176">
        <v>0</v>
      </c>
      <c r="Q259" s="176">
        <f>ROUND(E259*P259,2)</f>
        <v>0</v>
      </c>
      <c r="R259" s="178"/>
      <c r="S259" s="178" t="s">
        <v>194</v>
      </c>
      <c r="T259" s="179" t="s">
        <v>195</v>
      </c>
      <c r="U259" s="158">
        <v>0</v>
      </c>
      <c r="V259" s="158">
        <f>ROUND(E259*U259,2)</f>
        <v>0</v>
      </c>
      <c r="W259" s="158"/>
      <c r="X259" s="158" t="s">
        <v>244</v>
      </c>
      <c r="Y259" s="158" t="s">
        <v>197</v>
      </c>
      <c r="Z259" s="147"/>
      <c r="AA259" s="147"/>
      <c r="AB259" s="147"/>
      <c r="AC259" s="147"/>
      <c r="AD259" s="147"/>
      <c r="AE259" s="147"/>
      <c r="AF259" s="147"/>
      <c r="AG259" s="147" t="s">
        <v>245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2" x14ac:dyDescent="0.2">
      <c r="A260" s="154"/>
      <c r="B260" s="155"/>
      <c r="C260" s="183" t="s">
        <v>760</v>
      </c>
      <c r="D260" s="163"/>
      <c r="E260" s="164">
        <v>4.6500000000000004</v>
      </c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203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1" x14ac:dyDescent="0.2">
      <c r="A261" s="173">
        <v>81</v>
      </c>
      <c r="B261" s="174" t="s">
        <v>761</v>
      </c>
      <c r="C261" s="182" t="s">
        <v>762</v>
      </c>
      <c r="D261" s="175" t="s">
        <v>266</v>
      </c>
      <c r="E261" s="176">
        <v>4.5250000000000004</v>
      </c>
      <c r="F261" s="177"/>
      <c r="G261" s="178">
        <f>ROUND(E261*F261,2)</f>
        <v>0</v>
      </c>
      <c r="H261" s="177"/>
      <c r="I261" s="178">
        <f>ROUND(E261*H261,2)</f>
        <v>0</v>
      </c>
      <c r="J261" s="177"/>
      <c r="K261" s="178">
        <f>ROUND(E261*J261,2)</f>
        <v>0</v>
      </c>
      <c r="L261" s="178">
        <v>21</v>
      </c>
      <c r="M261" s="178">
        <f>G261*(1+L261/100)</f>
        <v>0</v>
      </c>
      <c r="N261" s="176">
        <v>5.0000000000000001E-4</v>
      </c>
      <c r="O261" s="176">
        <f>ROUND(E261*N261,2)</f>
        <v>0</v>
      </c>
      <c r="P261" s="176">
        <v>0</v>
      </c>
      <c r="Q261" s="176">
        <f>ROUND(E261*P261,2)</f>
        <v>0</v>
      </c>
      <c r="R261" s="178"/>
      <c r="S261" s="178" t="s">
        <v>194</v>
      </c>
      <c r="T261" s="179" t="s">
        <v>195</v>
      </c>
      <c r="U261" s="158">
        <v>0</v>
      </c>
      <c r="V261" s="158">
        <f>ROUND(E261*U261,2)</f>
        <v>0</v>
      </c>
      <c r="W261" s="158"/>
      <c r="X261" s="158" t="s">
        <v>244</v>
      </c>
      <c r="Y261" s="158" t="s">
        <v>197</v>
      </c>
      <c r="Z261" s="147"/>
      <c r="AA261" s="147"/>
      <c r="AB261" s="147"/>
      <c r="AC261" s="147"/>
      <c r="AD261" s="147"/>
      <c r="AE261" s="147"/>
      <c r="AF261" s="147"/>
      <c r="AG261" s="147" t="s">
        <v>245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2" x14ac:dyDescent="0.2">
      <c r="A262" s="154"/>
      <c r="B262" s="155"/>
      <c r="C262" s="183" t="s">
        <v>763</v>
      </c>
      <c r="D262" s="163"/>
      <c r="E262" s="164">
        <v>2.2000000000000002</v>
      </c>
      <c r="F262" s="158"/>
      <c r="G262" s="158"/>
      <c r="H262" s="158"/>
      <c r="I262" s="158"/>
      <c r="J262" s="158"/>
      <c r="K262" s="158"/>
      <c r="L262" s="158"/>
      <c r="M262" s="158"/>
      <c r="N262" s="157"/>
      <c r="O262" s="157"/>
      <c r="P262" s="157"/>
      <c r="Q262" s="157"/>
      <c r="R262" s="158"/>
      <c r="S262" s="158"/>
      <c r="T262" s="158"/>
      <c r="U262" s="158"/>
      <c r="V262" s="158"/>
      <c r="W262" s="158"/>
      <c r="X262" s="158"/>
      <c r="Y262" s="158"/>
      <c r="Z262" s="147"/>
      <c r="AA262" s="147"/>
      <c r="AB262" s="147"/>
      <c r="AC262" s="147"/>
      <c r="AD262" s="147"/>
      <c r="AE262" s="147"/>
      <c r="AF262" s="147"/>
      <c r="AG262" s="147" t="s">
        <v>203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3" x14ac:dyDescent="0.2">
      <c r="A263" s="154"/>
      <c r="B263" s="155"/>
      <c r="C263" s="183" t="s">
        <v>710</v>
      </c>
      <c r="D263" s="163"/>
      <c r="E263" s="164">
        <v>2.33</v>
      </c>
      <c r="F263" s="158"/>
      <c r="G263" s="158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7"/>
      <c r="AA263" s="147"/>
      <c r="AB263" s="147"/>
      <c r="AC263" s="147"/>
      <c r="AD263" s="147"/>
      <c r="AE263" s="147"/>
      <c r="AF263" s="147"/>
      <c r="AG263" s="147" t="s">
        <v>203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1" x14ac:dyDescent="0.2">
      <c r="A264" s="173">
        <v>82</v>
      </c>
      <c r="B264" s="174" t="s">
        <v>764</v>
      </c>
      <c r="C264" s="182" t="s">
        <v>765</v>
      </c>
      <c r="D264" s="175" t="s">
        <v>266</v>
      </c>
      <c r="E264" s="176">
        <v>18.100000000000001</v>
      </c>
      <c r="F264" s="177"/>
      <c r="G264" s="178">
        <f>ROUND(E264*F264,2)</f>
        <v>0</v>
      </c>
      <c r="H264" s="177"/>
      <c r="I264" s="178">
        <f>ROUND(E264*H264,2)</f>
        <v>0</v>
      </c>
      <c r="J264" s="177"/>
      <c r="K264" s="178">
        <f>ROUND(E264*J264,2)</f>
        <v>0</v>
      </c>
      <c r="L264" s="178">
        <v>21</v>
      </c>
      <c r="M264" s="178">
        <f>G264*(1+L264/100)</f>
        <v>0</v>
      </c>
      <c r="N264" s="176">
        <v>5.0000000000000001E-4</v>
      </c>
      <c r="O264" s="176">
        <f>ROUND(E264*N264,2)</f>
        <v>0.01</v>
      </c>
      <c r="P264" s="176">
        <v>0</v>
      </c>
      <c r="Q264" s="176">
        <f>ROUND(E264*P264,2)</f>
        <v>0</v>
      </c>
      <c r="R264" s="178"/>
      <c r="S264" s="178" t="s">
        <v>194</v>
      </c>
      <c r="T264" s="179" t="s">
        <v>195</v>
      </c>
      <c r="U264" s="158">
        <v>0</v>
      </c>
      <c r="V264" s="158">
        <f>ROUND(E264*U264,2)</f>
        <v>0</v>
      </c>
      <c r="W264" s="158"/>
      <c r="X264" s="158" t="s">
        <v>244</v>
      </c>
      <c r="Y264" s="158" t="s">
        <v>197</v>
      </c>
      <c r="Z264" s="147"/>
      <c r="AA264" s="147"/>
      <c r="AB264" s="147"/>
      <c r="AC264" s="147"/>
      <c r="AD264" s="147"/>
      <c r="AE264" s="147"/>
      <c r="AF264" s="147"/>
      <c r="AG264" s="147" t="s">
        <v>245</v>
      </c>
      <c r="AH264" s="147"/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2" x14ac:dyDescent="0.2">
      <c r="A265" s="154"/>
      <c r="B265" s="155"/>
      <c r="C265" s="198" t="s">
        <v>766</v>
      </c>
      <c r="D265" s="199"/>
      <c r="E265" s="199"/>
      <c r="F265" s="199"/>
      <c r="G265" s="199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7"/>
      <c r="AA265" s="147"/>
      <c r="AB265" s="147"/>
      <c r="AC265" s="147"/>
      <c r="AD265" s="147"/>
      <c r="AE265" s="147"/>
      <c r="AF265" s="147"/>
      <c r="AG265" s="147" t="s">
        <v>200</v>
      </c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2" x14ac:dyDescent="0.2">
      <c r="A266" s="154"/>
      <c r="B266" s="155"/>
      <c r="C266" s="183" t="s">
        <v>767</v>
      </c>
      <c r="D266" s="163"/>
      <c r="E266" s="164">
        <v>18.100000000000001</v>
      </c>
      <c r="F266" s="158"/>
      <c r="G266" s="158"/>
      <c r="H266" s="158"/>
      <c r="I266" s="158"/>
      <c r="J266" s="158"/>
      <c r="K266" s="158"/>
      <c r="L266" s="158"/>
      <c r="M266" s="158"/>
      <c r="N266" s="157"/>
      <c r="O266" s="157"/>
      <c r="P266" s="157"/>
      <c r="Q266" s="157"/>
      <c r="R266" s="158"/>
      <c r="S266" s="158"/>
      <c r="T266" s="158"/>
      <c r="U266" s="158"/>
      <c r="V266" s="158"/>
      <c r="W266" s="158"/>
      <c r="X266" s="158"/>
      <c r="Y266" s="158"/>
      <c r="Z266" s="147"/>
      <c r="AA266" s="147"/>
      <c r="AB266" s="147"/>
      <c r="AC266" s="147"/>
      <c r="AD266" s="147"/>
      <c r="AE266" s="147"/>
      <c r="AF266" s="147"/>
      <c r="AG266" s="147" t="s">
        <v>203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1" x14ac:dyDescent="0.2">
      <c r="A267" s="173">
        <v>83</v>
      </c>
      <c r="B267" s="174" t="s">
        <v>768</v>
      </c>
      <c r="C267" s="182" t="s">
        <v>769</v>
      </c>
      <c r="D267" s="175" t="s">
        <v>272</v>
      </c>
      <c r="E267" s="176">
        <v>27.2</v>
      </c>
      <c r="F267" s="177"/>
      <c r="G267" s="178">
        <f>ROUND(E267*F267,2)</f>
        <v>0</v>
      </c>
      <c r="H267" s="177"/>
      <c r="I267" s="178">
        <f>ROUND(E267*H267,2)</f>
        <v>0</v>
      </c>
      <c r="J267" s="177"/>
      <c r="K267" s="178">
        <f>ROUND(E267*J267,2)</f>
        <v>0</v>
      </c>
      <c r="L267" s="178">
        <v>21</v>
      </c>
      <c r="M267" s="178">
        <f>G267*(1+L267/100)</f>
        <v>0</v>
      </c>
      <c r="N267" s="176">
        <v>3.0000000000000001E-5</v>
      </c>
      <c r="O267" s="176">
        <f>ROUND(E267*N267,2)</f>
        <v>0</v>
      </c>
      <c r="P267" s="176">
        <v>0</v>
      </c>
      <c r="Q267" s="176">
        <f>ROUND(E267*P267,2)</f>
        <v>0</v>
      </c>
      <c r="R267" s="178"/>
      <c r="S267" s="178" t="s">
        <v>194</v>
      </c>
      <c r="T267" s="179" t="s">
        <v>195</v>
      </c>
      <c r="U267" s="158">
        <v>0</v>
      </c>
      <c r="V267" s="158">
        <f>ROUND(E267*U267,2)</f>
        <v>0</v>
      </c>
      <c r="W267" s="158"/>
      <c r="X267" s="158" t="s">
        <v>244</v>
      </c>
      <c r="Y267" s="158" t="s">
        <v>197</v>
      </c>
      <c r="Z267" s="147"/>
      <c r="AA267" s="147"/>
      <c r="AB267" s="147"/>
      <c r="AC267" s="147"/>
      <c r="AD267" s="147"/>
      <c r="AE267" s="147"/>
      <c r="AF267" s="147"/>
      <c r="AG267" s="147" t="s">
        <v>245</v>
      </c>
      <c r="AH267" s="147"/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2" x14ac:dyDescent="0.2">
      <c r="A268" s="154"/>
      <c r="B268" s="155"/>
      <c r="C268" s="183" t="s">
        <v>770</v>
      </c>
      <c r="D268" s="163"/>
      <c r="E268" s="164">
        <v>27.2</v>
      </c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7"/>
      <c r="AA268" s="147"/>
      <c r="AB268" s="147"/>
      <c r="AC268" s="147"/>
      <c r="AD268" s="147"/>
      <c r="AE268" s="147"/>
      <c r="AF268" s="147"/>
      <c r="AG268" s="147" t="s">
        <v>203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1" x14ac:dyDescent="0.2">
      <c r="A269" s="173">
        <v>84</v>
      </c>
      <c r="B269" s="174" t="s">
        <v>771</v>
      </c>
      <c r="C269" s="182" t="s">
        <v>772</v>
      </c>
      <c r="D269" s="175" t="s">
        <v>272</v>
      </c>
      <c r="E269" s="176">
        <v>0.6</v>
      </c>
      <c r="F269" s="177"/>
      <c r="G269" s="178">
        <f>ROUND(E269*F269,2)</f>
        <v>0</v>
      </c>
      <c r="H269" s="177"/>
      <c r="I269" s="178">
        <f>ROUND(E269*H269,2)</f>
        <v>0</v>
      </c>
      <c r="J269" s="177"/>
      <c r="K269" s="178">
        <f>ROUND(E269*J269,2)</f>
        <v>0</v>
      </c>
      <c r="L269" s="178">
        <v>21</v>
      </c>
      <c r="M269" s="178">
        <f>G269*(1+L269/100)</f>
        <v>0</v>
      </c>
      <c r="N269" s="176">
        <v>3.0000000000000001E-5</v>
      </c>
      <c r="O269" s="176">
        <f>ROUND(E269*N269,2)</f>
        <v>0</v>
      </c>
      <c r="P269" s="176">
        <v>0</v>
      </c>
      <c r="Q269" s="176">
        <f>ROUND(E269*P269,2)</f>
        <v>0</v>
      </c>
      <c r="R269" s="178"/>
      <c r="S269" s="178" t="s">
        <v>194</v>
      </c>
      <c r="T269" s="179" t="s">
        <v>195</v>
      </c>
      <c r="U269" s="158">
        <v>0</v>
      </c>
      <c r="V269" s="158">
        <f>ROUND(E269*U269,2)</f>
        <v>0</v>
      </c>
      <c r="W269" s="158"/>
      <c r="X269" s="158" t="s">
        <v>244</v>
      </c>
      <c r="Y269" s="158" t="s">
        <v>197</v>
      </c>
      <c r="Z269" s="147"/>
      <c r="AA269" s="147"/>
      <c r="AB269" s="147"/>
      <c r="AC269" s="147"/>
      <c r="AD269" s="147"/>
      <c r="AE269" s="147"/>
      <c r="AF269" s="147"/>
      <c r="AG269" s="147" t="s">
        <v>397</v>
      </c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2" x14ac:dyDescent="0.2">
      <c r="A270" s="154"/>
      <c r="B270" s="155"/>
      <c r="C270" s="198" t="s">
        <v>773</v>
      </c>
      <c r="D270" s="199"/>
      <c r="E270" s="199"/>
      <c r="F270" s="199"/>
      <c r="G270" s="199"/>
      <c r="H270" s="158"/>
      <c r="I270" s="158"/>
      <c r="J270" s="158"/>
      <c r="K270" s="158"/>
      <c r="L270" s="158"/>
      <c r="M270" s="158"/>
      <c r="N270" s="157"/>
      <c r="O270" s="157"/>
      <c r="P270" s="157"/>
      <c r="Q270" s="157"/>
      <c r="R270" s="158"/>
      <c r="S270" s="158"/>
      <c r="T270" s="158"/>
      <c r="U270" s="158"/>
      <c r="V270" s="158"/>
      <c r="W270" s="158"/>
      <c r="X270" s="158"/>
      <c r="Y270" s="158"/>
      <c r="Z270" s="147"/>
      <c r="AA270" s="147"/>
      <c r="AB270" s="147"/>
      <c r="AC270" s="147"/>
      <c r="AD270" s="147"/>
      <c r="AE270" s="147"/>
      <c r="AF270" s="147"/>
      <c r="AG270" s="147" t="s">
        <v>200</v>
      </c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2" x14ac:dyDescent="0.2">
      <c r="A271" s="154"/>
      <c r="B271" s="155"/>
      <c r="C271" s="183" t="s">
        <v>774</v>
      </c>
      <c r="D271" s="163"/>
      <c r="E271" s="164">
        <v>0.6</v>
      </c>
      <c r="F271" s="158"/>
      <c r="G271" s="158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203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1" x14ac:dyDescent="0.2">
      <c r="A272" s="173">
        <v>85</v>
      </c>
      <c r="B272" s="174" t="s">
        <v>775</v>
      </c>
      <c r="C272" s="182" t="s">
        <v>776</v>
      </c>
      <c r="D272" s="175" t="s">
        <v>272</v>
      </c>
      <c r="E272" s="176">
        <v>38.799999999999997</v>
      </c>
      <c r="F272" s="177"/>
      <c r="G272" s="178">
        <f>ROUND(E272*F272,2)</f>
        <v>0</v>
      </c>
      <c r="H272" s="177"/>
      <c r="I272" s="178">
        <f>ROUND(E272*H272,2)</f>
        <v>0</v>
      </c>
      <c r="J272" s="177"/>
      <c r="K272" s="178">
        <f>ROUND(E272*J272,2)</f>
        <v>0</v>
      </c>
      <c r="L272" s="178">
        <v>21</v>
      </c>
      <c r="M272" s="178">
        <f>G272*(1+L272/100)</f>
        <v>0</v>
      </c>
      <c r="N272" s="176">
        <v>2.9999999999999997E-4</v>
      </c>
      <c r="O272" s="176">
        <f>ROUND(E272*N272,2)</f>
        <v>0.01</v>
      </c>
      <c r="P272" s="176">
        <v>0</v>
      </c>
      <c r="Q272" s="176">
        <f>ROUND(E272*P272,2)</f>
        <v>0</v>
      </c>
      <c r="R272" s="178"/>
      <c r="S272" s="178" t="s">
        <v>194</v>
      </c>
      <c r="T272" s="179" t="s">
        <v>195</v>
      </c>
      <c r="U272" s="158">
        <v>0</v>
      </c>
      <c r="V272" s="158">
        <f>ROUND(E272*U272,2)</f>
        <v>0</v>
      </c>
      <c r="W272" s="158"/>
      <c r="X272" s="158" t="s">
        <v>244</v>
      </c>
      <c r="Y272" s="158" t="s">
        <v>197</v>
      </c>
      <c r="Z272" s="147"/>
      <c r="AA272" s="147"/>
      <c r="AB272" s="147"/>
      <c r="AC272" s="147"/>
      <c r="AD272" s="147"/>
      <c r="AE272" s="147"/>
      <c r="AF272" s="147"/>
      <c r="AG272" s="147" t="s">
        <v>245</v>
      </c>
      <c r="AH272" s="147"/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2" x14ac:dyDescent="0.2">
      <c r="A273" s="154"/>
      <c r="B273" s="155"/>
      <c r="C273" s="183" t="s">
        <v>658</v>
      </c>
      <c r="D273" s="163"/>
      <c r="E273" s="164">
        <v>38.799999999999997</v>
      </c>
      <c r="F273" s="158"/>
      <c r="G273" s="158"/>
      <c r="H273" s="158"/>
      <c r="I273" s="158"/>
      <c r="J273" s="158"/>
      <c r="K273" s="158"/>
      <c r="L273" s="158"/>
      <c r="M273" s="158"/>
      <c r="N273" s="157"/>
      <c r="O273" s="157"/>
      <c r="P273" s="157"/>
      <c r="Q273" s="157"/>
      <c r="R273" s="158"/>
      <c r="S273" s="158"/>
      <c r="T273" s="158"/>
      <c r="U273" s="158"/>
      <c r="V273" s="158"/>
      <c r="W273" s="158"/>
      <c r="X273" s="158"/>
      <c r="Y273" s="158"/>
      <c r="Z273" s="147"/>
      <c r="AA273" s="147"/>
      <c r="AB273" s="147"/>
      <c r="AC273" s="147"/>
      <c r="AD273" s="147"/>
      <c r="AE273" s="147"/>
      <c r="AF273" s="147"/>
      <c r="AG273" s="147" t="s">
        <v>203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1" x14ac:dyDescent="0.2">
      <c r="A274" s="173">
        <v>86</v>
      </c>
      <c r="B274" s="174" t="s">
        <v>777</v>
      </c>
      <c r="C274" s="182" t="s">
        <v>778</v>
      </c>
      <c r="D274" s="175" t="s">
        <v>272</v>
      </c>
      <c r="E274" s="176">
        <v>1.2</v>
      </c>
      <c r="F274" s="177"/>
      <c r="G274" s="178">
        <f>ROUND(E274*F274,2)</f>
        <v>0</v>
      </c>
      <c r="H274" s="177"/>
      <c r="I274" s="178">
        <f>ROUND(E274*H274,2)</f>
        <v>0</v>
      </c>
      <c r="J274" s="177"/>
      <c r="K274" s="178">
        <f>ROUND(E274*J274,2)</f>
        <v>0</v>
      </c>
      <c r="L274" s="178">
        <v>21</v>
      </c>
      <c r="M274" s="178">
        <f>G274*(1+L274/100)</f>
        <v>0</v>
      </c>
      <c r="N274" s="176">
        <v>2.0000000000000001E-4</v>
      </c>
      <c r="O274" s="176">
        <f>ROUND(E274*N274,2)</f>
        <v>0</v>
      </c>
      <c r="P274" s="176">
        <v>0</v>
      </c>
      <c r="Q274" s="176">
        <f>ROUND(E274*P274,2)</f>
        <v>0</v>
      </c>
      <c r="R274" s="178"/>
      <c r="S274" s="178" t="s">
        <v>194</v>
      </c>
      <c r="T274" s="179" t="s">
        <v>195</v>
      </c>
      <c r="U274" s="158">
        <v>0</v>
      </c>
      <c r="V274" s="158">
        <f>ROUND(E274*U274,2)</f>
        <v>0</v>
      </c>
      <c r="W274" s="158"/>
      <c r="X274" s="158" t="s">
        <v>244</v>
      </c>
      <c r="Y274" s="158" t="s">
        <v>197</v>
      </c>
      <c r="Z274" s="147"/>
      <c r="AA274" s="147"/>
      <c r="AB274" s="147"/>
      <c r="AC274" s="147"/>
      <c r="AD274" s="147"/>
      <c r="AE274" s="147"/>
      <c r="AF274" s="147"/>
      <c r="AG274" s="147" t="s">
        <v>245</v>
      </c>
      <c r="AH274" s="147"/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2" x14ac:dyDescent="0.2">
      <c r="A275" s="154"/>
      <c r="B275" s="155"/>
      <c r="C275" s="183" t="s">
        <v>779</v>
      </c>
      <c r="D275" s="163"/>
      <c r="E275" s="164">
        <v>1.2</v>
      </c>
      <c r="F275" s="158"/>
      <c r="G275" s="158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203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1" x14ac:dyDescent="0.2">
      <c r="A276" s="173">
        <v>87</v>
      </c>
      <c r="B276" s="174" t="s">
        <v>780</v>
      </c>
      <c r="C276" s="182" t="s">
        <v>781</v>
      </c>
      <c r="D276" s="175" t="s">
        <v>635</v>
      </c>
      <c r="E276" s="176">
        <v>27.7</v>
      </c>
      <c r="F276" s="177"/>
      <c r="G276" s="178">
        <f>ROUND(E276*F276,2)</f>
        <v>0</v>
      </c>
      <c r="H276" s="177"/>
      <c r="I276" s="178">
        <f>ROUND(E276*H276,2)</f>
        <v>0</v>
      </c>
      <c r="J276" s="177"/>
      <c r="K276" s="178">
        <f>ROUND(E276*J276,2)</f>
        <v>0</v>
      </c>
      <c r="L276" s="178">
        <v>21</v>
      </c>
      <c r="M276" s="178">
        <f>G276*(1+L276/100)</f>
        <v>0</v>
      </c>
      <c r="N276" s="176">
        <v>2.9999999999999997E-4</v>
      </c>
      <c r="O276" s="176">
        <f>ROUND(E276*N276,2)</f>
        <v>0.01</v>
      </c>
      <c r="P276" s="176">
        <v>0</v>
      </c>
      <c r="Q276" s="176">
        <f>ROUND(E276*P276,2)</f>
        <v>0</v>
      </c>
      <c r="R276" s="178"/>
      <c r="S276" s="178" t="s">
        <v>194</v>
      </c>
      <c r="T276" s="179" t="s">
        <v>195</v>
      </c>
      <c r="U276" s="158">
        <v>0</v>
      </c>
      <c r="V276" s="158">
        <f>ROUND(E276*U276,2)</f>
        <v>0</v>
      </c>
      <c r="W276" s="158"/>
      <c r="X276" s="158" t="s">
        <v>244</v>
      </c>
      <c r="Y276" s="158" t="s">
        <v>197</v>
      </c>
      <c r="Z276" s="147"/>
      <c r="AA276" s="147"/>
      <c r="AB276" s="147"/>
      <c r="AC276" s="147"/>
      <c r="AD276" s="147"/>
      <c r="AE276" s="147"/>
      <c r="AF276" s="147"/>
      <c r="AG276" s="147" t="s">
        <v>245</v>
      </c>
      <c r="AH276" s="147"/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2" x14ac:dyDescent="0.2">
      <c r="A277" s="154"/>
      <c r="B277" s="155"/>
      <c r="C277" s="183" t="s">
        <v>782</v>
      </c>
      <c r="D277" s="163"/>
      <c r="E277" s="164">
        <v>11.2</v>
      </c>
      <c r="F277" s="158"/>
      <c r="G277" s="158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203</v>
      </c>
      <c r="AH277" s="147">
        <v>0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3" x14ac:dyDescent="0.2">
      <c r="A278" s="154"/>
      <c r="B278" s="155"/>
      <c r="C278" s="183" t="s">
        <v>783</v>
      </c>
      <c r="D278" s="163"/>
      <c r="E278" s="164">
        <v>16.5</v>
      </c>
      <c r="F278" s="158"/>
      <c r="G278" s="158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7"/>
      <c r="AA278" s="147"/>
      <c r="AB278" s="147"/>
      <c r="AC278" s="147"/>
      <c r="AD278" s="147"/>
      <c r="AE278" s="147"/>
      <c r="AF278" s="147"/>
      <c r="AG278" s="147" t="s">
        <v>203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1" x14ac:dyDescent="0.2">
      <c r="A279" s="173">
        <v>88</v>
      </c>
      <c r="B279" s="174" t="s">
        <v>784</v>
      </c>
      <c r="C279" s="182" t="s">
        <v>785</v>
      </c>
      <c r="D279" s="175" t="s">
        <v>266</v>
      </c>
      <c r="E279" s="176">
        <v>9.8149999999999995</v>
      </c>
      <c r="F279" s="177"/>
      <c r="G279" s="178">
        <f>ROUND(E279*F279,2)</f>
        <v>0</v>
      </c>
      <c r="H279" s="177"/>
      <c r="I279" s="178">
        <f>ROUND(E279*H279,2)</f>
        <v>0</v>
      </c>
      <c r="J279" s="177"/>
      <c r="K279" s="178">
        <f>ROUND(E279*J279,2)</f>
        <v>0</v>
      </c>
      <c r="L279" s="178">
        <v>21</v>
      </c>
      <c r="M279" s="178">
        <f>G279*(1+L279/100)</f>
        <v>0</v>
      </c>
      <c r="N279" s="176">
        <v>1E-4</v>
      </c>
      <c r="O279" s="176">
        <f>ROUND(E279*N279,2)</f>
        <v>0</v>
      </c>
      <c r="P279" s="176">
        <v>0</v>
      </c>
      <c r="Q279" s="176">
        <f>ROUND(E279*P279,2)</f>
        <v>0</v>
      </c>
      <c r="R279" s="178"/>
      <c r="S279" s="178" t="s">
        <v>194</v>
      </c>
      <c r="T279" s="179" t="s">
        <v>195</v>
      </c>
      <c r="U279" s="158">
        <v>0</v>
      </c>
      <c r="V279" s="158">
        <f>ROUND(E279*U279,2)</f>
        <v>0</v>
      </c>
      <c r="W279" s="158"/>
      <c r="X279" s="158" t="s">
        <v>244</v>
      </c>
      <c r="Y279" s="158" t="s">
        <v>197</v>
      </c>
      <c r="Z279" s="147"/>
      <c r="AA279" s="147"/>
      <c r="AB279" s="147"/>
      <c r="AC279" s="147"/>
      <c r="AD279" s="147"/>
      <c r="AE279" s="147"/>
      <c r="AF279" s="147"/>
      <c r="AG279" s="147" t="s">
        <v>245</v>
      </c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2" x14ac:dyDescent="0.2">
      <c r="A280" s="154"/>
      <c r="B280" s="155"/>
      <c r="C280" s="198" t="s">
        <v>786</v>
      </c>
      <c r="D280" s="199"/>
      <c r="E280" s="199"/>
      <c r="F280" s="199"/>
      <c r="G280" s="199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200</v>
      </c>
      <c r="AH280" s="147"/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2" x14ac:dyDescent="0.2">
      <c r="A281" s="154"/>
      <c r="B281" s="155"/>
      <c r="C281" s="183" t="s">
        <v>753</v>
      </c>
      <c r="D281" s="163"/>
      <c r="E281" s="164">
        <v>9.81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7"/>
      <c r="AA281" s="147"/>
      <c r="AB281" s="147"/>
      <c r="AC281" s="147"/>
      <c r="AD281" s="147"/>
      <c r="AE281" s="147"/>
      <c r="AF281" s="147"/>
      <c r="AG281" s="147" t="s">
        <v>203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x14ac:dyDescent="0.2">
      <c r="A282" s="166" t="s">
        <v>189</v>
      </c>
      <c r="B282" s="167" t="s">
        <v>93</v>
      </c>
      <c r="C282" s="181" t="s">
        <v>94</v>
      </c>
      <c r="D282" s="168"/>
      <c r="E282" s="169"/>
      <c r="F282" s="170"/>
      <c r="G282" s="170">
        <f>SUMIF(AG283:AG298,"&lt;&gt;NOR",G283:G298)</f>
        <v>0</v>
      </c>
      <c r="H282" s="170"/>
      <c r="I282" s="170">
        <f>SUM(I283:I298)</f>
        <v>0</v>
      </c>
      <c r="J282" s="170"/>
      <c r="K282" s="170">
        <f>SUM(K283:K298)</f>
        <v>0</v>
      </c>
      <c r="L282" s="170"/>
      <c r="M282" s="170">
        <f>SUM(M283:M298)</f>
        <v>0</v>
      </c>
      <c r="N282" s="169"/>
      <c r="O282" s="169">
        <f>SUM(O283:O298)</f>
        <v>42.03</v>
      </c>
      <c r="P282" s="169"/>
      <c r="Q282" s="169">
        <f>SUM(Q283:Q298)</f>
        <v>0</v>
      </c>
      <c r="R282" s="170"/>
      <c r="S282" s="170"/>
      <c r="T282" s="171"/>
      <c r="U282" s="165"/>
      <c r="V282" s="165">
        <f>SUM(V283:V298)</f>
        <v>0</v>
      </c>
      <c r="W282" s="165"/>
      <c r="X282" s="165"/>
      <c r="Y282" s="165"/>
      <c r="AG282" t="s">
        <v>190</v>
      </c>
    </row>
    <row r="283" spans="1:60" outlineLevel="1" x14ac:dyDescent="0.2">
      <c r="A283" s="173">
        <v>89</v>
      </c>
      <c r="B283" s="174" t="s">
        <v>787</v>
      </c>
      <c r="C283" s="182" t="s">
        <v>788</v>
      </c>
      <c r="D283" s="175" t="s">
        <v>458</v>
      </c>
      <c r="E283" s="176">
        <v>4.7789999999999999</v>
      </c>
      <c r="F283" s="177"/>
      <c r="G283" s="178">
        <f>ROUND(E283*F283,2)</f>
        <v>0</v>
      </c>
      <c r="H283" s="177"/>
      <c r="I283" s="178">
        <f>ROUND(E283*H283,2)</f>
        <v>0</v>
      </c>
      <c r="J283" s="177"/>
      <c r="K283" s="178">
        <f>ROUND(E283*J283,2)</f>
        <v>0</v>
      </c>
      <c r="L283" s="178">
        <v>21</v>
      </c>
      <c r="M283" s="178">
        <f>G283*(1+L283/100)</f>
        <v>0</v>
      </c>
      <c r="N283" s="176">
        <v>2.5249999999999999</v>
      </c>
      <c r="O283" s="176">
        <f>ROUND(E283*N283,2)</f>
        <v>12.07</v>
      </c>
      <c r="P283" s="176">
        <v>0</v>
      </c>
      <c r="Q283" s="176">
        <f>ROUND(E283*P283,2)</f>
        <v>0</v>
      </c>
      <c r="R283" s="178"/>
      <c r="S283" s="178" t="s">
        <v>267</v>
      </c>
      <c r="T283" s="179" t="s">
        <v>268</v>
      </c>
      <c r="U283" s="158">
        <v>0</v>
      </c>
      <c r="V283" s="158">
        <f>ROUND(E283*U283,2)</f>
        <v>0</v>
      </c>
      <c r="W283" s="158"/>
      <c r="X283" s="158" t="s">
        <v>244</v>
      </c>
      <c r="Y283" s="158" t="s">
        <v>197</v>
      </c>
      <c r="Z283" s="147"/>
      <c r="AA283" s="147"/>
      <c r="AB283" s="147"/>
      <c r="AC283" s="147"/>
      <c r="AD283" s="147"/>
      <c r="AE283" s="147"/>
      <c r="AF283" s="147"/>
      <c r="AG283" s="147" t="s">
        <v>245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2" x14ac:dyDescent="0.2">
      <c r="A284" s="154"/>
      <c r="B284" s="155"/>
      <c r="C284" s="183" t="s">
        <v>789</v>
      </c>
      <c r="D284" s="163"/>
      <c r="E284" s="164">
        <v>4.78</v>
      </c>
      <c r="F284" s="158"/>
      <c r="G284" s="158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7"/>
      <c r="AA284" s="147"/>
      <c r="AB284" s="147"/>
      <c r="AC284" s="147"/>
      <c r="AD284" s="147"/>
      <c r="AE284" s="147"/>
      <c r="AF284" s="147"/>
      <c r="AG284" s="147" t="s">
        <v>203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1" x14ac:dyDescent="0.2">
      <c r="A285" s="173">
        <v>90</v>
      </c>
      <c r="B285" s="174" t="s">
        <v>790</v>
      </c>
      <c r="C285" s="182" t="s">
        <v>791</v>
      </c>
      <c r="D285" s="175" t="s">
        <v>458</v>
      </c>
      <c r="E285" s="176">
        <v>8.8559999999999999</v>
      </c>
      <c r="F285" s="177"/>
      <c r="G285" s="178">
        <f>ROUND(E285*F285,2)</f>
        <v>0</v>
      </c>
      <c r="H285" s="177"/>
      <c r="I285" s="178">
        <f>ROUND(E285*H285,2)</f>
        <v>0</v>
      </c>
      <c r="J285" s="177"/>
      <c r="K285" s="178">
        <f>ROUND(E285*J285,2)</f>
        <v>0</v>
      </c>
      <c r="L285" s="178">
        <v>21</v>
      </c>
      <c r="M285" s="178">
        <f>G285*(1+L285/100)</f>
        <v>0</v>
      </c>
      <c r="N285" s="176">
        <v>2.5249999999999999</v>
      </c>
      <c r="O285" s="176">
        <f>ROUND(E285*N285,2)</f>
        <v>22.36</v>
      </c>
      <c r="P285" s="176">
        <v>0</v>
      </c>
      <c r="Q285" s="176">
        <f>ROUND(E285*P285,2)</f>
        <v>0</v>
      </c>
      <c r="R285" s="178"/>
      <c r="S285" s="178" t="s">
        <v>267</v>
      </c>
      <c r="T285" s="179" t="s">
        <v>268</v>
      </c>
      <c r="U285" s="158">
        <v>0</v>
      </c>
      <c r="V285" s="158">
        <f>ROUND(E285*U285,2)</f>
        <v>0</v>
      </c>
      <c r="W285" s="158"/>
      <c r="X285" s="158" t="s">
        <v>244</v>
      </c>
      <c r="Y285" s="158" t="s">
        <v>197</v>
      </c>
      <c r="Z285" s="147"/>
      <c r="AA285" s="147"/>
      <c r="AB285" s="147"/>
      <c r="AC285" s="147"/>
      <c r="AD285" s="147"/>
      <c r="AE285" s="147"/>
      <c r="AF285" s="147"/>
      <c r="AG285" s="147" t="s">
        <v>245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2" x14ac:dyDescent="0.2">
      <c r="A286" s="154"/>
      <c r="B286" s="155"/>
      <c r="C286" s="183" t="s">
        <v>792</v>
      </c>
      <c r="D286" s="163"/>
      <c r="E286" s="164">
        <v>8.86</v>
      </c>
      <c r="F286" s="158"/>
      <c r="G286" s="158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203</v>
      </c>
      <c r="AH286" s="147">
        <v>0</v>
      </c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1" x14ac:dyDescent="0.2">
      <c r="A287" s="173">
        <v>91</v>
      </c>
      <c r="B287" s="174" t="s">
        <v>793</v>
      </c>
      <c r="C287" s="182" t="s">
        <v>794</v>
      </c>
      <c r="D287" s="175" t="s">
        <v>458</v>
      </c>
      <c r="E287" s="176">
        <v>13.635</v>
      </c>
      <c r="F287" s="177"/>
      <c r="G287" s="178">
        <f>ROUND(E287*F287,2)</f>
        <v>0</v>
      </c>
      <c r="H287" s="177"/>
      <c r="I287" s="178">
        <f>ROUND(E287*H287,2)</f>
        <v>0</v>
      </c>
      <c r="J287" s="177"/>
      <c r="K287" s="178">
        <f>ROUND(E287*J287,2)</f>
        <v>0</v>
      </c>
      <c r="L287" s="178">
        <v>21</v>
      </c>
      <c r="M287" s="178">
        <f>G287*(1+L287/100)</f>
        <v>0</v>
      </c>
      <c r="N287" s="176">
        <v>2.5000000000000001E-2</v>
      </c>
      <c r="O287" s="176">
        <f>ROUND(E287*N287,2)</f>
        <v>0.34</v>
      </c>
      <c r="P287" s="176">
        <v>0</v>
      </c>
      <c r="Q287" s="176">
        <f>ROUND(E287*P287,2)</f>
        <v>0</v>
      </c>
      <c r="R287" s="178"/>
      <c r="S287" s="178" t="s">
        <v>267</v>
      </c>
      <c r="T287" s="179" t="s">
        <v>795</v>
      </c>
      <c r="U287" s="158">
        <v>0</v>
      </c>
      <c r="V287" s="158">
        <f>ROUND(E287*U287,2)</f>
        <v>0</v>
      </c>
      <c r="W287" s="158"/>
      <c r="X287" s="158" t="s">
        <v>244</v>
      </c>
      <c r="Y287" s="158" t="s">
        <v>197</v>
      </c>
      <c r="Z287" s="147"/>
      <c r="AA287" s="147"/>
      <c r="AB287" s="147"/>
      <c r="AC287" s="147"/>
      <c r="AD287" s="147"/>
      <c r="AE287" s="147"/>
      <c r="AF287" s="147"/>
      <c r="AG287" s="147" t="s">
        <v>245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2" x14ac:dyDescent="0.2">
      <c r="A288" s="154"/>
      <c r="B288" s="155"/>
      <c r="C288" s="183" t="s">
        <v>792</v>
      </c>
      <c r="D288" s="163"/>
      <c r="E288" s="164">
        <v>8.86</v>
      </c>
      <c r="F288" s="158"/>
      <c r="G288" s="158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203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3" x14ac:dyDescent="0.2">
      <c r="A289" s="154"/>
      <c r="B289" s="155"/>
      <c r="C289" s="183" t="s">
        <v>789</v>
      </c>
      <c r="D289" s="163"/>
      <c r="E289" s="164">
        <v>4.78</v>
      </c>
      <c r="F289" s="158"/>
      <c r="G289" s="158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203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1" x14ac:dyDescent="0.2">
      <c r="A290" s="173">
        <v>92</v>
      </c>
      <c r="B290" s="174" t="s">
        <v>796</v>
      </c>
      <c r="C290" s="182" t="s">
        <v>797</v>
      </c>
      <c r="D290" s="175" t="s">
        <v>458</v>
      </c>
      <c r="E290" s="176">
        <v>13.635</v>
      </c>
      <c r="F290" s="177"/>
      <c r="G290" s="178">
        <f>ROUND(E290*F290,2)</f>
        <v>0</v>
      </c>
      <c r="H290" s="177"/>
      <c r="I290" s="178">
        <f>ROUND(E290*H290,2)</f>
        <v>0</v>
      </c>
      <c r="J290" s="177"/>
      <c r="K290" s="178">
        <f>ROUND(E290*J290,2)</f>
        <v>0</v>
      </c>
      <c r="L290" s="178">
        <v>21</v>
      </c>
      <c r="M290" s="178">
        <f>G290*(1+L290/100)</f>
        <v>0</v>
      </c>
      <c r="N290" s="176">
        <v>0</v>
      </c>
      <c r="O290" s="176">
        <f>ROUND(E290*N290,2)</f>
        <v>0</v>
      </c>
      <c r="P290" s="176">
        <v>0</v>
      </c>
      <c r="Q290" s="176">
        <f>ROUND(E290*P290,2)</f>
        <v>0</v>
      </c>
      <c r="R290" s="178"/>
      <c r="S290" s="178" t="s">
        <v>267</v>
      </c>
      <c r="T290" s="179" t="s">
        <v>795</v>
      </c>
      <c r="U290" s="158">
        <v>0</v>
      </c>
      <c r="V290" s="158">
        <f>ROUND(E290*U290,2)</f>
        <v>0</v>
      </c>
      <c r="W290" s="158"/>
      <c r="X290" s="158" t="s">
        <v>244</v>
      </c>
      <c r="Y290" s="158" t="s">
        <v>197</v>
      </c>
      <c r="Z290" s="147"/>
      <c r="AA290" s="147"/>
      <c r="AB290" s="147"/>
      <c r="AC290" s="147"/>
      <c r="AD290" s="147"/>
      <c r="AE290" s="147"/>
      <c r="AF290" s="147"/>
      <c r="AG290" s="147" t="s">
        <v>245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2" x14ac:dyDescent="0.2">
      <c r="A291" s="154"/>
      <c r="B291" s="155"/>
      <c r="C291" s="183" t="s">
        <v>792</v>
      </c>
      <c r="D291" s="163"/>
      <c r="E291" s="164">
        <v>8.86</v>
      </c>
      <c r="F291" s="158"/>
      <c r="G291" s="158"/>
      <c r="H291" s="158"/>
      <c r="I291" s="158"/>
      <c r="J291" s="158"/>
      <c r="K291" s="158"/>
      <c r="L291" s="158"/>
      <c r="M291" s="158"/>
      <c r="N291" s="157"/>
      <c r="O291" s="157"/>
      <c r="P291" s="157"/>
      <c r="Q291" s="157"/>
      <c r="R291" s="158"/>
      <c r="S291" s="158"/>
      <c r="T291" s="158"/>
      <c r="U291" s="158"/>
      <c r="V291" s="158"/>
      <c r="W291" s="158"/>
      <c r="X291" s="158"/>
      <c r="Y291" s="158"/>
      <c r="Z291" s="147"/>
      <c r="AA291" s="147"/>
      <c r="AB291" s="147"/>
      <c r="AC291" s="147"/>
      <c r="AD291" s="147"/>
      <c r="AE291" s="147"/>
      <c r="AF291" s="147"/>
      <c r="AG291" s="147" t="s">
        <v>203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3" x14ac:dyDescent="0.2">
      <c r="A292" s="154"/>
      <c r="B292" s="155"/>
      <c r="C292" s="183" t="s">
        <v>789</v>
      </c>
      <c r="D292" s="163"/>
      <c r="E292" s="164">
        <v>4.78</v>
      </c>
      <c r="F292" s="158"/>
      <c r="G292" s="158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203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ht="22.5" outlineLevel="1" x14ac:dyDescent="0.2">
      <c r="A293" s="173">
        <v>93</v>
      </c>
      <c r="B293" s="174" t="s">
        <v>798</v>
      </c>
      <c r="C293" s="182" t="s">
        <v>799</v>
      </c>
      <c r="D293" s="175" t="s">
        <v>298</v>
      </c>
      <c r="E293" s="176">
        <v>0.1966</v>
      </c>
      <c r="F293" s="177"/>
      <c r="G293" s="178">
        <f>ROUND(E293*F293,2)</f>
        <v>0</v>
      </c>
      <c r="H293" s="177"/>
      <c r="I293" s="178">
        <f>ROUND(E293*H293,2)</f>
        <v>0</v>
      </c>
      <c r="J293" s="177"/>
      <c r="K293" s="178">
        <f>ROUND(E293*J293,2)</f>
        <v>0</v>
      </c>
      <c r="L293" s="178">
        <v>21</v>
      </c>
      <c r="M293" s="178">
        <f>G293*(1+L293/100)</f>
        <v>0</v>
      </c>
      <c r="N293" s="176">
        <v>1.0662499999999999</v>
      </c>
      <c r="O293" s="176">
        <f>ROUND(E293*N293,2)</f>
        <v>0.21</v>
      </c>
      <c r="P293" s="176">
        <v>0</v>
      </c>
      <c r="Q293" s="176">
        <f>ROUND(E293*P293,2)</f>
        <v>0</v>
      </c>
      <c r="R293" s="178"/>
      <c r="S293" s="178" t="s">
        <v>267</v>
      </c>
      <c r="T293" s="179" t="s">
        <v>268</v>
      </c>
      <c r="U293" s="158">
        <v>0</v>
      </c>
      <c r="V293" s="158">
        <f>ROUND(E293*U293,2)</f>
        <v>0</v>
      </c>
      <c r="W293" s="158"/>
      <c r="X293" s="158" t="s">
        <v>244</v>
      </c>
      <c r="Y293" s="158" t="s">
        <v>197</v>
      </c>
      <c r="Z293" s="147"/>
      <c r="AA293" s="147"/>
      <c r="AB293" s="147"/>
      <c r="AC293" s="147"/>
      <c r="AD293" s="147"/>
      <c r="AE293" s="147"/>
      <c r="AF293" s="147"/>
      <c r="AG293" s="147" t="s">
        <v>397</v>
      </c>
      <c r="AH293" s="147"/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2" x14ac:dyDescent="0.2">
      <c r="A294" s="154"/>
      <c r="B294" s="155"/>
      <c r="C294" s="198" t="s">
        <v>800</v>
      </c>
      <c r="D294" s="199"/>
      <c r="E294" s="199"/>
      <c r="F294" s="199"/>
      <c r="G294" s="199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200</v>
      </c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2" x14ac:dyDescent="0.2">
      <c r="A295" s="154"/>
      <c r="B295" s="155"/>
      <c r="C295" s="183" t="s">
        <v>801</v>
      </c>
      <c r="D295" s="163"/>
      <c r="E295" s="164">
        <v>0.2</v>
      </c>
      <c r="F295" s="158"/>
      <c r="G295" s="158"/>
      <c r="H295" s="158"/>
      <c r="I295" s="158"/>
      <c r="J295" s="158"/>
      <c r="K295" s="158"/>
      <c r="L295" s="158"/>
      <c r="M295" s="158"/>
      <c r="N295" s="157"/>
      <c r="O295" s="157"/>
      <c r="P295" s="157"/>
      <c r="Q295" s="157"/>
      <c r="R295" s="158"/>
      <c r="S295" s="158"/>
      <c r="T295" s="158"/>
      <c r="U295" s="158"/>
      <c r="V295" s="158"/>
      <c r="W295" s="158"/>
      <c r="X295" s="158"/>
      <c r="Y295" s="158"/>
      <c r="Z295" s="147"/>
      <c r="AA295" s="147"/>
      <c r="AB295" s="147"/>
      <c r="AC295" s="147"/>
      <c r="AD295" s="147"/>
      <c r="AE295" s="147"/>
      <c r="AF295" s="147"/>
      <c r="AG295" s="147" t="s">
        <v>203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ht="22.5" outlineLevel="1" x14ac:dyDescent="0.2">
      <c r="A296" s="173">
        <v>94</v>
      </c>
      <c r="B296" s="174" t="s">
        <v>802</v>
      </c>
      <c r="C296" s="182" t="s">
        <v>803</v>
      </c>
      <c r="D296" s="175" t="s">
        <v>266</v>
      </c>
      <c r="E296" s="176">
        <v>141.43</v>
      </c>
      <c r="F296" s="177"/>
      <c r="G296" s="178">
        <f>ROUND(E296*F296,2)</f>
        <v>0</v>
      </c>
      <c r="H296" s="177"/>
      <c r="I296" s="178">
        <f>ROUND(E296*H296,2)</f>
        <v>0</v>
      </c>
      <c r="J296" s="177"/>
      <c r="K296" s="178">
        <f>ROUND(E296*J296,2)</f>
        <v>0</v>
      </c>
      <c r="L296" s="178">
        <v>21</v>
      </c>
      <c r="M296" s="178">
        <f>G296*(1+L296/100)</f>
        <v>0</v>
      </c>
      <c r="N296" s="176">
        <v>4.9840000000000002E-2</v>
      </c>
      <c r="O296" s="176">
        <f>ROUND(E296*N296,2)</f>
        <v>7.05</v>
      </c>
      <c r="P296" s="176">
        <v>0</v>
      </c>
      <c r="Q296" s="176">
        <f>ROUND(E296*P296,2)</f>
        <v>0</v>
      </c>
      <c r="R296" s="178"/>
      <c r="S296" s="178" t="s">
        <v>267</v>
      </c>
      <c r="T296" s="179" t="s">
        <v>268</v>
      </c>
      <c r="U296" s="158">
        <v>0</v>
      </c>
      <c r="V296" s="158">
        <f>ROUND(E296*U296,2)</f>
        <v>0</v>
      </c>
      <c r="W296" s="158"/>
      <c r="X296" s="158" t="s">
        <v>244</v>
      </c>
      <c r="Y296" s="158" t="s">
        <v>197</v>
      </c>
      <c r="Z296" s="147"/>
      <c r="AA296" s="147"/>
      <c r="AB296" s="147"/>
      <c r="AC296" s="147"/>
      <c r="AD296" s="147"/>
      <c r="AE296" s="147"/>
      <c r="AF296" s="147"/>
      <c r="AG296" s="147" t="s">
        <v>397</v>
      </c>
      <c r="AH296" s="147"/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2" x14ac:dyDescent="0.2">
      <c r="A297" s="154"/>
      <c r="B297" s="155"/>
      <c r="C297" s="198" t="s">
        <v>804</v>
      </c>
      <c r="D297" s="199"/>
      <c r="E297" s="199"/>
      <c r="F297" s="199"/>
      <c r="G297" s="199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7"/>
      <c r="AA297" s="147"/>
      <c r="AB297" s="147"/>
      <c r="AC297" s="147"/>
      <c r="AD297" s="147"/>
      <c r="AE297" s="147"/>
      <c r="AF297" s="147"/>
      <c r="AG297" s="147" t="s">
        <v>200</v>
      </c>
      <c r="AH297" s="147"/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2" x14ac:dyDescent="0.2">
      <c r="A298" s="154"/>
      <c r="B298" s="155"/>
      <c r="C298" s="183" t="s">
        <v>644</v>
      </c>
      <c r="D298" s="163"/>
      <c r="E298" s="164">
        <v>141.43</v>
      </c>
      <c r="F298" s="158"/>
      <c r="G298" s="158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7"/>
      <c r="AA298" s="147"/>
      <c r="AB298" s="147"/>
      <c r="AC298" s="147"/>
      <c r="AD298" s="147"/>
      <c r="AE298" s="147"/>
      <c r="AF298" s="147"/>
      <c r="AG298" s="147" t="s">
        <v>203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x14ac:dyDescent="0.2">
      <c r="A299" s="166" t="s">
        <v>189</v>
      </c>
      <c r="B299" s="167" t="s">
        <v>95</v>
      </c>
      <c r="C299" s="181" t="s">
        <v>96</v>
      </c>
      <c r="D299" s="168"/>
      <c r="E299" s="169"/>
      <c r="F299" s="170"/>
      <c r="G299" s="170">
        <f>SUMIF(AG300:AG312,"&lt;&gt;NOR",G300:G312)</f>
        <v>0</v>
      </c>
      <c r="H299" s="170"/>
      <c r="I299" s="170">
        <f>SUM(I300:I312)</f>
        <v>0</v>
      </c>
      <c r="J299" s="170"/>
      <c r="K299" s="170">
        <f>SUM(K300:K312)</f>
        <v>0</v>
      </c>
      <c r="L299" s="170"/>
      <c r="M299" s="170">
        <f>SUM(M300:M312)</f>
        <v>0</v>
      </c>
      <c r="N299" s="169"/>
      <c r="O299" s="169">
        <f>SUM(O300:O312)</f>
        <v>0.03</v>
      </c>
      <c r="P299" s="169"/>
      <c r="Q299" s="169">
        <f>SUM(Q300:Q312)</f>
        <v>0.01</v>
      </c>
      <c r="R299" s="170"/>
      <c r="S299" s="170"/>
      <c r="T299" s="171"/>
      <c r="U299" s="165"/>
      <c r="V299" s="165">
        <f>SUM(V300:V312)</f>
        <v>0</v>
      </c>
      <c r="W299" s="165"/>
      <c r="X299" s="165"/>
      <c r="Y299" s="165"/>
      <c r="AG299" t="s">
        <v>190</v>
      </c>
    </row>
    <row r="300" spans="1:60" outlineLevel="1" x14ac:dyDescent="0.2">
      <c r="A300" s="173">
        <v>95</v>
      </c>
      <c r="B300" s="174" t="s">
        <v>805</v>
      </c>
      <c r="C300" s="182" t="s">
        <v>806</v>
      </c>
      <c r="D300" s="175" t="s">
        <v>272</v>
      </c>
      <c r="E300" s="176">
        <v>49.8</v>
      </c>
      <c r="F300" s="177"/>
      <c r="G300" s="178">
        <f>ROUND(E300*F300,2)</f>
        <v>0</v>
      </c>
      <c r="H300" s="177"/>
      <c r="I300" s="178">
        <f>ROUND(E300*H300,2)</f>
        <v>0</v>
      </c>
      <c r="J300" s="177"/>
      <c r="K300" s="178">
        <f>ROUND(E300*J300,2)</f>
        <v>0</v>
      </c>
      <c r="L300" s="178">
        <v>21</v>
      </c>
      <c r="M300" s="178">
        <f>G300*(1+L300/100)</f>
        <v>0</v>
      </c>
      <c r="N300" s="176">
        <v>1.2999999999999999E-4</v>
      </c>
      <c r="O300" s="176">
        <f>ROUND(E300*N300,2)</f>
        <v>0.01</v>
      </c>
      <c r="P300" s="176">
        <v>0</v>
      </c>
      <c r="Q300" s="176">
        <f>ROUND(E300*P300,2)</f>
        <v>0</v>
      </c>
      <c r="R300" s="178"/>
      <c r="S300" s="178" t="s">
        <v>267</v>
      </c>
      <c r="T300" s="179" t="s">
        <v>268</v>
      </c>
      <c r="U300" s="158">
        <v>0</v>
      </c>
      <c r="V300" s="158">
        <f>ROUND(E300*U300,2)</f>
        <v>0</v>
      </c>
      <c r="W300" s="158"/>
      <c r="X300" s="158" t="s">
        <v>244</v>
      </c>
      <c r="Y300" s="158" t="s">
        <v>197</v>
      </c>
      <c r="Z300" s="147"/>
      <c r="AA300" s="147"/>
      <c r="AB300" s="147"/>
      <c r="AC300" s="147"/>
      <c r="AD300" s="147"/>
      <c r="AE300" s="147"/>
      <c r="AF300" s="147"/>
      <c r="AG300" s="147" t="s">
        <v>245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2" x14ac:dyDescent="0.2">
      <c r="A301" s="154"/>
      <c r="B301" s="155"/>
      <c r="C301" s="183" t="s">
        <v>807</v>
      </c>
      <c r="D301" s="163"/>
      <c r="E301" s="164">
        <v>4.8</v>
      </c>
      <c r="F301" s="158"/>
      <c r="G301" s="158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7"/>
      <c r="AA301" s="147"/>
      <c r="AB301" s="147"/>
      <c r="AC301" s="147"/>
      <c r="AD301" s="147"/>
      <c r="AE301" s="147"/>
      <c r="AF301" s="147"/>
      <c r="AG301" s="147" t="s">
        <v>203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3" x14ac:dyDescent="0.2">
      <c r="A302" s="154"/>
      <c r="B302" s="155"/>
      <c r="C302" s="183" t="s">
        <v>808</v>
      </c>
      <c r="D302" s="163"/>
      <c r="E302" s="164">
        <v>45</v>
      </c>
      <c r="F302" s="158"/>
      <c r="G302" s="158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203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1" x14ac:dyDescent="0.2">
      <c r="A303" s="173">
        <v>96</v>
      </c>
      <c r="B303" s="174" t="s">
        <v>805</v>
      </c>
      <c r="C303" s="182" t="s">
        <v>806</v>
      </c>
      <c r="D303" s="175" t="s">
        <v>272</v>
      </c>
      <c r="E303" s="176">
        <v>49.8</v>
      </c>
      <c r="F303" s="177"/>
      <c r="G303" s="178">
        <f>ROUND(E303*F303,2)</f>
        <v>0</v>
      </c>
      <c r="H303" s="177"/>
      <c r="I303" s="178">
        <f>ROUND(E303*H303,2)</f>
        <v>0</v>
      </c>
      <c r="J303" s="177"/>
      <c r="K303" s="178">
        <f>ROUND(E303*J303,2)</f>
        <v>0</v>
      </c>
      <c r="L303" s="178">
        <v>21</v>
      </c>
      <c r="M303" s="178">
        <f>G303*(1+L303/100)</f>
        <v>0</v>
      </c>
      <c r="N303" s="176">
        <v>1E-4</v>
      </c>
      <c r="O303" s="176">
        <f>ROUND(E303*N303,2)</f>
        <v>0</v>
      </c>
      <c r="P303" s="176">
        <v>0</v>
      </c>
      <c r="Q303" s="176">
        <f>ROUND(E303*P303,2)</f>
        <v>0</v>
      </c>
      <c r="R303" s="178"/>
      <c r="S303" s="178" t="s">
        <v>267</v>
      </c>
      <c r="T303" s="179" t="s">
        <v>268</v>
      </c>
      <c r="U303" s="158">
        <v>0</v>
      </c>
      <c r="V303" s="158">
        <f>ROUND(E303*U303,2)</f>
        <v>0</v>
      </c>
      <c r="W303" s="158"/>
      <c r="X303" s="158" t="s">
        <v>244</v>
      </c>
      <c r="Y303" s="158" t="s">
        <v>197</v>
      </c>
      <c r="Z303" s="147"/>
      <c r="AA303" s="147"/>
      <c r="AB303" s="147"/>
      <c r="AC303" s="147"/>
      <c r="AD303" s="147"/>
      <c r="AE303" s="147"/>
      <c r="AF303" s="147"/>
      <c r="AG303" s="147" t="s">
        <v>397</v>
      </c>
      <c r="AH303" s="147"/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2" x14ac:dyDescent="0.2">
      <c r="A304" s="154"/>
      <c r="B304" s="155"/>
      <c r="C304" s="198" t="s">
        <v>809</v>
      </c>
      <c r="D304" s="199"/>
      <c r="E304" s="199"/>
      <c r="F304" s="199"/>
      <c r="G304" s="199"/>
      <c r="H304" s="158"/>
      <c r="I304" s="158"/>
      <c r="J304" s="158"/>
      <c r="K304" s="158"/>
      <c r="L304" s="158"/>
      <c r="M304" s="158"/>
      <c r="N304" s="157"/>
      <c r="O304" s="157"/>
      <c r="P304" s="157"/>
      <c r="Q304" s="157"/>
      <c r="R304" s="158"/>
      <c r="S304" s="158"/>
      <c r="T304" s="158"/>
      <c r="U304" s="158"/>
      <c r="V304" s="158"/>
      <c r="W304" s="158"/>
      <c r="X304" s="158"/>
      <c r="Y304" s="158"/>
      <c r="Z304" s="147"/>
      <c r="AA304" s="147"/>
      <c r="AB304" s="147"/>
      <c r="AC304" s="147"/>
      <c r="AD304" s="147"/>
      <c r="AE304" s="147"/>
      <c r="AF304" s="147"/>
      <c r="AG304" s="147" t="s">
        <v>200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80" t="str">
        <f>C304</f>
        <v>včetně osazení okenních a dveřních křídel a seřízení, včetně použití systémové pěny u požárních výrobků a uzávěrů</v>
      </c>
      <c r="BB304" s="147"/>
      <c r="BC304" s="147"/>
      <c r="BD304" s="147"/>
      <c r="BE304" s="147"/>
      <c r="BF304" s="147"/>
      <c r="BG304" s="147"/>
      <c r="BH304" s="147"/>
    </row>
    <row r="305" spans="1:60" outlineLevel="2" x14ac:dyDescent="0.2">
      <c r="A305" s="154"/>
      <c r="B305" s="155"/>
      <c r="C305" s="183" t="s">
        <v>807</v>
      </c>
      <c r="D305" s="163"/>
      <c r="E305" s="164">
        <v>4.8</v>
      </c>
      <c r="F305" s="158"/>
      <c r="G305" s="158"/>
      <c r="H305" s="158"/>
      <c r="I305" s="158"/>
      <c r="J305" s="158"/>
      <c r="K305" s="158"/>
      <c r="L305" s="158"/>
      <c r="M305" s="158"/>
      <c r="N305" s="157"/>
      <c r="O305" s="157"/>
      <c r="P305" s="157"/>
      <c r="Q305" s="157"/>
      <c r="R305" s="158"/>
      <c r="S305" s="158"/>
      <c r="T305" s="158"/>
      <c r="U305" s="158"/>
      <c r="V305" s="158"/>
      <c r="W305" s="158"/>
      <c r="X305" s="158"/>
      <c r="Y305" s="158"/>
      <c r="Z305" s="147"/>
      <c r="AA305" s="147"/>
      <c r="AB305" s="147"/>
      <c r="AC305" s="147"/>
      <c r="AD305" s="147"/>
      <c r="AE305" s="147"/>
      <c r="AF305" s="147"/>
      <c r="AG305" s="147" t="s">
        <v>203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3" x14ac:dyDescent="0.2">
      <c r="A306" s="154"/>
      <c r="B306" s="155"/>
      <c r="C306" s="183" t="s">
        <v>808</v>
      </c>
      <c r="D306" s="163"/>
      <c r="E306" s="164">
        <v>45</v>
      </c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7"/>
      <c r="AA306" s="147"/>
      <c r="AB306" s="147"/>
      <c r="AC306" s="147"/>
      <c r="AD306" s="147"/>
      <c r="AE306" s="147"/>
      <c r="AF306" s="147"/>
      <c r="AG306" s="147" t="s">
        <v>203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ht="22.5" outlineLevel="1" x14ac:dyDescent="0.2">
      <c r="A307" s="173">
        <v>97</v>
      </c>
      <c r="B307" s="174" t="s">
        <v>810</v>
      </c>
      <c r="C307" s="182" t="s">
        <v>811</v>
      </c>
      <c r="D307" s="175" t="s">
        <v>272</v>
      </c>
      <c r="E307" s="176">
        <v>1.2</v>
      </c>
      <c r="F307" s="177"/>
      <c r="G307" s="178">
        <f>ROUND(E307*F307,2)</f>
        <v>0</v>
      </c>
      <c r="H307" s="177"/>
      <c r="I307" s="178">
        <f>ROUND(E307*H307,2)</f>
        <v>0</v>
      </c>
      <c r="J307" s="177"/>
      <c r="K307" s="178">
        <f>ROUND(E307*J307,2)</f>
        <v>0</v>
      </c>
      <c r="L307" s="178">
        <v>21</v>
      </c>
      <c r="M307" s="178">
        <f>G307*(1+L307/100)</f>
        <v>0</v>
      </c>
      <c r="N307" s="176">
        <v>6.1599999999999997E-3</v>
      </c>
      <c r="O307" s="176">
        <f>ROUND(E307*N307,2)</f>
        <v>0.01</v>
      </c>
      <c r="P307" s="176">
        <v>0</v>
      </c>
      <c r="Q307" s="176">
        <f>ROUND(E307*P307,2)</f>
        <v>0</v>
      </c>
      <c r="R307" s="178"/>
      <c r="S307" s="178" t="s">
        <v>267</v>
      </c>
      <c r="T307" s="179" t="s">
        <v>268</v>
      </c>
      <c r="U307" s="158">
        <v>0</v>
      </c>
      <c r="V307" s="158">
        <f>ROUND(E307*U307,2)</f>
        <v>0</v>
      </c>
      <c r="W307" s="158"/>
      <c r="X307" s="158" t="s">
        <v>244</v>
      </c>
      <c r="Y307" s="158" t="s">
        <v>197</v>
      </c>
      <c r="Z307" s="147"/>
      <c r="AA307" s="147"/>
      <c r="AB307" s="147"/>
      <c r="AC307" s="147"/>
      <c r="AD307" s="147"/>
      <c r="AE307" s="147"/>
      <c r="AF307" s="147"/>
      <c r="AG307" s="147" t="s">
        <v>245</v>
      </c>
      <c r="AH307" s="147"/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2" x14ac:dyDescent="0.2">
      <c r="A308" s="154"/>
      <c r="B308" s="155"/>
      <c r="C308" s="183" t="s">
        <v>779</v>
      </c>
      <c r="D308" s="163"/>
      <c r="E308" s="164">
        <v>1.2</v>
      </c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7"/>
      <c r="AA308" s="147"/>
      <c r="AB308" s="147"/>
      <c r="AC308" s="147"/>
      <c r="AD308" s="147"/>
      <c r="AE308" s="147"/>
      <c r="AF308" s="147"/>
      <c r="AG308" s="147" t="s">
        <v>203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1" x14ac:dyDescent="0.2">
      <c r="A309" s="173">
        <v>98</v>
      </c>
      <c r="B309" s="174" t="s">
        <v>812</v>
      </c>
      <c r="C309" s="182" t="s">
        <v>813</v>
      </c>
      <c r="D309" s="175" t="s">
        <v>282</v>
      </c>
      <c r="E309" s="176">
        <v>1</v>
      </c>
      <c r="F309" s="177"/>
      <c r="G309" s="178">
        <f>ROUND(E309*F309,2)</f>
        <v>0</v>
      </c>
      <c r="H309" s="177"/>
      <c r="I309" s="178">
        <f>ROUND(E309*H309,2)</f>
        <v>0</v>
      </c>
      <c r="J309" s="177"/>
      <c r="K309" s="178">
        <f>ROUND(E309*J309,2)</f>
        <v>0</v>
      </c>
      <c r="L309" s="178">
        <v>21</v>
      </c>
      <c r="M309" s="178">
        <f>G309*(1+L309/100)</f>
        <v>0</v>
      </c>
      <c r="N309" s="176">
        <v>9.6000000000000002E-4</v>
      </c>
      <c r="O309" s="176">
        <f>ROUND(E309*N309,2)</f>
        <v>0</v>
      </c>
      <c r="P309" s="176">
        <v>0</v>
      </c>
      <c r="Q309" s="176">
        <f>ROUND(E309*P309,2)</f>
        <v>0</v>
      </c>
      <c r="R309" s="178"/>
      <c r="S309" s="178" t="s">
        <v>194</v>
      </c>
      <c r="T309" s="179" t="s">
        <v>195</v>
      </c>
      <c r="U309" s="158">
        <v>0</v>
      </c>
      <c r="V309" s="158">
        <f>ROUND(E309*U309,2)</f>
        <v>0</v>
      </c>
      <c r="W309" s="158"/>
      <c r="X309" s="158" t="s">
        <v>244</v>
      </c>
      <c r="Y309" s="158" t="s">
        <v>197</v>
      </c>
      <c r="Z309" s="147"/>
      <c r="AA309" s="147"/>
      <c r="AB309" s="147"/>
      <c r="AC309" s="147"/>
      <c r="AD309" s="147"/>
      <c r="AE309" s="147"/>
      <c r="AF309" s="147"/>
      <c r="AG309" s="147" t="s">
        <v>397</v>
      </c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2" x14ac:dyDescent="0.2">
      <c r="A310" s="154"/>
      <c r="B310" s="155"/>
      <c r="C310" s="183" t="s">
        <v>814</v>
      </c>
      <c r="D310" s="163"/>
      <c r="E310" s="164">
        <v>1</v>
      </c>
      <c r="F310" s="158"/>
      <c r="G310" s="158"/>
      <c r="H310" s="158"/>
      <c r="I310" s="158"/>
      <c r="J310" s="158"/>
      <c r="K310" s="158"/>
      <c r="L310" s="158"/>
      <c r="M310" s="158"/>
      <c r="N310" s="157"/>
      <c r="O310" s="157"/>
      <c r="P310" s="157"/>
      <c r="Q310" s="157"/>
      <c r="R310" s="158"/>
      <c r="S310" s="158"/>
      <c r="T310" s="158"/>
      <c r="U310" s="158"/>
      <c r="V310" s="158"/>
      <c r="W310" s="158"/>
      <c r="X310" s="158"/>
      <c r="Y310" s="158"/>
      <c r="Z310" s="147"/>
      <c r="AA310" s="147"/>
      <c r="AB310" s="147"/>
      <c r="AC310" s="147"/>
      <c r="AD310" s="147"/>
      <c r="AE310" s="147"/>
      <c r="AF310" s="147"/>
      <c r="AG310" s="147" t="s">
        <v>203</v>
      </c>
      <c r="AH310" s="147">
        <v>0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1" x14ac:dyDescent="0.2">
      <c r="A311" s="173">
        <v>99</v>
      </c>
      <c r="B311" s="174" t="s">
        <v>815</v>
      </c>
      <c r="C311" s="182" t="s">
        <v>816</v>
      </c>
      <c r="D311" s="175" t="s">
        <v>272</v>
      </c>
      <c r="E311" s="176">
        <v>1.2</v>
      </c>
      <c r="F311" s="177"/>
      <c r="G311" s="178">
        <f>ROUND(E311*F311,2)</f>
        <v>0</v>
      </c>
      <c r="H311" s="177"/>
      <c r="I311" s="178">
        <f>ROUND(E311*H311,2)</f>
        <v>0</v>
      </c>
      <c r="J311" s="177"/>
      <c r="K311" s="178">
        <f>ROUND(E311*J311,2)</f>
        <v>0</v>
      </c>
      <c r="L311" s="178">
        <v>21</v>
      </c>
      <c r="M311" s="178">
        <f>G311*(1+L311/100)</f>
        <v>0</v>
      </c>
      <c r="N311" s="176">
        <v>8.9999999999999993E-3</v>
      </c>
      <c r="O311" s="176">
        <f>ROUND(E311*N311,2)</f>
        <v>0.01</v>
      </c>
      <c r="P311" s="176">
        <v>5.4999999999999997E-3</v>
      </c>
      <c r="Q311" s="176">
        <f>ROUND(E311*P311,2)</f>
        <v>0.01</v>
      </c>
      <c r="R311" s="178"/>
      <c r="S311" s="178" t="s">
        <v>194</v>
      </c>
      <c r="T311" s="179" t="s">
        <v>195</v>
      </c>
      <c r="U311" s="158">
        <v>0</v>
      </c>
      <c r="V311" s="158">
        <f>ROUND(E311*U311,2)</f>
        <v>0</v>
      </c>
      <c r="W311" s="158"/>
      <c r="X311" s="158" t="s">
        <v>244</v>
      </c>
      <c r="Y311" s="158" t="s">
        <v>197</v>
      </c>
      <c r="Z311" s="147"/>
      <c r="AA311" s="147"/>
      <c r="AB311" s="147"/>
      <c r="AC311" s="147"/>
      <c r="AD311" s="147"/>
      <c r="AE311" s="147"/>
      <c r="AF311" s="147"/>
      <c r="AG311" s="147" t="s">
        <v>397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2" x14ac:dyDescent="0.2">
      <c r="A312" s="154"/>
      <c r="B312" s="155"/>
      <c r="C312" s="183" t="s">
        <v>779</v>
      </c>
      <c r="D312" s="163"/>
      <c r="E312" s="164">
        <v>1.2</v>
      </c>
      <c r="F312" s="158"/>
      <c r="G312" s="158"/>
      <c r="H312" s="158"/>
      <c r="I312" s="158"/>
      <c r="J312" s="158"/>
      <c r="K312" s="158"/>
      <c r="L312" s="158"/>
      <c r="M312" s="158"/>
      <c r="N312" s="157"/>
      <c r="O312" s="157"/>
      <c r="P312" s="157"/>
      <c r="Q312" s="157"/>
      <c r="R312" s="158"/>
      <c r="S312" s="158"/>
      <c r="T312" s="158"/>
      <c r="U312" s="158"/>
      <c r="V312" s="158"/>
      <c r="W312" s="158"/>
      <c r="X312" s="158"/>
      <c r="Y312" s="158"/>
      <c r="Z312" s="147"/>
      <c r="AA312" s="147"/>
      <c r="AB312" s="147"/>
      <c r="AC312" s="147"/>
      <c r="AD312" s="147"/>
      <c r="AE312" s="147"/>
      <c r="AF312" s="147"/>
      <c r="AG312" s="147" t="s">
        <v>203</v>
      </c>
      <c r="AH312" s="147">
        <v>0</v>
      </c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x14ac:dyDescent="0.2">
      <c r="A313" s="166" t="s">
        <v>189</v>
      </c>
      <c r="B313" s="167" t="s">
        <v>101</v>
      </c>
      <c r="C313" s="181" t="s">
        <v>102</v>
      </c>
      <c r="D313" s="168"/>
      <c r="E313" s="169"/>
      <c r="F313" s="170"/>
      <c r="G313" s="170">
        <f>SUMIF(AG314:AG328,"&lt;&gt;NOR",G314:G328)</f>
        <v>0</v>
      </c>
      <c r="H313" s="170"/>
      <c r="I313" s="170">
        <f>SUM(I314:I328)</f>
        <v>0</v>
      </c>
      <c r="J313" s="170"/>
      <c r="K313" s="170">
        <f>SUM(K314:K328)</f>
        <v>0</v>
      </c>
      <c r="L313" s="170"/>
      <c r="M313" s="170">
        <f>SUM(M314:M328)</f>
        <v>0</v>
      </c>
      <c r="N313" s="169"/>
      <c r="O313" s="169">
        <f>SUM(O314:O328)</f>
        <v>1.41</v>
      </c>
      <c r="P313" s="169"/>
      <c r="Q313" s="169">
        <f>SUM(Q314:Q328)</f>
        <v>0</v>
      </c>
      <c r="R313" s="170"/>
      <c r="S313" s="170"/>
      <c r="T313" s="171"/>
      <c r="U313" s="165"/>
      <c r="V313" s="165">
        <f>SUM(V314:V328)</f>
        <v>0</v>
      </c>
      <c r="W313" s="165"/>
      <c r="X313" s="165"/>
      <c r="Y313" s="165"/>
      <c r="AG313" t="s">
        <v>190</v>
      </c>
    </row>
    <row r="314" spans="1:60" ht="22.5" outlineLevel="1" x14ac:dyDescent="0.2">
      <c r="A314" s="173">
        <v>100</v>
      </c>
      <c r="B314" s="174" t="s">
        <v>817</v>
      </c>
      <c r="C314" s="182" t="s">
        <v>818</v>
      </c>
      <c r="D314" s="175" t="s">
        <v>266</v>
      </c>
      <c r="E314" s="176">
        <v>64.75</v>
      </c>
      <c r="F314" s="177"/>
      <c r="G314" s="178">
        <f>ROUND(E314*F314,2)</f>
        <v>0</v>
      </c>
      <c r="H314" s="177"/>
      <c r="I314" s="178">
        <f>ROUND(E314*H314,2)</f>
        <v>0</v>
      </c>
      <c r="J314" s="177"/>
      <c r="K314" s="178">
        <f>ROUND(E314*J314,2)</f>
        <v>0</v>
      </c>
      <c r="L314" s="178">
        <v>21</v>
      </c>
      <c r="M314" s="178">
        <f>G314*(1+L314/100)</f>
        <v>0</v>
      </c>
      <c r="N314" s="176">
        <v>1.8380000000000001E-2</v>
      </c>
      <c r="O314" s="176">
        <f>ROUND(E314*N314,2)</f>
        <v>1.19</v>
      </c>
      <c r="P314" s="176">
        <v>0</v>
      </c>
      <c r="Q314" s="176">
        <f>ROUND(E314*P314,2)</f>
        <v>0</v>
      </c>
      <c r="R314" s="178"/>
      <c r="S314" s="178" t="s">
        <v>267</v>
      </c>
      <c r="T314" s="179" t="s">
        <v>268</v>
      </c>
      <c r="U314" s="158">
        <v>0</v>
      </c>
      <c r="V314" s="158">
        <f>ROUND(E314*U314,2)</f>
        <v>0</v>
      </c>
      <c r="W314" s="158"/>
      <c r="X314" s="158" t="s">
        <v>244</v>
      </c>
      <c r="Y314" s="158" t="s">
        <v>197</v>
      </c>
      <c r="Z314" s="147"/>
      <c r="AA314" s="147"/>
      <c r="AB314" s="147"/>
      <c r="AC314" s="147"/>
      <c r="AD314" s="147"/>
      <c r="AE314" s="147"/>
      <c r="AF314" s="147"/>
      <c r="AG314" s="147" t="s">
        <v>245</v>
      </c>
      <c r="AH314" s="147"/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2" x14ac:dyDescent="0.2">
      <c r="A315" s="154"/>
      <c r="B315" s="155"/>
      <c r="C315" s="183" t="s">
        <v>819</v>
      </c>
      <c r="D315" s="163"/>
      <c r="E315" s="164">
        <v>64.75</v>
      </c>
      <c r="F315" s="158"/>
      <c r="G315" s="158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203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ht="22.5" outlineLevel="1" x14ac:dyDescent="0.2">
      <c r="A316" s="173">
        <v>101</v>
      </c>
      <c r="B316" s="174" t="s">
        <v>820</v>
      </c>
      <c r="C316" s="182" t="s">
        <v>821</v>
      </c>
      <c r="D316" s="175" t="s">
        <v>266</v>
      </c>
      <c r="E316" s="176">
        <v>129.5</v>
      </c>
      <c r="F316" s="177"/>
      <c r="G316" s="178">
        <f>ROUND(E316*F316,2)</f>
        <v>0</v>
      </c>
      <c r="H316" s="177"/>
      <c r="I316" s="178">
        <f>ROUND(E316*H316,2)</f>
        <v>0</v>
      </c>
      <c r="J316" s="177"/>
      <c r="K316" s="178">
        <f>ROUND(E316*J316,2)</f>
        <v>0</v>
      </c>
      <c r="L316" s="178">
        <v>21</v>
      </c>
      <c r="M316" s="178">
        <f>G316*(1+L316/100)</f>
        <v>0</v>
      </c>
      <c r="N316" s="176">
        <v>0</v>
      </c>
      <c r="O316" s="176">
        <f>ROUND(E316*N316,2)</f>
        <v>0</v>
      </c>
      <c r="P316" s="176">
        <v>0</v>
      </c>
      <c r="Q316" s="176">
        <f>ROUND(E316*P316,2)</f>
        <v>0</v>
      </c>
      <c r="R316" s="178"/>
      <c r="S316" s="178" t="s">
        <v>267</v>
      </c>
      <c r="T316" s="179" t="s">
        <v>268</v>
      </c>
      <c r="U316" s="158">
        <v>0</v>
      </c>
      <c r="V316" s="158">
        <f>ROUND(E316*U316,2)</f>
        <v>0</v>
      </c>
      <c r="W316" s="158"/>
      <c r="X316" s="158" t="s">
        <v>244</v>
      </c>
      <c r="Y316" s="158" t="s">
        <v>197</v>
      </c>
      <c r="Z316" s="147"/>
      <c r="AA316" s="147"/>
      <c r="AB316" s="147"/>
      <c r="AC316" s="147"/>
      <c r="AD316" s="147"/>
      <c r="AE316" s="147"/>
      <c r="AF316" s="147"/>
      <c r="AG316" s="147" t="s">
        <v>245</v>
      </c>
      <c r="AH316" s="147"/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2" x14ac:dyDescent="0.2">
      <c r="A317" s="154"/>
      <c r="B317" s="155"/>
      <c r="C317" s="198" t="s">
        <v>822</v>
      </c>
      <c r="D317" s="199"/>
      <c r="E317" s="199"/>
      <c r="F317" s="199"/>
      <c r="G317" s="199"/>
      <c r="H317" s="158"/>
      <c r="I317" s="158"/>
      <c r="J317" s="158"/>
      <c r="K317" s="158"/>
      <c r="L317" s="158"/>
      <c r="M317" s="158"/>
      <c r="N317" s="157"/>
      <c r="O317" s="157"/>
      <c r="P317" s="157"/>
      <c r="Q317" s="157"/>
      <c r="R317" s="158"/>
      <c r="S317" s="158"/>
      <c r="T317" s="158"/>
      <c r="U317" s="158"/>
      <c r="V317" s="158"/>
      <c r="W317" s="158"/>
      <c r="X317" s="158"/>
      <c r="Y317" s="158"/>
      <c r="Z317" s="147"/>
      <c r="AA317" s="147"/>
      <c r="AB317" s="147"/>
      <c r="AC317" s="147"/>
      <c r="AD317" s="147"/>
      <c r="AE317" s="147"/>
      <c r="AF317" s="147"/>
      <c r="AG317" s="147" t="s">
        <v>200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2" x14ac:dyDescent="0.2">
      <c r="A318" s="154"/>
      <c r="B318" s="155"/>
      <c r="C318" s="183" t="s">
        <v>823</v>
      </c>
      <c r="D318" s="163"/>
      <c r="E318" s="164">
        <v>129.5</v>
      </c>
      <c r="F318" s="158"/>
      <c r="G318" s="158"/>
      <c r="H318" s="158"/>
      <c r="I318" s="158"/>
      <c r="J318" s="158"/>
      <c r="K318" s="158"/>
      <c r="L318" s="158"/>
      <c r="M318" s="158"/>
      <c r="N318" s="157"/>
      <c r="O318" s="157"/>
      <c r="P318" s="157"/>
      <c r="Q318" s="157"/>
      <c r="R318" s="158"/>
      <c r="S318" s="158"/>
      <c r="T318" s="158"/>
      <c r="U318" s="158"/>
      <c r="V318" s="158"/>
      <c r="W318" s="158"/>
      <c r="X318" s="158"/>
      <c r="Y318" s="158"/>
      <c r="Z318" s="147"/>
      <c r="AA318" s="147"/>
      <c r="AB318" s="147"/>
      <c r="AC318" s="147"/>
      <c r="AD318" s="147"/>
      <c r="AE318" s="147"/>
      <c r="AF318" s="147"/>
      <c r="AG318" s="147" t="s">
        <v>203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1" x14ac:dyDescent="0.2">
      <c r="A319" s="173">
        <v>102</v>
      </c>
      <c r="B319" s="174" t="s">
        <v>824</v>
      </c>
      <c r="C319" s="182" t="s">
        <v>825</v>
      </c>
      <c r="D319" s="175" t="s">
        <v>266</v>
      </c>
      <c r="E319" s="176">
        <v>64.75</v>
      </c>
      <c r="F319" s="177"/>
      <c r="G319" s="178">
        <f>ROUND(E319*F319,2)</f>
        <v>0</v>
      </c>
      <c r="H319" s="177"/>
      <c r="I319" s="178">
        <f>ROUND(E319*H319,2)</f>
        <v>0</v>
      </c>
      <c r="J319" s="177"/>
      <c r="K319" s="178">
        <f>ROUND(E319*J319,2)</f>
        <v>0</v>
      </c>
      <c r="L319" s="178">
        <v>21</v>
      </c>
      <c r="M319" s="178">
        <f>G319*(1+L319/100)</f>
        <v>0</v>
      </c>
      <c r="N319" s="176">
        <v>0</v>
      </c>
      <c r="O319" s="176">
        <f>ROUND(E319*N319,2)</f>
        <v>0</v>
      </c>
      <c r="P319" s="176">
        <v>0</v>
      </c>
      <c r="Q319" s="176">
        <f>ROUND(E319*P319,2)</f>
        <v>0</v>
      </c>
      <c r="R319" s="178"/>
      <c r="S319" s="178" t="s">
        <v>267</v>
      </c>
      <c r="T319" s="179" t="s">
        <v>268</v>
      </c>
      <c r="U319" s="158">
        <v>0</v>
      </c>
      <c r="V319" s="158">
        <f>ROUND(E319*U319,2)</f>
        <v>0</v>
      </c>
      <c r="W319" s="158"/>
      <c r="X319" s="158" t="s">
        <v>244</v>
      </c>
      <c r="Y319" s="158" t="s">
        <v>197</v>
      </c>
      <c r="Z319" s="147"/>
      <c r="AA319" s="147"/>
      <c r="AB319" s="147"/>
      <c r="AC319" s="147"/>
      <c r="AD319" s="147"/>
      <c r="AE319" s="147"/>
      <c r="AF319" s="147"/>
      <c r="AG319" s="147" t="s">
        <v>245</v>
      </c>
      <c r="AH319" s="147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2" x14ac:dyDescent="0.2">
      <c r="A320" s="154"/>
      <c r="B320" s="155"/>
      <c r="C320" s="183" t="s">
        <v>819</v>
      </c>
      <c r="D320" s="163"/>
      <c r="E320" s="164">
        <v>64.75</v>
      </c>
      <c r="F320" s="158"/>
      <c r="G320" s="158"/>
      <c r="H320" s="158"/>
      <c r="I320" s="158"/>
      <c r="J320" s="158"/>
      <c r="K320" s="158"/>
      <c r="L320" s="158"/>
      <c r="M320" s="158"/>
      <c r="N320" s="157"/>
      <c r="O320" s="157"/>
      <c r="P320" s="157"/>
      <c r="Q320" s="157"/>
      <c r="R320" s="158"/>
      <c r="S320" s="158"/>
      <c r="T320" s="158"/>
      <c r="U320" s="158"/>
      <c r="V320" s="158"/>
      <c r="W320" s="158"/>
      <c r="X320" s="158"/>
      <c r="Y320" s="158"/>
      <c r="Z320" s="147"/>
      <c r="AA320" s="147"/>
      <c r="AB320" s="147"/>
      <c r="AC320" s="147"/>
      <c r="AD320" s="147"/>
      <c r="AE320" s="147"/>
      <c r="AF320" s="147"/>
      <c r="AG320" s="147" t="s">
        <v>203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1" x14ac:dyDescent="0.2">
      <c r="A321" s="173">
        <v>103</v>
      </c>
      <c r="B321" s="174" t="s">
        <v>826</v>
      </c>
      <c r="C321" s="182" t="s">
        <v>827</v>
      </c>
      <c r="D321" s="175" t="s">
        <v>266</v>
      </c>
      <c r="E321" s="176">
        <v>173.5</v>
      </c>
      <c r="F321" s="177"/>
      <c r="G321" s="178">
        <f>ROUND(E321*F321,2)</f>
        <v>0</v>
      </c>
      <c r="H321" s="177"/>
      <c r="I321" s="178">
        <f>ROUND(E321*H321,2)</f>
        <v>0</v>
      </c>
      <c r="J321" s="177"/>
      <c r="K321" s="178">
        <f>ROUND(E321*J321,2)</f>
        <v>0</v>
      </c>
      <c r="L321" s="178">
        <v>21</v>
      </c>
      <c r="M321" s="178">
        <f>G321*(1+L321/100)</f>
        <v>0</v>
      </c>
      <c r="N321" s="176">
        <v>1.2099999999999999E-3</v>
      </c>
      <c r="O321" s="176">
        <f>ROUND(E321*N321,2)</f>
        <v>0.21</v>
      </c>
      <c r="P321" s="176">
        <v>0</v>
      </c>
      <c r="Q321" s="176">
        <f>ROUND(E321*P321,2)</f>
        <v>0</v>
      </c>
      <c r="R321" s="178"/>
      <c r="S321" s="178" t="s">
        <v>267</v>
      </c>
      <c r="T321" s="179" t="s">
        <v>268</v>
      </c>
      <c r="U321" s="158">
        <v>0</v>
      </c>
      <c r="V321" s="158">
        <f>ROUND(E321*U321,2)</f>
        <v>0</v>
      </c>
      <c r="W321" s="158"/>
      <c r="X321" s="158" t="s">
        <v>244</v>
      </c>
      <c r="Y321" s="158" t="s">
        <v>197</v>
      </c>
      <c r="Z321" s="147"/>
      <c r="AA321" s="147"/>
      <c r="AB321" s="147"/>
      <c r="AC321" s="147"/>
      <c r="AD321" s="147"/>
      <c r="AE321" s="147"/>
      <c r="AF321" s="147"/>
      <c r="AG321" s="147" t="s">
        <v>397</v>
      </c>
      <c r="AH321" s="147"/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2" x14ac:dyDescent="0.2">
      <c r="A322" s="154"/>
      <c r="B322" s="155"/>
      <c r="C322" s="183" t="s">
        <v>828</v>
      </c>
      <c r="D322" s="163"/>
      <c r="E322" s="164">
        <v>173.5</v>
      </c>
      <c r="F322" s="158"/>
      <c r="G322" s="158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7"/>
      <c r="AA322" s="147"/>
      <c r="AB322" s="147"/>
      <c r="AC322" s="147"/>
      <c r="AD322" s="147"/>
      <c r="AE322" s="147"/>
      <c r="AF322" s="147"/>
      <c r="AG322" s="147" t="s">
        <v>203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1" x14ac:dyDescent="0.2">
      <c r="A323" s="173">
        <v>104</v>
      </c>
      <c r="B323" s="174" t="s">
        <v>829</v>
      </c>
      <c r="C323" s="182" t="s">
        <v>830</v>
      </c>
      <c r="D323" s="175" t="s">
        <v>266</v>
      </c>
      <c r="E323" s="176">
        <v>64.75</v>
      </c>
      <c r="F323" s="177"/>
      <c r="G323" s="178">
        <f>ROUND(E323*F323,2)</f>
        <v>0</v>
      </c>
      <c r="H323" s="177"/>
      <c r="I323" s="178">
        <f>ROUND(E323*H323,2)</f>
        <v>0</v>
      </c>
      <c r="J323" s="177"/>
      <c r="K323" s="178">
        <f>ROUND(E323*J323,2)</f>
        <v>0</v>
      </c>
      <c r="L323" s="178">
        <v>21</v>
      </c>
      <c r="M323" s="178">
        <f>G323*(1+L323/100)</f>
        <v>0</v>
      </c>
      <c r="N323" s="176">
        <v>0</v>
      </c>
      <c r="O323" s="176">
        <f>ROUND(E323*N323,2)</f>
        <v>0</v>
      </c>
      <c r="P323" s="176">
        <v>0</v>
      </c>
      <c r="Q323" s="176">
        <f>ROUND(E323*P323,2)</f>
        <v>0</v>
      </c>
      <c r="R323" s="178"/>
      <c r="S323" s="178" t="s">
        <v>267</v>
      </c>
      <c r="T323" s="179" t="s">
        <v>268</v>
      </c>
      <c r="U323" s="158">
        <v>0</v>
      </c>
      <c r="V323" s="158">
        <f>ROUND(E323*U323,2)</f>
        <v>0</v>
      </c>
      <c r="W323" s="158"/>
      <c r="X323" s="158" t="s">
        <v>244</v>
      </c>
      <c r="Y323" s="158" t="s">
        <v>197</v>
      </c>
      <c r="Z323" s="147"/>
      <c r="AA323" s="147"/>
      <c r="AB323" s="147"/>
      <c r="AC323" s="147"/>
      <c r="AD323" s="147"/>
      <c r="AE323" s="147"/>
      <c r="AF323" s="147"/>
      <c r="AG323" s="147" t="s">
        <v>245</v>
      </c>
      <c r="AH323" s="147"/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2" x14ac:dyDescent="0.2">
      <c r="A324" s="154"/>
      <c r="B324" s="155"/>
      <c r="C324" s="183" t="s">
        <v>819</v>
      </c>
      <c r="D324" s="163"/>
      <c r="E324" s="164">
        <v>64.75</v>
      </c>
      <c r="F324" s="158"/>
      <c r="G324" s="158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7"/>
      <c r="AA324" s="147"/>
      <c r="AB324" s="147"/>
      <c r="AC324" s="147"/>
      <c r="AD324" s="147"/>
      <c r="AE324" s="147"/>
      <c r="AF324" s="147"/>
      <c r="AG324" s="147" t="s">
        <v>203</v>
      </c>
      <c r="AH324" s="147">
        <v>0</v>
      </c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ht="22.5" outlineLevel="1" x14ac:dyDescent="0.2">
      <c r="A325" s="173">
        <v>105</v>
      </c>
      <c r="B325" s="174" t="s">
        <v>831</v>
      </c>
      <c r="C325" s="182" t="s">
        <v>832</v>
      </c>
      <c r="D325" s="175" t="s">
        <v>266</v>
      </c>
      <c r="E325" s="176">
        <v>129.5</v>
      </c>
      <c r="F325" s="177"/>
      <c r="G325" s="178">
        <f>ROUND(E325*F325,2)</f>
        <v>0</v>
      </c>
      <c r="H325" s="177"/>
      <c r="I325" s="178">
        <f>ROUND(E325*H325,2)</f>
        <v>0</v>
      </c>
      <c r="J325" s="177"/>
      <c r="K325" s="178">
        <f>ROUND(E325*J325,2)</f>
        <v>0</v>
      </c>
      <c r="L325" s="178">
        <v>21</v>
      </c>
      <c r="M325" s="178">
        <f>G325*(1+L325/100)</f>
        <v>0</v>
      </c>
      <c r="N325" s="176">
        <v>5.0000000000000002E-5</v>
      </c>
      <c r="O325" s="176">
        <f>ROUND(E325*N325,2)</f>
        <v>0.01</v>
      </c>
      <c r="P325" s="176">
        <v>0</v>
      </c>
      <c r="Q325" s="176">
        <f>ROUND(E325*P325,2)</f>
        <v>0</v>
      </c>
      <c r="R325" s="178"/>
      <c r="S325" s="178" t="s">
        <v>267</v>
      </c>
      <c r="T325" s="179" t="s">
        <v>268</v>
      </c>
      <c r="U325" s="158">
        <v>0</v>
      </c>
      <c r="V325" s="158">
        <f>ROUND(E325*U325,2)</f>
        <v>0</v>
      </c>
      <c r="W325" s="158"/>
      <c r="X325" s="158" t="s">
        <v>244</v>
      </c>
      <c r="Y325" s="158" t="s">
        <v>197</v>
      </c>
      <c r="Z325" s="147"/>
      <c r="AA325" s="147"/>
      <c r="AB325" s="147"/>
      <c r="AC325" s="147"/>
      <c r="AD325" s="147"/>
      <c r="AE325" s="147"/>
      <c r="AF325" s="147"/>
      <c r="AG325" s="147" t="s">
        <v>245</v>
      </c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2" x14ac:dyDescent="0.2">
      <c r="A326" s="154"/>
      <c r="B326" s="155"/>
      <c r="C326" s="183" t="s">
        <v>823</v>
      </c>
      <c r="D326" s="163"/>
      <c r="E326" s="164">
        <v>129.5</v>
      </c>
      <c r="F326" s="158"/>
      <c r="G326" s="158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7"/>
      <c r="AA326" s="147"/>
      <c r="AB326" s="147"/>
      <c r="AC326" s="147"/>
      <c r="AD326" s="147"/>
      <c r="AE326" s="147"/>
      <c r="AF326" s="147"/>
      <c r="AG326" s="147" t="s">
        <v>203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1" x14ac:dyDescent="0.2">
      <c r="A327" s="173">
        <v>106</v>
      </c>
      <c r="B327" s="174" t="s">
        <v>833</v>
      </c>
      <c r="C327" s="182" t="s">
        <v>834</v>
      </c>
      <c r="D327" s="175" t="s">
        <v>266</v>
      </c>
      <c r="E327" s="176">
        <v>64.75</v>
      </c>
      <c r="F327" s="177"/>
      <c r="G327" s="178">
        <f>ROUND(E327*F327,2)</f>
        <v>0</v>
      </c>
      <c r="H327" s="177"/>
      <c r="I327" s="178">
        <f>ROUND(E327*H327,2)</f>
        <v>0</v>
      </c>
      <c r="J327" s="177"/>
      <c r="K327" s="178">
        <f>ROUND(E327*J327,2)</f>
        <v>0</v>
      </c>
      <c r="L327" s="178">
        <v>21</v>
      </c>
      <c r="M327" s="178">
        <f>G327*(1+L327/100)</f>
        <v>0</v>
      </c>
      <c r="N327" s="176">
        <v>0</v>
      </c>
      <c r="O327" s="176">
        <f>ROUND(E327*N327,2)</f>
        <v>0</v>
      </c>
      <c r="P327" s="176">
        <v>0</v>
      </c>
      <c r="Q327" s="176">
        <f>ROUND(E327*P327,2)</f>
        <v>0</v>
      </c>
      <c r="R327" s="178"/>
      <c r="S327" s="178" t="s">
        <v>267</v>
      </c>
      <c r="T327" s="179" t="s">
        <v>268</v>
      </c>
      <c r="U327" s="158">
        <v>0</v>
      </c>
      <c r="V327" s="158">
        <f>ROUND(E327*U327,2)</f>
        <v>0</v>
      </c>
      <c r="W327" s="158"/>
      <c r="X327" s="158" t="s">
        <v>244</v>
      </c>
      <c r="Y327" s="158" t="s">
        <v>197</v>
      </c>
      <c r="Z327" s="147"/>
      <c r="AA327" s="147"/>
      <c r="AB327" s="147"/>
      <c r="AC327" s="147"/>
      <c r="AD327" s="147"/>
      <c r="AE327" s="147"/>
      <c r="AF327" s="147"/>
      <c r="AG327" s="147" t="s">
        <v>245</v>
      </c>
      <c r="AH327" s="147"/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2" x14ac:dyDescent="0.2">
      <c r="A328" s="154"/>
      <c r="B328" s="155"/>
      <c r="C328" s="183" t="s">
        <v>819</v>
      </c>
      <c r="D328" s="163"/>
      <c r="E328" s="164">
        <v>64.75</v>
      </c>
      <c r="F328" s="158"/>
      <c r="G328" s="158"/>
      <c r="H328" s="158"/>
      <c r="I328" s="158"/>
      <c r="J328" s="158"/>
      <c r="K328" s="158"/>
      <c r="L328" s="158"/>
      <c r="M328" s="158"/>
      <c r="N328" s="157"/>
      <c r="O328" s="157"/>
      <c r="P328" s="157"/>
      <c r="Q328" s="157"/>
      <c r="R328" s="158"/>
      <c r="S328" s="158"/>
      <c r="T328" s="158"/>
      <c r="U328" s="158"/>
      <c r="V328" s="158"/>
      <c r="W328" s="158"/>
      <c r="X328" s="158"/>
      <c r="Y328" s="158"/>
      <c r="Z328" s="147"/>
      <c r="AA328" s="147"/>
      <c r="AB328" s="147"/>
      <c r="AC328" s="147"/>
      <c r="AD328" s="147"/>
      <c r="AE328" s="147"/>
      <c r="AF328" s="147"/>
      <c r="AG328" s="147" t="s">
        <v>203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x14ac:dyDescent="0.2">
      <c r="A329" s="166" t="s">
        <v>189</v>
      </c>
      <c r="B329" s="167" t="s">
        <v>103</v>
      </c>
      <c r="C329" s="181" t="s">
        <v>104</v>
      </c>
      <c r="D329" s="168"/>
      <c r="E329" s="169"/>
      <c r="F329" s="170"/>
      <c r="G329" s="170">
        <f>SUMIF(AG330:AG336,"&lt;&gt;NOR",G330:G336)</f>
        <v>0</v>
      </c>
      <c r="H329" s="170"/>
      <c r="I329" s="170">
        <f>SUM(I330:I336)</f>
        <v>0</v>
      </c>
      <c r="J329" s="170"/>
      <c r="K329" s="170">
        <f>SUM(K330:K336)</f>
        <v>0</v>
      </c>
      <c r="L329" s="170"/>
      <c r="M329" s="170">
        <f>SUM(M330:M336)</f>
        <v>0</v>
      </c>
      <c r="N329" s="169"/>
      <c r="O329" s="169">
        <f>SUM(O330:O336)</f>
        <v>0.01</v>
      </c>
      <c r="P329" s="169"/>
      <c r="Q329" s="169">
        <f>SUM(Q330:Q336)</f>
        <v>0.01</v>
      </c>
      <c r="R329" s="170"/>
      <c r="S329" s="170"/>
      <c r="T329" s="171"/>
      <c r="U329" s="165"/>
      <c r="V329" s="165">
        <f>SUM(V330:V336)</f>
        <v>0</v>
      </c>
      <c r="W329" s="165"/>
      <c r="X329" s="165"/>
      <c r="Y329" s="165"/>
      <c r="AG329" t="s">
        <v>190</v>
      </c>
    </row>
    <row r="330" spans="1:60" ht="56.25" outlineLevel="1" x14ac:dyDescent="0.2">
      <c r="A330" s="173">
        <v>107</v>
      </c>
      <c r="B330" s="174" t="s">
        <v>835</v>
      </c>
      <c r="C330" s="182" t="s">
        <v>836</v>
      </c>
      <c r="D330" s="175" t="s">
        <v>266</v>
      </c>
      <c r="E330" s="176">
        <v>173.5</v>
      </c>
      <c r="F330" s="177"/>
      <c r="G330" s="178">
        <f>ROUND(E330*F330,2)</f>
        <v>0</v>
      </c>
      <c r="H330" s="177"/>
      <c r="I330" s="178">
        <f>ROUND(E330*H330,2)</f>
        <v>0</v>
      </c>
      <c r="J330" s="177"/>
      <c r="K330" s="178">
        <f>ROUND(E330*J330,2)</f>
        <v>0</v>
      </c>
      <c r="L330" s="178">
        <v>21</v>
      </c>
      <c r="M330" s="178">
        <f>G330*(1+L330/100)</f>
        <v>0</v>
      </c>
      <c r="N330" s="176">
        <v>4.0000000000000003E-5</v>
      </c>
      <c r="O330" s="176">
        <f>ROUND(E330*N330,2)</f>
        <v>0.01</v>
      </c>
      <c r="P330" s="176">
        <v>0</v>
      </c>
      <c r="Q330" s="176">
        <f>ROUND(E330*P330,2)</f>
        <v>0</v>
      </c>
      <c r="R330" s="178"/>
      <c r="S330" s="178" t="s">
        <v>267</v>
      </c>
      <c r="T330" s="179" t="s">
        <v>268</v>
      </c>
      <c r="U330" s="158">
        <v>0</v>
      </c>
      <c r="V330" s="158">
        <f>ROUND(E330*U330,2)</f>
        <v>0</v>
      </c>
      <c r="W330" s="158"/>
      <c r="X330" s="158" t="s">
        <v>244</v>
      </c>
      <c r="Y330" s="158" t="s">
        <v>197</v>
      </c>
      <c r="Z330" s="147"/>
      <c r="AA330" s="147"/>
      <c r="AB330" s="147"/>
      <c r="AC330" s="147"/>
      <c r="AD330" s="147"/>
      <c r="AE330" s="147"/>
      <c r="AF330" s="147"/>
      <c r="AG330" s="147" t="s">
        <v>245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2" x14ac:dyDescent="0.2">
      <c r="A331" s="154"/>
      <c r="B331" s="155"/>
      <c r="C331" s="183" t="s">
        <v>837</v>
      </c>
      <c r="D331" s="163"/>
      <c r="E331" s="164">
        <v>173.5</v>
      </c>
      <c r="F331" s="158"/>
      <c r="G331" s="158"/>
      <c r="H331" s="158"/>
      <c r="I331" s="158"/>
      <c r="J331" s="158"/>
      <c r="K331" s="158"/>
      <c r="L331" s="158"/>
      <c r="M331" s="158"/>
      <c r="N331" s="157"/>
      <c r="O331" s="157"/>
      <c r="P331" s="157"/>
      <c r="Q331" s="157"/>
      <c r="R331" s="158"/>
      <c r="S331" s="158"/>
      <c r="T331" s="158"/>
      <c r="U331" s="158"/>
      <c r="V331" s="158"/>
      <c r="W331" s="158"/>
      <c r="X331" s="158"/>
      <c r="Y331" s="158"/>
      <c r="Z331" s="147"/>
      <c r="AA331" s="147"/>
      <c r="AB331" s="147"/>
      <c r="AC331" s="147"/>
      <c r="AD331" s="147"/>
      <c r="AE331" s="147"/>
      <c r="AF331" s="147"/>
      <c r="AG331" s="147" t="s">
        <v>203</v>
      </c>
      <c r="AH331" s="147">
        <v>0</v>
      </c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1" x14ac:dyDescent="0.2">
      <c r="A332" s="173">
        <v>108</v>
      </c>
      <c r="B332" s="174" t="s">
        <v>838</v>
      </c>
      <c r="C332" s="182" t="s">
        <v>839</v>
      </c>
      <c r="D332" s="175" t="s">
        <v>266</v>
      </c>
      <c r="E332" s="176">
        <v>54.24</v>
      </c>
      <c r="F332" s="177"/>
      <c r="G332" s="178">
        <f>ROUND(E332*F332,2)</f>
        <v>0</v>
      </c>
      <c r="H332" s="177"/>
      <c r="I332" s="178">
        <f>ROUND(E332*H332,2)</f>
        <v>0</v>
      </c>
      <c r="J332" s="177"/>
      <c r="K332" s="178">
        <f>ROUND(E332*J332,2)</f>
        <v>0</v>
      </c>
      <c r="L332" s="178">
        <v>21</v>
      </c>
      <c r="M332" s="178">
        <f>G332*(1+L332/100)</f>
        <v>0</v>
      </c>
      <c r="N332" s="176">
        <v>1.0000000000000001E-5</v>
      </c>
      <c r="O332" s="176">
        <f>ROUND(E332*N332,2)</f>
        <v>0</v>
      </c>
      <c r="P332" s="176">
        <v>0</v>
      </c>
      <c r="Q332" s="176">
        <f>ROUND(E332*P332,2)</f>
        <v>0</v>
      </c>
      <c r="R332" s="178"/>
      <c r="S332" s="178" t="s">
        <v>267</v>
      </c>
      <c r="T332" s="179" t="s">
        <v>268</v>
      </c>
      <c r="U332" s="158">
        <v>0</v>
      </c>
      <c r="V332" s="158">
        <f>ROUND(E332*U332,2)</f>
        <v>0</v>
      </c>
      <c r="W332" s="158"/>
      <c r="X332" s="158" t="s">
        <v>244</v>
      </c>
      <c r="Y332" s="158" t="s">
        <v>197</v>
      </c>
      <c r="Z332" s="147"/>
      <c r="AA332" s="147"/>
      <c r="AB332" s="147"/>
      <c r="AC332" s="147"/>
      <c r="AD332" s="147"/>
      <c r="AE332" s="147"/>
      <c r="AF332" s="147"/>
      <c r="AG332" s="147" t="s">
        <v>245</v>
      </c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2" x14ac:dyDescent="0.2">
      <c r="A333" s="154"/>
      <c r="B333" s="155"/>
      <c r="C333" s="183" t="s">
        <v>840</v>
      </c>
      <c r="D333" s="163"/>
      <c r="E333" s="164">
        <v>7.74</v>
      </c>
      <c r="F333" s="158"/>
      <c r="G333" s="158"/>
      <c r="H333" s="158"/>
      <c r="I333" s="158"/>
      <c r="J333" s="158"/>
      <c r="K333" s="158"/>
      <c r="L333" s="158"/>
      <c r="M333" s="158"/>
      <c r="N333" s="157"/>
      <c r="O333" s="157"/>
      <c r="P333" s="157"/>
      <c r="Q333" s="157"/>
      <c r="R333" s="158"/>
      <c r="S333" s="158"/>
      <c r="T333" s="158"/>
      <c r="U333" s="158"/>
      <c r="V333" s="158"/>
      <c r="W333" s="158"/>
      <c r="X333" s="158"/>
      <c r="Y333" s="158"/>
      <c r="Z333" s="147"/>
      <c r="AA333" s="147"/>
      <c r="AB333" s="147"/>
      <c r="AC333" s="147"/>
      <c r="AD333" s="147"/>
      <c r="AE333" s="147"/>
      <c r="AF333" s="147"/>
      <c r="AG333" s="147" t="s">
        <v>203</v>
      </c>
      <c r="AH333" s="147">
        <v>0</v>
      </c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3" x14ac:dyDescent="0.2">
      <c r="A334" s="154"/>
      <c r="B334" s="155"/>
      <c r="C334" s="183" t="s">
        <v>841</v>
      </c>
      <c r="D334" s="163"/>
      <c r="E334" s="164">
        <v>46.5</v>
      </c>
      <c r="F334" s="158"/>
      <c r="G334" s="158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203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1" x14ac:dyDescent="0.2">
      <c r="A335" s="173">
        <v>109</v>
      </c>
      <c r="B335" s="174" t="s">
        <v>842</v>
      </c>
      <c r="C335" s="182" t="s">
        <v>843</v>
      </c>
      <c r="D335" s="175" t="s">
        <v>282</v>
      </c>
      <c r="E335" s="176">
        <v>10</v>
      </c>
      <c r="F335" s="177"/>
      <c r="G335" s="178">
        <f>ROUND(E335*F335,2)</f>
        <v>0</v>
      </c>
      <c r="H335" s="177"/>
      <c r="I335" s="178">
        <f>ROUND(E335*H335,2)</f>
        <v>0</v>
      </c>
      <c r="J335" s="177"/>
      <c r="K335" s="178">
        <f>ROUND(E335*J335,2)</f>
        <v>0</v>
      </c>
      <c r="L335" s="178">
        <v>21</v>
      </c>
      <c r="M335" s="178">
        <f>G335*(1+L335/100)</f>
        <v>0</v>
      </c>
      <c r="N335" s="176">
        <v>0</v>
      </c>
      <c r="O335" s="176">
        <f>ROUND(E335*N335,2)</f>
        <v>0</v>
      </c>
      <c r="P335" s="176">
        <v>5.0000000000000001E-4</v>
      </c>
      <c r="Q335" s="176">
        <f>ROUND(E335*P335,2)</f>
        <v>0.01</v>
      </c>
      <c r="R335" s="178"/>
      <c r="S335" s="178" t="s">
        <v>194</v>
      </c>
      <c r="T335" s="179" t="s">
        <v>195</v>
      </c>
      <c r="U335" s="158">
        <v>0</v>
      </c>
      <c r="V335" s="158">
        <f>ROUND(E335*U335,2)</f>
        <v>0</v>
      </c>
      <c r="W335" s="158"/>
      <c r="X335" s="158" t="s">
        <v>244</v>
      </c>
      <c r="Y335" s="158" t="s">
        <v>197</v>
      </c>
      <c r="Z335" s="147"/>
      <c r="AA335" s="147"/>
      <c r="AB335" s="147"/>
      <c r="AC335" s="147"/>
      <c r="AD335" s="147"/>
      <c r="AE335" s="147"/>
      <c r="AF335" s="147"/>
      <c r="AG335" s="147" t="s">
        <v>397</v>
      </c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2" x14ac:dyDescent="0.2">
      <c r="A336" s="154"/>
      <c r="B336" s="155"/>
      <c r="C336" s="183" t="s">
        <v>295</v>
      </c>
      <c r="D336" s="163"/>
      <c r="E336" s="164">
        <v>10</v>
      </c>
      <c r="F336" s="158"/>
      <c r="G336" s="158"/>
      <c r="H336" s="158"/>
      <c r="I336" s="158"/>
      <c r="J336" s="158"/>
      <c r="K336" s="158"/>
      <c r="L336" s="158"/>
      <c r="M336" s="158"/>
      <c r="N336" s="157"/>
      <c r="O336" s="157"/>
      <c r="P336" s="157"/>
      <c r="Q336" s="157"/>
      <c r="R336" s="158"/>
      <c r="S336" s="158"/>
      <c r="T336" s="158"/>
      <c r="U336" s="158"/>
      <c r="V336" s="158"/>
      <c r="W336" s="158"/>
      <c r="X336" s="158"/>
      <c r="Y336" s="158"/>
      <c r="Z336" s="147"/>
      <c r="AA336" s="147"/>
      <c r="AB336" s="147"/>
      <c r="AC336" s="147"/>
      <c r="AD336" s="147"/>
      <c r="AE336" s="147"/>
      <c r="AF336" s="147"/>
      <c r="AG336" s="147" t="s">
        <v>203</v>
      </c>
      <c r="AH336" s="147">
        <v>0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x14ac:dyDescent="0.2">
      <c r="A337" s="166" t="s">
        <v>189</v>
      </c>
      <c r="B337" s="167" t="s">
        <v>105</v>
      </c>
      <c r="C337" s="181" t="s">
        <v>106</v>
      </c>
      <c r="D337" s="168"/>
      <c r="E337" s="169"/>
      <c r="F337" s="170"/>
      <c r="G337" s="170">
        <f>SUMIF(AG338:AG373,"&lt;&gt;NOR",G338:G373)</f>
        <v>0</v>
      </c>
      <c r="H337" s="170"/>
      <c r="I337" s="170">
        <f>SUM(I338:I373)</f>
        <v>0</v>
      </c>
      <c r="J337" s="170"/>
      <c r="K337" s="170">
        <f>SUM(K338:K373)</f>
        <v>0</v>
      </c>
      <c r="L337" s="170"/>
      <c r="M337" s="170">
        <f>SUM(M338:M373)</f>
        <v>0</v>
      </c>
      <c r="N337" s="169"/>
      <c r="O337" s="169">
        <f>SUM(O338:O373)</f>
        <v>0.09</v>
      </c>
      <c r="P337" s="169"/>
      <c r="Q337" s="169">
        <f>SUM(Q338:Q373)</f>
        <v>43.51</v>
      </c>
      <c r="R337" s="170"/>
      <c r="S337" s="170"/>
      <c r="T337" s="171"/>
      <c r="U337" s="165"/>
      <c r="V337" s="165">
        <f>SUM(V338:V373)</f>
        <v>0</v>
      </c>
      <c r="W337" s="165"/>
      <c r="X337" s="165"/>
      <c r="Y337" s="165"/>
      <c r="AG337" t="s">
        <v>190</v>
      </c>
    </row>
    <row r="338" spans="1:60" outlineLevel="1" x14ac:dyDescent="0.2">
      <c r="A338" s="173">
        <v>110</v>
      </c>
      <c r="B338" s="174" t="s">
        <v>844</v>
      </c>
      <c r="C338" s="182" t="s">
        <v>845</v>
      </c>
      <c r="D338" s="175" t="s">
        <v>458</v>
      </c>
      <c r="E338" s="176">
        <v>1.5</v>
      </c>
      <c r="F338" s="177"/>
      <c r="G338" s="178">
        <f>ROUND(E338*F338,2)</f>
        <v>0</v>
      </c>
      <c r="H338" s="177"/>
      <c r="I338" s="178">
        <f>ROUND(E338*H338,2)</f>
        <v>0</v>
      </c>
      <c r="J338" s="177"/>
      <c r="K338" s="178">
        <f>ROUND(E338*J338,2)</f>
        <v>0</v>
      </c>
      <c r="L338" s="178">
        <v>21</v>
      </c>
      <c r="M338" s="178">
        <f>G338*(1+L338/100)</f>
        <v>0</v>
      </c>
      <c r="N338" s="176">
        <v>0</v>
      </c>
      <c r="O338" s="176">
        <f>ROUND(E338*N338,2)</f>
        <v>0</v>
      </c>
      <c r="P338" s="176">
        <v>2.4</v>
      </c>
      <c r="Q338" s="176">
        <f>ROUND(E338*P338,2)</f>
        <v>3.6</v>
      </c>
      <c r="R338" s="178"/>
      <c r="S338" s="178" t="s">
        <v>267</v>
      </c>
      <c r="T338" s="179" t="s">
        <v>268</v>
      </c>
      <c r="U338" s="158">
        <v>0</v>
      </c>
      <c r="V338" s="158">
        <f>ROUND(E338*U338,2)</f>
        <v>0</v>
      </c>
      <c r="W338" s="158"/>
      <c r="X338" s="158" t="s">
        <v>244</v>
      </c>
      <c r="Y338" s="158" t="s">
        <v>197</v>
      </c>
      <c r="Z338" s="147"/>
      <c r="AA338" s="147"/>
      <c r="AB338" s="147"/>
      <c r="AC338" s="147"/>
      <c r="AD338" s="147"/>
      <c r="AE338" s="147"/>
      <c r="AF338" s="147"/>
      <c r="AG338" s="147" t="s">
        <v>245</v>
      </c>
      <c r="AH338" s="147"/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2" x14ac:dyDescent="0.2">
      <c r="A339" s="154"/>
      <c r="B339" s="155"/>
      <c r="C339" s="183" t="s">
        <v>846</v>
      </c>
      <c r="D339" s="163"/>
      <c r="E339" s="164">
        <v>1.5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7"/>
      <c r="AA339" s="147"/>
      <c r="AB339" s="147"/>
      <c r="AC339" s="147"/>
      <c r="AD339" s="147"/>
      <c r="AE339" s="147"/>
      <c r="AF339" s="147"/>
      <c r="AG339" s="147" t="s">
        <v>203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ht="22.5" outlineLevel="1" x14ac:dyDescent="0.2">
      <c r="A340" s="173">
        <v>111</v>
      </c>
      <c r="B340" s="174" t="s">
        <v>847</v>
      </c>
      <c r="C340" s="182" t="s">
        <v>848</v>
      </c>
      <c r="D340" s="175" t="s">
        <v>458</v>
      </c>
      <c r="E340" s="176">
        <v>9</v>
      </c>
      <c r="F340" s="177"/>
      <c r="G340" s="178">
        <f>ROUND(E340*F340,2)</f>
        <v>0</v>
      </c>
      <c r="H340" s="177"/>
      <c r="I340" s="178">
        <f>ROUND(E340*H340,2)</f>
        <v>0</v>
      </c>
      <c r="J340" s="177"/>
      <c r="K340" s="178">
        <f>ROUND(E340*J340,2)</f>
        <v>0</v>
      </c>
      <c r="L340" s="178">
        <v>21</v>
      </c>
      <c r="M340" s="178">
        <f>G340*(1+L340/100)</f>
        <v>0</v>
      </c>
      <c r="N340" s="176">
        <v>1.1000000000000001E-3</v>
      </c>
      <c r="O340" s="176">
        <f>ROUND(E340*N340,2)</f>
        <v>0.01</v>
      </c>
      <c r="P340" s="176">
        <v>1.175</v>
      </c>
      <c r="Q340" s="176">
        <f>ROUND(E340*P340,2)</f>
        <v>10.58</v>
      </c>
      <c r="R340" s="178"/>
      <c r="S340" s="178" t="s">
        <v>267</v>
      </c>
      <c r="T340" s="179" t="s">
        <v>268</v>
      </c>
      <c r="U340" s="158">
        <v>0</v>
      </c>
      <c r="V340" s="158">
        <f>ROUND(E340*U340,2)</f>
        <v>0</v>
      </c>
      <c r="W340" s="158"/>
      <c r="X340" s="158" t="s">
        <v>244</v>
      </c>
      <c r="Y340" s="158" t="s">
        <v>197</v>
      </c>
      <c r="Z340" s="147"/>
      <c r="AA340" s="147"/>
      <c r="AB340" s="147"/>
      <c r="AC340" s="147"/>
      <c r="AD340" s="147"/>
      <c r="AE340" s="147"/>
      <c r="AF340" s="147"/>
      <c r="AG340" s="147" t="s">
        <v>245</v>
      </c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2" x14ac:dyDescent="0.2">
      <c r="A341" s="154"/>
      <c r="B341" s="155"/>
      <c r="C341" s="183" t="s">
        <v>849</v>
      </c>
      <c r="D341" s="163"/>
      <c r="E341" s="164">
        <v>2.95</v>
      </c>
      <c r="F341" s="158"/>
      <c r="G341" s="158"/>
      <c r="H341" s="158"/>
      <c r="I341" s="158"/>
      <c r="J341" s="158"/>
      <c r="K341" s="158"/>
      <c r="L341" s="158"/>
      <c r="M341" s="158"/>
      <c r="N341" s="157"/>
      <c r="O341" s="157"/>
      <c r="P341" s="157"/>
      <c r="Q341" s="157"/>
      <c r="R341" s="158"/>
      <c r="S341" s="158"/>
      <c r="T341" s="158"/>
      <c r="U341" s="158"/>
      <c r="V341" s="158"/>
      <c r="W341" s="158"/>
      <c r="X341" s="158"/>
      <c r="Y341" s="158"/>
      <c r="Z341" s="147"/>
      <c r="AA341" s="147"/>
      <c r="AB341" s="147"/>
      <c r="AC341" s="147"/>
      <c r="AD341" s="147"/>
      <c r="AE341" s="147"/>
      <c r="AF341" s="147"/>
      <c r="AG341" s="147" t="s">
        <v>203</v>
      </c>
      <c r="AH341" s="147">
        <v>0</v>
      </c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3" x14ac:dyDescent="0.2">
      <c r="A342" s="154"/>
      <c r="B342" s="155"/>
      <c r="C342" s="183" t="s">
        <v>850</v>
      </c>
      <c r="D342" s="163"/>
      <c r="E342" s="164">
        <v>0.92</v>
      </c>
      <c r="F342" s="158"/>
      <c r="G342" s="158"/>
      <c r="H342" s="158"/>
      <c r="I342" s="158"/>
      <c r="J342" s="158"/>
      <c r="K342" s="158"/>
      <c r="L342" s="158"/>
      <c r="M342" s="158"/>
      <c r="N342" s="157"/>
      <c r="O342" s="157"/>
      <c r="P342" s="157"/>
      <c r="Q342" s="157"/>
      <c r="R342" s="158"/>
      <c r="S342" s="158"/>
      <c r="T342" s="158"/>
      <c r="U342" s="158"/>
      <c r="V342" s="158"/>
      <c r="W342" s="158"/>
      <c r="X342" s="158"/>
      <c r="Y342" s="158"/>
      <c r="Z342" s="147"/>
      <c r="AA342" s="147"/>
      <c r="AB342" s="147"/>
      <c r="AC342" s="147"/>
      <c r="AD342" s="147"/>
      <c r="AE342" s="147"/>
      <c r="AF342" s="147"/>
      <c r="AG342" s="147" t="s">
        <v>203</v>
      </c>
      <c r="AH342" s="147">
        <v>0</v>
      </c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3" x14ac:dyDescent="0.2">
      <c r="A343" s="154"/>
      <c r="B343" s="155"/>
      <c r="C343" s="183" t="s">
        <v>851</v>
      </c>
      <c r="D343" s="163"/>
      <c r="E343" s="164">
        <v>5.13</v>
      </c>
      <c r="F343" s="158"/>
      <c r="G343" s="158"/>
      <c r="H343" s="158"/>
      <c r="I343" s="158"/>
      <c r="J343" s="158"/>
      <c r="K343" s="158"/>
      <c r="L343" s="158"/>
      <c r="M343" s="158"/>
      <c r="N343" s="157"/>
      <c r="O343" s="157"/>
      <c r="P343" s="157"/>
      <c r="Q343" s="157"/>
      <c r="R343" s="158"/>
      <c r="S343" s="158"/>
      <c r="T343" s="158"/>
      <c r="U343" s="158"/>
      <c r="V343" s="158"/>
      <c r="W343" s="158"/>
      <c r="X343" s="158"/>
      <c r="Y343" s="158"/>
      <c r="Z343" s="147"/>
      <c r="AA343" s="147"/>
      <c r="AB343" s="147"/>
      <c r="AC343" s="147"/>
      <c r="AD343" s="147"/>
      <c r="AE343" s="147"/>
      <c r="AF343" s="147"/>
      <c r="AG343" s="147" t="s">
        <v>203</v>
      </c>
      <c r="AH343" s="147">
        <v>0</v>
      </c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1" x14ac:dyDescent="0.2">
      <c r="A344" s="173">
        <v>112</v>
      </c>
      <c r="B344" s="174" t="s">
        <v>852</v>
      </c>
      <c r="C344" s="182" t="s">
        <v>853</v>
      </c>
      <c r="D344" s="175" t="s">
        <v>458</v>
      </c>
      <c r="E344" s="176">
        <v>1.4750000000000001</v>
      </c>
      <c r="F344" s="177"/>
      <c r="G344" s="178">
        <f>ROUND(E344*F344,2)</f>
        <v>0</v>
      </c>
      <c r="H344" s="177"/>
      <c r="I344" s="178">
        <f>ROUND(E344*H344,2)</f>
        <v>0</v>
      </c>
      <c r="J344" s="177"/>
      <c r="K344" s="178">
        <f>ROUND(E344*J344,2)</f>
        <v>0</v>
      </c>
      <c r="L344" s="178">
        <v>21</v>
      </c>
      <c r="M344" s="178">
        <f>G344*(1+L344/100)</f>
        <v>0</v>
      </c>
      <c r="N344" s="176">
        <v>6.6600000000000001E-3</v>
      </c>
      <c r="O344" s="176">
        <f>ROUND(E344*N344,2)</f>
        <v>0.01</v>
      </c>
      <c r="P344" s="176">
        <v>2.4</v>
      </c>
      <c r="Q344" s="176">
        <f>ROUND(E344*P344,2)</f>
        <v>3.54</v>
      </c>
      <c r="R344" s="178"/>
      <c r="S344" s="178" t="s">
        <v>267</v>
      </c>
      <c r="T344" s="179" t="s">
        <v>268</v>
      </c>
      <c r="U344" s="158">
        <v>0</v>
      </c>
      <c r="V344" s="158">
        <f>ROUND(E344*U344,2)</f>
        <v>0</v>
      </c>
      <c r="W344" s="158"/>
      <c r="X344" s="158" t="s">
        <v>244</v>
      </c>
      <c r="Y344" s="158" t="s">
        <v>197</v>
      </c>
      <c r="Z344" s="147"/>
      <c r="AA344" s="147"/>
      <c r="AB344" s="147"/>
      <c r="AC344" s="147"/>
      <c r="AD344" s="147"/>
      <c r="AE344" s="147"/>
      <c r="AF344" s="147"/>
      <c r="AG344" s="147" t="s">
        <v>245</v>
      </c>
      <c r="AH344" s="147"/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2" x14ac:dyDescent="0.2">
      <c r="A345" s="154"/>
      <c r="B345" s="155"/>
      <c r="C345" s="183" t="s">
        <v>854</v>
      </c>
      <c r="D345" s="163"/>
      <c r="E345" s="164">
        <v>1.48</v>
      </c>
      <c r="F345" s="158"/>
      <c r="G345" s="158"/>
      <c r="H345" s="158"/>
      <c r="I345" s="158"/>
      <c r="J345" s="158"/>
      <c r="K345" s="158"/>
      <c r="L345" s="158"/>
      <c r="M345" s="158"/>
      <c r="N345" s="157"/>
      <c r="O345" s="157"/>
      <c r="P345" s="157"/>
      <c r="Q345" s="157"/>
      <c r="R345" s="158"/>
      <c r="S345" s="158"/>
      <c r="T345" s="158"/>
      <c r="U345" s="158"/>
      <c r="V345" s="158"/>
      <c r="W345" s="158"/>
      <c r="X345" s="158"/>
      <c r="Y345" s="158"/>
      <c r="Z345" s="147"/>
      <c r="AA345" s="147"/>
      <c r="AB345" s="147"/>
      <c r="AC345" s="147"/>
      <c r="AD345" s="147"/>
      <c r="AE345" s="147"/>
      <c r="AF345" s="147"/>
      <c r="AG345" s="147" t="s">
        <v>203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1" x14ac:dyDescent="0.2">
      <c r="A346" s="173">
        <v>113</v>
      </c>
      <c r="B346" s="174" t="s">
        <v>855</v>
      </c>
      <c r="C346" s="182" t="s">
        <v>856</v>
      </c>
      <c r="D346" s="175" t="s">
        <v>458</v>
      </c>
      <c r="E346" s="176">
        <v>1.18</v>
      </c>
      <c r="F346" s="177"/>
      <c r="G346" s="178">
        <f>ROUND(E346*F346,2)</f>
        <v>0</v>
      </c>
      <c r="H346" s="177"/>
      <c r="I346" s="178">
        <f>ROUND(E346*H346,2)</f>
        <v>0</v>
      </c>
      <c r="J346" s="177"/>
      <c r="K346" s="178">
        <f>ROUND(E346*J346,2)</f>
        <v>0</v>
      </c>
      <c r="L346" s="178">
        <v>21</v>
      </c>
      <c r="M346" s="178">
        <f>G346*(1+L346/100)</f>
        <v>0</v>
      </c>
      <c r="N346" s="176">
        <v>4.15E-3</v>
      </c>
      <c r="O346" s="176">
        <f>ROUND(E346*N346,2)</f>
        <v>0</v>
      </c>
      <c r="P346" s="176">
        <v>2.4</v>
      </c>
      <c r="Q346" s="176">
        <f>ROUND(E346*P346,2)</f>
        <v>2.83</v>
      </c>
      <c r="R346" s="178"/>
      <c r="S346" s="178" t="s">
        <v>267</v>
      </c>
      <c r="T346" s="179" t="s">
        <v>268</v>
      </c>
      <c r="U346" s="158">
        <v>0</v>
      </c>
      <c r="V346" s="158">
        <f>ROUND(E346*U346,2)</f>
        <v>0</v>
      </c>
      <c r="W346" s="158"/>
      <c r="X346" s="158" t="s">
        <v>244</v>
      </c>
      <c r="Y346" s="158" t="s">
        <v>197</v>
      </c>
      <c r="Z346" s="147"/>
      <c r="AA346" s="147"/>
      <c r="AB346" s="147"/>
      <c r="AC346" s="147"/>
      <c r="AD346" s="147"/>
      <c r="AE346" s="147"/>
      <c r="AF346" s="147"/>
      <c r="AG346" s="147" t="s">
        <v>245</v>
      </c>
      <c r="AH346" s="147"/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2" x14ac:dyDescent="0.2">
      <c r="A347" s="154"/>
      <c r="B347" s="155"/>
      <c r="C347" s="183" t="s">
        <v>857</v>
      </c>
      <c r="D347" s="163"/>
      <c r="E347" s="164">
        <v>1.18</v>
      </c>
      <c r="F347" s="158"/>
      <c r="G347" s="158"/>
      <c r="H347" s="158"/>
      <c r="I347" s="158"/>
      <c r="J347" s="158"/>
      <c r="K347" s="158"/>
      <c r="L347" s="158"/>
      <c r="M347" s="158"/>
      <c r="N347" s="157"/>
      <c r="O347" s="157"/>
      <c r="P347" s="157"/>
      <c r="Q347" s="157"/>
      <c r="R347" s="158"/>
      <c r="S347" s="158"/>
      <c r="T347" s="158"/>
      <c r="U347" s="158"/>
      <c r="V347" s="158"/>
      <c r="W347" s="158"/>
      <c r="X347" s="158"/>
      <c r="Y347" s="158"/>
      <c r="Z347" s="147"/>
      <c r="AA347" s="147"/>
      <c r="AB347" s="147"/>
      <c r="AC347" s="147"/>
      <c r="AD347" s="147"/>
      <c r="AE347" s="147"/>
      <c r="AF347" s="147"/>
      <c r="AG347" s="147" t="s">
        <v>203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ht="22.5" outlineLevel="1" x14ac:dyDescent="0.2">
      <c r="A348" s="173">
        <v>114</v>
      </c>
      <c r="B348" s="174" t="s">
        <v>858</v>
      </c>
      <c r="C348" s="182" t="s">
        <v>859</v>
      </c>
      <c r="D348" s="175" t="s">
        <v>298</v>
      </c>
      <c r="E348" s="176">
        <v>0.72599999999999998</v>
      </c>
      <c r="F348" s="177"/>
      <c r="G348" s="178">
        <f>ROUND(E348*F348,2)</f>
        <v>0</v>
      </c>
      <c r="H348" s="177"/>
      <c r="I348" s="178">
        <f>ROUND(E348*H348,2)</f>
        <v>0</v>
      </c>
      <c r="J348" s="177"/>
      <c r="K348" s="178">
        <f>ROUND(E348*J348,2)</f>
        <v>0</v>
      </c>
      <c r="L348" s="178">
        <v>21</v>
      </c>
      <c r="M348" s="178">
        <f>G348*(1+L348/100)</f>
        <v>0</v>
      </c>
      <c r="N348" s="176">
        <v>3.746E-2</v>
      </c>
      <c r="O348" s="176">
        <f>ROUND(E348*N348,2)</f>
        <v>0.03</v>
      </c>
      <c r="P348" s="176">
        <v>1.258</v>
      </c>
      <c r="Q348" s="176">
        <f>ROUND(E348*P348,2)</f>
        <v>0.91</v>
      </c>
      <c r="R348" s="178"/>
      <c r="S348" s="178" t="s">
        <v>267</v>
      </c>
      <c r="T348" s="179" t="s">
        <v>268</v>
      </c>
      <c r="U348" s="158">
        <v>0</v>
      </c>
      <c r="V348" s="158">
        <f>ROUND(E348*U348,2)</f>
        <v>0</v>
      </c>
      <c r="W348" s="158"/>
      <c r="X348" s="158" t="s">
        <v>244</v>
      </c>
      <c r="Y348" s="158" t="s">
        <v>197</v>
      </c>
      <c r="Z348" s="147"/>
      <c r="AA348" s="147"/>
      <c r="AB348" s="147"/>
      <c r="AC348" s="147"/>
      <c r="AD348" s="147"/>
      <c r="AE348" s="147"/>
      <c r="AF348" s="147"/>
      <c r="AG348" s="147" t="s">
        <v>245</v>
      </c>
      <c r="AH348" s="147"/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2" x14ac:dyDescent="0.2">
      <c r="A349" s="154"/>
      <c r="B349" s="155"/>
      <c r="C349" s="183" t="s">
        <v>860</v>
      </c>
      <c r="D349" s="163"/>
      <c r="E349" s="164">
        <v>0.73</v>
      </c>
      <c r="F349" s="158"/>
      <c r="G349" s="158"/>
      <c r="H349" s="158"/>
      <c r="I349" s="158"/>
      <c r="J349" s="158"/>
      <c r="K349" s="158"/>
      <c r="L349" s="158"/>
      <c r="M349" s="158"/>
      <c r="N349" s="157"/>
      <c r="O349" s="157"/>
      <c r="P349" s="157"/>
      <c r="Q349" s="157"/>
      <c r="R349" s="158"/>
      <c r="S349" s="158"/>
      <c r="T349" s="158"/>
      <c r="U349" s="158"/>
      <c r="V349" s="158"/>
      <c r="W349" s="158"/>
      <c r="X349" s="158"/>
      <c r="Y349" s="158"/>
      <c r="Z349" s="147"/>
      <c r="AA349" s="147"/>
      <c r="AB349" s="147"/>
      <c r="AC349" s="147"/>
      <c r="AD349" s="147"/>
      <c r="AE349" s="147"/>
      <c r="AF349" s="147"/>
      <c r="AG349" s="147" t="s">
        <v>203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ht="22.5" outlineLevel="1" x14ac:dyDescent="0.2">
      <c r="A350" s="173">
        <v>115</v>
      </c>
      <c r="B350" s="174" t="s">
        <v>861</v>
      </c>
      <c r="C350" s="182" t="s">
        <v>862</v>
      </c>
      <c r="D350" s="175" t="s">
        <v>458</v>
      </c>
      <c r="E350" s="176">
        <v>1.845</v>
      </c>
      <c r="F350" s="177"/>
      <c r="G350" s="178">
        <f>ROUND(E350*F350,2)</f>
        <v>0</v>
      </c>
      <c r="H350" s="177"/>
      <c r="I350" s="178">
        <f>ROUND(E350*H350,2)</f>
        <v>0</v>
      </c>
      <c r="J350" s="177"/>
      <c r="K350" s="178">
        <f>ROUND(E350*J350,2)</f>
        <v>0</v>
      </c>
      <c r="L350" s="178">
        <v>21</v>
      </c>
      <c r="M350" s="178">
        <f>G350*(1+L350/100)</f>
        <v>0</v>
      </c>
      <c r="N350" s="176">
        <v>0</v>
      </c>
      <c r="O350" s="176">
        <f>ROUND(E350*N350,2)</f>
        <v>0</v>
      </c>
      <c r="P350" s="176">
        <v>2.2000000000000002</v>
      </c>
      <c r="Q350" s="176">
        <f>ROUND(E350*P350,2)</f>
        <v>4.0599999999999996</v>
      </c>
      <c r="R350" s="178"/>
      <c r="S350" s="178" t="s">
        <v>267</v>
      </c>
      <c r="T350" s="179" t="s">
        <v>268</v>
      </c>
      <c r="U350" s="158">
        <v>0</v>
      </c>
      <c r="V350" s="158">
        <f>ROUND(E350*U350,2)</f>
        <v>0</v>
      </c>
      <c r="W350" s="158"/>
      <c r="X350" s="158" t="s">
        <v>244</v>
      </c>
      <c r="Y350" s="158" t="s">
        <v>197</v>
      </c>
      <c r="Z350" s="147"/>
      <c r="AA350" s="147"/>
      <c r="AB350" s="147"/>
      <c r="AC350" s="147"/>
      <c r="AD350" s="147"/>
      <c r="AE350" s="147"/>
      <c r="AF350" s="147"/>
      <c r="AG350" s="147" t="s">
        <v>245</v>
      </c>
      <c r="AH350" s="147"/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2" x14ac:dyDescent="0.2">
      <c r="A351" s="154"/>
      <c r="B351" s="155"/>
      <c r="C351" s="183" t="s">
        <v>863</v>
      </c>
      <c r="D351" s="163"/>
      <c r="E351" s="164">
        <v>1.85</v>
      </c>
      <c r="F351" s="158"/>
      <c r="G351" s="158"/>
      <c r="H351" s="158"/>
      <c r="I351" s="158"/>
      <c r="J351" s="158"/>
      <c r="K351" s="158"/>
      <c r="L351" s="158"/>
      <c r="M351" s="158"/>
      <c r="N351" s="157"/>
      <c r="O351" s="157"/>
      <c r="P351" s="157"/>
      <c r="Q351" s="157"/>
      <c r="R351" s="158"/>
      <c r="S351" s="158"/>
      <c r="T351" s="158"/>
      <c r="U351" s="158"/>
      <c r="V351" s="158"/>
      <c r="W351" s="158"/>
      <c r="X351" s="158"/>
      <c r="Y351" s="158"/>
      <c r="Z351" s="147"/>
      <c r="AA351" s="147"/>
      <c r="AB351" s="147"/>
      <c r="AC351" s="147"/>
      <c r="AD351" s="147"/>
      <c r="AE351" s="147"/>
      <c r="AF351" s="147"/>
      <c r="AG351" s="147" t="s">
        <v>203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ht="22.5" outlineLevel="1" x14ac:dyDescent="0.2">
      <c r="A352" s="173">
        <v>116</v>
      </c>
      <c r="B352" s="174" t="s">
        <v>864</v>
      </c>
      <c r="C352" s="182" t="s">
        <v>865</v>
      </c>
      <c r="D352" s="175" t="s">
        <v>458</v>
      </c>
      <c r="E352" s="176">
        <v>1.845</v>
      </c>
      <c r="F352" s="177"/>
      <c r="G352" s="178">
        <f>ROUND(E352*F352,2)</f>
        <v>0</v>
      </c>
      <c r="H352" s="177"/>
      <c r="I352" s="178">
        <f>ROUND(E352*H352,2)</f>
        <v>0</v>
      </c>
      <c r="J352" s="177"/>
      <c r="K352" s="178">
        <f>ROUND(E352*J352,2)</f>
        <v>0</v>
      </c>
      <c r="L352" s="178">
        <v>21</v>
      </c>
      <c r="M352" s="178">
        <f>G352*(1+L352/100)</f>
        <v>0</v>
      </c>
      <c r="N352" s="176">
        <v>0</v>
      </c>
      <c r="O352" s="176">
        <f>ROUND(E352*N352,2)</f>
        <v>0</v>
      </c>
      <c r="P352" s="176">
        <v>0</v>
      </c>
      <c r="Q352" s="176">
        <f>ROUND(E352*P352,2)</f>
        <v>0</v>
      </c>
      <c r="R352" s="178"/>
      <c r="S352" s="178" t="s">
        <v>267</v>
      </c>
      <c r="T352" s="179" t="s">
        <v>268</v>
      </c>
      <c r="U352" s="158">
        <v>0</v>
      </c>
      <c r="V352" s="158">
        <f>ROUND(E352*U352,2)</f>
        <v>0</v>
      </c>
      <c r="W352" s="158"/>
      <c r="X352" s="158" t="s">
        <v>244</v>
      </c>
      <c r="Y352" s="158" t="s">
        <v>197</v>
      </c>
      <c r="Z352" s="147"/>
      <c r="AA352" s="147"/>
      <c r="AB352" s="147"/>
      <c r="AC352" s="147"/>
      <c r="AD352" s="147"/>
      <c r="AE352" s="147"/>
      <c r="AF352" s="147"/>
      <c r="AG352" s="147" t="s">
        <v>245</v>
      </c>
      <c r="AH352" s="147"/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2" x14ac:dyDescent="0.2">
      <c r="A353" s="154"/>
      <c r="B353" s="155"/>
      <c r="C353" s="183" t="s">
        <v>863</v>
      </c>
      <c r="D353" s="163"/>
      <c r="E353" s="164">
        <v>1.85</v>
      </c>
      <c r="F353" s="158"/>
      <c r="G353" s="158"/>
      <c r="H353" s="158"/>
      <c r="I353" s="158"/>
      <c r="J353" s="158"/>
      <c r="K353" s="158"/>
      <c r="L353" s="158"/>
      <c r="M353" s="158"/>
      <c r="N353" s="157"/>
      <c r="O353" s="157"/>
      <c r="P353" s="157"/>
      <c r="Q353" s="157"/>
      <c r="R353" s="158"/>
      <c r="S353" s="158"/>
      <c r="T353" s="158"/>
      <c r="U353" s="158"/>
      <c r="V353" s="158"/>
      <c r="W353" s="158"/>
      <c r="X353" s="158"/>
      <c r="Y353" s="158"/>
      <c r="Z353" s="147"/>
      <c r="AA353" s="147"/>
      <c r="AB353" s="147"/>
      <c r="AC353" s="147"/>
      <c r="AD353" s="147"/>
      <c r="AE353" s="147"/>
      <c r="AF353" s="147"/>
      <c r="AG353" s="147" t="s">
        <v>203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1" x14ac:dyDescent="0.2">
      <c r="A354" s="173">
        <v>117</v>
      </c>
      <c r="B354" s="174" t="s">
        <v>866</v>
      </c>
      <c r="C354" s="182" t="s">
        <v>867</v>
      </c>
      <c r="D354" s="175" t="s">
        <v>266</v>
      </c>
      <c r="E354" s="176">
        <v>141.43</v>
      </c>
      <c r="F354" s="177"/>
      <c r="G354" s="178">
        <f>ROUND(E354*F354,2)</f>
        <v>0</v>
      </c>
      <c r="H354" s="177"/>
      <c r="I354" s="178">
        <f>ROUND(E354*H354,2)</f>
        <v>0</v>
      </c>
      <c r="J354" s="177"/>
      <c r="K354" s="178">
        <f>ROUND(E354*J354,2)</f>
        <v>0</v>
      </c>
      <c r="L354" s="178">
        <v>21</v>
      </c>
      <c r="M354" s="178">
        <f>G354*(1+L354/100)</f>
        <v>0</v>
      </c>
      <c r="N354" s="176">
        <v>0</v>
      </c>
      <c r="O354" s="176">
        <f>ROUND(E354*N354,2)</f>
        <v>0</v>
      </c>
      <c r="P354" s="176">
        <v>7.0000000000000007E-2</v>
      </c>
      <c r="Q354" s="176">
        <f>ROUND(E354*P354,2)</f>
        <v>9.9</v>
      </c>
      <c r="R354" s="178"/>
      <c r="S354" s="178" t="s">
        <v>267</v>
      </c>
      <c r="T354" s="179" t="s">
        <v>268</v>
      </c>
      <c r="U354" s="158">
        <v>0</v>
      </c>
      <c r="V354" s="158">
        <f>ROUND(E354*U354,2)</f>
        <v>0</v>
      </c>
      <c r="W354" s="158"/>
      <c r="X354" s="158" t="s">
        <v>244</v>
      </c>
      <c r="Y354" s="158" t="s">
        <v>197</v>
      </c>
      <c r="Z354" s="147"/>
      <c r="AA354" s="147"/>
      <c r="AB354" s="147"/>
      <c r="AC354" s="147"/>
      <c r="AD354" s="147"/>
      <c r="AE354" s="147"/>
      <c r="AF354" s="147"/>
      <c r="AG354" s="147" t="s">
        <v>245</v>
      </c>
      <c r="AH354" s="147"/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2" x14ac:dyDescent="0.2">
      <c r="A355" s="154"/>
      <c r="B355" s="155"/>
      <c r="C355" s="183" t="s">
        <v>868</v>
      </c>
      <c r="D355" s="163"/>
      <c r="E355" s="164">
        <v>54.48</v>
      </c>
      <c r="F355" s="158"/>
      <c r="G355" s="158"/>
      <c r="H355" s="158"/>
      <c r="I355" s="158"/>
      <c r="J355" s="158"/>
      <c r="K355" s="158"/>
      <c r="L355" s="158"/>
      <c r="M355" s="158"/>
      <c r="N355" s="157"/>
      <c r="O355" s="157"/>
      <c r="P355" s="157"/>
      <c r="Q355" s="157"/>
      <c r="R355" s="158"/>
      <c r="S355" s="158"/>
      <c r="T355" s="158"/>
      <c r="U355" s="158"/>
      <c r="V355" s="158"/>
      <c r="W355" s="158"/>
      <c r="X355" s="158"/>
      <c r="Y355" s="158"/>
      <c r="Z355" s="147"/>
      <c r="AA355" s="147"/>
      <c r="AB355" s="147"/>
      <c r="AC355" s="147"/>
      <c r="AD355" s="147"/>
      <c r="AE355" s="147"/>
      <c r="AF355" s="147"/>
      <c r="AG355" s="147" t="s">
        <v>203</v>
      </c>
      <c r="AH355" s="147">
        <v>0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3" x14ac:dyDescent="0.2">
      <c r="A356" s="154"/>
      <c r="B356" s="155"/>
      <c r="C356" s="183" t="s">
        <v>869</v>
      </c>
      <c r="D356" s="163"/>
      <c r="E356" s="164">
        <v>72.45</v>
      </c>
      <c r="F356" s="158"/>
      <c r="G356" s="158"/>
      <c r="H356" s="158"/>
      <c r="I356" s="158"/>
      <c r="J356" s="158"/>
      <c r="K356" s="158"/>
      <c r="L356" s="158"/>
      <c r="M356" s="158"/>
      <c r="N356" s="157"/>
      <c r="O356" s="157"/>
      <c r="P356" s="157"/>
      <c r="Q356" s="157"/>
      <c r="R356" s="158"/>
      <c r="S356" s="158"/>
      <c r="T356" s="158"/>
      <c r="U356" s="158"/>
      <c r="V356" s="158"/>
      <c r="W356" s="158"/>
      <c r="X356" s="158"/>
      <c r="Y356" s="158"/>
      <c r="Z356" s="147"/>
      <c r="AA356" s="147"/>
      <c r="AB356" s="147"/>
      <c r="AC356" s="147"/>
      <c r="AD356" s="147"/>
      <c r="AE356" s="147"/>
      <c r="AF356" s="147"/>
      <c r="AG356" s="147" t="s">
        <v>203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">
      <c r="A357" s="154"/>
      <c r="B357" s="155"/>
      <c r="C357" s="183" t="s">
        <v>870</v>
      </c>
      <c r="D357" s="163"/>
      <c r="E357" s="164">
        <v>14.5</v>
      </c>
      <c r="F357" s="158"/>
      <c r="G357" s="158"/>
      <c r="H357" s="158"/>
      <c r="I357" s="158"/>
      <c r="J357" s="158"/>
      <c r="K357" s="158"/>
      <c r="L357" s="158"/>
      <c r="M357" s="158"/>
      <c r="N357" s="157"/>
      <c r="O357" s="157"/>
      <c r="P357" s="157"/>
      <c r="Q357" s="157"/>
      <c r="R357" s="158"/>
      <c r="S357" s="158"/>
      <c r="T357" s="158"/>
      <c r="U357" s="158"/>
      <c r="V357" s="158"/>
      <c r="W357" s="158"/>
      <c r="X357" s="158"/>
      <c r="Y357" s="158"/>
      <c r="Z357" s="147"/>
      <c r="AA357" s="147"/>
      <c r="AB357" s="147"/>
      <c r="AC357" s="147"/>
      <c r="AD357" s="147"/>
      <c r="AE357" s="147"/>
      <c r="AF357" s="147"/>
      <c r="AG357" s="147" t="s">
        <v>203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1" x14ac:dyDescent="0.2">
      <c r="A358" s="173">
        <v>118</v>
      </c>
      <c r="B358" s="174" t="s">
        <v>871</v>
      </c>
      <c r="C358" s="182" t="s">
        <v>872</v>
      </c>
      <c r="D358" s="175" t="s">
        <v>272</v>
      </c>
      <c r="E358" s="176">
        <v>40.26</v>
      </c>
      <c r="F358" s="177"/>
      <c r="G358" s="178">
        <f>ROUND(E358*F358,2)</f>
        <v>0</v>
      </c>
      <c r="H358" s="177"/>
      <c r="I358" s="178">
        <f>ROUND(E358*H358,2)</f>
        <v>0</v>
      </c>
      <c r="J358" s="177"/>
      <c r="K358" s="178">
        <f>ROUND(E358*J358,2)</f>
        <v>0</v>
      </c>
      <c r="L358" s="178">
        <v>21</v>
      </c>
      <c r="M358" s="178">
        <f>G358*(1+L358/100)</f>
        <v>0</v>
      </c>
      <c r="N358" s="176">
        <v>0</v>
      </c>
      <c r="O358" s="176">
        <f>ROUND(E358*N358,2)</f>
        <v>0</v>
      </c>
      <c r="P358" s="176">
        <v>4.0000000000000002E-4</v>
      </c>
      <c r="Q358" s="176">
        <f>ROUND(E358*P358,2)</f>
        <v>0.02</v>
      </c>
      <c r="R358" s="178"/>
      <c r="S358" s="178" t="s">
        <v>267</v>
      </c>
      <c r="T358" s="179" t="s">
        <v>268</v>
      </c>
      <c r="U358" s="158">
        <v>0</v>
      </c>
      <c r="V358" s="158">
        <f>ROUND(E358*U358,2)</f>
        <v>0</v>
      </c>
      <c r="W358" s="158"/>
      <c r="X358" s="158" t="s">
        <v>244</v>
      </c>
      <c r="Y358" s="158" t="s">
        <v>197</v>
      </c>
      <c r="Z358" s="147"/>
      <c r="AA358" s="147"/>
      <c r="AB358" s="147"/>
      <c r="AC358" s="147"/>
      <c r="AD358" s="147"/>
      <c r="AE358" s="147"/>
      <c r="AF358" s="147"/>
      <c r="AG358" s="147" t="s">
        <v>245</v>
      </c>
      <c r="AH358" s="147"/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2" x14ac:dyDescent="0.2">
      <c r="A359" s="154"/>
      <c r="B359" s="155"/>
      <c r="C359" s="183" t="s">
        <v>873</v>
      </c>
      <c r="D359" s="163"/>
      <c r="E359" s="164">
        <v>67.06</v>
      </c>
      <c r="F359" s="158"/>
      <c r="G359" s="158"/>
      <c r="H359" s="158"/>
      <c r="I359" s="158"/>
      <c r="J359" s="158"/>
      <c r="K359" s="158"/>
      <c r="L359" s="158"/>
      <c r="M359" s="158"/>
      <c r="N359" s="157"/>
      <c r="O359" s="157"/>
      <c r="P359" s="157"/>
      <c r="Q359" s="157"/>
      <c r="R359" s="158"/>
      <c r="S359" s="158"/>
      <c r="T359" s="158"/>
      <c r="U359" s="158"/>
      <c r="V359" s="158"/>
      <c r="W359" s="158"/>
      <c r="X359" s="158"/>
      <c r="Y359" s="158"/>
      <c r="Z359" s="147"/>
      <c r="AA359" s="147"/>
      <c r="AB359" s="147"/>
      <c r="AC359" s="147"/>
      <c r="AD359" s="147"/>
      <c r="AE359" s="147"/>
      <c r="AF359" s="147"/>
      <c r="AG359" s="147" t="s">
        <v>203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3" x14ac:dyDescent="0.2">
      <c r="A360" s="154"/>
      <c r="B360" s="155"/>
      <c r="C360" s="183" t="s">
        <v>874</v>
      </c>
      <c r="D360" s="163"/>
      <c r="E360" s="164">
        <v>-26.8</v>
      </c>
      <c r="F360" s="158"/>
      <c r="G360" s="158"/>
      <c r="H360" s="158"/>
      <c r="I360" s="158"/>
      <c r="J360" s="158"/>
      <c r="K360" s="158"/>
      <c r="L360" s="158"/>
      <c r="M360" s="158"/>
      <c r="N360" s="157"/>
      <c r="O360" s="157"/>
      <c r="P360" s="157"/>
      <c r="Q360" s="157"/>
      <c r="R360" s="158"/>
      <c r="S360" s="158"/>
      <c r="T360" s="158"/>
      <c r="U360" s="158"/>
      <c r="V360" s="158"/>
      <c r="W360" s="158"/>
      <c r="X360" s="158"/>
      <c r="Y360" s="158"/>
      <c r="Z360" s="147"/>
      <c r="AA360" s="147"/>
      <c r="AB360" s="147"/>
      <c r="AC360" s="147"/>
      <c r="AD360" s="147"/>
      <c r="AE360" s="147"/>
      <c r="AF360" s="147"/>
      <c r="AG360" s="147" t="s">
        <v>203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1" x14ac:dyDescent="0.2">
      <c r="A361" s="173">
        <v>119</v>
      </c>
      <c r="B361" s="174" t="s">
        <v>875</v>
      </c>
      <c r="C361" s="182" t="s">
        <v>876</v>
      </c>
      <c r="D361" s="175" t="s">
        <v>272</v>
      </c>
      <c r="E361" s="176">
        <v>15.25</v>
      </c>
      <c r="F361" s="177"/>
      <c r="G361" s="178">
        <f>ROUND(E361*F361,2)</f>
        <v>0</v>
      </c>
      <c r="H361" s="177"/>
      <c r="I361" s="178">
        <f>ROUND(E361*H361,2)</f>
        <v>0</v>
      </c>
      <c r="J361" s="177"/>
      <c r="K361" s="178">
        <f>ROUND(E361*J361,2)</f>
        <v>0</v>
      </c>
      <c r="L361" s="178">
        <v>21</v>
      </c>
      <c r="M361" s="178">
        <f>G361*(1+L361/100)</f>
        <v>0</v>
      </c>
      <c r="N361" s="176">
        <v>0</v>
      </c>
      <c r="O361" s="176">
        <f>ROUND(E361*N361,2)</f>
        <v>0</v>
      </c>
      <c r="P361" s="176">
        <v>0.187</v>
      </c>
      <c r="Q361" s="176">
        <f>ROUND(E361*P361,2)</f>
        <v>2.85</v>
      </c>
      <c r="R361" s="178"/>
      <c r="S361" s="178" t="s">
        <v>267</v>
      </c>
      <c r="T361" s="179" t="s">
        <v>268</v>
      </c>
      <c r="U361" s="158">
        <v>0</v>
      </c>
      <c r="V361" s="158">
        <f>ROUND(E361*U361,2)</f>
        <v>0</v>
      </c>
      <c r="W361" s="158"/>
      <c r="X361" s="158" t="s">
        <v>244</v>
      </c>
      <c r="Y361" s="158" t="s">
        <v>197</v>
      </c>
      <c r="Z361" s="147"/>
      <c r="AA361" s="147"/>
      <c r="AB361" s="147"/>
      <c r="AC361" s="147"/>
      <c r="AD361" s="147"/>
      <c r="AE361" s="147"/>
      <c r="AF361" s="147"/>
      <c r="AG361" s="147" t="s">
        <v>397</v>
      </c>
      <c r="AH361" s="147"/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2" x14ac:dyDescent="0.2">
      <c r="A362" s="154"/>
      <c r="B362" s="155"/>
      <c r="C362" s="198" t="s">
        <v>877</v>
      </c>
      <c r="D362" s="199"/>
      <c r="E362" s="199"/>
      <c r="F362" s="199"/>
      <c r="G362" s="199"/>
      <c r="H362" s="158"/>
      <c r="I362" s="158"/>
      <c r="J362" s="158"/>
      <c r="K362" s="158"/>
      <c r="L362" s="158"/>
      <c r="M362" s="158"/>
      <c r="N362" s="157"/>
      <c r="O362" s="157"/>
      <c r="P362" s="157"/>
      <c r="Q362" s="157"/>
      <c r="R362" s="158"/>
      <c r="S362" s="158"/>
      <c r="T362" s="158"/>
      <c r="U362" s="158"/>
      <c r="V362" s="158"/>
      <c r="W362" s="158"/>
      <c r="X362" s="158"/>
      <c r="Y362" s="158"/>
      <c r="Z362" s="147"/>
      <c r="AA362" s="147"/>
      <c r="AB362" s="147"/>
      <c r="AC362" s="147"/>
      <c r="AD362" s="147"/>
      <c r="AE362" s="147"/>
      <c r="AF362" s="147"/>
      <c r="AG362" s="147" t="s">
        <v>200</v>
      </c>
      <c r="AH362" s="147"/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2" x14ac:dyDescent="0.2">
      <c r="A363" s="154"/>
      <c r="B363" s="155"/>
      <c r="C363" s="183" t="s">
        <v>878</v>
      </c>
      <c r="D363" s="163"/>
      <c r="E363" s="164">
        <v>15.25</v>
      </c>
      <c r="F363" s="158"/>
      <c r="G363" s="158"/>
      <c r="H363" s="158"/>
      <c r="I363" s="158"/>
      <c r="J363" s="158"/>
      <c r="K363" s="158"/>
      <c r="L363" s="158"/>
      <c r="M363" s="158"/>
      <c r="N363" s="157"/>
      <c r="O363" s="157"/>
      <c r="P363" s="157"/>
      <c r="Q363" s="157"/>
      <c r="R363" s="158"/>
      <c r="S363" s="158"/>
      <c r="T363" s="158"/>
      <c r="U363" s="158"/>
      <c r="V363" s="158"/>
      <c r="W363" s="158"/>
      <c r="X363" s="158"/>
      <c r="Y363" s="158"/>
      <c r="Z363" s="147"/>
      <c r="AA363" s="147"/>
      <c r="AB363" s="147"/>
      <c r="AC363" s="147"/>
      <c r="AD363" s="147"/>
      <c r="AE363" s="147"/>
      <c r="AF363" s="147"/>
      <c r="AG363" s="147" t="s">
        <v>203</v>
      </c>
      <c r="AH363" s="147">
        <v>0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1" x14ac:dyDescent="0.2">
      <c r="A364" s="173">
        <v>120</v>
      </c>
      <c r="B364" s="174" t="s">
        <v>879</v>
      </c>
      <c r="C364" s="182" t="s">
        <v>880</v>
      </c>
      <c r="D364" s="175" t="s">
        <v>266</v>
      </c>
      <c r="E364" s="176">
        <v>1.44</v>
      </c>
      <c r="F364" s="177"/>
      <c r="G364" s="178">
        <f>ROUND(E364*F364,2)</f>
        <v>0</v>
      </c>
      <c r="H364" s="177"/>
      <c r="I364" s="178">
        <f>ROUND(E364*H364,2)</f>
        <v>0</v>
      </c>
      <c r="J364" s="177"/>
      <c r="K364" s="178">
        <f>ROUND(E364*J364,2)</f>
        <v>0</v>
      </c>
      <c r="L364" s="178">
        <v>21</v>
      </c>
      <c r="M364" s="178">
        <f>G364*(1+L364/100)</f>
        <v>0</v>
      </c>
      <c r="N364" s="176">
        <v>9.2000000000000003E-4</v>
      </c>
      <c r="O364" s="176">
        <f>ROUND(E364*N364,2)</f>
        <v>0</v>
      </c>
      <c r="P364" s="176">
        <v>0.04</v>
      </c>
      <c r="Q364" s="176">
        <f>ROUND(E364*P364,2)</f>
        <v>0.06</v>
      </c>
      <c r="R364" s="178"/>
      <c r="S364" s="178" t="s">
        <v>267</v>
      </c>
      <c r="T364" s="179" t="s">
        <v>268</v>
      </c>
      <c r="U364" s="158">
        <v>0</v>
      </c>
      <c r="V364" s="158">
        <f>ROUND(E364*U364,2)</f>
        <v>0</v>
      </c>
      <c r="W364" s="158"/>
      <c r="X364" s="158" t="s">
        <v>244</v>
      </c>
      <c r="Y364" s="158" t="s">
        <v>197</v>
      </c>
      <c r="Z364" s="147"/>
      <c r="AA364" s="147"/>
      <c r="AB364" s="147"/>
      <c r="AC364" s="147"/>
      <c r="AD364" s="147"/>
      <c r="AE364" s="147"/>
      <c r="AF364" s="147"/>
      <c r="AG364" s="147" t="s">
        <v>245</v>
      </c>
      <c r="AH364" s="147"/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2" x14ac:dyDescent="0.2">
      <c r="A365" s="154"/>
      <c r="B365" s="155"/>
      <c r="C365" s="183" t="s">
        <v>705</v>
      </c>
      <c r="D365" s="163"/>
      <c r="E365" s="164">
        <v>1.44</v>
      </c>
      <c r="F365" s="158"/>
      <c r="G365" s="158"/>
      <c r="H365" s="158"/>
      <c r="I365" s="158"/>
      <c r="J365" s="158"/>
      <c r="K365" s="158"/>
      <c r="L365" s="158"/>
      <c r="M365" s="158"/>
      <c r="N365" s="157"/>
      <c r="O365" s="157"/>
      <c r="P365" s="157"/>
      <c r="Q365" s="157"/>
      <c r="R365" s="158"/>
      <c r="S365" s="158"/>
      <c r="T365" s="158"/>
      <c r="U365" s="158"/>
      <c r="V365" s="158"/>
      <c r="W365" s="158"/>
      <c r="X365" s="158"/>
      <c r="Y365" s="158"/>
      <c r="Z365" s="147"/>
      <c r="AA365" s="147"/>
      <c r="AB365" s="147"/>
      <c r="AC365" s="147"/>
      <c r="AD365" s="147"/>
      <c r="AE365" s="147"/>
      <c r="AF365" s="147"/>
      <c r="AG365" s="147" t="s">
        <v>203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1" x14ac:dyDescent="0.2">
      <c r="A366" s="173">
        <v>121</v>
      </c>
      <c r="B366" s="174" t="s">
        <v>881</v>
      </c>
      <c r="C366" s="182" t="s">
        <v>882</v>
      </c>
      <c r="D366" s="175" t="s">
        <v>458</v>
      </c>
      <c r="E366" s="176">
        <v>0.92700000000000005</v>
      </c>
      <c r="F366" s="177"/>
      <c r="G366" s="178">
        <f>ROUND(E366*F366,2)</f>
        <v>0</v>
      </c>
      <c r="H366" s="177"/>
      <c r="I366" s="178">
        <f>ROUND(E366*H366,2)</f>
        <v>0</v>
      </c>
      <c r="J366" s="177"/>
      <c r="K366" s="178">
        <f>ROUND(E366*J366,2)</f>
        <v>0</v>
      </c>
      <c r="L366" s="178">
        <v>21</v>
      </c>
      <c r="M366" s="178">
        <f>G366*(1+L366/100)</f>
        <v>0</v>
      </c>
      <c r="N366" s="176">
        <v>7.7099999999999998E-3</v>
      </c>
      <c r="O366" s="176">
        <f>ROUND(E366*N366,2)</f>
        <v>0.01</v>
      </c>
      <c r="P366" s="176">
        <v>2.4</v>
      </c>
      <c r="Q366" s="176">
        <f>ROUND(E366*P366,2)</f>
        <v>2.2200000000000002</v>
      </c>
      <c r="R366" s="178"/>
      <c r="S366" s="178" t="s">
        <v>194</v>
      </c>
      <c r="T366" s="179" t="s">
        <v>195</v>
      </c>
      <c r="U366" s="158">
        <v>0</v>
      </c>
      <c r="V366" s="158">
        <f>ROUND(E366*U366,2)</f>
        <v>0</v>
      </c>
      <c r="W366" s="158"/>
      <c r="X366" s="158" t="s">
        <v>244</v>
      </c>
      <c r="Y366" s="158" t="s">
        <v>197</v>
      </c>
      <c r="Z366" s="147"/>
      <c r="AA366" s="147"/>
      <c r="AB366" s="147"/>
      <c r="AC366" s="147"/>
      <c r="AD366" s="147"/>
      <c r="AE366" s="147"/>
      <c r="AF366" s="147"/>
      <c r="AG366" s="147" t="s">
        <v>397</v>
      </c>
      <c r="AH366" s="147"/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2" x14ac:dyDescent="0.2">
      <c r="A367" s="154"/>
      <c r="B367" s="155"/>
      <c r="C367" s="183" t="s">
        <v>883</v>
      </c>
      <c r="D367" s="163"/>
      <c r="E367" s="164">
        <v>0.93</v>
      </c>
      <c r="F367" s="158"/>
      <c r="G367" s="158"/>
      <c r="H367" s="158"/>
      <c r="I367" s="158"/>
      <c r="J367" s="158"/>
      <c r="K367" s="158"/>
      <c r="L367" s="158"/>
      <c r="M367" s="158"/>
      <c r="N367" s="157"/>
      <c r="O367" s="157"/>
      <c r="P367" s="157"/>
      <c r="Q367" s="157"/>
      <c r="R367" s="158"/>
      <c r="S367" s="158"/>
      <c r="T367" s="158"/>
      <c r="U367" s="158"/>
      <c r="V367" s="158"/>
      <c r="W367" s="158"/>
      <c r="X367" s="158"/>
      <c r="Y367" s="158"/>
      <c r="Z367" s="147"/>
      <c r="AA367" s="147"/>
      <c r="AB367" s="147"/>
      <c r="AC367" s="147"/>
      <c r="AD367" s="147"/>
      <c r="AE367" s="147"/>
      <c r="AF367" s="147"/>
      <c r="AG367" s="147" t="s">
        <v>203</v>
      </c>
      <c r="AH367" s="147">
        <v>0</v>
      </c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1" x14ac:dyDescent="0.2">
      <c r="A368" s="173">
        <v>122</v>
      </c>
      <c r="B368" s="174" t="s">
        <v>884</v>
      </c>
      <c r="C368" s="182" t="s">
        <v>885</v>
      </c>
      <c r="D368" s="175" t="s">
        <v>266</v>
      </c>
      <c r="E368" s="176">
        <v>29.76</v>
      </c>
      <c r="F368" s="177"/>
      <c r="G368" s="178">
        <f>ROUND(E368*F368,2)</f>
        <v>0</v>
      </c>
      <c r="H368" s="177"/>
      <c r="I368" s="178">
        <f>ROUND(E368*H368,2)</f>
        <v>0</v>
      </c>
      <c r="J368" s="177"/>
      <c r="K368" s="178">
        <f>ROUND(E368*J368,2)</f>
        <v>0</v>
      </c>
      <c r="L368" s="178">
        <v>21</v>
      </c>
      <c r="M368" s="178">
        <f>G368*(1+L368/100)</f>
        <v>0</v>
      </c>
      <c r="N368" s="176">
        <v>5.5999999999999995E-4</v>
      </c>
      <c r="O368" s="176">
        <f>ROUND(E368*N368,2)</f>
        <v>0.02</v>
      </c>
      <c r="P368" s="176">
        <v>6.6000000000000003E-2</v>
      </c>
      <c r="Q368" s="176">
        <f>ROUND(E368*P368,2)</f>
        <v>1.96</v>
      </c>
      <c r="R368" s="178"/>
      <c r="S368" s="178" t="s">
        <v>194</v>
      </c>
      <c r="T368" s="179" t="s">
        <v>195</v>
      </c>
      <c r="U368" s="158">
        <v>0</v>
      </c>
      <c r="V368" s="158">
        <f>ROUND(E368*U368,2)</f>
        <v>0</v>
      </c>
      <c r="W368" s="158"/>
      <c r="X368" s="158" t="s">
        <v>244</v>
      </c>
      <c r="Y368" s="158" t="s">
        <v>197</v>
      </c>
      <c r="Z368" s="147"/>
      <c r="AA368" s="147"/>
      <c r="AB368" s="147"/>
      <c r="AC368" s="147"/>
      <c r="AD368" s="147"/>
      <c r="AE368" s="147"/>
      <c r="AF368" s="147"/>
      <c r="AG368" s="147" t="s">
        <v>397</v>
      </c>
      <c r="AH368" s="147"/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2" x14ac:dyDescent="0.2">
      <c r="A369" s="154"/>
      <c r="B369" s="155"/>
      <c r="C369" s="198" t="s">
        <v>886</v>
      </c>
      <c r="D369" s="199"/>
      <c r="E369" s="199"/>
      <c r="F369" s="199"/>
      <c r="G369" s="199"/>
      <c r="H369" s="158"/>
      <c r="I369" s="158"/>
      <c r="J369" s="158"/>
      <c r="K369" s="158"/>
      <c r="L369" s="158"/>
      <c r="M369" s="158"/>
      <c r="N369" s="157"/>
      <c r="O369" s="157"/>
      <c r="P369" s="157"/>
      <c r="Q369" s="157"/>
      <c r="R369" s="158"/>
      <c r="S369" s="158"/>
      <c r="T369" s="158"/>
      <c r="U369" s="158"/>
      <c r="V369" s="158"/>
      <c r="W369" s="158"/>
      <c r="X369" s="158"/>
      <c r="Y369" s="158"/>
      <c r="Z369" s="147"/>
      <c r="AA369" s="147"/>
      <c r="AB369" s="147"/>
      <c r="AC369" s="147"/>
      <c r="AD369" s="147"/>
      <c r="AE369" s="147"/>
      <c r="AF369" s="147"/>
      <c r="AG369" s="147" t="s">
        <v>200</v>
      </c>
      <c r="AH369" s="147"/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2" x14ac:dyDescent="0.2">
      <c r="A370" s="154"/>
      <c r="B370" s="155"/>
      <c r="C370" s="183" t="s">
        <v>887</v>
      </c>
      <c r="D370" s="163"/>
      <c r="E370" s="164">
        <v>29.76</v>
      </c>
      <c r="F370" s="158"/>
      <c r="G370" s="158"/>
      <c r="H370" s="158"/>
      <c r="I370" s="158"/>
      <c r="J370" s="158"/>
      <c r="K370" s="158"/>
      <c r="L370" s="158"/>
      <c r="M370" s="158"/>
      <c r="N370" s="157"/>
      <c r="O370" s="157"/>
      <c r="P370" s="157"/>
      <c r="Q370" s="157"/>
      <c r="R370" s="158"/>
      <c r="S370" s="158"/>
      <c r="T370" s="158"/>
      <c r="U370" s="158"/>
      <c r="V370" s="158"/>
      <c r="W370" s="158"/>
      <c r="X370" s="158"/>
      <c r="Y370" s="158"/>
      <c r="Z370" s="147"/>
      <c r="AA370" s="147"/>
      <c r="AB370" s="147"/>
      <c r="AC370" s="147"/>
      <c r="AD370" s="147"/>
      <c r="AE370" s="147"/>
      <c r="AF370" s="147"/>
      <c r="AG370" s="147" t="s">
        <v>203</v>
      </c>
      <c r="AH370" s="147">
        <v>0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1" x14ac:dyDescent="0.2">
      <c r="A371" s="173">
        <v>123</v>
      </c>
      <c r="B371" s="174" t="s">
        <v>888</v>
      </c>
      <c r="C371" s="182" t="s">
        <v>889</v>
      </c>
      <c r="D371" s="175" t="s">
        <v>266</v>
      </c>
      <c r="E371" s="176">
        <v>14.88</v>
      </c>
      <c r="F371" s="177"/>
      <c r="G371" s="178">
        <f>ROUND(E371*F371,2)</f>
        <v>0</v>
      </c>
      <c r="H371" s="177"/>
      <c r="I371" s="178">
        <f>ROUND(E371*H371,2)</f>
        <v>0</v>
      </c>
      <c r="J371" s="177"/>
      <c r="K371" s="178">
        <f>ROUND(E371*J371,2)</f>
        <v>0</v>
      </c>
      <c r="L371" s="178">
        <v>21</v>
      </c>
      <c r="M371" s="178">
        <f>G371*(1+L371/100)</f>
        <v>0</v>
      </c>
      <c r="N371" s="176">
        <v>5.5999999999999995E-4</v>
      </c>
      <c r="O371" s="176">
        <f>ROUND(E371*N371,2)</f>
        <v>0.01</v>
      </c>
      <c r="P371" s="176">
        <v>6.6000000000000003E-2</v>
      </c>
      <c r="Q371" s="176">
        <f>ROUND(E371*P371,2)</f>
        <v>0.98</v>
      </c>
      <c r="R371" s="178"/>
      <c r="S371" s="178" t="s">
        <v>194</v>
      </c>
      <c r="T371" s="179" t="s">
        <v>195</v>
      </c>
      <c r="U371" s="158">
        <v>0</v>
      </c>
      <c r="V371" s="158">
        <f>ROUND(E371*U371,2)</f>
        <v>0</v>
      </c>
      <c r="W371" s="158"/>
      <c r="X371" s="158" t="s">
        <v>244</v>
      </c>
      <c r="Y371" s="158" t="s">
        <v>197</v>
      </c>
      <c r="Z371" s="147"/>
      <c r="AA371" s="147"/>
      <c r="AB371" s="147"/>
      <c r="AC371" s="147"/>
      <c r="AD371" s="147"/>
      <c r="AE371" s="147"/>
      <c r="AF371" s="147"/>
      <c r="AG371" s="147" t="s">
        <v>397</v>
      </c>
      <c r="AH371" s="147"/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2" x14ac:dyDescent="0.2">
      <c r="A372" s="154"/>
      <c r="B372" s="155"/>
      <c r="C372" s="198" t="s">
        <v>890</v>
      </c>
      <c r="D372" s="199"/>
      <c r="E372" s="199"/>
      <c r="F372" s="199"/>
      <c r="G372" s="199"/>
      <c r="H372" s="158"/>
      <c r="I372" s="158"/>
      <c r="J372" s="158"/>
      <c r="K372" s="158"/>
      <c r="L372" s="158"/>
      <c r="M372" s="158"/>
      <c r="N372" s="157"/>
      <c r="O372" s="157"/>
      <c r="P372" s="157"/>
      <c r="Q372" s="157"/>
      <c r="R372" s="158"/>
      <c r="S372" s="158"/>
      <c r="T372" s="158"/>
      <c r="U372" s="158"/>
      <c r="V372" s="158"/>
      <c r="W372" s="158"/>
      <c r="X372" s="158"/>
      <c r="Y372" s="158"/>
      <c r="Z372" s="147"/>
      <c r="AA372" s="147"/>
      <c r="AB372" s="147"/>
      <c r="AC372" s="147"/>
      <c r="AD372" s="147"/>
      <c r="AE372" s="147"/>
      <c r="AF372" s="147"/>
      <c r="AG372" s="147" t="s">
        <v>200</v>
      </c>
      <c r="AH372" s="147"/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80" t="str">
        <f>C372</f>
        <v>demontáž  sekčních vrat  do garáže P1.06 včetně příslušenství a vodících lišt -  proti poškození, uložení pro zpětnou montáž</v>
      </c>
      <c r="BB372" s="147"/>
      <c r="BC372" s="147"/>
      <c r="BD372" s="147"/>
      <c r="BE372" s="147"/>
      <c r="BF372" s="147"/>
      <c r="BG372" s="147"/>
      <c r="BH372" s="147"/>
    </row>
    <row r="373" spans="1:60" outlineLevel="2" x14ac:dyDescent="0.2">
      <c r="A373" s="154"/>
      <c r="B373" s="155"/>
      <c r="C373" s="183" t="s">
        <v>891</v>
      </c>
      <c r="D373" s="163"/>
      <c r="E373" s="164">
        <v>14.88</v>
      </c>
      <c r="F373" s="158"/>
      <c r="G373" s="158"/>
      <c r="H373" s="158"/>
      <c r="I373" s="158"/>
      <c r="J373" s="158"/>
      <c r="K373" s="158"/>
      <c r="L373" s="158"/>
      <c r="M373" s="158"/>
      <c r="N373" s="157"/>
      <c r="O373" s="157"/>
      <c r="P373" s="157"/>
      <c r="Q373" s="157"/>
      <c r="R373" s="158"/>
      <c r="S373" s="158"/>
      <c r="T373" s="158"/>
      <c r="U373" s="158"/>
      <c r="V373" s="158"/>
      <c r="W373" s="158"/>
      <c r="X373" s="158"/>
      <c r="Y373" s="158"/>
      <c r="Z373" s="147"/>
      <c r="AA373" s="147"/>
      <c r="AB373" s="147"/>
      <c r="AC373" s="147"/>
      <c r="AD373" s="147"/>
      <c r="AE373" s="147"/>
      <c r="AF373" s="147"/>
      <c r="AG373" s="147" t="s">
        <v>203</v>
      </c>
      <c r="AH373" s="147">
        <v>0</v>
      </c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x14ac:dyDescent="0.2">
      <c r="A374" s="166" t="s">
        <v>189</v>
      </c>
      <c r="B374" s="167" t="s">
        <v>107</v>
      </c>
      <c r="C374" s="181" t="s">
        <v>108</v>
      </c>
      <c r="D374" s="168"/>
      <c r="E374" s="169"/>
      <c r="F374" s="170"/>
      <c r="G374" s="170">
        <f>SUMIF(AG375:AG408,"&lt;&gt;NOR",G375:G408)</f>
        <v>0</v>
      </c>
      <c r="H374" s="170"/>
      <c r="I374" s="170">
        <f>SUM(I375:I408)</f>
        <v>0</v>
      </c>
      <c r="J374" s="170"/>
      <c r="K374" s="170">
        <f>SUM(K375:K408)</f>
        <v>0</v>
      </c>
      <c r="L374" s="170"/>
      <c r="M374" s="170">
        <f>SUM(M375:M408)</f>
        <v>0</v>
      </c>
      <c r="N374" s="169"/>
      <c r="O374" s="169">
        <f>SUM(O375:O408)</f>
        <v>0</v>
      </c>
      <c r="P374" s="169"/>
      <c r="Q374" s="169">
        <f>SUM(Q375:Q408)</f>
        <v>8.49</v>
      </c>
      <c r="R374" s="170"/>
      <c r="S374" s="170"/>
      <c r="T374" s="171"/>
      <c r="U374" s="165"/>
      <c r="V374" s="165">
        <f>SUM(V375:V408)</f>
        <v>0</v>
      </c>
      <c r="W374" s="165"/>
      <c r="X374" s="165"/>
      <c r="Y374" s="165"/>
      <c r="AG374" t="s">
        <v>190</v>
      </c>
    </row>
    <row r="375" spans="1:60" outlineLevel="1" x14ac:dyDescent="0.2">
      <c r="A375" s="173">
        <v>124</v>
      </c>
      <c r="B375" s="174" t="s">
        <v>892</v>
      </c>
      <c r="C375" s="182" t="s">
        <v>893</v>
      </c>
      <c r="D375" s="175" t="s">
        <v>272</v>
      </c>
      <c r="E375" s="176">
        <v>12</v>
      </c>
      <c r="F375" s="177"/>
      <c r="G375" s="178">
        <f>ROUND(E375*F375,2)</f>
        <v>0</v>
      </c>
      <c r="H375" s="177"/>
      <c r="I375" s="178">
        <f>ROUND(E375*H375,2)</f>
        <v>0</v>
      </c>
      <c r="J375" s="177"/>
      <c r="K375" s="178">
        <f>ROUND(E375*J375,2)</f>
        <v>0</v>
      </c>
      <c r="L375" s="178">
        <v>21</v>
      </c>
      <c r="M375" s="178">
        <f>G375*(1+L375/100)</f>
        <v>0</v>
      </c>
      <c r="N375" s="176">
        <v>0</v>
      </c>
      <c r="O375" s="176">
        <f>ROUND(E375*N375,2)</f>
        <v>0</v>
      </c>
      <c r="P375" s="176">
        <v>6.0999999999999997E-4</v>
      </c>
      <c r="Q375" s="176">
        <f>ROUND(E375*P375,2)</f>
        <v>0.01</v>
      </c>
      <c r="R375" s="178"/>
      <c r="S375" s="178" t="s">
        <v>267</v>
      </c>
      <c r="T375" s="179" t="s">
        <v>268</v>
      </c>
      <c r="U375" s="158">
        <v>0</v>
      </c>
      <c r="V375" s="158">
        <f>ROUND(E375*U375,2)</f>
        <v>0</v>
      </c>
      <c r="W375" s="158"/>
      <c r="X375" s="158" t="s">
        <v>244</v>
      </c>
      <c r="Y375" s="158" t="s">
        <v>197</v>
      </c>
      <c r="Z375" s="147"/>
      <c r="AA375" s="147"/>
      <c r="AB375" s="147"/>
      <c r="AC375" s="147"/>
      <c r="AD375" s="147"/>
      <c r="AE375" s="147"/>
      <c r="AF375" s="147"/>
      <c r="AG375" s="147" t="s">
        <v>245</v>
      </c>
      <c r="AH375" s="147"/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2" x14ac:dyDescent="0.2">
      <c r="A376" s="154"/>
      <c r="B376" s="155"/>
      <c r="C376" s="198" t="s">
        <v>564</v>
      </c>
      <c r="D376" s="199"/>
      <c r="E376" s="199"/>
      <c r="F376" s="199"/>
      <c r="G376" s="199"/>
      <c r="H376" s="158"/>
      <c r="I376" s="158"/>
      <c r="J376" s="158"/>
      <c r="K376" s="158"/>
      <c r="L376" s="158"/>
      <c r="M376" s="158"/>
      <c r="N376" s="157"/>
      <c r="O376" s="157"/>
      <c r="P376" s="157"/>
      <c r="Q376" s="157"/>
      <c r="R376" s="158"/>
      <c r="S376" s="158"/>
      <c r="T376" s="158"/>
      <c r="U376" s="158"/>
      <c r="V376" s="158"/>
      <c r="W376" s="158"/>
      <c r="X376" s="158"/>
      <c r="Y376" s="158"/>
      <c r="Z376" s="147"/>
      <c r="AA376" s="147"/>
      <c r="AB376" s="147"/>
      <c r="AC376" s="147"/>
      <c r="AD376" s="147"/>
      <c r="AE376" s="147"/>
      <c r="AF376" s="147"/>
      <c r="AG376" s="147" t="s">
        <v>200</v>
      </c>
      <c r="AH376" s="147"/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2" x14ac:dyDescent="0.2">
      <c r="A377" s="154"/>
      <c r="B377" s="155"/>
      <c r="C377" s="183" t="s">
        <v>894</v>
      </c>
      <c r="D377" s="163"/>
      <c r="E377" s="164">
        <v>12</v>
      </c>
      <c r="F377" s="158"/>
      <c r="G377" s="158"/>
      <c r="H377" s="158"/>
      <c r="I377" s="158"/>
      <c r="J377" s="158"/>
      <c r="K377" s="158"/>
      <c r="L377" s="158"/>
      <c r="M377" s="158"/>
      <c r="N377" s="157"/>
      <c r="O377" s="157"/>
      <c r="P377" s="157"/>
      <c r="Q377" s="157"/>
      <c r="R377" s="158"/>
      <c r="S377" s="158"/>
      <c r="T377" s="158"/>
      <c r="U377" s="158"/>
      <c r="V377" s="158"/>
      <c r="W377" s="158"/>
      <c r="X377" s="158"/>
      <c r="Y377" s="158"/>
      <c r="Z377" s="147"/>
      <c r="AA377" s="147"/>
      <c r="AB377" s="147"/>
      <c r="AC377" s="147"/>
      <c r="AD377" s="147"/>
      <c r="AE377" s="147"/>
      <c r="AF377" s="147"/>
      <c r="AG377" s="147" t="s">
        <v>203</v>
      </c>
      <c r="AH377" s="147">
        <v>0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1" x14ac:dyDescent="0.2">
      <c r="A378" s="173">
        <v>125</v>
      </c>
      <c r="B378" s="174" t="s">
        <v>895</v>
      </c>
      <c r="C378" s="182" t="s">
        <v>896</v>
      </c>
      <c r="D378" s="175" t="s">
        <v>272</v>
      </c>
      <c r="E378" s="176">
        <v>17.45</v>
      </c>
      <c r="F378" s="177"/>
      <c r="G378" s="178">
        <f>ROUND(E378*F378,2)</f>
        <v>0</v>
      </c>
      <c r="H378" s="177"/>
      <c r="I378" s="178">
        <f>ROUND(E378*H378,2)</f>
        <v>0</v>
      </c>
      <c r="J378" s="177"/>
      <c r="K378" s="178">
        <f>ROUND(E378*J378,2)</f>
        <v>0</v>
      </c>
      <c r="L378" s="178">
        <v>21</v>
      </c>
      <c r="M378" s="178">
        <f>G378*(1+L378/100)</f>
        <v>0</v>
      </c>
      <c r="N378" s="176">
        <v>0</v>
      </c>
      <c r="O378" s="176">
        <f>ROUND(E378*N378,2)</f>
        <v>0</v>
      </c>
      <c r="P378" s="176">
        <v>4.6000000000000001E-4</v>
      </c>
      <c r="Q378" s="176">
        <f>ROUND(E378*P378,2)</f>
        <v>0.01</v>
      </c>
      <c r="R378" s="178"/>
      <c r="S378" s="178" t="s">
        <v>267</v>
      </c>
      <c r="T378" s="179" t="s">
        <v>268</v>
      </c>
      <c r="U378" s="158">
        <v>0</v>
      </c>
      <c r="V378" s="158">
        <f>ROUND(E378*U378,2)</f>
        <v>0</v>
      </c>
      <c r="W378" s="158"/>
      <c r="X378" s="158" t="s">
        <v>244</v>
      </c>
      <c r="Y378" s="158" t="s">
        <v>197</v>
      </c>
      <c r="Z378" s="147"/>
      <c r="AA378" s="147"/>
      <c r="AB378" s="147"/>
      <c r="AC378" s="147"/>
      <c r="AD378" s="147"/>
      <c r="AE378" s="147"/>
      <c r="AF378" s="147"/>
      <c r="AG378" s="147" t="s">
        <v>245</v>
      </c>
      <c r="AH378" s="147"/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2" x14ac:dyDescent="0.2">
      <c r="A379" s="154"/>
      <c r="B379" s="155"/>
      <c r="C379" s="198" t="s">
        <v>897</v>
      </c>
      <c r="D379" s="199"/>
      <c r="E379" s="199"/>
      <c r="F379" s="199"/>
      <c r="G379" s="199"/>
      <c r="H379" s="158"/>
      <c r="I379" s="158"/>
      <c r="J379" s="158"/>
      <c r="K379" s="158"/>
      <c r="L379" s="158"/>
      <c r="M379" s="158"/>
      <c r="N379" s="157"/>
      <c r="O379" s="157"/>
      <c r="P379" s="157"/>
      <c r="Q379" s="157"/>
      <c r="R379" s="158"/>
      <c r="S379" s="158"/>
      <c r="T379" s="158"/>
      <c r="U379" s="158"/>
      <c r="V379" s="158"/>
      <c r="W379" s="158"/>
      <c r="X379" s="158"/>
      <c r="Y379" s="158"/>
      <c r="Z379" s="147"/>
      <c r="AA379" s="147"/>
      <c r="AB379" s="147"/>
      <c r="AC379" s="147"/>
      <c r="AD379" s="147"/>
      <c r="AE379" s="147"/>
      <c r="AF379" s="147"/>
      <c r="AG379" s="147" t="s">
        <v>200</v>
      </c>
      <c r="AH379" s="147"/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2" x14ac:dyDescent="0.2">
      <c r="A380" s="154"/>
      <c r="B380" s="155"/>
      <c r="C380" s="183" t="s">
        <v>898</v>
      </c>
      <c r="D380" s="163"/>
      <c r="E380" s="164">
        <v>17.45</v>
      </c>
      <c r="F380" s="158"/>
      <c r="G380" s="158"/>
      <c r="H380" s="158"/>
      <c r="I380" s="158"/>
      <c r="J380" s="158"/>
      <c r="K380" s="158"/>
      <c r="L380" s="158"/>
      <c r="M380" s="158"/>
      <c r="N380" s="157"/>
      <c r="O380" s="157"/>
      <c r="P380" s="157"/>
      <c r="Q380" s="157"/>
      <c r="R380" s="158"/>
      <c r="S380" s="158"/>
      <c r="T380" s="158"/>
      <c r="U380" s="158"/>
      <c r="V380" s="158"/>
      <c r="W380" s="158"/>
      <c r="X380" s="158"/>
      <c r="Y380" s="158"/>
      <c r="Z380" s="147"/>
      <c r="AA380" s="147"/>
      <c r="AB380" s="147"/>
      <c r="AC380" s="147"/>
      <c r="AD380" s="147"/>
      <c r="AE380" s="147"/>
      <c r="AF380" s="147"/>
      <c r="AG380" s="147" t="s">
        <v>203</v>
      </c>
      <c r="AH380" s="147">
        <v>0</v>
      </c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ht="22.5" outlineLevel="1" x14ac:dyDescent="0.2">
      <c r="A381" s="173">
        <v>126</v>
      </c>
      <c r="B381" s="174" t="s">
        <v>899</v>
      </c>
      <c r="C381" s="182" t="s">
        <v>900</v>
      </c>
      <c r="D381" s="175" t="s">
        <v>282</v>
      </c>
      <c r="E381" s="176">
        <v>100</v>
      </c>
      <c r="F381" s="177"/>
      <c r="G381" s="178">
        <f>ROUND(E381*F381,2)</f>
        <v>0</v>
      </c>
      <c r="H381" s="177"/>
      <c r="I381" s="178">
        <f>ROUND(E381*H381,2)</f>
        <v>0</v>
      </c>
      <c r="J381" s="177"/>
      <c r="K381" s="178">
        <f>ROUND(E381*J381,2)</f>
        <v>0</v>
      </c>
      <c r="L381" s="178">
        <v>21</v>
      </c>
      <c r="M381" s="178">
        <f>G381*(1+L381/100)</f>
        <v>0</v>
      </c>
      <c r="N381" s="176">
        <v>0</v>
      </c>
      <c r="O381" s="176">
        <f>ROUND(E381*N381,2)</f>
        <v>0</v>
      </c>
      <c r="P381" s="176">
        <v>4.0000000000000002E-4</v>
      </c>
      <c r="Q381" s="176">
        <f>ROUND(E381*P381,2)</f>
        <v>0.04</v>
      </c>
      <c r="R381" s="178"/>
      <c r="S381" s="178" t="s">
        <v>267</v>
      </c>
      <c r="T381" s="179" t="s">
        <v>268</v>
      </c>
      <c r="U381" s="158">
        <v>0</v>
      </c>
      <c r="V381" s="158">
        <f>ROUND(E381*U381,2)</f>
        <v>0</v>
      </c>
      <c r="W381" s="158"/>
      <c r="X381" s="158" t="s">
        <v>244</v>
      </c>
      <c r="Y381" s="158" t="s">
        <v>197</v>
      </c>
      <c r="Z381" s="147"/>
      <c r="AA381" s="147"/>
      <c r="AB381" s="147"/>
      <c r="AC381" s="147"/>
      <c r="AD381" s="147"/>
      <c r="AE381" s="147"/>
      <c r="AF381" s="147"/>
      <c r="AG381" s="147" t="s">
        <v>245</v>
      </c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2" x14ac:dyDescent="0.2">
      <c r="A382" s="154"/>
      <c r="B382" s="155"/>
      <c r="C382" s="183" t="s">
        <v>901</v>
      </c>
      <c r="D382" s="163"/>
      <c r="E382" s="164">
        <v>100</v>
      </c>
      <c r="F382" s="158"/>
      <c r="G382" s="158"/>
      <c r="H382" s="158"/>
      <c r="I382" s="158"/>
      <c r="J382" s="158"/>
      <c r="K382" s="158"/>
      <c r="L382" s="158"/>
      <c r="M382" s="158"/>
      <c r="N382" s="157"/>
      <c r="O382" s="157"/>
      <c r="P382" s="157"/>
      <c r="Q382" s="157"/>
      <c r="R382" s="158"/>
      <c r="S382" s="158"/>
      <c r="T382" s="158"/>
      <c r="U382" s="158"/>
      <c r="V382" s="158"/>
      <c r="W382" s="158"/>
      <c r="X382" s="158"/>
      <c r="Y382" s="158"/>
      <c r="Z382" s="147"/>
      <c r="AA382" s="147"/>
      <c r="AB382" s="147"/>
      <c r="AC382" s="147"/>
      <c r="AD382" s="147"/>
      <c r="AE382" s="147"/>
      <c r="AF382" s="147"/>
      <c r="AG382" s="147" t="s">
        <v>203</v>
      </c>
      <c r="AH382" s="147">
        <v>0</v>
      </c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ht="22.5" outlineLevel="1" x14ac:dyDescent="0.2">
      <c r="A383" s="173">
        <v>127</v>
      </c>
      <c r="B383" s="174" t="s">
        <v>902</v>
      </c>
      <c r="C383" s="182" t="s">
        <v>903</v>
      </c>
      <c r="D383" s="175" t="s">
        <v>282</v>
      </c>
      <c r="E383" s="176">
        <v>2</v>
      </c>
      <c r="F383" s="177"/>
      <c r="G383" s="178">
        <f>ROUND(E383*F383,2)</f>
        <v>0</v>
      </c>
      <c r="H383" s="177"/>
      <c r="I383" s="178">
        <f>ROUND(E383*H383,2)</f>
        <v>0</v>
      </c>
      <c r="J383" s="177"/>
      <c r="K383" s="178">
        <f>ROUND(E383*J383,2)</f>
        <v>0</v>
      </c>
      <c r="L383" s="178">
        <v>21</v>
      </c>
      <c r="M383" s="178">
        <f>G383*(1+L383/100)</f>
        <v>0</v>
      </c>
      <c r="N383" s="176">
        <v>4.8999999999999998E-4</v>
      </c>
      <c r="O383" s="176">
        <f>ROUND(E383*N383,2)</f>
        <v>0</v>
      </c>
      <c r="P383" s="176">
        <v>3.1E-2</v>
      </c>
      <c r="Q383" s="176">
        <f>ROUND(E383*P383,2)</f>
        <v>0.06</v>
      </c>
      <c r="R383" s="178"/>
      <c r="S383" s="178" t="s">
        <v>267</v>
      </c>
      <c r="T383" s="179" t="s">
        <v>268</v>
      </c>
      <c r="U383" s="158">
        <v>0</v>
      </c>
      <c r="V383" s="158">
        <f>ROUND(E383*U383,2)</f>
        <v>0</v>
      </c>
      <c r="W383" s="158"/>
      <c r="X383" s="158" t="s">
        <v>244</v>
      </c>
      <c r="Y383" s="158" t="s">
        <v>197</v>
      </c>
      <c r="Z383" s="147"/>
      <c r="AA383" s="147"/>
      <c r="AB383" s="147"/>
      <c r="AC383" s="147"/>
      <c r="AD383" s="147"/>
      <c r="AE383" s="147"/>
      <c r="AF383" s="147"/>
      <c r="AG383" s="147" t="s">
        <v>245</v>
      </c>
      <c r="AH383" s="147"/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2" x14ac:dyDescent="0.2">
      <c r="A384" s="154"/>
      <c r="B384" s="155"/>
      <c r="C384" s="183" t="s">
        <v>78</v>
      </c>
      <c r="D384" s="163"/>
      <c r="E384" s="164">
        <v>2</v>
      </c>
      <c r="F384" s="158"/>
      <c r="G384" s="158"/>
      <c r="H384" s="158"/>
      <c r="I384" s="158"/>
      <c r="J384" s="158"/>
      <c r="K384" s="158"/>
      <c r="L384" s="158"/>
      <c r="M384" s="158"/>
      <c r="N384" s="157"/>
      <c r="O384" s="157"/>
      <c r="P384" s="157"/>
      <c r="Q384" s="157"/>
      <c r="R384" s="158"/>
      <c r="S384" s="158"/>
      <c r="T384" s="158"/>
      <c r="U384" s="158"/>
      <c r="V384" s="158"/>
      <c r="W384" s="158"/>
      <c r="X384" s="158"/>
      <c r="Y384" s="158"/>
      <c r="Z384" s="147"/>
      <c r="AA384" s="147"/>
      <c r="AB384" s="147"/>
      <c r="AC384" s="147"/>
      <c r="AD384" s="147"/>
      <c r="AE384" s="147"/>
      <c r="AF384" s="147"/>
      <c r="AG384" s="147" t="s">
        <v>203</v>
      </c>
      <c r="AH384" s="147">
        <v>0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ht="22.5" outlineLevel="1" x14ac:dyDescent="0.2">
      <c r="A385" s="173">
        <v>128</v>
      </c>
      <c r="B385" s="174" t="s">
        <v>904</v>
      </c>
      <c r="C385" s="182" t="s">
        <v>905</v>
      </c>
      <c r="D385" s="175" t="s">
        <v>282</v>
      </c>
      <c r="E385" s="176">
        <v>4</v>
      </c>
      <c r="F385" s="177"/>
      <c r="G385" s="178">
        <f>ROUND(E385*F385,2)</f>
        <v>0</v>
      </c>
      <c r="H385" s="177"/>
      <c r="I385" s="178">
        <f>ROUND(E385*H385,2)</f>
        <v>0</v>
      </c>
      <c r="J385" s="177"/>
      <c r="K385" s="178">
        <f>ROUND(E385*J385,2)</f>
        <v>0</v>
      </c>
      <c r="L385" s="178">
        <v>21</v>
      </c>
      <c r="M385" s="178">
        <f>G385*(1+L385/100)</f>
        <v>0</v>
      </c>
      <c r="N385" s="176">
        <v>9.1E-4</v>
      </c>
      <c r="O385" s="176">
        <f>ROUND(E385*N385,2)</f>
        <v>0</v>
      </c>
      <c r="P385" s="176">
        <v>9.7000000000000003E-2</v>
      </c>
      <c r="Q385" s="176">
        <f>ROUND(E385*P385,2)</f>
        <v>0.39</v>
      </c>
      <c r="R385" s="178"/>
      <c r="S385" s="178" t="s">
        <v>267</v>
      </c>
      <c r="T385" s="179" t="s">
        <v>268</v>
      </c>
      <c r="U385" s="158">
        <v>0</v>
      </c>
      <c r="V385" s="158">
        <f>ROUND(E385*U385,2)</f>
        <v>0</v>
      </c>
      <c r="W385" s="158"/>
      <c r="X385" s="158" t="s">
        <v>244</v>
      </c>
      <c r="Y385" s="158" t="s">
        <v>197</v>
      </c>
      <c r="Z385" s="147"/>
      <c r="AA385" s="147"/>
      <c r="AB385" s="147"/>
      <c r="AC385" s="147"/>
      <c r="AD385" s="147"/>
      <c r="AE385" s="147"/>
      <c r="AF385" s="147"/>
      <c r="AG385" s="147" t="s">
        <v>245</v>
      </c>
      <c r="AH385" s="147"/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2" x14ac:dyDescent="0.2">
      <c r="A386" s="154"/>
      <c r="B386" s="155"/>
      <c r="C386" s="183" t="s">
        <v>906</v>
      </c>
      <c r="D386" s="163"/>
      <c r="E386" s="164">
        <v>4</v>
      </c>
      <c r="F386" s="158"/>
      <c r="G386" s="158"/>
      <c r="H386" s="158"/>
      <c r="I386" s="158"/>
      <c r="J386" s="158"/>
      <c r="K386" s="158"/>
      <c r="L386" s="158"/>
      <c r="M386" s="158"/>
      <c r="N386" s="157"/>
      <c r="O386" s="157"/>
      <c r="P386" s="157"/>
      <c r="Q386" s="157"/>
      <c r="R386" s="158"/>
      <c r="S386" s="158"/>
      <c r="T386" s="158"/>
      <c r="U386" s="158"/>
      <c r="V386" s="158"/>
      <c r="W386" s="158"/>
      <c r="X386" s="158"/>
      <c r="Y386" s="158"/>
      <c r="Z386" s="147"/>
      <c r="AA386" s="147"/>
      <c r="AB386" s="147"/>
      <c r="AC386" s="147"/>
      <c r="AD386" s="147"/>
      <c r="AE386" s="147"/>
      <c r="AF386" s="147"/>
      <c r="AG386" s="147" t="s">
        <v>203</v>
      </c>
      <c r="AH386" s="147">
        <v>0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ht="22.5" outlineLevel="1" x14ac:dyDescent="0.2">
      <c r="A387" s="173">
        <v>129</v>
      </c>
      <c r="B387" s="174" t="s">
        <v>907</v>
      </c>
      <c r="C387" s="182" t="s">
        <v>908</v>
      </c>
      <c r="D387" s="175" t="s">
        <v>266</v>
      </c>
      <c r="E387" s="176">
        <v>126.93</v>
      </c>
      <c r="F387" s="177"/>
      <c r="G387" s="178">
        <f>ROUND(E387*F387,2)</f>
        <v>0</v>
      </c>
      <c r="H387" s="177"/>
      <c r="I387" s="178">
        <f>ROUND(E387*H387,2)</f>
        <v>0</v>
      </c>
      <c r="J387" s="177"/>
      <c r="K387" s="178">
        <f>ROUND(E387*J387,2)</f>
        <v>0</v>
      </c>
      <c r="L387" s="178">
        <v>21</v>
      </c>
      <c r="M387" s="178">
        <f>G387*(1+L387/100)</f>
        <v>0</v>
      </c>
      <c r="N387" s="176">
        <v>0</v>
      </c>
      <c r="O387" s="176">
        <f>ROUND(E387*N387,2)</f>
        <v>0</v>
      </c>
      <c r="P387" s="176">
        <v>0.02</v>
      </c>
      <c r="Q387" s="176">
        <f>ROUND(E387*P387,2)</f>
        <v>2.54</v>
      </c>
      <c r="R387" s="178"/>
      <c r="S387" s="178" t="s">
        <v>267</v>
      </c>
      <c r="T387" s="179" t="s">
        <v>268</v>
      </c>
      <c r="U387" s="158">
        <v>0</v>
      </c>
      <c r="V387" s="158">
        <f>ROUND(E387*U387,2)</f>
        <v>0</v>
      </c>
      <c r="W387" s="158"/>
      <c r="X387" s="158" t="s">
        <v>244</v>
      </c>
      <c r="Y387" s="158" t="s">
        <v>197</v>
      </c>
      <c r="Z387" s="147"/>
      <c r="AA387" s="147"/>
      <c r="AB387" s="147"/>
      <c r="AC387" s="147"/>
      <c r="AD387" s="147"/>
      <c r="AE387" s="147"/>
      <c r="AF387" s="147"/>
      <c r="AG387" s="147" t="s">
        <v>245</v>
      </c>
      <c r="AH387" s="147"/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2" x14ac:dyDescent="0.2">
      <c r="A388" s="154"/>
      <c r="B388" s="155"/>
      <c r="C388" s="183" t="s">
        <v>909</v>
      </c>
      <c r="D388" s="163"/>
      <c r="E388" s="164">
        <v>126.93</v>
      </c>
      <c r="F388" s="158"/>
      <c r="G388" s="158"/>
      <c r="H388" s="158"/>
      <c r="I388" s="158"/>
      <c r="J388" s="158"/>
      <c r="K388" s="158"/>
      <c r="L388" s="158"/>
      <c r="M388" s="158"/>
      <c r="N388" s="157"/>
      <c r="O388" s="157"/>
      <c r="P388" s="157"/>
      <c r="Q388" s="157"/>
      <c r="R388" s="158"/>
      <c r="S388" s="158"/>
      <c r="T388" s="158"/>
      <c r="U388" s="158"/>
      <c r="V388" s="158"/>
      <c r="W388" s="158"/>
      <c r="X388" s="158"/>
      <c r="Y388" s="158"/>
      <c r="Z388" s="147"/>
      <c r="AA388" s="147"/>
      <c r="AB388" s="147"/>
      <c r="AC388" s="147"/>
      <c r="AD388" s="147"/>
      <c r="AE388" s="147"/>
      <c r="AF388" s="147"/>
      <c r="AG388" s="147" t="s">
        <v>203</v>
      </c>
      <c r="AH388" s="147">
        <v>0</v>
      </c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ht="22.5" outlineLevel="1" x14ac:dyDescent="0.2">
      <c r="A389" s="173">
        <v>130</v>
      </c>
      <c r="B389" s="174" t="s">
        <v>910</v>
      </c>
      <c r="C389" s="182" t="s">
        <v>911</v>
      </c>
      <c r="D389" s="175" t="s">
        <v>266</v>
      </c>
      <c r="E389" s="176">
        <v>141.28100000000001</v>
      </c>
      <c r="F389" s="177"/>
      <c r="G389" s="178">
        <f>ROUND(E389*F389,2)</f>
        <v>0</v>
      </c>
      <c r="H389" s="177"/>
      <c r="I389" s="178">
        <f>ROUND(E389*H389,2)</f>
        <v>0</v>
      </c>
      <c r="J389" s="177"/>
      <c r="K389" s="178">
        <f>ROUND(E389*J389,2)</f>
        <v>0</v>
      </c>
      <c r="L389" s="178">
        <v>21</v>
      </c>
      <c r="M389" s="178">
        <f>G389*(1+L389/100)</f>
        <v>0</v>
      </c>
      <c r="N389" s="176">
        <v>0</v>
      </c>
      <c r="O389" s="176">
        <f>ROUND(E389*N389,2)</f>
        <v>0</v>
      </c>
      <c r="P389" s="176">
        <v>0.02</v>
      </c>
      <c r="Q389" s="176">
        <f>ROUND(E389*P389,2)</f>
        <v>2.83</v>
      </c>
      <c r="R389" s="178"/>
      <c r="S389" s="178" t="s">
        <v>267</v>
      </c>
      <c r="T389" s="179" t="s">
        <v>268</v>
      </c>
      <c r="U389" s="158">
        <v>0</v>
      </c>
      <c r="V389" s="158">
        <f>ROUND(E389*U389,2)</f>
        <v>0</v>
      </c>
      <c r="W389" s="158"/>
      <c r="X389" s="158" t="s">
        <v>244</v>
      </c>
      <c r="Y389" s="158" t="s">
        <v>197</v>
      </c>
      <c r="Z389" s="147"/>
      <c r="AA389" s="147"/>
      <c r="AB389" s="147"/>
      <c r="AC389" s="147"/>
      <c r="AD389" s="147"/>
      <c r="AE389" s="147"/>
      <c r="AF389" s="147"/>
      <c r="AG389" s="147" t="s">
        <v>245</v>
      </c>
      <c r="AH389" s="147"/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2" x14ac:dyDescent="0.2">
      <c r="A390" s="154"/>
      <c r="B390" s="155"/>
      <c r="C390" s="198" t="s">
        <v>912</v>
      </c>
      <c r="D390" s="199"/>
      <c r="E390" s="199"/>
      <c r="F390" s="199"/>
      <c r="G390" s="199"/>
      <c r="H390" s="158"/>
      <c r="I390" s="158"/>
      <c r="J390" s="158"/>
      <c r="K390" s="158"/>
      <c r="L390" s="158"/>
      <c r="M390" s="158"/>
      <c r="N390" s="157"/>
      <c r="O390" s="157"/>
      <c r="P390" s="157"/>
      <c r="Q390" s="157"/>
      <c r="R390" s="158"/>
      <c r="S390" s="158"/>
      <c r="T390" s="158"/>
      <c r="U390" s="158"/>
      <c r="V390" s="158"/>
      <c r="W390" s="158"/>
      <c r="X390" s="158"/>
      <c r="Y390" s="158"/>
      <c r="Z390" s="147"/>
      <c r="AA390" s="147"/>
      <c r="AB390" s="147"/>
      <c r="AC390" s="147"/>
      <c r="AD390" s="147"/>
      <c r="AE390" s="147"/>
      <c r="AF390" s="147"/>
      <c r="AG390" s="147" t="s">
        <v>200</v>
      </c>
      <c r="AH390" s="147"/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2" x14ac:dyDescent="0.2">
      <c r="A391" s="154"/>
      <c r="B391" s="155"/>
      <c r="C391" s="183" t="s">
        <v>668</v>
      </c>
      <c r="D391" s="163"/>
      <c r="E391" s="164">
        <v>182.16</v>
      </c>
      <c r="F391" s="158"/>
      <c r="G391" s="158"/>
      <c r="H391" s="158"/>
      <c r="I391" s="158"/>
      <c r="J391" s="158"/>
      <c r="K391" s="158"/>
      <c r="L391" s="158"/>
      <c r="M391" s="158"/>
      <c r="N391" s="157"/>
      <c r="O391" s="157"/>
      <c r="P391" s="157"/>
      <c r="Q391" s="157"/>
      <c r="R391" s="158"/>
      <c r="S391" s="158"/>
      <c r="T391" s="158"/>
      <c r="U391" s="158"/>
      <c r="V391" s="158"/>
      <c r="W391" s="158"/>
      <c r="X391" s="158"/>
      <c r="Y391" s="158"/>
      <c r="Z391" s="147"/>
      <c r="AA391" s="147"/>
      <c r="AB391" s="147"/>
      <c r="AC391" s="147"/>
      <c r="AD391" s="147"/>
      <c r="AE391" s="147"/>
      <c r="AF391" s="147"/>
      <c r="AG391" s="147" t="s">
        <v>203</v>
      </c>
      <c r="AH391" s="147">
        <v>0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3" x14ac:dyDescent="0.2">
      <c r="A392" s="154"/>
      <c r="B392" s="155"/>
      <c r="C392" s="183" t="s">
        <v>669</v>
      </c>
      <c r="D392" s="163"/>
      <c r="E392" s="164">
        <v>5.63</v>
      </c>
      <c r="F392" s="158"/>
      <c r="G392" s="158"/>
      <c r="H392" s="158"/>
      <c r="I392" s="158"/>
      <c r="J392" s="158"/>
      <c r="K392" s="158"/>
      <c r="L392" s="158"/>
      <c r="M392" s="158"/>
      <c r="N392" s="157"/>
      <c r="O392" s="157"/>
      <c r="P392" s="157"/>
      <c r="Q392" s="157"/>
      <c r="R392" s="158"/>
      <c r="S392" s="158"/>
      <c r="T392" s="158"/>
      <c r="U392" s="158"/>
      <c r="V392" s="158"/>
      <c r="W392" s="158"/>
      <c r="X392" s="158"/>
      <c r="Y392" s="158"/>
      <c r="Z392" s="147"/>
      <c r="AA392" s="147"/>
      <c r="AB392" s="147"/>
      <c r="AC392" s="147"/>
      <c r="AD392" s="147"/>
      <c r="AE392" s="147"/>
      <c r="AF392" s="147"/>
      <c r="AG392" s="147" t="s">
        <v>203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3" x14ac:dyDescent="0.2">
      <c r="A393" s="154"/>
      <c r="B393" s="155"/>
      <c r="C393" s="183" t="s">
        <v>670</v>
      </c>
      <c r="D393" s="163"/>
      <c r="E393" s="164">
        <v>-46.5</v>
      </c>
      <c r="F393" s="158"/>
      <c r="G393" s="158"/>
      <c r="H393" s="158"/>
      <c r="I393" s="158"/>
      <c r="J393" s="158"/>
      <c r="K393" s="158"/>
      <c r="L393" s="158"/>
      <c r="M393" s="158"/>
      <c r="N393" s="157"/>
      <c r="O393" s="157"/>
      <c r="P393" s="157"/>
      <c r="Q393" s="157"/>
      <c r="R393" s="158"/>
      <c r="S393" s="158"/>
      <c r="T393" s="158"/>
      <c r="U393" s="158"/>
      <c r="V393" s="158"/>
      <c r="W393" s="158"/>
      <c r="X393" s="158"/>
      <c r="Y393" s="158"/>
      <c r="Z393" s="147"/>
      <c r="AA393" s="147"/>
      <c r="AB393" s="147"/>
      <c r="AC393" s="147"/>
      <c r="AD393" s="147"/>
      <c r="AE393" s="147"/>
      <c r="AF393" s="147"/>
      <c r="AG393" s="147" t="s">
        <v>203</v>
      </c>
      <c r="AH393" s="147">
        <v>0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ht="22.5" outlineLevel="1" x14ac:dyDescent="0.2">
      <c r="A394" s="173">
        <v>131</v>
      </c>
      <c r="B394" s="174" t="s">
        <v>913</v>
      </c>
      <c r="C394" s="182" t="s">
        <v>914</v>
      </c>
      <c r="D394" s="175" t="s">
        <v>266</v>
      </c>
      <c r="E394" s="176">
        <v>15.03</v>
      </c>
      <c r="F394" s="177"/>
      <c r="G394" s="178">
        <f>ROUND(E394*F394,2)</f>
        <v>0</v>
      </c>
      <c r="H394" s="177"/>
      <c r="I394" s="178">
        <f>ROUND(E394*H394,2)</f>
        <v>0</v>
      </c>
      <c r="J394" s="177"/>
      <c r="K394" s="178">
        <f>ROUND(E394*J394,2)</f>
        <v>0</v>
      </c>
      <c r="L394" s="178">
        <v>21</v>
      </c>
      <c r="M394" s="178">
        <f>G394*(1+L394/100)</f>
        <v>0</v>
      </c>
      <c r="N394" s="176">
        <v>0</v>
      </c>
      <c r="O394" s="176">
        <f>ROUND(E394*N394,2)</f>
        <v>0</v>
      </c>
      <c r="P394" s="176">
        <v>1.319E-2</v>
      </c>
      <c r="Q394" s="176">
        <f>ROUND(E394*P394,2)</f>
        <v>0.2</v>
      </c>
      <c r="R394" s="178"/>
      <c r="S394" s="178" t="s">
        <v>267</v>
      </c>
      <c r="T394" s="179" t="s">
        <v>268</v>
      </c>
      <c r="U394" s="158">
        <v>0</v>
      </c>
      <c r="V394" s="158">
        <f>ROUND(E394*U394,2)</f>
        <v>0</v>
      </c>
      <c r="W394" s="158"/>
      <c r="X394" s="158" t="s">
        <v>244</v>
      </c>
      <c r="Y394" s="158" t="s">
        <v>197</v>
      </c>
      <c r="Z394" s="147"/>
      <c r="AA394" s="147"/>
      <c r="AB394" s="147"/>
      <c r="AC394" s="147"/>
      <c r="AD394" s="147"/>
      <c r="AE394" s="147"/>
      <c r="AF394" s="147"/>
      <c r="AG394" s="147" t="s">
        <v>245</v>
      </c>
      <c r="AH394" s="147"/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2" x14ac:dyDescent="0.2">
      <c r="A395" s="154"/>
      <c r="B395" s="155"/>
      <c r="C395" s="183" t="s">
        <v>915</v>
      </c>
      <c r="D395" s="163"/>
      <c r="E395" s="164">
        <v>1.08</v>
      </c>
      <c r="F395" s="158"/>
      <c r="G395" s="158"/>
      <c r="H395" s="158"/>
      <c r="I395" s="158"/>
      <c r="J395" s="158"/>
      <c r="K395" s="158"/>
      <c r="L395" s="158"/>
      <c r="M395" s="158"/>
      <c r="N395" s="157"/>
      <c r="O395" s="157"/>
      <c r="P395" s="157"/>
      <c r="Q395" s="157"/>
      <c r="R395" s="158"/>
      <c r="S395" s="158"/>
      <c r="T395" s="158"/>
      <c r="U395" s="158"/>
      <c r="V395" s="158"/>
      <c r="W395" s="158"/>
      <c r="X395" s="158"/>
      <c r="Y395" s="158"/>
      <c r="Z395" s="147"/>
      <c r="AA395" s="147"/>
      <c r="AB395" s="147"/>
      <c r="AC395" s="147"/>
      <c r="AD395" s="147"/>
      <c r="AE395" s="147"/>
      <c r="AF395" s="147"/>
      <c r="AG395" s="147" t="s">
        <v>203</v>
      </c>
      <c r="AH395" s="147">
        <v>0</v>
      </c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3" x14ac:dyDescent="0.2">
      <c r="A396" s="154"/>
      <c r="B396" s="155"/>
      <c r="C396" s="183" t="s">
        <v>916</v>
      </c>
      <c r="D396" s="163"/>
      <c r="E396" s="164">
        <v>13.95</v>
      </c>
      <c r="F396" s="158"/>
      <c r="G396" s="158"/>
      <c r="H396" s="158"/>
      <c r="I396" s="158"/>
      <c r="J396" s="158"/>
      <c r="K396" s="158"/>
      <c r="L396" s="158"/>
      <c r="M396" s="158"/>
      <c r="N396" s="157"/>
      <c r="O396" s="157"/>
      <c r="P396" s="157"/>
      <c r="Q396" s="157"/>
      <c r="R396" s="158"/>
      <c r="S396" s="158"/>
      <c r="T396" s="158"/>
      <c r="U396" s="158"/>
      <c r="V396" s="158"/>
      <c r="W396" s="158"/>
      <c r="X396" s="158"/>
      <c r="Y396" s="158"/>
      <c r="Z396" s="147"/>
      <c r="AA396" s="147"/>
      <c r="AB396" s="147"/>
      <c r="AC396" s="147"/>
      <c r="AD396" s="147"/>
      <c r="AE396" s="147"/>
      <c r="AF396" s="147"/>
      <c r="AG396" s="147" t="s">
        <v>203</v>
      </c>
      <c r="AH396" s="147">
        <v>0</v>
      </c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ht="22.5" outlineLevel="1" x14ac:dyDescent="0.2">
      <c r="A397" s="173">
        <v>132</v>
      </c>
      <c r="B397" s="174" t="s">
        <v>917</v>
      </c>
      <c r="C397" s="182" t="s">
        <v>918</v>
      </c>
      <c r="D397" s="175" t="s">
        <v>266</v>
      </c>
      <c r="E397" s="176">
        <v>6.5</v>
      </c>
      <c r="F397" s="177"/>
      <c r="G397" s="178">
        <f>ROUND(E397*F397,2)</f>
        <v>0</v>
      </c>
      <c r="H397" s="177"/>
      <c r="I397" s="178">
        <f>ROUND(E397*H397,2)</f>
        <v>0</v>
      </c>
      <c r="J397" s="177"/>
      <c r="K397" s="178">
        <f>ROUND(E397*J397,2)</f>
        <v>0</v>
      </c>
      <c r="L397" s="178">
        <v>21</v>
      </c>
      <c r="M397" s="178">
        <f>G397*(1+L397/100)</f>
        <v>0</v>
      </c>
      <c r="N397" s="176">
        <v>0</v>
      </c>
      <c r="O397" s="176">
        <f>ROUND(E397*N397,2)</f>
        <v>0</v>
      </c>
      <c r="P397" s="176">
        <v>1.2030000000000001E-2</v>
      </c>
      <c r="Q397" s="176">
        <f>ROUND(E397*P397,2)</f>
        <v>0.08</v>
      </c>
      <c r="R397" s="178"/>
      <c r="S397" s="178" t="s">
        <v>267</v>
      </c>
      <c r="T397" s="179" t="s">
        <v>268</v>
      </c>
      <c r="U397" s="158">
        <v>0</v>
      </c>
      <c r="V397" s="158">
        <f>ROUND(E397*U397,2)</f>
        <v>0</v>
      </c>
      <c r="W397" s="158"/>
      <c r="X397" s="158" t="s">
        <v>244</v>
      </c>
      <c r="Y397" s="158" t="s">
        <v>197</v>
      </c>
      <c r="Z397" s="147"/>
      <c r="AA397" s="147"/>
      <c r="AB397" s="147"/>
      <c r="AC397" s="147"/>
      <c r="AD397" s="147"/>
      <c r="AE397" s="147"/>
      <c r="AF397" s="147"/>
      <c r="AG397" s="147" t="s">
        <v>245</v>
      </c>
      <c r="AH397" s="147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2" x14ac:dyDescent="0.2">
      <c r="A398" s="154"/>
      <c r="B398" s="155"/>
      <c r="C398" s="183" t="s">
        <v>919</v>
      </c>
      <c r="D398" s="163"/>
      <c r="E398" s="164">
        <v>6.5</v>
      </c>
      <c r="F398" s="158"/>
      <c r="G398" s="158"/>
      <c r="H398" s="158"/>
      <c r="I398" s="158"/>
      <c r="J398" s="158"/>
      <c r="K398" s="158"/>
      <c r="L398" s="158"/>
      <c r="M398" s="158"/>
      <c r="N398" s="157"/>
      <c r="O398" s="157"/>
      <c r="P398" s="157"/>
      <c r="Q398" s="157"/>
      <c r="R398" s="158"/>
      <c r="S398" s="158"/>
      <c r="T398" s="158"/>
      <c r="U398" s="158"/>
      <c r="V398" s="158"/>
      <c r="W398" s="158"/>
      <c r="X398" s="158"/>
      <c r="Y398" s="158"/>
      <c r="Z398" s="147"/>
      <c r="AA398" s="147"/>
      <c r="AB398" s="147"/>
      <c r="AC398" s="147"/>
      <c r="AD398" s="147"/>
      <c r="AE398" s="147"/>
      <c r="AF398" s="147"/>
      <c r="AG398" s="147" t="s">
        <v>203</v>
      </c>
      <c r="AH398" s="147">
        <v>0</v>
      </c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ht="22.5" outlineLevel="1" x14ac:dyDescent="0.2">
      <c r="A399" s="173">
        <v>133</v>
      </c>
      <c r="B399" s="174" t="s">
        <v>920</v>
      </c>
      <c r="C399" s="182" t="s">
        <v>921</v>
      </c>
      <c r="D399" s="175" t="s">
        <v>266</v>
      </c>
      <c r="E399" s="176">
        <v>18.579999999999998</v>
      </c>
      <c r="F399" s="177"/>
      <c r="G399" s="178">
        <f>ROUND(E399*F399,2)</f>
        <v>0</v>
      </c>
      <c r="H399" s="177"/>
      <c r="I399" s="178">
        <f>ROUND(E399*H399,2)</f>
        <v>0</v>
      </c>
      <c r="J399" s="177"/>
      <c r="K399" s="178">
        <f>ROUND(E399*J399,2)</f>
        <v>0</v>
      </c>
      <c r="L399" s="178">
        <v>21</v>
      </c>
      <c r="M399" s="178">
        <f>G399*(1+L399/100)</f>
        <v>0</v>
      </c>
      <c r="N399" s="176">
        <v>0</v>
      </c>
      <c r="O399" s="176">
        <f>ROUND(E399*N399,2)</f>
        <v>0</v>
      </c>
      <c r="P399" s="176">
        <v>1.2930000000000001E-2</v>
      </c>
      <c r="Q399" s="176">
        <f>ROUND(E399*P399,2)</f>
        <v>0.24</v>
      </c>
      <c r="R399" s="178"/>
      <c r="S399" s="178" t="s">
        <v>267</v>
      </c>
      <c r="T399" s="179" t="s">
        <v>268</v>
      </c>
      <c r="U399" s="158">
        <v>0</v>
      </c>
      <c r="V399" s="158">
        <f>ROUND(E399*U399,2)</f>
        <v>0</v>
      </c>
      <c r="W399" s="158"/>
      <c r="X399" s="158" t="s">
        <v>244</v>
      </c>
      <c r="Y399" s="158" t="s">
        <v>197</v>
      </c>
      <c r="Z399" s="147"/>
      <c r="AA399" s="147"/>
      <c r="AB399" s="147"/>
      <c r="AC399" s="147"/>
      <c r="AD399" s="147"/>
      <c r="AE399" s="147"/>
      <c r="AF399" s="147"/>
      <c r="AG399" s="147" t="s">
        <v>245</v>
      </c>
      <c r="AH399" s="147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2" x14ac:dyDescent="0.2">
      <c r="A400" s="154"/>
      <c r="B400" s="155"/>
      <c r="C400" s="183" t="s">
        <v>922</v>
      </c>
      <c r="D400" s="163"/>
      <c r="E400" s="164">
        <v>15.47</v>
      </c>
      <c r="F400" s="158"/>
      <c r="G400" s="158"/>
      <c r="H400" s="158"/>
      <c r="I400" s="158"/>
      <c r="J400" s="158"/>
      <c r="K400" s="158"/>
      <c r="L400" s="158"/>
      <c r="M400" s="158"/>
      <c r="N400" s="157"/>
      <c r="O400" s="157"/>
      <c r="P400" s="157"/>
      <c r="Q400" s="157"/>
      <c r="R400" s="158"/>
      <c r="S400" s="158"/>
      <c r="T400" s="158"/>
      <c r="U400" s="158"/>
      <c r="V400" s="158"/>
      <c r="W400" s="158"/>
      <c r="X400" s="158"/>
      <c r="Y400" s="158"/>
      <c r="Z400" s="147"/>
      <c r="AA400" s="147"/>
      <c r="AB400" s="147"/>
      <c r="AC400" s="147"/>
      <c r="AD400" s="147"/>
      <c r="AE400" s="147"/>
      <c r="AF400" s="147"/>
      <c r="AG400" s="147" t="s">
        <v>203</v>
      </c>
      <c r="AH400" s="147">
        <v>0</v>
      </c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3" x14ac:dyDescent="0.2">
      <c r="A401" s="154"/>
      <c r="B401" s="155"/>
      <c r="C401" s="183" t="s">
        <v>923</v>
      </c>
      <c r="D401" s="163"/>
      <c r="E401" s="164">
        <v>3.11</v>
      </c>
      <c r="F401" s="158"/>
      <c r="G401" s="158"/>
      <c r="H401" s="158"/>
      <c r="I401" s="158"/>
      <c r="J401" s="158"/>
      <c r="K401" s="158"/>
      <c r="L401" s="158"/>
      <c r="M401" s="158"/>
      <c r="N401" s="157"/>
      <c r="O401" s="157"/>
      <c r="P401" s="157"/>
      <c r="Q401" s="157"/>
      <c r="R401" s="158"/>
      <c r="S401" s="158"/>
      <c r="T401" s="158"/>
      <c r="U401" s="158"/>
      <c r="V401" s="158"/>
      <c r="W401" s="158"/>
      <c r="X401" s="158"/>
      <c r="Y401" s="158"/>
      <c r="Z401" s="147"/>
      <c r="AA401" s="147"/>
      <c r="AB401" s="147"/>
      <c r="AC401" s="147"/>
      <c r="AD401" s="147"/>
      <c r="AE401" s="147"/>
      <c r="AF401" s="147"/>
      <c r="AG401" s="147" t="s">
        <v>203</v>
      </c>
      <c r="AH401" s="147">
        <v>0</v>
      </c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ht="22.5" outlineLevel="1" x14ac:dyDescent="0.2">
      <c r="A402" s="173">
        <v>134</v>
      </c>
      <c r="B402" s="174" t="s">
        <v>924</v>
      </c>
      <c r="C402" s="182" t="s">
        <v>925</v>
      </c>
      <c r="D402" s="175" t="s">
        <v>266</v>
      </c>
      <c r="E402" s="176">
        <v>2.9750000000000001</v>
      </c>
      <c r="F402" s="177"/>
      <c r="G402" s="178">
        <f>ROUND(E402*F402,2)</f>
        <v>0</v>
      </c>
      <c r="H402" s="177"/>
      <c r="I402" s="178">
        <f>ROUND(E402*H402,2)</f>
        <v>0</v>
      </c>
      <c r="J402" s="177"/>
      <c r="K402" s="178">
        <f>ROUND(E402*J402,2)</f>
        <v>0</v>
      </c>
      <c r="L402" s="178">
        <v>21</v>
      </c>
      <c r="M402" s="178">
        <f>G402*(1+L402/100)</f>
        <v>0</v>
      </c>
      <c r="N402" s="176">
        <v>0</v>
      </c>
      <c r="O402" s="176">
        <f>ROUND(E402*N402,2)</f>
        <v>0</v>
      </c>
      <c r="P402" s="176">
        <v>1.7129999999999999E-2</v>
      </c>
      <c r="Q402" s="176">
        <f>ROUND(E402*P402,2)</f>
        <v>0.05</v>
      </c>
      <c r="R402" s="178"/>
      <c r="S402" s="178" t="s">
        <v>267</v>
      </c>
      <c r="T402" s="179" t="s">
        <v>268</v>
      </c>
      <c r="U402" s="158">
        <v>0</v>
      </c>
      <c r="V402" s="158">
        <f>ROUND(E402*U402,2)</f>
        <v>0</v>
      </c>
      <c r="W402" s="158"/>
      <c r="X402" s="158" t="s">
        <v>244</v>
      </c>
      <c r="Y402" s="158" t="s">
        <v>197</v>
      </c>
      <c r="Z402" s="147"/>
      <c r="AA402" s="147"/>
      <c r="AB402" s="147"/>
      <c r="AC402" s="147"/>
      <c r="AD402" s="147"/>
      <c r="AE402" s="147"/>
      <c r="AF402" s="147"/>
      <c r="AG402" s="147" t="s">
        <v>245</v>
      </c>
      <c r="AH402" s="147"/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2" x14ac:dyDescent="0.2">
      <c r="A403" s="154"/>
      <c r="B403" s="155"/>
      <c r="C403" s="183" t="s">
        <v>926</v>
      </c>
      <c r="D403" s="163"/>
      <c r="E403" s="164">
        <v>2.98</v>
      </c>
      <c r="F403" s="158"/>
      <c r="G403" s="158"/>
      <c r="H403" s="158"/>
      <c r="I403" s="158"/>
      <c r="J403" s="158"/>
      <c r="K403" s="158"/>
      <c r="L403" s="158"/>
      <c r="M403" s="158"/>
      <c r="N403" s="157"/>
      <c r="O403" s="157"/>
      <c r="P403" s="157"/>
      <c r="Q403" s="157"/>
      <c r="R403" s="158"/>
      <c r="S403" s="158"/>
      <c r="T403" s="158"/>
      <c r="U403" s="158"/>
      <c r="V403" s="158"/>
      <c r="W403" s="158"/>
      <c r="X403" s="158"/>
      <c r="Y403" s="158"/>
      <c r="Z403" s="147"/>
      <c r="AA403" s="147"/>
      <c r="AB403" s="147"/>
      <c r="AC403" s="147"/>
      <c r="AD403" s="147"/>
      <c r="AE403" s="147"/>
      <c r="AF403" s="147"/>
      <c r="AG403" s="147" t="s">
        <v>203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ht="22.5" outlineLevel="1" x14ac:dyDescent="0.2">
      <c r="A404" s="173">
        <v>135</v>
      </c>
      <c r="B404" s="174" t="s">
        <v>927</v>
      </c>
      <c r="C404" s="182" t="s">
        <v>928</v>
      </c>
      <c r="D404" s="175" t="s">
        <v>266</v>
      </c>
      <c r="E404" s="176">
        <v>28.125</v>
      </c>
      <c r="F404" s="177"/>
      <c r="G404" s="178">
        <f>ROUND(E404*F404,2)</f>
        <v>0</v>
      </c>
      <c r="H404" s="177"/>
      <c r="I404" s="178">
        <f>ROUND(E404*H404,2)</f>
        <v>0</v>
      </c>
      <c r="J404" s="177"/>
      <c r="K404" s="178">
        <f>ROUND(E404*J404,2)</f>
        <v>0</v>
      </c>
      <c r="L404" s="178">
        <v>21</v>
      </c>
      <c r="M404" s="178">
        <f>G404*(1+L404/100)</f>
        <v>0</v>
      </c>
      <c r="N404" s="176">
        <v>0</v>
      </c>
      <c r="O404" s="176">
        <f>ROUND(E404*N404,2)</f>
        <v>0</v>
      </c>
      <c r="P404" s="176">
        <v>6.8000000000000005E-2</v>
      </c>
      <c r="Q404" s="176">
        <f>ROUND(E404*P404,2)</f>
        <v>1.91</v>
      </c>
      <c r="R404" s="178"/>
      <c r="S404" s="178" t="s">
        <v>267</v>
      </c>
      <c r="T404" s="179" t="s">
        <v>268</v>
      </c>
      <c r="U404" s="158">
        <v>0</v>
      </c>
      <c r="V404" s="158">
        <f>ROUND(E404*U404,2)</f>
        <v>0</v>
      </c>
      <c r="W404" s="158"/>
      <c r="X404" s="158" t="s">
        <v>244</v>
      </c>
      <c r="Y404" s="158" t="s">
        <v>197</v>
      </c>
      <c r="Z404" s="147"/>
      <c r="AA404" s="147"/>
      <c r="AB404" s="147"/>
      <c r="AC404" s="147"/>
      <c r="AD404" s="147"/>
      <c r="AE404" s="147"/>
      <c r="AF404" s="147"/>
      <c r="AG404" s="147" t="s">
        <v>245</v>
      </c>
      <c r="AH404" s="147"/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outlineLevel="2" x14ac:dyDescent="0.2">
      <c r="A405" s="154"/>
      <c r="B405" s="155"/>
      <c r="C405" s="198" t="s">
        <v>929</v>
      </c>
      <c r="D405" s="199"/>
      <c r="E405" s="199"/>
      <c r="F405" s="199"/>
      <c r="G405" s="199"/>
      <c r="H405" s="158"/>
      <c r="I405" s="158"/>
      <c r="J405" s="158"/>
      <c r="K405" s="158"/>
      <c r="L405" s="158"/>
      <c r="M405" s="158"/>
      <c r="N405" s="157"/>
      <c r="O405" s="157"/>
      <c r="P405" s="157"/>
      <c r="Q405" s="157"/>
      <c r="R405" s="158"/>
      <c r="S405" s="158"/>
      <c r="T405" s="158"/>
      <c r="U405" s="158"/>
      <c r="V405" s="158"/>
      <c r="W405" s="158"/>
      <c r="X405" s="158"/>
      <c r="Y405" s="158"/>
      <c r="Z405" s="147"/>
      <c r="AA405" s="147"/>
      <c r="AB405" s="147"/>
      <c r="AC405" s="147"/>
      <c r="AD405" s="147"/>
      <c r="AE405" s="147"/>
      <c r="AF405" s="147"/>
      <c r="AG405" s="147" t="s">
        <v>200</v>
      </c>
      <c r="AH405" s="147"/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outlineLevel="2" x14ac:dyDescent="0.2">
      <c r="A406" s="154"/>
      <c r="B406" s="155"/>
      <c r="C406" s="183" t="s">
        <v>662</v>
      </c>
      <c r="D406" s="163"/>
      <c r="E406" s="164">
        <v>28.13</v>
      </c>
      <c r="F406" s="158"/>
      <c r="G406" s="158"/>
      <c r="H406" s="158"/>
      <c r="I406" s="158"/>
      <c r="J406" s="158"/>
      <c r="K406" s="158"/>
      <c r="L406" s="158"/>
      <c r="M406" s="158"/>
      <c r="N406" s="157"/>
      <c r="O406" s="157"/>
      <c r="P406" s="157"/>
      <c r="Q406" s="157"/>
      <c r="R406" s="158"/>
      <c r="S406" s="158"/>
      <c r="T406" s="158"/>
      <c r="U406" s="158"/>
      <c r="V406" s="158"/>
      <c r="W406" s="158"/>
      <c r="X406" s="158"/>
      <c r="Y406" s="158"/>
      <c r="Z406" s="147"/>
      <c r="AA406" s="147"/>
      <c r="AB406" s="147"/>
      <c r="AC406" s="147"/>
      <c r="AD406" s="147"/>
      <c r="AE406" s="147"/>
      <c r="AF406" s="147"/>
      <c r="AG406" s="147" t="s">
        <v>203</v>
      </c>
      <c r="AH406" s="147">
        <v>0</v>
      </c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1" x14ac:dyDescent="0.2">
      <c r="A407" s="173">
        <v>136</v>
      </c>
      <c r="B407" s="174" t="s">
        <v>930</v>
      </c>
      <c r="C407" s="182" t="s">
        <v>931</v>
      </c>
      <c r="D407" s="175" t="s">
        <v>266</v>
      </c>
      <c r="E407" s="176">
        <v>7.7750000000000004</v>
      </c>
      <c r="F407" s="177"/>
      <c r="G407" s="178">
        <f>ROUND(E407*F407,2)</f>
        <v>0</v>
      </c>
      <c r="H407" s="177"/>
      <c r="I407" s="178">
        <f>ROUND(E407*H407,2)</f>
        <v>0</v>
      </c>
      <c r="J407" s="177"/>
      <c r="K407" s="178">
        <f>ROUND(E407*J407,2)</f>
        <v>0</v>
      </c>
      <c r="L407" s="178">
        <v>21</v>
      </c>
      <c r="M407" s="178">
        <f>G407*(1+L407/100)</f>
        <v>0</v>
      </c>
      <c r="N407" s="176">
        <v>0</v>
      </c>
      <c r="O407" s="176">
        <f>ROUND(E407*N407,2)</f>
        <v>0</v>
      </c>
      <c r="P407" s="176">
        <v>1.7129999999999999E-2</v>
      </c>
      <c r="Q407" s="176">
        <f>ROUND(E407*P407,2)</f>
        <v>0.13</v>
      </c>
      <c r="R407" s="178"/>
      <c r="S407" s="178" t="s">
        <v>194</v>
      </c>
      <c r="T407" s="179" t="s">
        <v>195</v>
      </c>
      <c r="U407" s="158">
        <v>0</v>
      </c>
      <c r="V407" s="158">
        <f>ROUND(E407*U407,2)</f>
        <v>0</v>
      </c>
      <c r="W407" s="158"/>
      <c r="X407" s="158" t="s">
        <v>244</v>
      </c>
      <c r="Y407" s="158" t="s">
        <v>197</v>
      </c>
      <c r="Z407" s="147"/>
      <c r="AA407" s="147"/>
      <c r="AB407" s="147"/>
      <c r="AC407" s="147"/>
      <c r="AD407" s="147"/>
      <c r="AE407" s="147"/>
      <c r="AF407" s="147"/>
      <c r="AG407" s="147" t="s">
        <v>397</v>
      </c>
      <c r="AH407" s="147"/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2" x14ac:dyDescent="0.2">
      <c r="A408" s="154"/>
      <c r="B408" s="155"/>
      <c r="C408" s="183" t="s">
        <v>932</v>
      </c>
      <c r="D408" s="163"/>
      <c r="E408" s="164">
        <v>7.78</v>
      </c>
      <c r="F408" s="158"/>
      <c r="G408" s="158"/>
      <c r="H408" s="158"/>
      <c r="I408" s="158"/>
      <c r="J408" s="158"/>
      <c r="K408" s="158"/>
      <c r="L408" s="158"/>
      <c r="M408" s="158"/>
      <c r="N408" s="157"/>
      <c r="O408" s="157"/>
      <c r="P408" s="157"/>
      <c r="Q408" s="157"/>
      <c r="R408" s="158"/>
      <c r="S408" s="158"/>
      <c r="T408" s="158"/>
      <c r="U408" s="158"/>
      <c r="V408" s="158"/>
      <c r="W408" s="158"/>
      <c r="X408" s="158"/>
      <c r="Y408" s="158"/>
      <c r="Z408" s="147"/>
      <c r="AA408" s="147"/>
      <c r="AB408" s="147"/>
      <c r="AC408" s="147"/>
      <c r="AD408" s="147"/>
      <c r="AE408" s="147"/>
      <c r="AF408" s="147"/>
      <c r="AG408" s="147" t="s">
        <v>203</v>
      </c>
      <c r="AH408" s="147">
        <v>0</v>
      </c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x14ac:dyDescent="0.2">
      <c r="A409" s="166" t="s">
        <v>189</v>
      </c>
      <c r="B409" s="167" t="s">
        <v>109</v>
      </c>
      <c r="C409" s="181" t="s">
        <v>110</v>
      </c>
      <c r="D409" s="168"/>
      <c r="E409" s="169"/>
      <c r="F409" s="170"/>
      <c r="G409" s="170">
        <f>SUMIF(AG410:AG410,"&lt;&gt;NOR",G410:G410)</f>
        <v>0</v>
      </c>
      <c r="H409" s="170"/>
      <c r="I409" s="170">
        <f>SUM(I410:I410)</f>
        <v>0</v>
      </c>
      <c r="J409" s="170"/>
      <c r="K409" s="170">
        <f>SUM(K410:K410)</f>
        <v>0</v>
      </c>
      <c r="L409" s="170"/>
      <c r="M409" s="170">
        <f>SUM(M410:M410)</f>
        <v>0</v>
      </c>
      <c r="N409" s="169"/>
      <c r="O409" s="169">
        <f>SUM(O410:O410)</f>
        <v>0</v>
      </c>
      <c r="P409" s="169"/>
      <c r="Q409" s="169">
        <f>SUM(Q410:Q410)</f>
        <v>0</v>
      </c>
      <c r="R409" s="170"/>
      <c r="S409" s="170"/>
      <c r="T409" s="171"/>
      <c r="U409" s="165"/>
      <c r="V409" s="165">
        <f>SUM(V410:V410)</f>
        <v>0</v>
      </c>
      <c r="W409" s="165"/>
      <c r="X409" s="165"/>
      <c r="Y409" s="165"/>
      <c r="AG409" t="s">
        <v>190</v>
      </c>
    </row>
    <row r="410" spans="1:60" ht="22.5" outlineLevel="1" x14ac:dyDescent="0.2">
      <c r="A410" s="188">
        <v>137</v>
      </c>
      <c r="B410" s="189" t="s">
        <v>296</v>
      </c>
      <c r="C410" s="195" t="s">
        <v>297</v>
      </c>
      <c r="D410" s="190" t="s">
        <v>298</v>
      </c>
      <c r="E410" s="191">
        <v>184.37036000000001</v>
      </c>
      <c r="F410" s="192"/>
      <c r="G410" s="193">
        <f>ROUND(E410*F410,2)</f>
        <v>0</v>
      </c>
      <c r="H410" s="192"/>
      <c r="I410" s="193">
        <f>ROUND(E410*H410,2)</f>
        <v>0</v>
      </c>
      <c r="J410" s="192"/>
      <c r="K410" s="193">
        <f>ROUND(E410*J410,2)</f>
        <v>0</v>
      </c>
      <c r="L410" s="193">
        <v>21</v>
      </c>
      <c r="M410" s="193">
        <f>G410*(1+L410/100)</f>
        <v>0</v>
      </c>
      <c r="N410" s="191">
        <v>0</v>
      </c>
      <c r="O410" s="191">
        <f>ROUND(E410*N410,2)</f>
        <v>0</v>
      </c>
      <c r="P410" s="191">
        <v>0</v>
      </c>
      <c r="Q410" s="191">
        <f>ROUND(E410*P410,2)</f>
        <v>0</v>
      </c>
      <c r="R410" s="193"/>
      <c r="S410" s="193" t="s">
        <v>267</v>
      </c>
      <c r="T410" s="194" t="s">
        <v>268</v>
      </c>
      <c r="U410" s="158">
        <v>0</v>
      </c>
      <c r="V410" s="158">
        <f>ROUND(E410*U410,2)</f>
        <v>0</v>
      </c>
      <c r="W410" s="158"/>
      <c r="X410" s="158" t="s">
        <v>299</v>
      </c>
      <c r="Y410" s="158" t="s">
        <v>197</v>
      </c>
      <c r="Z410" s="147"/>
      <c r="AA410" s="147"/>
      <c r="AB410" s="147"/>
      <c r="AC410" s="147"/>
      <c r="AD410" s="147"/>
      <c r="AE410" s="147"/>
      <c r="AF410" s="147"/>
      <c r="AG410" s="147" t="s">
        <v>300</v>
      </c>
      <c r="AH410" s="147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x14ac:dyDescent="0.2">
      <c r="A411" s="166" t="s">
        <v>189</v>
      </c>
      <c r="B411" s="167" t="s">
        <v>111</v>
      </c>
      <c r="C411" s="181" t="s">
        <v>112</v>
      </c>
      <c r="D411" s="168"/>
      <c r="E411" s="169"/>
      <c r="F411" s="170"/>
      <c r="G411" s="170">
        <f>SUMIF(AG412:AG413,"&lt;&gt;NOR",G412:G413)</f>
        <v>0</v>
      </c>
      <c r="H411" s="170"/>
      <c r="I411" s="170">
        <f>SUM(I412:I413)</f>
        <v>0</v>
      </c>
      <c r="J411" s="170"/>
      <c r="K411" s="170">
        <f>SUM(K412:K413)</f>
        <v>0</v>
      </c>
      <c r="L411" s="170"/>
      <c r="M411" s="170">
        <f>SUM(M412:M413)</f>
        <v>0</v>
      </c>
      <c r="N411" s="169"/>
      <c r="O411" s="169">
        <f>SUM(O412:O413)</f>
        <v>0</v>
      </c>
      <c r="P411" s="169"/>
      <c r="Q411" s="169">
        <f>SUM(Q412:Q413)</f>
        <v>0</v>
      </c>
      <c r="R411" s="170"/>
      <c r="S411" s="170"/>
      <c r="T411" s="171"/>
      <c r="U411" s="165"/>
      <c r="V411" s="165">
        <f>SUM(V412:V413)</f>
        <v>0</v>
      </c>
      <c r="W411" s="165"/>
      <c r="X411" s="165"/>
      <c r="Y411" s="165"/>
      <c r="AG411" t="s">
        <v>190</v>
      </c>
    </row>
    <row r="412" spans="1:60" outlineLevel="1" x14ac:dyDescent="0.2">
      <c r="A412" s="173">
        <v>138</v>
      </c>
      <c r="B412" s="174" t="s">
        <v>191</v>
      </c>
      <c r="C412" s="182" t="s">
        <v>933</v>
      </c>
      <c r="D412" s="175" t="s">
        <v>193</v>
      </c>
      <c r="E412" s="176">
        <v>1</v>
      </c>
      <c r="F412" s="177"/>
      <c r="G412" s="178">
        <f>ROUND(E412*F412,2)</f>
        <v>0</v>
      </c>
      <c r="H412" s="177"/>
      <c r="I412" s="178">
        <f>ROUND(E412*H412,2)</f>
        <v>0</v>
      </c>
      <c r="J412" s="177"/>
      <c r="K412" s="178">
        <f>ROUND(E412*J412,2)</f>
        <v>0</v>
      </c>
      <c r="L412" s="178">
        <v>21</v>
      </c>
      <c r="M412" s="178">
        <f>G412*(1+L412/100)</f>
        <v>0</v>
      </c>
      <c r="N412" s="176">
        <v>0</v>
      </c>
      <c r="O412" s="176">
        <f>ROUND(E412*N412,2)</f>
        <v>0</v>
      </c>
      <c r="P412" s="176">
        <v>0</v>
      </c>
      <c r="Q412" s="176">
        <f>ROUND(E412*P412,2)</f>
        <v>0</v>
      </c>
      <c r="R412" s="178"/>
      <c r="S412" s="178" t="s">
        <v>194</v>
      </c>
      <c r="T412" s="179" t="s">
        <v>195</v>
      </c>
      <c r="U412" s="158">
        <v>0</v>
      </c>
      <c r="V412" s="158">
        <f>ROUND(E412*U412,2)</f>
        <v>0</v>
      </c>
      <c r="W412" s="158"/>
      <c r="X412" s="158" t="s">
        <v>244</v>
      </c>
      <c r="Y412" s="158" t="s">
        <v>197</v>
      </c>
      <c r="Z412" s="147"/>
      <c r="AA412" s="147"/>
      <c r="AB412" s="147"/>
      <c r="AC412" s="147"/>
      <c r="AD412" s="147"/>
      <c r="AE412" s="147"/>
      <c r="AF412" s="147"/>
      <c r="AG412" s="147" t="s">
        <v>245</v>
      </c>
      <c r="AH412" s="147"/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2" x14ac:dyDescent="0.2">
      <c r="A413" s="154"/>
      <c r="B413" s="155"/>
      <c r="C413" s="183" t="s">
        <v>76</v>
      </c>
      <c r="D413" s="163"/>
      <c r="E413" s="164">
        <v>1</v>
      </c>
      <c r="F413" s="158"/>
      <c r="G413" s="158"/>
      <c r="H413" s="158"/>
      <c r="I413" s="158"/>
      <c r="J413" s="158"/>
      <c r="K413" s="158"/>
      <c r="L413" s="158"/>
      <c r="M413" s="158"/>
      <c r="N413" s="157"/>
      <c r="O413" s="157"/>
      <c r="P413" s="157"/>
      <c r="Q413" s="157"/>
      <c r="R413" s="158"/>
      <c r="S413" s="158"/>
      <c r="T413" s="158"/>
      <c r="U413" s="158"/>
      <c r="V413" s="158"/>
      <c r="W413" s="158"/>
      <c r="X413" s="158"/>
      <c r="Y413" s="158"/>
      <c r="Z413" s="147"/>
      <c r="AA413" s="147"/>
      <c r="AB413" s="147"/>
      <c r="AC413" s="147"/>
      <c r="AD413" s="147"/>
      <c r="AE413" s="147"/>
      <c r="AF413" s="147"/>
      <c r="AG413" s="147" t="s">
        <v>203</v>
      </c>
      <c r="AH413" s="147">
        <v>0</v>
      </c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x14ac:dyDescent="0.2">
      <c r="A414" s="166" t="s">
        <v>189</v>
      </c>
      <c r="B414" s="167" t="s">
        <v>113</v>
      </c>
      <c r="C414" s="181" t="s">
        <v>114</v>
      </c>
      <c r="D414" s="168"/>
      <c r="E414" s="169"/>
      <c r="F414" s="170"/>
      <c r="G414" s="170">
        <f>SUMIF(AG415:AG448,"&lt;&gt;NOR",G415:G448)</f>
        <v>0</v>
      </c>
      <c r="H414" s="170"/>
      <c r="I414" s="170">
        <f>SUM(I415:I448)</f>
        <v>0</v>
      </c>
      <c r="J414" s="170"/>
      <c r="K414" s="170">
        <f>SUM(K415:K448)</f>
        <v>0</v>
      </c>
      <c r="L414" s="170"/>
      <c r="M414" s="170">
        <f>SUM(M415:M448)</f>
        <v>0</v>
      </c>
      <c r="N414" s="169"/>
      <c r="O414" s="169">
        <f>SUM(O415:O448)</f>
        <v>1.41</v>
      </c>
      <c r="P414" s="169"/>
      <c r="Q414" s="169">
        <f>SUM(Q415:Q448)</f>
        <v>0.25</v>
      </c>
      <c r="R414" s="170"/>
      <c r="S414" s="170"/>
      <c r="T414" s="171"/>
      <c r="U414" s="165"/>
      <c r="V414" s="165">
        <f>SUM(V415:V448)</f>
        <v>0</v>
      </c>
      <c r="W414" s="165"/>
      <c r="X414" s="165"/>
      <c r="Y414" s="165"/>
      <c r="AG414" t="s">
        <v>190</v>
      </c>
    </row>
    <row r="415" spans="1:60" ht="22.5" outlineLevel="1" x14ac:dyDescent="0.2">
      <c r="A415" s="173">
        <v>139</v>
      </c>
      <c r="B415" s="174" t="s">
        <v>934</v>
      </c>
      <c r="C415" s="182" t="s">
        <v>935</v>
      </c>
      <c r="D415" s="175" t="s">
        <v>266</v>
      </c>
      <c r="E415" s="176">
        <v>45</v>
      </c>
      <c r="F415" s="177"/>
      <c r="G415" s="178">
        <f>ROUND(E415*F415,2)</f>
        <v>0</v>
      </c>
      <c r="H415" s="177"/>
      <c r="I415" s="178">
        <f>ROUND(E415*H415,2)</f>
        <v>0</v>
      </c>
      <c r="J415" s="177"/>
      <c r="K415" s="178">
        <f>ROUND(E415*J415,2)</f>
        <v>0</v>
      </c>
      <c r="L415" s="178">
        <v>21</v>
      </c>
      <c r="M415" s="178">
        <f>G415*(1+L415/100)</f>
        <v>0</v>
      </c>
      <c r="N415" s="176">
        <v>3.3E-4</v>
      </c>
      <c r="O415" s="176">
        <f>ROUND(E415*N415,2)</f>
        <v>0.01</v>
      </c>
      <c r="P415" s="176">
        <v>0</v>
      </c>
      <c r="Q415" s="176">
        <f>ROUND(E415*P415,2)</f>
        <v>0</v>
      </c>
      <c r="R415" s="178"/>
      <c r="S415" s="178" t="s">
        <v>267</v>
      </c>
      <c r="T415" s="179" t="s">
        <v>268</v>
      </c>
      <c r="U415" s="158">
        <v>0</v>
      </c>
      <c r="V415" s="158">
        <f>ROUND(E415*U415,2)</f>
        <v>0</v>
      </c>
      <c r="W415" s="158"/>
      <c r="X415" s="158" t="s">
        <v>244</v>
      </c>
      <c r="Y415" s="158" t="s">
        <v>197</v>
      </c>
      <c r="Z415" s="147"/>
      <c r="AA415" s="147"/>
      <c r="AB415" s="147"/>
      <c r="AC415" s="147"/>
      <c r="AD415" s="147"/>
      <c r="AE415" s="147"/>
      <c r="AF415" s="147"/>
      <c r="AG415" s="147" t="s">
        <v>936</v>
      </c>
      <c r="AH415" s="147"/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2" x14ac:dyDescent="0.2">
      <c r="A416" s="154"/>
      <c r="B416" s="155"/>
      <c r="C416" s="183" t="s">
        <v>937</v>
      </c>
      <c r="D416" s="163"/>
      <c r="E416" s="164">
        <v>45</v>
      </c>
      <c r="F416" s="158"/>
      <c r="G416" s="158"/>
      <c r="H416" s="158"/>
      <c r="I416" s="158"/>
      <c r="J416" s="158"/>
      <c r="K416" s="158"/>
      <c r="L416" s="158"/>
      <c r="M416" s="158"/>
      <c r="N416" s="157"/>
      <c r="O416" s="157"/>
      <c r="P416" s="157"/>
      <c r="Q416" s="157"/>
      <c r="R416" s="158"/>
      <c r="S416" s="158"/>
      <c r="T416" s="158"/>
      <c r="U416" s="158"/>
      <c r="V416" s="158"/>
      <c r="W416" s="158"/>
      <c r="X416" s="158"/>
      <c r="Y416" s="158"/>
      <c r="Z416" s="147"/>
      <c r="AA416" s="147"/>
      <c r="AB416" s="147"/>
      <c r="AC416" s="147"/>
      <c r="AD416" s="147"/>
      <c r="AE416" s="147"/>
      <c r="AF416" s="147"/>
      <c r="AG416" s="147" t="s">
        <v>203</v>
      </c>
      <c r="AH416" s="147">
        <v>0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ht="33.75" outlineLevel="1" x14ac:dyDescent="0.2">
      <c r="A417" s="173">
        <v>140</v>
      </c>
      <c r="B417" s="174" t="s">
        <v>938</v>
      </c>
      <c r="C417" s="182" t="s">
        <v>939</v>
      </c>
      <c r="D417" s="175" t="s">
        <v>266</v>
      </c>
      <c r="E417" s="176">
        <v>17</v>
      </c>
      <c r="F417" s="177"/>
      <c r="G417" s="178">
        <f>ROUND(E417*F417,2)</f>
        <v>0</v>
      </c>
      <c r="H417" s="177"/>
      <c r="I417" s="178">
        <f>ROUND(E417*H417,2)</f>
        <v>0</v>
      </c>
      <c r="J417" s="177"/>
      <c r="K417" s="178">
        <f>ROUND(E417*J417,2)</f>
        <v>0</v>
      </c>
      <c r="L417" s="178">
        <v>21</v>
      </c>
      <c r="M417" s="178">
        <f>G417*(1+L417/100)</f>
        <v>0</v>
      </c>
      <c r="N417" s="176">
        <v>5.1999999999999995E-4</v>
      </c>
      <c r="O417" s="176">
        <f>ROUND(E417*N417,2)</f>
        <v>0.01</v>
      </c>
      <c r="P417" s="176">
        <v>0</v>
      </c>
      <c r="Q417" s="176">
        <f>ROUND(E417*P417,2)</f>
        <v>0</v>
      </c>
      <c r="R417" s="178"/>
      <c r="S417" s="178" t="s">
        <v>267</v>
      </c>
      <c r="T417" s="179" t="s">
        <v>268</v>
      </c>
      <c r="U417" s="158">
        <v>0</v>
      </c>
      <c r="V417" s="158">
        <f>ROUND(E417*U417,2)</f>
        <v>0</v>
      </c>
      <c r="W417" s="158"/>
      <c r="X417" s="158" t="s">
        <v>244</v>
      </c>
      <c r="Y417" s="158" t="s">
        <v>197</v>
      </c>
      <c r="Z417" s="147"/>
      <c r="AA417" s="147"/>
      <c r="AB417" s="147"/>
      <c r="AC417" s="147"/>
      <c r="AD417" s="147"/>
      <c r="AE417" s="147"/>
      <c r="AF417" s="147"/>
      <c r="AG417" s="147" t="s">
        <v>936</v>
      </c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outlineLevel="2" x14ac:dyDescent="0.2">
      <c r="A418" s="154"/>
      <c r="B418" s="155"/>
      <c r="C418" s="183" t="s">
        <v>940</v>
      </c>
      <c r="D418" s="163"/>
      <c r="E418" s="164">
        <v>17</v>
      </c>
      <c r="F418" s="158"/>
      <c r="G418" s="158"/>
      <c r="H418" s="158"/>
      <c r="I418" s="158"/>
      <c r="J418" s="158"/>
      <c r="K418" s="158"/>
      <c r="L418" s="158"/>
      <c r="M418" s="158"/>
      <c r="N418" s="157"/>
      <c r="O418" s="157"/>
      <c r="P418" s="157"/>
      <c r="Q418" s="157"/>
      <c r="R418" s="158"/>
      <c r="S418" s="158"/>
      <c r="T418" s="158"/>
      <c r="U418" s="158"/>
      <c r="V418" s="158"/>
      <c r="W418" s="158"/>
      <c r="X418" s="158"/>
      <c r="Y418" s="158"/>
      <c r="Z418" s="147"/>
      <c r="AA418" s="147"/>
      <c r="AB418" s="147"/>
      <c r="AC418" s="147"/>
      <c r="AD418" s="147"/>
      <c r="AE418" s="147"/>
      <c r="AF418" s="147"/>
      <c r="AG418" s="147" t="s">
        <v>203</v>
      </c>
      <c r="AH418" s="147">
        <v>0</v>
      </c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ht="22.5" outlineLevel="1" x14ac:dyDescent="0.2">
      <c r="A419" s="173">
        <v>141</v>
      </c>
      <c r="B419" s="174" t="s">
        <v>941</v>
      </c>
      <c r="C419" s="182" t="s">
        <v>942</v>
      </c>
      <c r="D419" s="175" t="s">
        <v>266</v>
      </c>
      <c r="E419" s="176">
        <v>54.5</v>
      </c>
      <c r="F419" s="177"/>
      <c r="G419" s="178">
        <f>ROUND(E419*F419,2)</f>
        <v>0</v>
      </c>
      <c r="H419" s="177"/>
      <c r="I419" s="178">
        <f>ROUND(E419*H419,2)</f>
        <v>0</v>
      </c>
      <c r="J419" s="177"/>
      <c r="K419" s="178">
        <f>ROUND(E419*J419,2)</f>
        <v>0</v>
      </c>
      <c r="L419" s="178">
        <v>21</v>
      </c>
      <c r="M419" s="178">
        <f>G419*(1+L419/100)</f>
        <v>0</v>
      </c>
      <c r="N419" s="176">
        <v>4.0999999999999999E-4</v>
      </c>
      <c r="O419" s="176">
        <f>ROUND(E419*N419,2)</f>
        <v>0.02</v>
      </c>
      <c r="P419" s="176">
        <v>0</v>
      </c>
      <c r="Q419" s="176">
        <f>ROUND(E419*P419,2)</f>
        <v>0</v>
      </c>
      <c r="R419" s="178"/>
      <c r="S419" s="178" t="s">
        <v>267</v>
      </c>
      <c r="T419" s="179" t="s">
        <v>268</v>
      </c>
      <c r="U419" s="158">
        <v>0</v>
      </c>
      <c r="V419" s="158">
        <f>ROUND(E419*U419,2)</f>
        <v>0</v>
      </c>
      <c r="W419" s="158"/>
      <c r="X419" s="158" t="s">
        <v>244</v>
      </c>
      <c r="Y419" s="158" t="s">
        <v>197</v>
      </c>
      <c r="Z419" s="147"/>
      <c r="AA419" s="147"/>
      <c r="AB419" s="147"/>
      <c r="AC419" s="147"/>
      <c r="AD419" s="147"/>
      <c r="AE419" s="147"/>
      <c r="AF419" s="147"/>
      <c r="AG419" s="147" t="s">
        <v>936</v>
      </c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outlineLevel="2" x14ac:dyDescent="0.2">
      <c r="A420" s="154"/>
      <c r="B420" s="155"/>
      <c r="C420" s="183" t="s">
        <v>943</v>
      </c>
      <c r="D420" s="163"/>
      <c r="E420" s="164">
        <v>54.5</v>
      </c>
      <c r="F420" s="158"/>
      <c r="G420" s="158"/>
      <c r="H420" s="158"/>
      <c r="I420" s="158"/>
      <c r="J420" s="158"/>
      <c r="K420" s="158"/>
      <c r="L420" s="158"/>
      <c r="M420" s="158"/>
      <c r="N420" s="157"/>
      <c r="O420" s="157"/>
      <c r="P420" s="157"/>
      <c r="Q420" s="157"/>
      <c r="R420" s="158"/>
      <c r="S420" s="158"/>
      <c r="T420" s="158"/>
      <c r="U420" s="158"/>
      <c r="V420" s="158"/>
      <c r="W420" s="158"/>
      <c r="X420" s="158"/>
      <c r="Y420" s="158"/>
      <c r="Z420" s="147"/>
      <c r="AA420" s="147"/>
      <c r="AB420" s="147"/>
      <c r="AC420" s="147"/>
      <c r="AD420" s="147"/>
      <c r="AE420" s="147"/>
      <c r="AF420" s="147"/>
      <c r="AG420" s="147" t="s">
        <v>203</v>
      </c>
      <c r="AH420" s="147">
        <v>0</v>
      </c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ht="22.5" outlineLevel="1" x14ac:dyDescent="0.2">
      <c r="A421" s="173">
        <v>142</v>
      </c>
      <c r="B421" s="174" t="s">
        <v>944</v>
      </c>
      <c r="C421" s="182" t="s">
        <v>945</v>
      </c>
      <c r="D421" s="175" t="s">
        <v>266</v>
      </c>
      <c r="E421" s="176">
        <v>45</v>
      </c>
      <c r="F421" s="177"/>
      <c r="G421" s="178">
        <f>ROUND(E421*F421,2)</f>
        <v>0</v>
      </c>
      <c r="H421" s="177"/>
      <c r="I421" s="178">
        <f>ROUND(E421*H421,2)</f>
        <v>0</v>
      </c>
      <c r="J421" s="177"/>
      <c r="K421" s="178">
        <f>ROUND(E421*J421,2)</f>
        <v>0</v>
      </c>
      <c r="L421" s="178">
        <v>21</v>
      </c>
      <c r="M421" s="178">
        <f>G421*(1+L421/100)</f>
        <v>0</v>
      </c>
      <c r="N421" s="176">
        <v>8.1999999999999998E-4</v>
      </c>
      <c r="O421" s="176">
        <f>ROUND(E421*N421,2)</f>
        <v>0.04</v>
      </c>
      <c r="P421" s="176">
        <v>0</v>
      </c>
      <c r="Q421" s="176">
        <f>ROUND(E421*P421,2)</f>
        <v>0</v>
      </c>
      <c r="R421" s="178"/>
      <c r="S421" s="178" t="s">
        <v>267</v>
      </c>
      <c r="T421" s="179" t="s">
        <v>268</v>
      </c>
      <c r="U421" s="158">
        <v>0</v>
      </c>
      <c r="V421" s="158">
        <f>ROUND(E421*U421,2)</f>
        <v>0</v>
      </c>
      <c r="W421" s="158"/>
      <c r="X421" s="158" t="s">
        <v>244</v>
      </c>
      <c r="Y421" s="158" t="s">
        <v>197</v>
      </c>
      <c r="Z421" s="147"/>
      <c r="AA421" s="147"/>
      <c r="AB421" s="147"/>
      <c r="AC421" s="147"/>
      <c r="AD421" s="147"/>
      <c r="AE421" s="147"/>
      <c r="AF421" s="147"/>
      <c r="AG421" s="147" t="s">
        <v>936</v>
      </c>
      <c r="AH421" s="147"/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2" x14ac:dyDescent="0.2">
      <c r="A422" s="154"/>
      <c r="B422" s="155"/>
      <c r="C422" s="183" t="s">
        <v>937</v>
      </c>
      <c r="D422" s="163"/>
      <c r="E422" s="164">
        <v>45</v>
      </c>
      <c r="F422" s="158"/>
      <c r="G422" s="158"/>
      <c r="H422" s="158"/>
      <c r="I422" s="158"/>
      <c r="J422" s="158"/>
      <c r="K422" s="158"/>
      <c r="L422" s="158"/>
      <c r="M422" s="158"/>
      <c r="N422" s="157"/>
      <c r="O422" s="157"/>
      <c r="P422" s="157"/>
      <c r="Q422" s="157"/>
      <c r="R422" s="158"/>
      <c r="S422" s="158"/>
      <c r="T422" s="158"/>
      <c r="U422" s="158"/>
      <c r="V422" s="158"/>
      <c r="W422" s="158"/>
      <c r="X422" s="158"/>
      <c r="Y422" s="158"/>
      <c r="Z422" s="147"/>
      <c r="AA422" s="147"/>
      <c r="AB422" s="147"/>
      <c r="AC422" s="147"/>
      <c r="AD422" s="147"/>
      <c r="AE422" s="147"/>
      <c r="AF422" s="147"/>
      <c r="AG422" s="147" t="s">
        <v>203</v>
      </c>
      <c r="AH422" s="147">
        <v>0</v>
      </c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ht="22.5" outlineLevel="1" x14ac:dyDescent="0.2">
      <c r="A423" s="173">
        <v>143</v>
      </c>
      <c r="B423" s="174" t="s">
        <v>946</v>
      </c>
      <c r="C423" s="182" t="s">
        <v>947</v>
      </c>
      <c r="D423" s="175" t="s">
        <v>266</v>
      </c>
      <c r="E423" s="176">
        <v>17</v>
      </c>
      <c r="F423" s="177"/>
      <c r="G423" s="178">
        <f>ROUND(E423*F423,2)</f>
        <v>0</v>
      </c>
      <c r="H423" s="177"/>
      <c r="I423" s="178">
        <f>ROUND(E423*H423,2)</f>
        <v>0</v>
      </c>
      <c r="J423" s="177"/>
      <c r="K423" s="178">
        <f>ROUND(E423*J423,2)</f>
        <v>0</v>
      </c>
      <c r="L423" s="178">
        <v>21</v>
      </c>
      <c r="M423" s="178">
        <f>G423*(1+L423/100)</f>
        <v>0</v>
      </c>
      <c r="N423" s="176">
        <v>9.8999999999999999E-4</v>
      </c>
      <c r="O423" s="176">
        <f>ROUND(E423*N423,2)</f>
        <v>0.02</v>
      </c>
      <c r="P423" s="176">
        <v>0</v>
      </c>
      <c r="Q423" s="176">
        <f>ROUND(E423*P423,2)</f>
        <v>0</v>
      </c>
      <c r="R423" s="178"/>
      <c r="S423" s="178" t="s">
        <v>267</v>
      </c>
      <c r="T423" s="179" t="s">
        <v>268</v>
      </c>
      <c r="U423" s="158">
        <v>0</v>
      </c>
      <c r="V423" s="158">
        <f>ROUND(E423*U423,2)</f>
        <v>0</v>
      </c>
      <c r="W423" s="158"/>
      <c r="X423" s="158" t="s">
        <v>244</v>
      </c>
      <c r="Y423" s="158" t="s">
        <v>197</v>
      </c>
      <c r="Z423" s="147"/>
      <c r="AA423" s="147"/>
      <c r="AB423" s="147"/>
      <c r="AC423" s="147"/>
      <c r="AD423" s="147"/>
      <c r="AE423" s="147"/>
      <c r="AF423" s="147"/>
      <c r="AG423" s="147" t="s">
        <v>936</v>
      </c>
      <c r="AH423" s="147"/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outlineLevel="2" x14ac:dyDescent="0.2">
      <c r="A424" s="154"/>
      <c r="B424" s="155"/>
      <c r="C424" s="183" t="s">
        <v>940</v>
      </c>
      <c r="D424" s="163"/>
      <c r="E424" s="164">
        <v>17</v>
      </c>
      <c r="F424" s="158"/>
      <c r="G424" s="158"/>
      <c r="H424" s="158"/>
      <c r="I424" s="158"/>
      <c r="J424" s="158"/>
      <c r="K424" s="158"/>
      <c r="L424" s="158"/>
      <c r="M424" s="158"/>
      <c r="N424" s="157"/>
      <c r="O424" s="157"/>
      <c r="P424" s="157"/>
      <c r="Q424" s="157"/>
      <c r="R424" s="158"/>
      <c r="S424" s="158"/>
      <c r="T424" s="158"/>
      <c r="U424" s="158"/>
      <c r="V424" s="158"/>
      <c r="W424" s="158"/>
      <c r="X424" s="158"/>
      <c r="Y424" s="158"/>
      <c r="Z424" s="147"/>
      <c r="AA424" s="147"/>
      <c r="AB424" s="147"/>
      <c r="AC424" s="147"/>
      <c r="AD424" s="147"/>
      <c r="AE424" s="147"/>
      <c r="AF424" s="147"/>
      <c r="AG424" s="147" t="s">
        <v>203</v>
      </c>
      <c r="AH424" s="147">
        <v>0</v>
      </c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1" x14ac:dyDescent="0.2">
      <c r="A425" s="173">
        <v>144</v>
      </c>
      <c r="B425" s="174" t="s">
        <v>948</v>
      </c>
      <c r="C425" s="182" t="s">
        <v>949</v>
      </c>
      <c r="D425" s="175" t="s">
        <v>266</v>
      </c>
      <c r="E425" s="176">
        <v>24.6</v>
      </c>
      <c r="F425" s="177"/>
      <c r="G425" s="178">
        <f>ROUND(E425*F425,2)</f>
        <v>0</v>
      </c>
      <c r="H425" s="177"/>
      <c r="I425" s="178">
        <f>ROUND(E425*H425,2)</f>
        <v>0</v>
      </c>
      <c r="J425" s="177"/>
      <c r="K425" s="178">
        <f>ROUND(E425*J425,2)</f>
        <v>0</v>
      </c>
      <c r="L425" s="178">
        <v>21</v>
      </c>
      <c r="M425" s="178">
        <f>G425*(1+L425/100)</f>
        <v>0</v>
      </c>
      <c r="N425" s="176">
        <v>0</v>
      </c>
      <c r="O425" s="176">
        <f>ROUND(E425*N425,2)</f>
        <v>0</v>
      </c>
      <c r="P425" s="176">
        <v>9.7400000000000004E-3</v>
      </c>
      <c r="Q425" s="176">
        <f>ROUND(E425*P425,2)</f>
        <v>0.24</v>
      </c>
      <c r="R425" s="178"/>
      <c r="S425" s="178" t="s">
        <v>267</v>
      </c>
      <c r="T425" s="179" t="s">
        <v>268</v>
      </c>
      <c r="U425" s="158">
        <v>0</v>
      </c>
      <c r="V425" s="158">
        <f>ROUND(E425*U425,2)</f>
        <v>0</v>
      </c>
      <c r="W425" s="158"/>
      <c r="X425" s="158" t="s">
        <v>244</v>
      </c>
      <c r="Y425" s="158" t="s">
        <v>197</v>
      </c>
      <c r="Z425" s="147"/>
      <c r="AA425" s="147"/>
      <c r="AB425" s="147"/>
      <c r="AC425" s="147"/>
      <c r="AD425" s="147"/>
      <c r="AE425" s="147"/>
      <c r="AF425" s="147"/>
      <c r="AG425" s="147" t="s">
        <v>936</v>
      </c>
      <c r="AH425" s="147"/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2" x14ac:dyDescent="0.2">
      <c r="A426" s="154"/>
      <c r="B426" s="155"/>
      <c r="C426" s="183" t="s">
        <v>598</v>
      </c>
      <c r="D426" s="163"/>
      <c r="E426" s="164">
        <v>24.6</v>
      </c>
      <c r="F426" s="158"/>
      <c r="G426" s="158"/>
      <c r="H426" s="158"/>
      <c r="I426" s="158"/>
      <c r="J426" s="158"/>
      <c r="K426" s="158"/>
      <c r="L426" s="158"/>
      <c r="M426" s="158"/>
      <c r="N426" s="157"/>
      <c r="O426" s="157"/>
      <c r="P426" s="157"/>
      <c r="Q426" s="157"/>
      <c r="R426" s="158"/>
      <c r="S426" s="158"/>
      <c r="T426" s="158"/>
      <c r="U426" s="158"/>
      <c r="V426" s="158"/>
      <c r="W426" s="158"/>
      <c r="X426" s="158"/>
      <c r="Y426" s="158"/>
      <c r="Z426" s="147"/>
      <c r="AA426" s="147"/>
      <c r="AB426" s="147"/>
      <c r="AC426" s="147"/>
      <c r="AD426" s="147"/>
      <c r="AE426" s="147"/>
      <c r="AF426" s="147"/>
      <c r="AG426" s="147" t="s">
        <v>203</v>
      </c>
      <c r="AH426" s="147">
        <v>0</v>
      </c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1" x14ac:dyDescent="0.2">
      <c r="A427" s="173">
        <v>145</v>
      </c>
      <c r="B427" s="174" t="s">
        <v>950</v>
      </c>
      <c r="C427" s="182" t="s">
        <v>951</v>
      </c>
      <c r="D427" s="175" t="s">
        <v>266</v>
      </c>
      <c r="E427" s="176">
        <v>7.8250000000000002</v>
      </c>
      <c r="F427" s="177"/>
      <c r="G427" s="178">
        <f>ROUND(E427*F427,2)</f>
        <v>0</v>
      </c>
      <c r="H427" s="177"/>
      <c r="I427" s="178">
        <f>ROUND(E427*H427,2)</f>
        <v>0</v>
      </c>
      <c r="J427" s="177"/>
      <c r="K427" s="178">
        <f>ROUND(E427*J427,2)</f>
        <v>0</v>
      </c>
      <c r="L427" s="178">
        <v>21</v>
      </c>
      <c r="M427" s="178">
        <f>G427*(1+L427/100)</f>
        <v>0</v>
      </c>
      <c r="N427" s="176">
        <v>0</v>
      </c>
      <c r="O427" s="176">
        <f>ROUND(E427*N427,2)</f>
        <v>0</v>
      </c>
      <c r="P427" s="176">
        <v>8.0999999999999996E-4</v>
      </c>
      <c r="Q427" s="176">
        <f>ROUND(E427*P427,2)</f>
        <v>0.01</v>
      </c>
      <c r="R427" s="178"/>
      <c r="S427" s="178" t="s">
        <v>267</v>
      </c>
      <c r="T427" s="179" t="s">
        <v>268</v>
      </c>
      <c r="U427" s="158">
        <v>0</v>
      </c>
      <c r="V427" s="158">
        <f>ROUND(E427*U427,2)</f>
        <v>0</v>
      </c>
      <c r="W427" s="158"/>
      <c r="X427" s="158" t="s">
        <v>244</v>
      </c>
      <c r="Y427" s="158" t="s">
        <v>197</v>
      </c>
      <c r="Z427" s="147"/>
      <c r="AA427" s="147"/>
      <c r="AB427" s="147"/>
      <c r="AC427" s="147"/>
      <c r="AD427" s="147"/>
      <c r="AE427" s="147"/>
      <c r="AF427" s="147"/>
      <c r="AG427" s="147" t="s">
        <v>936</v>
      </c>
      <c r="AH427" s="147"/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2" x14ac:dyDescent="0.2">
      <c r="A428" s="154"/>
      <c r="B428" s="155"/>
      <c r="C428" s="198" t="s">
        <v>952</v>
      </c>
      <c r="D428" s="199"/>
      <c r="E428" s="199"/>
      <c r="F428" s="199"/>
      <c r="G428" s="199"/>
      <c r="H428" s="158"/>
      <c r="I428" s="158"/>
      <c r="J428" s="158"/>
      <c r="K428" s="158"/>
      <c r="L428" s="158"/>
      <c r="M428" s="158"/>
      <c r="N428" s="157"/>
      <c r="O428" s="157"/>
      <c r="P428" s="157"/>
      <c r="Q428" s="157"/>
      <c r="R428" s="158"/>
      <c r="S428" s="158"/>
      <c r="T428" s="158"/>
      <c r="U428" s="158"/>
      <c r="V428" s="158"/>
      <c r="W428" s="158"/>
      <c r="X428" s="158"/>
      <c r="Y428" s="158"/>
      <c r="Z428" s="147"/>
      <c r="AA428" s="147"/>
      <c r="AB428" s="147"/>
      <c r="AC428" s="147"/>
      <c r="AD428" s="147"/>
      <c r="AE428" s="147"/>
      <c r="AF428" s="147"/>
      <c r="AG428" s="147" t="s">
        <v>200</v>
      </c>
      <c r="AH428" s="147"/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outlineLevel="2" x14ac:dyDescent="0.2">
      <c r="A429" s="154"/>
      <c r="B429" s="155"/>
      <c r="C429" s="183" t="s">
        <v>953</v>
      </c>
      <c r="D429" s="163"/>
      <c r="E429" s="164">
        <v>7.83</v>
      </c>
      <c r="F429" s="158"/>
      <c r="G429" s="158"/>
      <c r="H429" s="158"/>
      <c r="I429" s="158"/>
      <c r="J429" s="158"/>
      <c r="K429" s="158"/>
      <c r="L429" s="158"/>
      <c r="M429" s="158"/>
      <c r="N429" s="157"/>
      <c r="O429" s="157"/>
      <c r="P429" s="157"/>
      <c r="Q429" s="157"/>
      <c r="R429" s="158"/>
      <c r="S429" s="158"/>
      <c r="T429" s="158"/>
      <c r="U429" s="158"/>
      <c r="V429" s="158"/>
      <c r="W429" s="158"/>
      <c r="X429" s="158"/>
      <c r="Y429" s="158"/>
      <c r="Z429" s="147"/>
      <c r="AA429" s="147"/>
      <c r="AB429" s="147"/>
      <c r="AC429" s="147"/>
      <c r="AD429" s="147"/>
      <c r="AE429" s="147"/>
      <c r="AF429" s="147"/>
      <c r="AG429" s="147" t="s">
        <v>203</v>
      </c>
      <c r="AH429" s="147">
        <v>0</v>
      </c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outlineLevel="1" x14ac:dyDescent="0.2">
      <c r="A430" s="173">
        <v>146</v>
      </c>
      <c r="B430" s="174" t="s">
        <v>954</v>
      </c>
      <c r="C430" s="182" t="s">
        <v>955</v>
      </c>
      <c r="D430" s="175" t="s">
        <v>266</v>
      </c>
      <c r="E430" s="176">
        <v>190.72200000000001</v>
      </c>
      <c r="F430" s="177"/>
      <c r="G430" s="178">
        <f>ROUND(E430*F430,2)</f>
        <v>0</v>
      </c>
      <c r="H430" s="177"/>
      <c r="I430" s="178">
        <f>ROUND(E430*H430,2)</f>
        <v>0</v>
      </c>
      <c r="J430" s="177"/>
      <c r="K430" s="178">
        <f>ROUND(E430*J430,2)</f>
        <v>0</v>
      </c>
      <c r="L430" s="178">
        <v>21</v>
      </c>
      <c r="M430" s="178">
        <f>G430*(1+L430/100)</f>
        <v>0</v>
      </c>
      <c r="N430" s="176">
        <v>2.1000000000000001E-4</v>
      </c>
      <c r="O430" s="176">
        <f>ROUND(E430*N430,2)</f>
        <v>0.04</v>
      </c>
      <c r="P430" s="176">
        <v>0</v>
      </c>
      <c r="Q430" s="176">
        <f>ROUND(E430*P430,2)</f>
        <v>0</v>
      </c>
      <c r="R430" s="178"/>
      <c r="S430" s="178" t="s">
        <v>267</v>
      </c>
      <c r="T430" s="179" t="s">
        <v>268</v>
      </c>
      <c r="U430" s="158">
        <v>0</v>
      </c>
      <c r="V430" s="158">
        <f>ROUND(E430*U430,2)</f>
        <v>0</v>
      </c>
      <c r="W430" s="158"/>
      <c r="X430" s="158" t="s">
        <v>244</v>
      </c>
      <c r="Y430" s="158" t="s">
        <v>197</v>
      </c>
      <c r="Z430" s="147"/>
      <c r="AA430" s="147"/>
      <c r="AB430" s="147"/>
      <c r="AC430" s="147"/>
      <c r="AD430" s="147"/>
      <c r="AE430" s="147"/>
      <c r="AF430" s="147"/>
      <c r="AG430" s="147" t="s">
        <v>936</v>
      </c>
      <c r="AH430" s="147"/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2" x14ac:dyDescent="0.2">
      <c r="A431" s="154"/>
      <c r="B431" s="155"/>
      <c r="C431" s="198" t="s">
        <v>956</v>
      </c>
      <c r="D431" s="199"/>
      <c r="E431" s="199"/>
      <c r="F431" s="199"/>
      <c r="G431" s="199"/>
      <c r="H431" s="158"/>
      <c r="I431" s="158"/>
      <c r="J431" s="158"/>
      <c r="K431" s="158"/>
      <c r="L431" s="158"/>
      <c r="M431" s="158"/>
      <c r="N431" s="157"/>
      <c r="O431" s="157"/>
      <c r="P431" s="157"/>
      <c r="Q431" s="157"/>
      <c r="R431" s="158"/>
      <c r="S431" s="158"/>
      <c r="T431" s="158"/>
      <c r="U431" s="158"/>
      <c r="V431" s="158"/>
      <c r="W431" s="158"/>
      <c r="X431" s="158"/>
      <c r="Y431" s="158"/>
      <c r="Z431" s="147"/>
      <c r="AA431" s="147"/>
      <c r="AB431" s="147"/>
      <c r="AC431" s="147"/>
      <c r="AD431" s="147"/>
      <c r="AE431" s="147"/>
      <c r="AF431" s="147"/>
      <c r="AG431" s="147" t="s">
        <v>200</v>
      </c>
      <c r="AH431" s="147"/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outlineLevel="2" x14ac:dyDescent="0.2">
      <c r="A432" s="154"/>
      <c r="B432" s="155"/>
      <c r="C432" s="183" t="s">
        <v>957</v>
      </c>
      <c r="D432" s="163"/>
      <c r="E432" s="164">
        <v>173.5</v>
      </c>
      <c r="F432" s="158"/>
      <c r="G432" s="158"/>
      <c r="H432" s="158"/>
      <c r="I432" s="158"/>
      <c r="J432" s="158"/>
      <c r="K432" s="158"/>
      <c r="L432" s="158"/>
      <c r="M432" s="158"/>
      <c r="N432" s="157"/>
      <c r="O432" s="157"/>
      <c r="P432" s="157"/>
      <c r="Q432" s="157"/>
      <c r="R432" s="158"/>
      <c r="S432" s="158"/>
      <c r="T432" s="158"/>
      <c r="U432" s="158"/>
      <c r="V432" s="158"/>
      <c r="W432" s="158"/>
      <c r="X432" s="158"/>
      <c r="Y432" s="158"/>
      <c r="Z432" s="147"/>
      <c r="AA432" s="147"/>
      <c r="AB432" s="147"/>
      <c r="AC432" s="147"/>
      <c r="AD432" s="147"/>
      <c r="AE432" s="147"/>
      <c r="AF432" s="147"/>
      <c r="AG432" s="147" t="s">
        <v>203</v>
      </c>
      <c r="AH432" s="147">
        <v>0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3" x14ac:dyDescent="0.2">
      <c r="A433" s="154"/>
      <c r="B433" s="155"/>
      <c r="C433" s="183" t="s">
        <v>958</v>
      </c>
      <c r="D433" s="163"/>
      <c r="E433" s="164">
        <v>12.72</v>
      </c>
      <c r="F433" s="158"/>
      <c r="G433" s="158"/>
      <c r="H433" s="158"/>
      <c r="I433" s="158"/>
      <c r="J433" s="158"/>
      <c r="K433" s="158"/>
      <c r="L433" s="158"/>
      <c r="M433" s="158"/>
      <c r="N433" s="157"/>
      <c r="O433" s="157"/>
      <c r="P433" s="157"/>
      <c r="Q433" s="157"/>
      <c r="R433" s="158"/>
      <c r="S433" s="158"/>
      <c r="T433" s="158"/>
      <c r="U433" s="158"/>
      <c r="V433" s="158"/>
      <c r="W433" s="158"/>
      <c r="X433" s="158"/>
      <c r="Y433" s="158"/>
      <c r="Z433" s="147"/>
      <c r="AA433" s="147"/>
      <c r="AB433" s="147"/>
      <c r="AC433" s="147"/>
      <c r="AD433" s="147"/>
      <c r="AE433" s="147"/>
      <c r="AF433" s="147"/>
      <c r="AG433" s="147" t="s">
        <v>203</v>
      </c>
      <c r="AH433" s="147">
        <v>0</v>
      </c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outlineLevel="3" x14ac:dyDescent="0.2">
      <c r="A434" s="154"/>
      <c r="B434" s="155"/>
      <c r="C434" s="183" t="s">
        <v>959</v>
      </c>
      <c r="D434" s="163"/>
      <c r="E434" s="164">
        <v>4.5</v>
      </c>
      <c r="F434" s="158"/>
      <c r="G434" s="158"/>
      <c r="H434" s="158"/>
      <c r="I434" s="158"/>
      <c r="J434" s="158"/>
      <c r="K434" s="158"/>
      <c r="L434" s="158"/>
      <c r="M434" s="158"/>
      <c r="N434" s="157"/>
      <c r="O434" s="157"/>
      <c r="P434" s="157"/>
      <c r="Q434" s="157"/>
      <c r="R434" s="158"/>
      <c r="S434" s="158"/>
      <c r="T434" s="158"/>
      <c r="U434" s="158"/>
      <c r="V434" s="158"/>
      <c r="W434" s="158"/>
      <c r="X434" s="158"/>
      <c r="Y434" s="158"/>
      <c r="Z434" s="147"/>
      <c r="AA434" s="147"/>
      <c r="AB434" s="147"/>
      <c r="AC434" s="147"/>
      <c r="AD434" s="147"/>
      <c r="AE434" s="147"/>
      <c r="AF434" s="147"/>
      <c r="AG434" s="147" t="s">
        <v>203</v>
      </c>
      <c r="AH434" s="147">
        <v>0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1" x14ac:dyDescent="0.2">
      <c r="A435" s="173">
        <v>147</v>
      </c>
      <c r="B435" s="174" t="s">
        <v>960</v>
      </c>
      <c r="C435" s="182" t="s">
        <v>961</v>
      </c>
      <c r="D435" s="175" t="s">
        <v>266</v>
      </c>
      <c r="E435" s="176">
        <v>190.72200000000001</v>
      </c>
      <c r="F435" s="177"/>
      <c r="G435" s="178">
        <f>ROUND(E435*F435,2)</f>
        <v>0</v>
      </c>
      <c r="H435" s="177"/>
      <c r="I435" s="178">
        <f>ROUND(E435*H435,2)</f>
        <v>0</v>
      </c>
      <c r="J435" s="177"/>
      <c r="K435" s="178">
        <f>ROUND(E435*J435,2)</f>
        <v>0</v>
      </c>
      <c r="L435" s="178">
        <v>21</v>
      </c>
      <c r="M435" s="178">
        <f>G435*(1+L435/100)</f>
        <v>0</v>
      </c>
      <c r="N435" s="176">
        <v>3.0599999999999998E-3</v>
      </c>
      <c r="O435" s="176">
        <f>ROUND(E435*N435,2)</f>
        <v>0.57999999999999996</v>
      </c>
      <c r="P435" s="176">
        <v>0</v>
      </c>
      <c r="Q435" s="176">
        <f>ROUND(E435*P435,2)</f>
        <v>0</v>
      </c>
      <c r="R435" s="178"/>
      <c r="S435" s="178" t="s">
        <v>267</v>
      </c>
      <c r="T435" s="179" t="s">
        <v>962</v>
      </c>
      <c r="U435" s="158">
        <v>0</v>
      </c>
      <c r="V435" s="158">
        <f>ROUND(E435*U435,2)</f>
        <v>0</v>
      </c>
      <c r="W435" s="158"/>
      <c r="X435" s="158" t="s">
        <v>244</v>
      </c>
      <c r="Y435" s="158" t="s">
        <v>197</v>
      </c>
      <c r="Z435" s="147"/>
      <c r="AA435" s="147"/>
      <c r="AB435" s="147"/>
      <c r="AC435" s="147"/>
      <c r="AD435" s="147"/>
      <c r="AE435" s="147"/>
      <c r="AF435" s="147"/>
      <c r="AG435" s="147" t="s">
        <v>936</v>
      </c>
      <c r="AH435" s="147"/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2" x14ac:dyDescent="0.2">
      <c r="A436" s="154"/>
      <c r="B436" s="155"/>
      <c r="C436" s="198" t="s">
        <v>963</v>
      </c>
      <c r="D436" s="199"/>
      <c r="E436" s="199"/>
      <c r="F436" s="199"/>
      <c r="G436" s="199"/>
      <c r="H436" s="158"/>
      <c r="I436" s="158"/>
      <c r="J436" s="158"/>
      <c r="K436" s="158"/>
      <c r="L436" s="158"/>
      <c r="M436" s="158"/>
      <c r="N436" s="157"/>
      <c r="O436" s="157"/>
      <c r="P436" s="157"/>
      <c r="Q436" s="157"/>
      <c r="R436" s="158"/>
      <c r="S436" s="158"/>
      <c r="T436" s="158"/>
      <c r="U436" s="158"/>
      <c r="V436" s="158"/>
      <c r="W436" s="158"/>
      <c r="X436" s="158"/>
      <c r="Y436" s="158"/>
      <c r="Z436" s="147"/>
      <c r="AA436" s="147"/>
      <c r="AB436" s="147"/>
      <c r="AC436" s="147"/>
      <c r="AD436" s="147"/>
      <c r="AE436" s="147"/>
      <c r="AF436" s="147"/>
      <c r="AG436" s="147" t="s">
        <v>200</v>
      </c>
      <c r="AH436" s="147"/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2" x14ac:dyDescent="0.2">
      <c r="A437" s="154"/>
      <c r="B437" s="155"/>
      <c r="C437" s="183" t="s">
        <v>957</v>
      </c>
      <c r="D437" s="163"/>
      <c r="E437" s="164">
        <v>173.5</v>
      </c>
      <c r="F437" s="158"/>
      <c r="G437" s="158"/>
      <c r="H437" s="158"/>
      <c r="I437" s="158"/>
      <c r="J437" s="158"/>
      <c r="K437" s="158"/>
      <c r="L437" s="158"/>
      <c r="M437" s="158"/>
      <c r="N437" s="157"/>
      <c r="O437" s="157"/>
      <c r="P437" s="157"/>
      <c r="Q437" s="157"/>
      <c r="R437" s="158"/>
      <c r="S437" s="158"/>
      <c r="T437" s="158"/>
      <c r="U437" s="158"/>
      <c r="V437" s="158"/>
      <c r="W437" s="158"/>
      <c r="X437" s="158"/>
      <c r="Y437" s="158"/>
      <c r="Z437" s="147"/>
      <c r="AA437" s="147"/>
      <c r="AB437" s="147"/>
      <c r="AC437" s="147"/>
      <c r="AD437" s="147"/>
      <c r="AE437" s="147"/>
      <c r="AF437" s="147"/>
      <c r="AG437" s="147" t="s">
        <v>203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3" x14ac:dyDescent="0.2">
      <c r="A438" s="154"/>
      <c r="B438" s="155"/>
      <c r="C438" s="183" t="s">
        <v>958</v>
      </c>
      <c r="D438" s="163"/>
      <c r="E438" s="164">
        <v>12.72</v>
      </c>
      <c r="F438" s="158"/>
      <c r="G438" s="158"/>
      <c r="H438" s="158"/>
      <c r="I438" s="158"/>
      <c r="J438" s="158"/>
      <c r="K438" s="158"/>
      <c r="L438" s="158"/>
      <c r="M438" s="158"/>
      <c r="N438" s="157"/>
      <c r="O438" s="157"/>
      <c r="P438" s="157"/>
      <c r="Q438" s="157"/>
      <c r="R438" s="158"/>
      <c r="S438" s="158"/>
      <c r="T438" s="158"/>
      <c r="U438" s="158"/>
      <c r="V438" s="158"/>
      <c r="W438" s="158"/>
      <c r="X438" s="158"/>
      <c r="Y438" s="158"/>
      <c r="Z438" s="147"/>
      <c r="AA438" s="147"/>
      <c r="AB438" s="147"/>
      <c r="AC438" s="147"/>
      <c r="AD438" s="147"/>
      <c r="AE438" s="147"/>
      <c r="AF438" s="147"/>
      <c r="AG438" s="147" t="s">
        <v>203</v>
      </c>
      <c r="AH438" s="147">
        <v>0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3" x14ac:dyDescent="0.2">
      <c r="A439" s="154"/>
      <c r="B439" s="155"/>
      <c r="C439" s="183" t="s">
        <v>959</v>
      </c>
      <c r="D439" s="163"/>
      <c r="E439" s="164">
        <v>4.5</v>
      </c>
      <c r="F439" s="158"/>
      <c r="G439" s="158"/>
      <c r="H439" s="158"/>
      <c r="I439" s="158"/>
      <c r="J439" s="158"/>
      <c r="K439" s="158"/>
      <c r="L439" s="158"/>
      <c r="M439" s="158"/>
      <c r="N439" s="157"/>
      <c r="O439" s="157"/>
      <c r="P439" s="157"/>
      <c r="Q439" s="157"/>
      <c r="R439" s="158"/>
      <c r="S439" s="158"/>
      <c r="T439" s="158"/>
      <c r="U439" s="158"/>
      <c r="V439" s="158"/>
      <c r="W439" s="158"/>
      <c r="X439" s="158"/>
      <c r="Y439" s="158"/>
      <c r="Z439" s="147"/>
      <c r="AA439" s="147"/>
      <c r="AB439" s="147"/>
      <c r="AC439" s="147"/>
      <c r="AD439" s="147"/>
      <c r="AE439" s="147"/>
      <c r="AF439" s="147"/>
      <c r="AG439" s="147" t="s">
        <v>203</v>
      </c>
      <c r="AH439" s="147">
        <v>0</v>
      </c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1" x14ac:dyDescent="0.2">
      <c r="A440" s="173">
        <v>148</v>
      </c>
      <c r="B440" s="174" t="s">
        <v>964</v>
      </c>
      <c r="C440" s="182" t="s">
        <v>965</v>
      </c>
      <c r="D440" s="175" t="s">
        <v>266</v>
      </c>
      <c r="E440" s="176">
        <v>80.599999999999994</v>
      </c>
      <c r="F440" s="177"/>
      <c r="G440" s="178">
        <f>ROUND(E440*F440,2)</f>
        <v>0</v>
      </c>
      <c r="H440" s="177"/>
      <c r="I440" s="178">
        <f>ROUND(E440*H440,2)</f>
        <v>0</v>
      </c>
      <c r="J440" s="177"/>
      <c r="K440" s="178">
        <f>ROUND(E440*J440,2)</f>
        <v>0</v>
      </c>
      <c r="L440" s="178">
        <v>21</v>
      </c>
      <c r="M440" s="178">
        <f>G440*(1+L440/100)</f>
        <v>0</v>
      </c>
      <c r="N440" s="176">
        <v>4.4000000000000003E-3</v>
      </c>
      <c r="O440" s="176">
        <f>ROUND(E440*N440,2)</f>
        <v>0.35</v>
      </c>
      <c r="P440" s="176">
        <v>0</v>
      </c>
      <c r="Q440" s="176">
        <f>ROUND(E440*P440,2)</f>
        <v>0</v>
      </c>
      <c r="R440" s="178"/>
      <c r="S440" s="178" t="s">
        <v>194</v>
      </c>
      <c r="T440" s="179" t="s">
        <v>195</v>
      </c>
      <c r="U440" s="158">
        <v>0</v>
      </c>
      <c r="V440" s="158">
        <f>ROUND(E440*U440,2)</f>
        <v>0</v>
      </c>
      <c r="W440" s="158"/>
      <c r="X440" s="158" t="s">
        <v>285</v>
      </c>
      <c r="Y440" s="158" t="s">
        <v>197</v>
      </c>
      <c r="Z440" s="147"/>
      <c r="AA440" s="147"/>
      <c r="AB440" s="147"/>
      <c r="AC440" s="147"/>
      <c r="AD440" s="147"/>
      <c r="AE440" s="147"/>
      <c r="AF440" s="147"/>
      <c r="AG440" s="147" t="s">
        <v>966</v>
      </c>
      <c r="AH440" s="147"/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2" x14ac:dyDescent="0.2">
      <c r="A441" s="154"/>
      <c r="B441" s="155"/>
      <c r="C441" s="183" t="s">
        <v>967</v>
      </c>
      <c r="D441" s="163"/>
      <c r="E441" s="164">
        <v>58.5</v>
      </c>
      <c r="F441" s="158"/>
      <c r="G441" s="158"/>
      <c r="H441" s="158"/>
      <c r="I441" s="158"/>
      <c r="J441" s="158"/>
      <c r="K441" s="158"/>
      <c r="L441" s="158"/>
      <c r="M441" s="158"/>
      <c r="N441" s="157"/>
      <c r="O441" s="157"/>
      <c r="P441" s="157"/>
      <c r="Q441" s="157"/>
      <c r="R441" s="158"/>
      <c r="S441" s="158"/>
      <c r="T441" s="158"/>
      <c r="U441" s="158"/>
      <c r="V441" s="158"/>
      <c r="W441" s="158"/>
      <c r="X441" s="158"/>
      <c r="Y441" s="158"/>
      <c r="Z441" s="147"/>
      <c r="AA441" s="147"/>
      <c r="AB441" s="147"/>
      <c r="AC441" s="147"/>
      <c r="AD441" s="147"/>
      <c r="AE441" s="147"/>
      <c r="AF441" s="147"/>
      <c r="AG441" s="147" t="s">
        <v>203</v>
      </c>
      <c r="AH441" s="147">
        <v>0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3" x14ac:dyDescent="0.2">
      <c r="A442" s="154"/>
      <c r="B442" s="155"/>
      <c r="C442" s="183" t="s">
        <v>968</v>
      </c>
      <c r="D442" s="163"/>
      <c r="E442" s="164">
        <v>22.1</v>
      </c>
      <c r="F442" s="158"/>
      <c r="G442" s="158"/>
      <c r="H442" s="158"/>
      <c r="I442" s="158"/>
      <c r="J442" s="158"/>
      <c r="K442" s="158"/>
      <c r="L442" s="158"/>
      <c r="M442" s="158"/>
      <c r="N442" s="157"/>
      <c r="O442" s="157"/>
      <c r="P442" s="157"/>
      <c r="Q442" s="157"/>
      <c r="R442" s="158"/>
      <c r="S442" s="158"/>
      <c r="T442" s="158"/>
      <c r="U442" s="158"/>
      <c r="V442" s="158"/>
      <c r="W442" s="158"/>
      <c r="X442" s="158"/>
      <c r="Y442" s="158"/>
      <c r="Z442" s="147"/>
      <c r="AA442" s="147"/>
      <c r="AB442" s="147"/>
      <c r="AC442" s="147"/>
      <c r="AD442" s="147"/>
      <c r="AE442" s="147"/>
      <c r="AF442" s="147"/>
      <c r="AG442" s="147" t="s">
        <v>203</v>
      </c>
      <c r="AH442" s="147">
        <v>0</v>
      </c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outlineLevel="1" x14ac:dyDescent="0.2">
      <c r="A443" s="173">
        <v>149</v>
      </c>
      <c r="B443" s="174" t="s">
        <v>969</v>
      </c>
      <c r="C443" s="182" t="s">
        <v>970</v>
      </c>
      <c r="D443" s="175" t="s">
        <v>266</v>
      </c>
      <c r="E443" s="176">
        <v>80.599999999999994</v>
      </c>
      <c r="F443" s="177"/>
      <c r="G443" s="178">
        <f>ROUND(E443*F443,2)</f>
        <v>0</v>
      </c>
      <c r="H443" s="177"/>
      <c r="I443" s="178">
        <f>ROUND(E443*H443,2)</f>
        <v>0</v>
      </c>
      <c r="J443" s="177"/>
      <c r="K443" s="178">
        <f>ROUND(E443*J443,2)</f>
        <v>0</v>
      </c>
      <c r="L443" s="178">
        <v>21</v>
      </c>
      <c r="M443" s="178">
        <f>G443*(1+L443/100)</f>
        <v>0</v>
      </c>
      <c r="N443" s="176">
        <v>4.0000000000000001E-3</v>
      </c>
      <c r="O443" s="176">
        <f>ROUND(E443*N443,2)</f>
        <v>0.32</v>
      </c>
      <c r="P443" s="176">
        <v>0</v>
      </c>
      <c r="Q443" s="176">
        <f>ROUND(E443*P443,2)</f>
        <v>0</v>
      </c>
      <c r="R443" s="178"/>
      <c r="S443" s="178" t="s">
        <v>194</v>
      </c>
      <c r="T443" s="179" t="s">
        <v>195</v>
      </c>
      <c r="U443" s="158">
        <v>0</v>
      </c>
      <c r="V443" s="158">
        <f>ROUND(E443*U443,2)</f>
        <v>0</v>
      </c>
      <c r="W443" s="158"/>
      <c r="X443" s="158" t="s">
        <v>285</v>
      </c>
      <c r="Y443" s="158" t="s">
        <v>197</v>
      </c>
      <c r="Z443" s="147"/>
      <c r="AA443" s="147"/>
      <c r="AB443" s="147"/>
      <c r="AC443" s="147"/>
      <c r="AD443" s="147"/>
      <c r="AE443" s="147"/>
      <c r="AF443" s="147"/>
      <c r="AG443" s="147" t="s">
        <v>966</v>
      </c>
      <c r="AH443" s="147"/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outlineLevel="2" x14ac:dyDescent="0.2">
      <c r="A444" s="154"/>
      <c r="B444" s="155"/>
      <c r="C444" s="183" t="s">
        <v>967</v>
      </c>
      <c r="D444" s="163"/>
      <c r="E444" s="164">
        <v>58.5</v>
      </c>
      <c r="F444" s="158"/>
      <c r="G444" s="158"/>
      <c r="H444" s="158"/>
      <c r="I444" s="158"/>
      <c r="J444" s="158"/>
      <c r="K444" s="158"/>
      <c r="L444" s="158"/>
      <c r="M444" s="158"/>
      <c r="N444" s="157"/>
      <c r="O444" s="157"/>
      <c r="P444" s="157"/>
      <c r="Q444" s="157"/>
      <c r="R444" s="158"/>
      <c r="S444" s="158"/>
      <c r="T444" s="158"/>
      <c r="U444" s="158"/>
      <c r="V444" s="158"/>
      <c r="W444" s="158"/>
      <c r="X444" s="158"/>
      <c r="Y444" s="158"/>
      <c r="Z444" s="147"/>
      <c r="AA444" s="147"/>
      <c r="AB444" s="147"/>
      <c r="AC444" s="147"/>
      <c r="AD444" s="147"/>
      <c r="AE444" s="147"/>
      <c r="AF444" s="147"/>
      <c r="AG444" s="147" t="s">
        <v>203</v>
      </c>
      <c r="AH444" s="147">
        <v>0</v>
      </c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47"/>
      <c r="BB444" s="147"/>
      <c r="BC444" s="147"/>
      <c r="BD444" s="147"/>
      <c r="BE444" s="147"/>
      <c r="BF444" s="147"/>
      <c r="BG444" s="147"/>
      <c r="BH444" s="147"/>
    </row>
    <row r="445" spans="1:60" outlineLevel="3" x14ac:dyDescent="0.2">
      <c r="A445" s="154"/>
      <c r="B445" s="155"/>
      <c r="C445" s="183" t="s">
        <v>968</v>
      </c>
      <c r="D445" s="163"/>
      <c r="E445" s="164">
        <v>22.1</v>
      </c>
      <c r="F445" s="158"/>
      <c r="G445" s="158"/>
      <c r="H445" s="158"/>
      <c r="I445" s="158"/>
      <c r="J445" s="158"/>
      <c r="K445" s="158"/>
      <c r="L445" s="158"/>
      <c r="M445" s="158"/>
      <c r="N445" s="157"/>
      <c r="O445" s="157"/>
      <c r="P445" s="157"/>
      <c r="Q445" s="157"/>
      <c r="R445" s="158"/>
      <c r="S445" s="158"/>
      <c r="T445" s="158"/>
      <c r="U445" s="158"/>
      <c r="V445" s="158"/>
      <c r="W445" s="158"/>
      <c r="X445" s="158"/>
      <c r="Y445" s="158"/>
      <c r="Z445" s="147"/>
      <c r="AA445" s="147"/>
      <c r="AB445" s="147"/>
      <c r="AC445" s="147"/>
      <c r="AD445" s="147"/>
      <c r="AE445" s="147"/>
      <c r="AF445" s="147"/>
      <c r="AG445" s="147" t="s">
        <v>203</v>
      </c>
      <c r="AH445" s="147">
        <v>0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ht="22.5" outlineLevel="1" x14ac:dyDescent="0.2">
      <c r="A446" s="173">
        <v>150</v>
      </c>
      <c r="B446" s="174" t="s">
        <v>971</v>
      </c>
      <c r="C446" s="182" t="s">
        <v>972</v>
      </c>
      <c r="D446" s="175" t="s">
        <v>266</v>
      </c>
      <c r="E446" s="176">
        <v>65.400000000000006</v>
      </c>
      <c r="F446" s="177"/>
      <c r="G446" s="178">
        <f>ROUND(E446*F446,2)</f>
        <v>0</v>
      </c>
      <c r="H446" s="177"/>
      <c r="I446" s="178">
        <f>ROUND(E446*H446,2)</f>
        <v>0</v>
      </c>
      <c r="J446" s="177"/>
      <c r="K446" s="178">
        <f>ROUND(E446*J446,2)</f>
        <v>0</v>
      </c>
      <c r="L446" s="178">
        <v>21</v>
      </c>
      <c r="M446" s="178">
        <f>G446*(1+L446/100)</f>
        <v>0</v>
      </c>
      <c r="N446" s="176">
        <v>3.1E-4</v>
      </c>
      <c r="O446" s="176">
        <f>ROUND(E446*N446,2)</f>
        <v>0.02</v>
      </c>
      <c r="P446" s="176">
        <v>0</v>
      </c>
      <c r="Q446" s="176">
        <f>ROUND(E446*P446,2)</f>
        <v>0</v>
      </c>
      <c r="R446" s="178" t="s">
        <v>411</v>
      </c>
      <c r="S446" s="178" t="s">
        <v>267</v>
      </c>
      <c r="T446" s="179" t="s">
        <v>973</v>
      </c>
      <c r="U446" s="158">
        <v>0</v>
      </c>
      <c r="V446" s="158">
        <f>ROUND(E446*U446,2)</f>
        <v>0</v>
      </c>
      <c r="W446" s="158"/>
      <c r="X446" s="158" t="s">
        <v>285</v>
      </c>
      <c r="Y446" s="158" t="s">
        <v>197</v>
      </c>
      <c r="Z446" s="147"/>
      <c r="AA446" s="147"/>
      <c r="AB446" s="147"/>
      <c r="AC446" s="147"/>
      <c r="AD446" s="147"/>
      <c r="AE446" s="147"/>
      <c r="AF446" s="147"/>
      <c r="AG446" s="147" t="s">
        <v>966</v>
      </c>
      <c r="AH446" s="147"/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2" x14ac:dyDescent="0.2">
      <c r="A447" s="154"/>
      <c r="B447" s="155"/>
      <c r="C447" s="183" t="s">
        <v>974</v>
      </c>
      <c r="D447" s="163"/>
      <c r="E447" s="164">
        <v>65.400000000000006</v>
      </c>
      <c r="F447" s="158"/>
      <c r="G447" s="158"/>
      <c r="H447" s="158"/>
      <c r="I447" s="158"/>
      <c r="J447" s="158"/>
      <c r="K447" s="158"/>
      <c r="L447" s="158"/>
      <c r="M447" s="158"/>
      <c r="N447" s="157"/>
      <c r="O447" s="157"/>
      <c r="P447" s="157"/>
      <c r="Q447" s="157"/>
      <c r="R447" s="158"/>
      <c r="S447" s="158"/>
      <c r="T447" s="158"/>
      <c r="U447" s="158"/>
      <c r="V447" s="158"/>
      <c r="W447" s="158"/>
      <c r="X447" s="158"/>
      <c r="Y447" s="158"/>
      <c r="Z447" s="147"/>
      <c r="AA447" s="147"/>
      <c r="AB447" s="147"/>
      <c r="AC447" s="147"/>
      <c r="AD447" s="147"/>
      <c r="AE447" s="147"/>
      <c r="AF447" s="147"/>
      <c r="AG447" s="147" t="s">
        <v>203</v>
      </c>
      <c r="AH447" s="147">
        <v>0</v>
      </c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1" x14ac:dyDescent="0.2">
      <c r="A448" s="154">
        <v>151</v>
      </c>
      <c r="B448" s="155" t="s">
        <v>975</v>
      </c>
      <c r="C448" s="197" t="s">
        <v>976</v>
      </c>
      <c r="D448" s="156" t="s">
        <v>0</v>
      </c>
      <c r="E448" s="196"/>
      <c r="F448" s="159"/>
      <c r="G448" s="158">
        <f>ROUND(E448*F448,2)</f>
        <v>0</v>
      </c>
      <c r="H448" s="159"/>
      <c r="I448" s="158">
        <f>ROUND(E448*H448,2)</f>
        <v>0</v>
      </c>
      <c r="J448" s="159"/>
      <c r="K448" s="158">
        <f>ROUND(E448*J448,2)</f>
        <v>0</v>
      </c>
      <c r="L448" s="158">
        <v>21</v>
      </c>
      <c r="M448" s="158">
        <f>G448*(1+L448/100)</f>
        <v>0</v>
      </c>
      <c r="N448" s="157">
        <v>0</v>
      </c>
      <c r="O448" s="157">
        <f>ROUND(E448*N448,2)</f>
        <v>0</v>
      </c>
      <c r="P448" s="157">
        <v>0</v>
      </c>
      <c r="Q448" s="157">
        <f>ROUND(E448*P448,2)</f>
        <v>0</v>
      </c>
      <c r="R448" s="158"/>
      <c r="S448" s="158" t="s">
        <v>267</v>
      </c>
      <c r="T448" s="158" t="s">
        <v>268</v>
      </c>
      <c r="U448" s="158">
        <v>0</v>
      </c>
      <c r="V448" s="158">
        <f>ROUND(E448*U448,2)</f>
        <v>0</v>
      </c>
      <c r="W448" s="158"/>
      <c r="X448" s="158" t="s">
        <v>299</v>
      </c>
      <c r="Y448" s="158" t="s">
        <v>197</v>
      </c>
      <c r="Z448" s="147"/>
      <c r="AA448" s="147"/>
      <c r="AB448" s="147"/>
      <c r="AC448" s="147"/>
      <c r="AD448" s="147"/>
      <c r="AE448" s="147"/>
      <c r="AF448" s="147"/>
      <c r="AG448" s="147" t="s">
        <v>300</v>
      </c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x14ac:dyDescent="0.2">
      <c r="A449" s="166" t="s">
        <v>189</v>
      </c>
      <c r="B449" s="167" t="s">
        <v>115</v>
      </c>
      <c r="C449" s="181" t="s">
        <v>116</v>
      </c>
      <c r="D449" s="168"/>
      <c r="E449" s="169"/>
      <c r="F449" s="170"/>
      <c r="G449" s="170">
        <f>SUMIF(AG450:AG475,"&lt;&gt;NOR",G450:G475)</f>
        <v>0</v>
      </c>
      <c r="H449" s="170"/>
      <c r="I449" s="170">
        <f>SUM(I450:I475)</f>
        <v>0</v>
      </c>
      <c r="J449" s="170"/>
      <c r="K449" s="170">
        <f>SUM(K450:K475)</f>
        <v>0</v>
      </c>
      <c r="L449" s="170"/>
      <c r="M449" s="170">
        <f>SUM(M450:M475)</f>
        <v>0</v>
      </c>
      <c r="N449" s="169"/>
      <c r="O449" s="169">
        <f>SUM(O450:O475)</f>
        <v>0.4</v>
      </c>
      <c r="P449" s="169"/>
      <c r="Q449" s="169">
        <f>SUM(Q450:Q475)</f>
        <v>0.1</v>
      </c>
      <c r="R449" s="170"/>
      <c r="S449" s="170"/>
      <c r="T449" s="171"/>
      <c r="U449" s="165"/>
      <c r="V449" s="165">
        <f>SUM(V450:V475)</f>
        <v>0</v>
      </c>
      <c r="W449" s="165"/>
      <c r="X449" s="165"/>
      <c r="Y449" s="165"/>
      <c r="AG449" t="s">
        <v>190</v>
      </c>
    </row>
    <row r="450" spans="1:60" ht="22.5" outlineLevel="1" x14ac:dyDescent="0.2">
      <c r="A450" s="173">
        <v>152</v>
      </c>
      <c r="B450" s="174" t="s">
        <v>977</v>
      </c>
      <c r="C450" s="182" t="s">
        <v>978</v>
      </c>
      <c r="D450" s="175" t="s">
        <v>266</v>
      </c>
      <c r="E450" s="176">
        <v>16.5</v>
      </c>
      <c r="F450" s="177"/>
      <c r="G450" s="178">
        <f>ROUND(E450*F450,2)</f>
        <v>0</v>
      </c>
      <c r="H450" s="177"/>
      <c r="I450" s="178">
        <f>ROUND(E450*H450,2)</f>
        <v>0</v>
      </c>
      <c r="J450" s="177"/>
      <c r="K450" s="178">
        <f>ROUND(E450*J450,2)</f>
        <v>0</v>
      </c>
      <c r="L450" s="178">
        <v>21</v>
      </c>
      <c r="M450" s="178">
        <f>G450*(1+L450/100)</f>
        <v>0</v>
      </c>
      <c r="N450" s="176">
        <v>0</v>
      </c>
      <c r="O450" s="176">
        <f>ROUND(E450*N450,2)</f>
        <v>0</v>
      </c>
      <c r="P450" s="176">
        <v>6.0000000000000001E-3</v>
      </c>
      <c r="Q450" s="176">
        <f>ROUND(E450*P450,2)</f>
        <v>0.1</v>
      </c>
      <c r="R450" s="178"/>
      <c r="S450" s="178" t="s">
        <v>267</v>
      </c>
      <c r="T450" s="179" t="s">
        <v>268</v>
      </c>
      <c r="U450" s="158">
        <v>0</v>
      </c>
      <c r="V450" s="158">
        <f>ROUND(E450*U450,2)</f>
        <v>0</v>
      </c>
      <c r="W450" s="158"/>
      <c r="X450" s="158" t="s">
        <v>244</v>
      </c>
      <c r="Y450" s="158" t="s">
        <v>197</v>
      </c>
      <c r="Z450" s="147"/>
      <c r="AA450" s="147"/>
      <c r="AB450" s="147"/>
      <c r="AC450" s="147"/>
      <c r="AD450" s="147"/>
      <c r="AE450" s="147"/>
      <c r="AF450" s="147"/>
      <c r="AG450" s="147" t="s">
        <v>936</v>
      </c>
      <c r="AH450" s="147"/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2" x14ac:dyDescent="0.2">
      <c r="A451" s="154"/>
      <c r="B451" s="155"/>
      <c r="C451" s="183" t="s">
        <v>979</v>
      </c>
      <c r="D451" s="163"/>
      <c r="E451" s="164">
        <v>16.5</v>
      </c>
      <c r="F451" s="158"/>
      <c r="G451" s="158"/>
      <c r="H451" s="158"/>
      <c r="I451" s="158"/>
      <c r="J451" s="158"/>
      <c r="K451" s="158"/>
      <c r="L451" s="158"/>
      <c r="M451" s="158"/>
      <c r="N451" s="157"/>
      <c r="O451" s="157"/>
      <c r="P451" s="157"/>
      <c r="Q451" s="157"/>
      <c r="R451" s="158"/>
      <c r="S451" s="158"/>
      <c r="T451" s="158"/>
      <c r="U451" s="158"/>
      <c r="V451" s="158"/>
      <c r="W451" s="158"/>
      <c r="X451" s="158"/>
      <c r="Y451" s="158"/>
      <c r="Z451" s="147"/>
      <c r="AA451" s="147"/>
      <c r="AB451" s="147"/>
      <c r="AC451" s="147"/>
      <c r="AD451" s="147"/>
      <c r="AE451" s="147"/>
      <c r="AF451" s="147"/>
      <c r="AG451" s="147" t="s">
        <v>203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ht="33.75" outlineLevel="1" x14ac:dyDescent="0.2">
      <c r="A452" s="173">
        <v>153</v>
      </c>
      <c r="B452" s="174" t="s">
        <v>980</v>
      </c>
      <c r="C452" s="182" t="s">
        <v>981</v>
      </c>
      <c r="D452" s="175" t="s">
        <v>266</v>
      </c>
      <c r="E452" s="176">
        <v>80.44</v>
      </c>
      <c r="F452" s="177"/>
      <c r="G452" s="178">
        <f>ROUND(E452*F452,2)</f>
        <v>0</v>
      </c>
      <c r="H452" s="177"/>
      <c r="I452" s="178">
        <f>ROUND(E452*H452,2)</f>
        <v>0</v>
      </c>
      <c r="J452" s="177"/>
      <c r="K452" s="178">
        <f>ROUND(E452*J452,2)</f>
        <v>0</v>
      </c>
      <c r="L452" s="178">
        <v>21</v>
      </c>
      <c r="M452" s="178">
        <f>G452*(1+L452/100)</f>
        <v>0</v>
      </c>
      <c r="N452" s="176">
        <v>2.2000000000000001E-3</v>
      </c>
      <c r="O452" s="176">
        <f>ROUND(E452*N452,2)</f>
        <v>0.18</v>
      </c>
      <c r="P452" s="176">
        <v>0</v>
      </c>
      <c r="Q452" s="176">
        <f>ROUND(E452*P452,2)</f>
        <v>0</v>
      </c>
      <c r="R452" s="178"/>
      <c r="S452" s="178" t="s">
        <v>267</v>
      </c>
      <c r="T452" s="179" t="s">
        <v>268</v>
      </c>
      <c r="U452" s="158">
        <v>0</v>
      </c>
      <c r="V452" s="158">
        <f>ROUND(E452*U452,2)</f>
        <v>0</v>
      </c>
      <c r="W452" s="158"/>
      <c r="X452" s="158" t="s">
        <v>244</v>
      </c>
      <c r="Y452" s="158" t="s">
        <v>197</v>
      </c>
      <c r="Z452" s="147"/>
      <c r="AA452" s="147"/>
      <c r="AB452" s="147"/>
      <c r="AC452" s="147"/>
      <c r="AD452" s="147"/>
      <c r="AE452" s="147"/>
      <c r="AF452" s="147"/>
      <c r="AG452" s="147" t="s">
        <v>936</v>
      </c>
      <c r="AH452" s="147"/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2" x14ac:dyDescent="0.2">
      <c r="A453" s="154"/>
      <c r="B453" s="155"/>
      <c r="C453" s="183" t="s">
        <v>982</v>
      </c>
      <c r="D453" s="163"/>
      <c r="E453" s="164">
        <v>47.1</v>
      </c>
      <c r="F453" s="158"/>
      <c r="G453" s="158"/>
      <c r="H453" s="158"/>
      <c r="I453" s="158"/>
      <c r="J453" s="158"/>
      <c r="K453" s="158"/>
      <c r="L453" s="158"/>
      <c r="M453" s="158"/>
      <c r="N453" s="157"/>
      <c r="O453" s="157"/>
      <c r="P453" s="157"/>
      <c r="Q453" s="157"/>
      <c r="R453" s="158"/>
      <c r="S453" s="158"/>
      <c r="T453" s="158"/>
      <c r="U453" s="158"/>
      <c r="V453" s="158"/>
      <c r="W453" s="158"/>
      <c r="X453" s="158"/>
      <c r="Y453" s="158"/>
      <c r="Z453" s="147"/>
      <c r="AA453" s="147"/>
      <c r="AB453" s="147"/>
      <c r="AC453" s="147"/>
      <c r="AD453" s="147"/>
      <c r="AE453" s="147"/>
      <c r="AF453" s="147"/>
      <c r="AG453" s="147" t="s">
        <v>203</v>
      </c>
      <c r="AH453" s="147">
        <v>0</v>
      </c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3" x14ac:dyDescent="0.2">
      <c r="A454" s="154"/>
      <c r="B454" s="155"/>
      <c r="C454" s="183" t="s">
        <v>983</v>
      </c>
      <c r="D454" s="163"/>
      <c r="E454" s="164">
        <v>8.34</v>
      </c>
      <c r="F454" s="158"/>
      <c r="G454" s="158"/>
      <c r="H454" s="158"/>
      <c r="I454" s="158"/>
      <c r="J454" s="158"/>
      <c r="K454" s="158"/>
      <c r="L454" s="158"/>
      <c r="M454" s="158"/>
      <c r="N454" s="157"/>
      <c r="O454" s="157"/>
      <c r="P454" s="157"/>
      <c r="Q454" s="157"/>
      <c r="R454" s="158"/>
      <c r="S454" s="158"/>
      <c r="T454" s="158"/>
      <c r="U454" s="158"/>
      <c r="V454" s="158"/>
      <c r="W454" s="158"/>
      <c r="X454" s="158"/>
      <c r="Y454" s="158"/>
      <c r="Z454" s="147"/>
      <c r="AA454" s="147"/>
      <c r="AB454" s="147"/>
      <c r="AC454" s="147"/>
      <c r="AD454" s="147"/>
      <c r="AE454" s="147"/>
      <c r="AF454" s="147"/>
      <c r="AG454" s="147" t="s">
        <v>203</v>
      </c>
      <c r="AH454" s="147">
        <v>0</v>
      </c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3" x14ac:dyDescent="0.2">
      <c r="A455" s="154"/>
      <c r="B455" s="155"/>
      <c r="C455" s="183" t="s">
        <v>984</v>
      </c>
      <c r="D455" s="163"/>
      <c r="E455" s="164">
        <v>15</v>
      </c>
      <c r="F455" s="158"/>
      <c r="G455" s="158"/>
      <c r="H455" s="158"/>
      <c r="I455" s="158"/>
      <c r="J455" s="158"/>
      <c r="K455" s="158"/>
      <c r="L455" s="158"/>
      <c r="M455" s="158"/>
      <c r="N455" s="157"/>
      <c r="O455" s="157"/>
      <c r="P455" s="157"/>
      <c r="Q455" s="157"/>
      <c r="R455" s="158"/>
      <c r="S455" s="158"/>
      <c r="T455" s="158"/>
      <c r="U455" s="158"/>
      <c r="V455" s="158"/>
      <c r="W455" s="158"/>
      <c r="X455" s="158"/>
      <c r="Y455" s="158"/>
      <c r="Z455" s="147"/>
      <c r="AA455" s="147"/>
      <c r="AB455" s="147"/>
      <c r="AC455" s="147"/>
      <c r="AD455" s="147"/>
      <c r="AE455" s="147"/>
      <c r="AF455" s="147"/>
      <c r="AG455" s="147" t="s">
        <v>203</v>
      </c>
      <c r="AH455" s="147">
        <v>0</v>
      </c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3" x14ac:dyDescent="0.2">
      <c r="A456" s="154"/>
      <c r="B456" s="155"/>
      <c r="C456" s="183" t="s">
        <v>985</v>
      </c>
      <c r="D456" s="163"/>
      <c r="E456" s="164">
        <v>10</v>
      </c>
      <c r="F456" s="158"/>
      <c r="G456" s="158"/>
      <c r="H456" s="158"/>
      <c r="I456" s="158"/>
      <c r="J456" s="158"/>
      <c r="K456" s="158"/>
      <c r="L456" s="158"/>
      <c r="M456" s="158"/>
      <c r="N456" s="157"/>
      <c r="O456" s="157"/>
      <c r="P456" s="157"/>
      <c r="Q456" s="157"/>
      <c r="R456" s="158"/>
      <c r="S456" s="158"/>
      <c r="T456" s="158"/>
      <c r="U456" s="158"/>
      <c r="V456" s="158"/>
      <c r="W456" s="158"/>
      <c r="X456" s="158"/>
      <c r="Y456" s="158"/>
      <c r="Z456" s="147"/>
      <c r="AA456" s="147"/>
      <c r="AB456" s="147"/>
      <c r="AC456" s="147"/>
      <c r="AD456" s="147"/>
      <c r="AE456" s="147"/>
      <c r="AF456" s="147"/>
      <c r="AG456" s="147" t="s">
        <v>203</v>
      </c>
      <c r="AH456" s="147">
        <v>0</v>
      </c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ht="33.75" outlineLevel="1" x14ac:dyDescent="0.2">
      <c r="A457" s="173">
        <v>154</v>
      </c>
      <c r="B457" s="174" t="s">
        <v>986</v>
      </c>
      <c r="C457" s="182" t="s">
        <v>987</v>
      </c>
      <c r="D457" s="175" t="s">
        <v>272</v>
      </c>
      <c r="E457" s="176">
        <v>21.8</v>
      </c>
      <c r="F457" s="177"/>
      <c r="G457" s="178">
        <f>ROUND(E457*F457,2)</f>
        <v>0</v>
      </c>
      <c r="H457" s="177"/>
      <c r="I457" s="178">
        <f>ROUND(E457*H457,2)</f>
        <v>0</v>
      </c>
      <c r="J457" s="177"/>
      <c r="K457" s="178">
        <f>ROUND(E457*J457,2)</f>
        <v>0</v>
      </c>
      <c r="L457" s="178">
        <v>21</v>
      </c>
      <c r="M457" s="178">
        <f>G457*(1+L457/100)</f>
        <v>0</v>
      </c>
      <c r="N457" s="176">
        <v>1.8400000000000001E-3</v>
      </c>
      <c r="O457" s="176">
        <f>ROUND(E457*N457,2)</f>
        <v>0.04</v>
      </c>
      <c r="P457" s="176">
        <v>0</v>
      </c>
      <c r="Q457" s="176">
        <f>ROUND(E457*P457,2)</f>
        <v>0</v>
      </c>
      <c r="R457" s="178"/>
      <c r="S457" s="178" t="s">
        <v>267</v>
      </c>
      <c r="T457" s="179" t="s">
        <v>268</v>
      </c>
      <c r="U457" s="158">
        <v>0</v>
      </c>
      <c r="V457" s="158">
        <f>ROUND(E457*U457,2)</f>
        <v>0</v>
      </c>
      <c r="W457" s="158"/>
      <c r="X457" s="158" t="s">
        <v>244</v>
      </c>
      <c r="Y457" s="158" t="s">
        <v>197</v>
      </c>
      <c r="Z457" s="147"/>
      <c r="AA457" s="147"/>
      <c r="AB457" s="147"/>
      <c r="AC457" s="147"/>
      <c r="AD457" s="147"/>
      <c r="AE457" s="147"/>
      <c r="AF457" s="147"/>
      <c r="AG457" s="147" t="s">
        <v>397</v>
      </c>
      <c r="AH457" s="147"/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2" x14ac:dyDescent="0.2">
      <c r="A458" s="154"/>
      <c r="B458" s="155"/>
      <c r="C458" s="183" t="s">
        <v>988</v>
      </c>
      <c r="D458" s="163"/>
      <c r="E458" s="164">
        <v>21.8</v>
      </c>
      <c r="F458" s="158"/>
      <c r="G458" s="158"/>
      <c r="H458" s="158"/>
      <c r="I458" s="158"/>
      <c r="J458" s="158"/>
      <c r="K458" s="158"/>
      <c r="L458" s="158"/>
      <c r="M458" s="158"/>
      <c r="N458" s="157"/>
      <c r="O458" s="157"/>
      <c r="P458" s="157"/>
      <c r="Q458" s="157"/>
      <c r="R458" s="158"/>
      <c r="S458" s="158"/>
      <c r="T458" s="158"/>
      <c r="U458" s="158"/>
      <c r="V458" s="158"/>
      <c r="W458" s="158"/>
      <c r="X458" s="158"/>
      <c r="Y458" s="158"/>
      <c r="Z458" s="147"/>
      <c r="AA458" s="147"/>
      <c r="AB458" s="147"/>
      <c r="AC458" s="147"/>
      <c r="AD458" s="147"/>
      <c r="AE458" s="147"/>
      <c r="AF458" s="147"/>
      <c r="AG458" s="147" t="s">
        <v>203</v>
      </c>
      <c r="AH458" s="147">
        <v>0</v>
      </c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ht="33.75" outlineLevel="1" x14ac:dyDescent="0.2">
      <c r="A459" s="173">
        <v>155</v>
      </c>
      <c r="B459" s="174" t="s">
        <v>989</v>
      </c>
      <c r="C459" s="182" t="s">
        <v>990</v>
      </c>
      <c r="D459" s="175" t="s">
        <v>272</v>
      </c>
      <c r="E459" s="176">
        <v>59.3</v>
      </c>
      <c r="F459" s="177"/>
      <c r="G459" s="178">
        <f>ROUND(E459*F459,2)</f>
        <v>0</v>
      </c>
      <c r="H459" s="177"/>
      <c r="I459" s="178">
        <f>ROUND(E459*H459,2)</f>
        <v>0</v>
      </c>
      <c r="J459" s="177"/>
      <c r="K459" s="178">
        <f>ROUND(E459*J459,2)</f>
        <v>0</v>
      </c>
      <c r="L459" s="178">
        <v>21</v>
      </c>
      <c r="M459" s="178">
        <f>G459*(1+L459/100)</f>
        <v>0</v>
      </c>
      <c r="N459" s="176">
        <v>5.8E-4</v>
      </c>
      <c r="O459" s="176">
        <f>ROUND(E459*N459,2)</f>
        <v>0.03</v>
      </c>
      <c r="P459" s="176">
        <v>0</v>
      </c>
      <c r="Q459" s="176">
        <f>ROUND(E459*P459,2)</f>
        <v>0</v>
      </c>
      <c r="R459" s="178"/>
      <c r="S459" s="178" t="s">
        <v>267</v>
      </c>
      <c r="T459" s="179" t="s">
        <v>268</v>
      </c>
      <c r="U459" s="158">
        <v>0</v>
      </c>
      <c r="V459" s="158">
        <f>ROUND(E459*U459,2)</f>
        <v>0</v>
      </c>
      <c r="W459" s="158"/>
      <c r="X459" s="158" t="s">
        <v>244</v>
      </c>
      <c r="Y459" s="158" t="s">
        <v>197</v>
      </c>
      <c r="Z459" s="147"/>
      <c r="AA459" s="147"/>
      <c r="AB459" s="147"/>
      <c r="AC459" s="147"/>
      <c r="AD459" s="147"/>
      <c r="AE459" s="147"/>
      <c r="AF459" s="147"/>
      <c r="AG459" s="147" t="s">
        <v>936</v>
      </c>
      <c r="AH459" s="147"/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2" x14ac:dyDescent="0.2">
      <c r="A460" s="154"/>
      <c r="B460" s="155"/>
      <c r="C460" s="183" t="s">
        <v>991</v>
      </c>
      <c r="D460" s="163"/>
      <c r="E460" s="164">
        <v>59.3</v>
      </c>
      <c r="F460" s="158"/>
      <c r="G460" s="158"/>
      <c r="H460" s="158"/>
      <c r="I460" s="158"/>
      <c r="J460" s="158"/>
      <c r="K460" s="158"/>
      <c r="L460" s="158"/>
      <c r="M460" s="158"/>
      <c r="N460" s="157"/>
      <c r="O460" s="157"/>
      <c r="P460" s="157"/>
      <c r="Q460" s="157"/>
      <c r="R460" s="158"/>
      <c r="S460" s="158"/>
      <c r="T460" s="158"/>
      <c r="U460" s="158"/>
      <c r="V460" s="158"/>
      <c r="W460" s="158"/>
      <c r="X460" s="158"/>
      <c r="Y460" s="158"/>
      <c r="Z460" s="147"/>
      <c r="AA460" s="147"/>
      <c r="AB460" s="147"/>
      <c r="AC460" s="147"/>
      <c r="AD460" s="147"/>
      <c r="AE460" s="147"/>
      <c r="AF460" s="147"/>
      <c r="AG460" s="147" t="s">
        <v>203</v>
      </c>
      <c r="AH460" s="147">
        <v>0</v>
      </c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ht="33.75" outlineLevel="1" x14ac:dyDescent="0.2">
      <c r="A461" s="173">
        <v>156</v>
      </c>
      <c r="B461" s="174" t="s">
        <v>992</v>
      </c>
      <c r="C461" s="182" t="s">
        <v>993</v>
      </c>
      <c r="D461" s="175" t="s">
        <v>272</v>
      </c>
      <c r="E461" s="176">
        <v>59.3</v>
      </c>
      <c r="F461" s="177"/>
      <c r="G461" s="178">
        <f>ROUND(E461*F461,2)</f>
        <v>0</v>
      </c>
      <c r="H461" s="177"/>
      <c r="I461" s="178">
        <f>ROUND(E461*H461,2)</f>
        <v>0</v>
      </c>
      <c r="J461" s="177"/>
      <c r="K461" s="178">
        <f>ROUND(E461*J461,2)</f>
        <v>0</v>
      </c>
      <c r="L461" s="178">
        <v>21</v>
      </c>
      <c r="M461" s="178">
        <f>G461*(1+L461/100)</f>
        <v>0</v>
      </c>
      <c r="N461" s="176">
        <v>7.6000000000000004E-4</v>
      </c>
      <c r="O461" s="176">
        <f>ROUND(E461*N461,2)</f>
        <v>0.05</v>
      </c>
      <c r="P461" s="176">
        <v>0</v>
      </c>
      <c r="Q461" s="176">
        <f>ROUND(E461*P461,2)</f>
        <v>0</v>
      </c>
      <c r="R461" s="178"/>
      <c r="S461" s="178" t="s">
        <v>267</v>
      </c>
      <c r="T461" s="179" t="s">
        <v>268</v>
      </c>
      <c r="U461" s="158">
        <v>0</v>
      </c>
      <c r="V461" s="158">
        <f>ROUND(E461*U461,2)</f>
        <v>0</v>
      </c>
      <c r="W461" s="158"/>
      <c r="X461" s="158" t="s">
        <v>244</v>
      </c>
      <c r="Y461" s="158" t="s">
        <v>197</v>
      </c>
      <c r="Z461" s="147"/>
      <c r="AA461" s="147"/>
      <c r="AB461" s="147"/>
      <c r="AC461" s="147"/>
      <c r="AD461" s="147"/>
      <c r="AE461" s="147"/>
      <c r="AF461" s="147"/>
      <c r="AG461" s="147" t="s">
        <v>936</v>
      </c>
      <c r="AH461" s="147"/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2" x14ac:dyDescent="0.2">
      <c r="A462" s="154"/>
      <c r="B462" s="155"/>
      <c r="C462" s="183" t="s">
        <v>991</v>
      </c>
      <c r="D462" s="163"/>
      <c r="E462" s="164">
        <v>59.3</v>
      </c>
      <c r="F462" s="158"/>
      <c r="G462" s="158"/>
      <c r="H462" s="158"/>
      <c r="I462" s="158"/>
      <c r="J462" s="158"/>
      <c r="K462" s="158"/>
      <c r="L462" s="158"/>
      <c r="M462" s="158"/>
      <c r="N462" s="157"/>
      <c r="O462" s="157"/>
      <c r="P462" s="157"/>
      <c r="Q462" s="157"/>
      <c r="R462" s="158"/>
      <c r="S462" s="158"/>
      <c r="T462" s="158"/>
      <c r="U462" s="158"/>
      <c r="V462" s="158"/>
      <c r="W462" s="158"/>
      <c r="X462" s="158"/>
      <c r="Y462" s="158"/>
      <c r="Z462" s="147"/>
      <c r="AA462" s="147"/>
      <c r="AB462" s="147"/>
      <c r="AC462" s="147"/>
      <c r="AD462" s="147"/>
      <c r="AE462" s="147"/>
      <c r="AF462" s="147"/>
      <c r="AG462" s="147" t="s">
        <v>203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ht="33.75" outlineLevel="1" x14ac:dyDescent="0.2">
      <c r="A463" s="173">
        <v>157</v>
      </c>
      <c r="B463" s="174" t="s">
        <v>994</v>
      </c>
      <c r="C463" s="182" t="s">
        <v>995</v>
      </c>
      <c r="D463" s="175" t="s">
        <v>272</v>
      </c>
      <c r="E463" s="176">
        <v>59.3</v>
      </c>
      <c r="F463" s="177"/>
      <c r="G463" s="178">
        <f>ROUND(E463*F463,2)</f>
        <v>0</v>
      </c>
      <c r="H463" s="177"/>
      <c r="I463" s="178">
        <f>ROUND(E463*H463,2)</f>
        <v>0</v>
      </c>
      <c r="J463" s="177"/>
      <c r="K463" s="178">
        <f>ROUND(E463*J463,2)</f>
        <v>0</v>
      </c>
      <c r="L463" s="178">
        <v>21</v>
      </c>
      <c r="M463" s="178">
        <f>G463*(1+L463/100)</f>
        <v>0</v>
      </c>
      <c r="N463" s="176">
        <v>7.6000000000000004E-4</v>
      </c>
      <c r="O463" s="176">
        <f>ROUND(E463*N463,2)</f>
        <v>0.05</v>
      </c>
      <c r="P463" s="176">
        <v>0</v>
      </c>
      <c r="Q463" s="176">
        <f>ROUND(E463*P463,2)</f>
        <v>0</v>
      </c>
      <c r="R463" s="178"/>
      <c r="S463" s="178" t="s">
        <v>267</v>
      </c>
      <c r="T463" s="179" t="s">
        <v>268</v>
      </c>
      <c r="U463" s="158">
        <v>0</v>
      </c>
      <c r="V463" s="158">
        <f>ROUND(E463*U463,2)</f>
        <v>0</v>
      </c>
      <c r="W463" s="158"/>
      <c r="X463" s="158" t="s">
        <v>244</v>
      </c>
      <c r="Y463" s="158" t="s">
        <v>197</v>
      </c>
      <c r="Z463" s="147"/>
      <c r="AA463" s="147"/>
      <c r="AB463" s="147"/>
      <c r="AC463" s="147"/>
      <c r="AD463" s="147"/>
      <c r="AE463" s="147"/>
      <c r="AF463" s="147"/>
      <c r="AG463" s="147" t="s">
        <v>936</v>
      </c>
      <c r="AH463" s="147"/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2" x14ac:dyDescent="0.2">
      <c r="A464" s="154"/>
      <c r="B464" s="155"/>
      <c r="C464" s="183" t="s">
        <v>991</v>
      </c>
      <c r="D464" s="163"/>
      <c r="E464" s="164">
        <v>59.3</v>
      </c>
      <c r="F464" s="158"/>
      <c r="G464" s="158"/>
      <c r="H464" s="158"/>
      <c r="I464" s="158"/>
      <c r="J464" s="158"/>
      <c r="K464" s="158"/>
      <c r="L464" s="158"/>
      <c r="M464" s="158"/>
      <c r="N464" s="157"/>
      <c r="O464" s="157"/>
      <c r="P464" s="157"/>
      <c r="Q464" s="157"/>
      <c r="R464" s="158"/>
      <c r="S464" s="158"/>
      <c r="T464" s="158"/>
      <c r="U464" s="158"/>
      <c r="V464" s="158"/>
      <c r="W464" s="158"/>
      <c r="X464" s="158"/>
      <c r="Y464" s="158"/>
      <c r="Z464" s="147"/>
      <c r="AA464" s="147"/>
      <c r="AB464" s="147"/>
      <c r="AC464" s="147"/>
      <c r="AD464" s="147"/>
      <c r="AE464" s="147"/>
      <c r="AF464" s="147"/>
      <c r="AG464" s="147" t="s">
        <v>203</v>
      </c>
      <c r="AH464" s="147">
        <v>0</v>
      </c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ht="22.5" outlineLevel="1" x14ac:dyDescent="0.2">
      <c r="A465" s="173">
        <v>158</v>
      </c>
      <c r="B465" s="174" t="s">
        <v>996</v>
      </c>
      <c r="C465" s="182" t="s">
        <v>997</v>
      </c>
      <c r="D465" s="175" t="s">
        <v>272</v>
      </c>
      <c r="E465" s="176">
        <v>59.3</v>
      </c>
      <c r="F465" s="177"/>
      <c r="G465" s="178">
        <f>ROUND(E465*F465,2)</f>
        <v>0</v>
      </c>
      <c r="H465" s="177"/>
      <c r="I465" s="178">
        <f>ROUND(E465*H465,2)</f>
        <v>0</v>
      </c>
      <c r="J465" s="177"/>
      <c r="K465" s="178">
        <f>ROUND(E465*J465,2)</f>
        <v>0</v>
      </c>
      <c r="L465" s="178">
        <v>21</v>
      </c>
      <c r="M465" s="178">
        <f>G465*(1+L465/100)</f>
        <v>0</v>
      </c>
      <c r="N465" s="176">
        <v>4.2999999999999999E-4</v>
      </c>
      <c r="O465" s="176">
        <f>ROUND(E465*N465,2)</f>
        <v>0.03</v>
      </c>
      <c r="P465" s="176">
        <v>0</v>
      </c>
      <c r="Q465" s="176">
        <f>ROUND(E465*P465,2)</f>
        <v>0</v>
      </c>
      <c r="R465" s="178"/>
      <c r="S465" s="178" t="s">
        <v>267</v>
      </c>
      <c r="T465" s="179" t="s">
        <v>268</v>
      </c>
      <c r="U465" s="158">
        <v>0</v>
      </c>
      <c r="V465" s="158">
        <f>ROUND(E465*U465,2)</f>
        <v>0</v>
      </c>
      <c r="W465" s="158"/>
      <c r="X465" s="158" t="s">
        <v>244</v>
      </c>
      <c r="Y465" s="158" t="s">
        <v>197</v>
      </c>
      <c r="Z465" s="147"/>
      <c r="AA465" s="147"/>
      <c r="AB465" s="147"/>
      <c r="AC465" s="147"/>
      <c r="AD465" s="147"/>
      <c r="AE465" s="147"/>
      <c r="AF465" s="147"/>
      <c r="AG465" s="147" t="s">
        <v>936</v>
      </c>
      <c r="AH465" s="147"/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2" x14ac:dyDescent="0.2">
      <c r="A466" s="154"/>
      <c r="B466" s="155"/>
      <c r="C466" s="183" t="s">
        <v>991</v>
      </c>
      <c r="D466" s="163"/>
      <c r="E466" s="164">
        <v>59.3</v>
      </c>
      <c r="F466" s="158"/>
      <c r="G466" s="158"/>
      <c r="H466" s="158"/>
      <c r="I466" s="158"/>
      <c r="J466" s="158"/>
      <c r="K466" s="158"/>
      <c r="L466" s="158"/>
      <c r="M466" s="158"/>
      <c r="N466" s="157"/>
      <c r="O466" s="157"/>
      <c r="P466" s="157"/>
      <c r="Q466" s="157"/>
      <c r="R466" s="158"/>
      <c r="S466" s="158"/>
      <c r="T466" s="158"/>
      <c r="U466" s="158"/>
      <c r="V466" s="158"/>
      <c r="W466" s="158"/>
      <c r="X466" s="158"/>
      <c r="Y466" s="158"/>
      <c r="Z466" s="147"/>
      <c r="AA466" s="147"/>
      <c r="AB466" s="147"/>
      <c r="AC466" s="147"/>
      <c r="AD466" s="147"/>
      <c r="AE466" s="147"/>
      <c r="AF466" s="147"/>
      <c r="AG466" s="147" t="s">
        <v>203</v>
      </c>
      <c r="AH466" s="147">
        <v>0</v>
      </c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ht="22.5" outlineLevel="1" x14ac:dyDescent="0.2">
      <c r="A467" s="173">
        <v>159</v>
      </c>
      <c r="B467" s="174" t="s">
        <v>998</v>
      </c>
      <c r="C467" s="182" t="s">
        <v>999</v>
      </c>
      <c r="D467" s="175" t="s">
        <v>266</v>
      </c>
      <c r="E467" s="176">
        <v>67.94</v>
      </c>
      <c r="F467" s="177"/>
      <c r="G467" s="178">
        <f>ROUND(E467*F467,2)</f>
        <v>0</v>
      </c>
      <c r="H467" s="177"/>
      <c r="I467" s="178">
        <f>ROUND(E467*H467,2)</f>
        <v>0</v>
      </c>
      <c r="J467" s="177"/>
      <c r="K467" s="178">
        <f>ROUND(E467*J467,2)</f>
        <v>0</v>
      </c>
      <c r="L467" s="178">
        <v>21</v>
      </c>
      <c r="M467" s="178">
        <f>G467*(1+L467/100)</f>
        <v>0</v>
      </c>
      <c r="N467" s="176">
        <v>1.2999999999999999E-4</v>
      </c>
      <c r="O467" s="176">
        <f>ROUND(E467*N467,2)</f>
        <v>0.01</v>
      </c>
      <c r="P467" s="176">
        <v>0</v>
      </c>
      <c r="Q467" s="176">
        <f>ROUND(E467*P467,2)</f>
        <v>0</v>
      </c>
      <c r="R467" s="178"/>
      <c r="S467" s="178" t="s">
        <v>267</v>
      </c>
      <c r="T467" s="179" t="s">
        <v>268</v>
      </c>
      <c r="U467" s="158">
        <v>0</v>
      </c>
      <c r="V467" s="158">
        <f>ROUND(E467*U467,2)</f>
        <v>0</v>
      </c>
      <c r="W467" s="158"/>
      <c r="X467" s="158" t="s">
        <v>244</v>
      </c>
      <c r="Y467" s="158" t="s">
        <v>197</v>
      </c>
      <c r="Z467" s="147"/>
      <c r="AA467" s="147"/>
      <c r="AB467" s="147"/>
      <c r="AC467" s="147"/>
      <c r="AD467" s="147"/>
      <c r="AE467" s="147"/>
      <c r="AF467" s="147"/>
      <c r="AG467" s="147" t="s">
        <v>936</v>
      </c>
      <c r="AH467" s="147"/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2" x14ac:dyDescent="0.2">
      <c r="A468" s="154"/>
      <c r="B468" s="155"/>
      <c r="C468" s="183" t="s">
        <v>982</v>
      </c>
      <c r="D468" s="163"/>
      <c r="E468" s="164">
        <v>47.1</v>
      </c>
      <c r="F468" s="158"/>
      <c r="G468" s="158"/>
      <c r="H468" s="158"/>
      <c r="I468" s="158"/>
      <c r="J468" s="158"/>
      <c r="K468" s="158"/>
      <c r="L468" s="158"/>
      <c r="M468" s="158"/>
      <c r="N468" s="157"/>
      <c r="O468" s="157"/>
      <c r="P468" s="157"/>
      <c r="Q468" s="157"/>
      <c r="R468" s="158"/>
      <c r="S468" s="158"/>
      <c r="T468" s="158"/>
      <c r="U468" s="158"/>
      <c r="V468" s="158"/>
      <c r="W468" s="158"/>
      <c r="X468" s="158"/>
      <c r="Y468" s="158"/>
      <c r="Z468" s="147"/>
      <c r="AA468" s="147"/>
      <c r="AB468" s="147"/>
      <c r="AC468" s="147"/>
      <c r="AD468" s="147"/>
      <c r="AE468" s="147"/>
      <c r="AF468" s="147"/>
      <c r="AG468" s="147" t="s">
        <v>203</v>
      </c>
      <c r="AH468" s="147">
        <v>0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3" x14ac:dyDescent="0.2">
      <c r="A469" s="154"/>
      <c r="B469" s="155"/>
      <c r="C469" s="183" t="s">
        <v>983</v>
      </c>
      <c r="D469" s="163"/>
      <c r="E469" s="164">
        <v>8.34</v>
      </c>
      <c r="F469" s="158"/>
      <c r="G469" s="158"/>
      <c r="H469" s="158"/>
      <c r="I469" s="158"/>
      <c r="J469" s="158"/>
      <c r="K469" s="158"/>
      <c r="L469" s="158"/>
      <c r="M469" s="158"/>
      <c r="N469" s="157"/>
      <c r="O469" s="157"/>
      <c r="P469" s="157"/>
      <c r="Q469" s="157"/>
      <c r="R469" s="158"/>
      <c r="S469" s="158"/>
      <c r="T469" s="158"/>
      <c r="U469" s="158"/>
      <c r="V469" s="158"/>
      <c r="W469" s="158"/>
      <c r="X469" s="158"/>
      <c r="Y469" s="158"/>
      <c r="Z469" s="147"/>
      <c r="AA469" s="147"/>
      <c r="AB469" s="147"/>
      <c r="AC469" s="147"/>
      <c r="AD469" s="147"/>
      <c r="AE469" s="147"/>
      <c r="AF469" s="147"/>
      <c r="AG469" s="147" t="s">
        <v>203</v>
      </c>
      <c r="AH469" s="147">
        <v>0</v>
      </c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outlineLevel="3" x14ac:dyDescent="0.2">
      <c r="A470" s="154"/>
      <c r="B470" s="155"/>
      <c r="C470" s="183" t="s">
        <v>1000</v>
      </c>
      <c r="D470" s="163"/>
      <c r="E470" s="164">
        <v>12.5</v>
      </c>
      <c r="F470" s="158"/>
      <c r="G470" s="158"/>
      <c r="H470" s="158"/>
      <c r="I470" s="158"/>
      <c r="J470" s="158"/>
      <c r="K470" s="158"/>
      <c r="L470" s="158"/>
      <c r="M470" s="158"/>
      <c r="N470" s="157"/>
      <c r="O470" s="157"/>
      <c r="P470" s="157"/>
      <c r="Q470" s="157"/>
      <c r="R470" s="158"/>
      <c r="S470" s="158"/>
      <c r="T470" s="158"/>
      <c r="U470" s="158"/>
      <c r="V470" s="158"/>
      <c r="W470" s="158"/>
      <c r="X470" s="158"/>
      <c r="Y470" s="158"/>
      <c r="Z470" s="147"/>
      <c r="AA470" s="147"/>
      <c r="AB470" s="147"/>
      <c r="AC470" s="147"/>
      <c r="AD470" s="147"/>
      <c r="AE470" s="147"/>
      <c r="AF470" s="147"/>
      <c r="AG470" s="147" t="s">
        <v>203</v>
      </c>
      <c r="AH470" s="147">
        <v>0</v>
      </c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ht="22.5" outlineLevel="1" x14ac:dyDescent="0.2">
      <c r="A471" s="173">
        <v>160</v>
      </c>
      <c r="B471" s="174" t="s">
        <v>1001</v>
      </c>
      <c r="C471" s="182" t="s">
        <v>1002</v>
      </c>
      <c r="D471" s="175" t="s">
        <v>282</v>
      </c>
      <c r="E471" s="176">
        <v>238.4</v>
      </c>
      <c r="F471" s="177"/>
      <c r="G471" s="178">
        <f>ROUND(E471*F471,2)</f>
        <v>0</v>
      </c>
      <c r="H471" s="177"/>
      <c r="I471" s="178">
        <f>ROUND(E471*H471,2)</f>
        <v>0</v>
      </c>
      <c r="J471" s="177"/>
      <c r="K471" s="178">
        <f>ROUND(E471*J471,2)</f>
        <v>0</v>
      </c>
      <c r="L471" s="178">
        <v>21</v>
      </c>
      <c r="M471" s="178">
        <f>G471*(1+L471/100)</f>
        <v>0</v>
      </c>
      <c r="N471" s="176">
        <v>5.0000000000000002E-5</v>
      </c>
      <c r="O471" s="176">
        <f>ROUND(E471*N471,2)</f>
        <v>0.01</v>
      </c>
      <c r="P471" s="176">
        <v>0</v>
      </c>
      <c r="Q471" s="176">
        <f>ROUND(E471*P471,2)</f>
        <v>0</v>
      </c>
      <c r="R471" s="178"/>
      <c r="S471" s="178" t="s">
        <v>267</v>
      </c>
      <c r="T471" s="179" t="s">
        <v>268</v>
      </c>
      <c r="U471" s="158">
        <v>0</v>
      </c>
      <c r="V471" s="158">
        <f>ROUND(E471*U471,2)</f>
        <v>0</v>
      </c>
      <c r="W471" s="158"/>
      <c r="X471" s="158" t="s">
        <v>244</v>
      </c>
      <c r="Y471" s="158" t="s">
        <v>197</v>
      </c>
      <c r="Z471" s="147"/>
      <c r="AA471" s="147"/>
      <c r="AB471" s="147"/>
      <c r="AC471" s="147"/>
      <c r="AD471" s="147"/>
      <c r="AE471" s="147"/>
      <c r="AF471" s="147"/>
      <c r="AG471" s="147" t="s">
        <v>936</v>
      </c>
      <c r="AH471" s="147"/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outlineLevel="2" x14ac:dyDescent="0.2">
      <c r="A472" s="154"/>
      <c r="B472" s="155"/>
      <c r="C472" s="198" t="s">
        <v>1003</v>
      </c>
      <c r="D472" s="199"/>
      <c r="E472" s="199"/>
      <c r="F472" s="199"/>
      <c r="G472" s="199"/>
      <c r="H472" s="158"/>
      <c r="I472" s="158"/>
      <c r="J472" s="158"/>
      <c r="K472" s="158"/>
      <c r="L472" s="158"/>
      <c r="M472" s="158"/>
      <c r="N472" s="157"/>
      <c r="O472" s="157"/>
      <c r="P472" s="157"/>
      <c r="Q472" s="157"/>
      <c r="R472" s="158"/>
      <c r="S472" s="158"/>
      <c r="T472" s="158"/>
      <c r="U472" s="158"/>
      <c r="V472" s="158"/>
      <c r="W472" s="158"/>
      <c r="X472" s="158"/>
      <c r="Y472" s="158"/>
      <c r="Z472" s="147"/>
      <c r="AA472" s="147"/>
      <c r="AB472" s="147"/>
      <c r="AC472" s="147"/>
      <c r="AD472" s="147"/>
      <c r="AE472" s="147"/>
      <c r="AF472" s="147"/>
      <c r="AG472" s="147" t="s">
        <v>200</v>
      </c>
      <c r="AH472" s="147"/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2" x14ac:dyDescent="0.2">
      <c r="A473" s="154"/>
      <c r="B473" s="155"/>
      <c r="C473" s="183" t="s">
        <v>1004</v>
      </c>
      <c r="D473" s="163"/>
      <c r="E473" s="164">
        <v>188.4</v>
      </c>
      <c r="F473" s="158"/>
      <c r="G473" s="158"/>
      <c r="H473" s="158"/>
      <c r="I473" s="158"/>
      <c r="J473" s="158"/>
      <c r="K473" s="158"/>
      <c r="L473" s="158"/>
      <c r="M473" s="158"/>
      <c r="N473" s="157"/>
      <c r="O473" s="157"/>
      <c r="P473" s="157"/>
      <c r="Q473" s="157"/>
      <c r="R473" s="158"/>
      <c r="S473" s="158"/>
      <c r="T473" s="158"/>
      <c r="U473" s="158"/>
      <c r="V473" s="158"/>
      <c r="W473" s="158"/>
      <c r="X473" s="158"/>
      <c r="Y473" s="158"/>
      <c r="Z473" s="147"/>
      <c r="AA473" s="147"/>
      <c r="AB473" s="147"/>
      <c r="AC473" s="147"/>
      <c r="AD473" s="147"/>
      <c r="AE473" s="147"/>
      <c r="AF473" s="147"/>
      <c r="AG473" s="147" t="s">
        <v>203</v>
      </c>
      <c r="AH473" s="147">
        <v>0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3" x14ac:dyDescent="0.2">
      <c r="A474" s="154"/>
      <c r="B474" s="155"/>
      <c r="C474" s="183" t="s">
        <v>1005</v>
      </c>
      <c r="D474" s="163"/>
      <c r="E474" s="164">
        <v>50</v>
      </c>
      <c r="F474" s="158"/>
      <c r="G474" s="158"/>
      <c r="H474" s="158"/>
      <c r="I474" s="158"/>
      <c r="J474" s="158"/>
      <c r="K474" s="158"/>
      <c r="L474" s="158"/>
      <c r="M474" s="158"/>
      <c r="N474" s="157"/>
      <c r="O474" s="157"/>
      <c r="P474" s="157"/>
      <c r="Q474" s="157"/>
      <c r="R474" s="158"/>
      <c r="S474" s="158"/>
      <c r="T474" s="158"/>
      <c r="U474" s="158"/>
      <c r="V474" s="158"/>
      <c r="W474" s="158"/>
      <c r="X474" s="158"/>
      <c r="Y474" s="158"/>
      <c r="Z474" s="147"/>
      <c r="AA474" s="147"/>
      <c r="AB474" s="147"/>
      <c r="AC474" s="147"/>
      <c r="AD474" s="147"/>
      <c r="AE474" s="147"/>
      <c r="AF474" s="147"/>
      <c r="AG474" s="147" t="s">
        <v>203</v>
      </c>
      <c r="AH474" s="147">
        <v>0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1" x14ac:dyDescent="0.2">
      <c r="A475" s="154">
        <v>161</v>
      </c>
      <c r="B475" s="155" t="s">
        <v>1006</v>
      </c>
      <c r="C475" s="197" t="s">
        <v>1007</v>
      </c>
      <c r="D475" s="156" t="s">
        <v>0</v>
      </c>
      <c r="E475" s="196"/>
      <c r="F475" s="159"/>
      <c r="G475" s="158">
        <f>ROUND(E475*F475,2)</f>
        <v>0</v>
      </c>
      <c r="H475" s="159"/>
      <c r="I475" s="158">
        <f>ROUND(E475*H475,2)</f>
        <v>0</v>
      </c>
      <c r="J475" s="159"/>
      <c r="K475" s="158">
        <f>ROUND(E475*J475,2)</f>
        <v>0</v>
      </c>
      <c r="L475" s="158">
        <v>21</v>
      </c>
      <c r="M475" s="158">
        <f>G475*(1+L475/100)</f>
        <v>0</v>
      </c>
      <c r="N475" s="157">
        <v>0</v>
      </c>
      <c r="O475" s="157">
        <f>ROUND(E475*N475,2)</f>
        <v>0</v>
      </c>
      <c r="P475" s="157">
        <v>0</v>
      </c>
      <c r="Q475" s="157">
        <f>ROUND(E475*P475,2)</f>
        <v>0</v>
      </c>
      <c r="R475" s="158"/>
      <c r="S475" s="158" t="s">
        <v>267</v>
      </c>
      <c r="T475" s="158" t="s">
        <v>268</v>
      </c>
      <c r="U475" s="158">
        <v>0</v>
      </c>
      <c r="V475" s="158">
        <f>ROUND(E475*U475,2)</f>
        <v>0</v>
      </c>
      <c r="W475" s="158"/>
      <c r="X475" s="158" t="s">
        <v>299</v>
      </c>
      <c r="Y475" s="158" t="s">
        <v>197</v>
      </c>
      <c r="Z475" s="147"/>
      <c r="AA475" s="147"/>
      <c r="AB475" s="147"/>
      <c r="AC475" s="147"/>
      <c r="AD475" s="147"/>
      <c r="AE475" s="147"/>
      <c r="AF475" s="147"/>
      <c r="AG475" s="147" t="s">
        <v>300</v>
      </c>
      <c r="AH475" s="147"/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x14ac:dyDescent="0.2">
      <c r="A476" s="166" t="s">
        <v>189</v>
      </c>
      <c r="B476" s="167" t="s">
        <v>117</v>
      </c>
      <c r="C476" s="181" t="s">
        <v>118</v>
      </c>
      <c r="D476" s="168"/>
      <c r="E476" s="169"/>
      <c r="F476" s="170"/>
      <c r="G476" s="170">
        <f>SUMIF(AG477:AG515,"&lt;&gt;NOR",G477:G515)</f>
        <v>0</v>
      </c>
      <c r="H476" s="170"/>
      <c r="I476" s="170">
        <f>SUM(I477:I515)</f>
        <v>0</v>
      </c>
      <c r="J476" s="170"/>
      <c r="K476" s="170">
        <f>SUM(K477:K515)</f>
        <v>0</v>
      </c>
      <c r="L476" s="170"/>
      <c r="M476" s="170">
        <f>SUM(M477:M515)</f>
        <v>0</v>
      </c>
      <c r="N476" s="169"/>
      <c r="O476" s="169">
        <f>SUM(O477:O515)</f>
        <v>0.53</v>
      </c>
      <c r="P476" s="169"/>
      <c r="Q476" s="169">
        <f>SUM(Q477:Q515)</f>
        <v>0.03</v>
      </c>
      <c r="R476" s="170"/>
      <c r="S476" s="170"/>
      <c r="T476" s="171"/>
      <c r="U476" s="165"/>
      <c r="V476" s="165">
        <f>SUM(V477:V515)</f>
        <v>0</v>
      </c>
      <c r="W476" s="165"/>
      <c r="X476" s="165"/>
      <c r="Y476" s="165"/>
      <c r="AG476" t="s">
        <v>190</v>
      </c>
    </row>
    <row r="477" spans="1:60" outlineLevel="1" x14ac:dyDescent="0.2">
      <c r="A477" s="173">
        <v>162</v>
      </c>
      <c r="B477" s="174" t="s">
        <v>1008</v>
      </c>
      <c r="C477" s="182" t="s">
        <v>1009</v>
      </c>
      <c r="D477" s="175" t="s">
        <v>266</v>
      </c>
      <c r="E477" s="176">
        <v>12.3</v>
      </c>
      <c r="F477" s="177"/>
      <c r="G477" s="178">
        <f>ROUND(E477*F477,2)</f>
        <v>0</v>
      </c>
      <c r="H477" s="177"/>
      <c r="I477" s="178">
        <f>ROUND(E477*H477,2)</f>
        <v>0</v>
      </c>
      <c r="J477" s="177"/>
      <c r="K477" s="178">
        <f>ROUND(E477*J477,2)</f>
        <v>0</v>
      </c>
      <c r="L477" s="178">
        <v>21</v>
      </c>
      <c r="M477" s="178">
        <f>G477*(1+L477/100)</f>
        <v>0</v>
      </c>
      <c r="N477" s="176">
        <v>0</v>
      </c>
      <c r="O477" s="176">
        <f>ROUND(E477*N477,2)</f>
        <v>0</v>
      </c>
      <c r="P477" s="176">
        <v>2.2000000000000001E-3</v>
      </c>
      <c r="Q477" s="176">
        <f>ROUND(E477*P477,2)</f>
        <v>0.03</v>
      </c>
      <c r="R477" s="178"/>
      <c r="S477" s="178" t="s">
        <v>267</v>
      </c>
      <c r="T477" s="179" t="s">
        <v>1010</v>
      </c>
      <c r="U477" s="158">
        <v>0</v>
      </c>
      <c r="V477" s="158">
        <f>ROUND(E477*U477,2)</f>
        <v>0</v>
      </c>
      <c r="W477" s="158"/>
      <c r="X477" s="158" t="s">
        <v>244</v>
      </c>
      <c r="Y477" s="158" t="s">
        <v>197</v>
      </c>
      <c r="Z477" s="147"/>
      <c r="AA477" s="147"/>
      <c r="AB477" s="147"/>
      <c r="AC477" s="147"/>
      <c r="AD477" s="147"/>
      <c r="AE477" s="147"/>
      <c r="AF477" s="147"/>
      <c r="AG477" s="147" t="s">
        <v>936</v>
      </c>
      <c r="AH477" s="147"/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2" x14ac:dyDescent="0.2">
      <c r="A478" s="154"/>
      <c r="B478" s="155"/>
      <c r="C478" s="183" t="s">
        <v>1011</v>
      </c>
      <c r="D478" s="163"/>
      <c r="E478" s="164">
        <v>12.3</v>
      </c>
      <c r="F478" s="158"/>
      <c r="G478" s="158"/>
      <c r="H478" s="158"/>
      <c r="I478" s="158"/>
      <c r="J478" s="158"/>
      <c r="K478" s="158"/>
      <c r="L478" s="158"/>
      <c r="M478" s="158"/>
      <c r="N478" s="157"/>
      <c r="O478" s="157"/>
      <c r="P478" s="157"/>
      <c r="Q478" s="157"/>
      <c r="R478" s="158"/>
      <c r="S478" s="158"/>
      <c r="T478" s="158"/>
      <c r="U478" s="158"/>
      <c r="V478" s="158"/>
      <c r="W478" s="158"/>
      <c r="X478" s="158"/>
      <c r="Y478" s="158"/>
      <c r="Z478" s="147"/>
      <c r="AA478" s="147"/>
      <c r="AB478" s="147"/>
      <c r="AC478" s="147"/>
      <c r="AD478" s="147"/>
      <c r="AE478" s="147"/>
      <c r="AF478" s="147"/>
      <c r="AG478" s="147" t="s">
        <v>203</v>
      </c>
      <c r="AH478" s="147">
        <v>0</v>
      </c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outlineLevel="1" x14ac:dyDescent="0.2">
      <c r="A479" s="173">
        <v>163</v>
      </c>
      <c r="B479" s="174" t="s">
        <v>1012</v>
      </c>
      <c r="C479" s="182" t="s">
        <v>1013</v>
      </c>
      <c r="D479" s="175" t="s">
        <v>266</v>
      </c>
      <c r="E479" s="176">
        <v>54.5</v>
      </c>
      <c r="F479" s="177"/>
      <c r="G479" s="178">
        <f>ROUND(E479*F479,2)</f>
        <v>0</v>
      </c>
      <c r="H479" s="177"/>
      <c r="I479" s="178">
        <f>ROUND(E479*H479,2)</f>
        <v>0</v>
      </c>
      <c r="J479" s="177"/>
      <c r="K479" s="178">
        <f>ROUND(E479*J479,2)</f>
        <v>0</v>
      </c>
      <c r="L479" s="178">
        <v>21</v>
      </c>
      <c r="M479" s="178">
        <f>G479*(1+L479/100)</f>
        <v>0</v>
      </c>
      <c r="N479" s="176">
        <v>0</v>
      </c>
      <c r="O479" s="176">
        <f>ROUND(E479*N479,2)</f>
        <v>0</v>
      </c>
      <c r="P479" s="176">
        <v>0</v>
      </c>
      <c r="Q479" s="176">
        <f>ROUND(E479*P479,2)</f>
        <v>0</v>
      </c>
      <c r="R479" s="178"/>
      <c r="S479" s="178" t="s">
        <v>267</v>
      </c>
      <c r="T479" s="179" t="s">
        <v>268</v>
      </c>
      <c r="U479" s="158">
        <v>0</v>
      </c>
      <c r="V479" s="158">
        <f>ROUND(E479*U479,2)</f>
        <v>0</v>
      </c>
      <c r="W479" s="158"/>
      <c r="X479" s="158" t="s">
        <v>244</v>
      </c>
      <c r="Y479" s="158" t="s">
        <v>197</v>
      </c>
      <c r="Z479" s="147"/>
      <c r="AA479" s="147"/>
      <c r="AB479" s="147"/>
      <c r="AC479" s="147"/>
      <c r="AD479" s="147"/>
      <c r="AE479" s="147"/>
      <c r="AF479" s="147"/>
      <c r="AG479" s="147" t="s">
        <v>936</v>
      </c>
      <c r="AH479" s="147"/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2" x14ac:dyDescent="0.2">
      <c r="A480" s="154"/>
      <c r="B480" s="155"/>
      <c r="C480" s="198" t="s">
        <v>1014</v>
      </c>
      <c r="D480" s="199"/>
      <c r="E480" s="199"/>
      <c r="F480" s="199"/>
      <c r="G480" s="199"/>
      <c r="H480" s="158"/>
      <c r="I480" s="158"/>
      <c r="J480" s="158"/>
      <c r="K480" s="158"/>
      <c r="L480" s="158"/>
      <c r="M480" s="158"/>
      <c r="N480" s="157"/>
      <c r="O480" s="157"/>
      <c r="P480" s="157"/>
      <c r="Q480" s="157"/>
      <c r="R480" s="158"/>
      <c r="S480" s="158"/>
      <c r="T480" s="158"/>
      <c r="U480" s="158"/>
      <c r="V480" s="158"/>
      <c r="W480" s="158"/>
      <c r="X480" s="158"/>
      <c r="Y480" s="158"/>
      <c r="Z480" s="147"/>
      <c r="AA480" s="147"/>
      <c r="AB480" s="147"/>
      <c r="AC480" s="147"/>
      <c r="AD480" s="147"/>
      <c r="AE480" s="147"/>
      <c r="AF480" s="147"/>
      <c r="AG480" s="147" t="s">
        <v>200</v>
      </c>
      <c r="AH480" s="147"/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2" x14ac:dyDescent="0.2">
      <c r="A481" s="154"/>
      <c r="B481" s="155"/>
      <c r="C481" s="183" t="s">
        <v>592</v>
      </c>
      <c r="D481" s="163"/>
      <c r="E481" s="164">
        <v>54.5</v>
      </c>
      <c r="F481" s="158"/>
      <c r="G481" s="158"/>
      <c r="H481" s="158"/>
      <c r="I481" s="158"/>
      <c r="J481" s="158"/>
      <c r="K481" s="158"/>
      <c r="L481" s="158"/>
      <c r="M481" s="158"/>
      <c r="N481" s="157"/>
      <c r="O481" s="157"/>
      <c r="P481" s="157"/>
      <c r="Q481" s="157"/>
      <c r="R481" s="158"/>
      <c r="S481" s="158"/>
      <c r="T481" s="158"/>
      <c r="U481" s="158"/>
      <c r="V481" s="158"/>
      <c r="W481" s="158"/>
      <c r="X481" s="158"/>
      <c r="Y481" s="158"/>
      <c r="Z481" s="147"/>
      <c r="AA481" s="147"/>
      <c r="AB481" s="147"/>
      <c r="AC481" s="147"/>
      <c r="AD481" s="147"/>
      <c r="AE481" s="147"/>
      <c r="AF481" s="147"/>
      <c r="AG481" s="147" t="s">
        <v>203</v>
      </c>
      <c r="AH481" s="147">
        <v>0</v>
      </c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1" x14ac:dyDescent="0.2">
      <c r="A482" s="173">
        <v>164</v>
      </c>
      <c r="B482" s="174" t="s">
        <v>1015</v>
      </c>
      <c r="C482" s="182" t="s">
        <v>1016</v>
      </c>
      <c r="D482" s="175" t="s">
        <v>266</v>
      </c>
      <c r="E482" s="176">
        <v>42.5</v>
      </c>
      <c r="F482" s="177"/>
      <c r="G482" s="178">
        <f>ROUND(E482*F482,2)</f>
        <v>0</v>
      </c>
      <c r="H482" s="177"/>
      <c r="I482" s="178">
        <f>ROUND(E482*H482,2)</f>
        <v>0</v>
      </c>
      <c r="J482" s="177"/>
      <c r="K482" s="178">
        <f>ROUND(E482*J482,2)</f>
        <v>0</v>
      </c>
      <c r="L482" s="178">
        <v>21</v>
      </c>
      <c r="M482" s="178">
        <f>G482*(1+L482/100)</f>
        <v>0</v>
      </c>
      <c r="N482" s="176">
        <v>9.0000000000000006E-5</v>
      </c>
      <c r="O482" s="176">
        <f>ROUND(E482*N482,2)</f>
        <v>0</v>
      </c>
      <c r="P482" s="176">
        <v>0</v>
      </c>
      <c r="Q482" s="176">
        <f>ROUND(E482*P482,2)</f>
        <v>0</v>
      </c>
      <c r="R482" s="178"/>
      <c r="S482" s="178" t="s">
        <v>267</v>
      </c>
      <c r="T482" s="179" t="s">
        <v>268</v>
      </c>
      <c r="U482" s="158">
        <v>0</v>
      </c>
      <c r="V482" s="158">
        <f>ROUND(E482*U482,2)</f>
        <v>0</v>
      </c>
      <c r="W482" s="158"/>
      <c r="X482" s="158" t="s">
        <v>244</v>
      </c>
      <c r="Y482" s="158" t="s">
        <v>197</v>
      </c>
      <c r="Z482" s="147"/>
      <c r="AA482" s="147"/>
      <c r="AB482" s="147"/>
      <c r="AC482" s="147"/>
      <c r="AD482" s="147"/>
      <c r="AE482" s="147"/>
      <c r="AF482" s="147"/>
      <c r="AG482" s="147" t="s">
        <v>936</v>
      </c>
      <c r="AH482" s="147"/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outlineLevel="2" x14ac:dyDescent="0.2">
      <c r="A483" s="154"/>
      <c r="B483" s="155"/>
      <c r="C483" s="183" t="s">
        <v>1017</v>
      </c>
      <c r="D483" s="163"/>
      <c r="E483" s="164">
        <v>42.5</v>
      </c>
      <c r="F483" s="158"/>
      <c r="G483" s="158"/>
      <c r="H483" s="158"/>
      <c r="I483" s="158"/>
      <c r="J483" s="158"/>
      <c r="K483" s="158"/>
      <c r="L483" s="158"/>
      <c r="M483" s="158"/>
      <c r="N483" s="157"/>
      <c r="O483" s="157"/>
      <c r="P483" s="157"/>
      <c r="Q483" s="157"/>
      <c r="R483" s="158"/>
      <c r="S483" s="158"/>
      <c r="T483" s="158"/>
      <c r="U483" s="158"/>
      <c r="V483" s="158"/>
      <c r="W483" s="158"/>
      <c r="X483" s="158"/>
      <c r="Y483" s="158"/>
      <c r="Z483" s="147"/>
      <c r="AA483" s="147"/>
      <c r="AB483" s="147"/>
      <c r="AC483" s="147"/>
      <c r="AD483" s="147"/>
      <c r="AE483" s="147"/>
      <c r="AF483" s="147"/>
      <c r="AG483" s="147" t="s">
        <v>203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1" x14ac:dyDescent="0.2">
      <c r="A484" s="173">
        <v>165</v>
      </c>
      <c r="B484" s="174" t="s">
        <v>1018</v>
      </c>
      <c r="C484" s="182" t="s">
        <v>1019</v>
      </c>
      <c r="D484" s="175" t="s">
        <v>266</v>
      </c>
      <c r="E484" s="176">
        <v>0.375</v>
      </c>
      <c r="F484" s="177"/>
      <c r="G484" s="178">
        <f>ROUND(E484*F484,2)</f>
        <v>0</v>
      </c>
      <c r="H484" s="177"/>
      <c r="I484" s="178">
        <f>ROUND(E484*H484,2)</f>
        <v>0</v>
      </c>
      <c r="J484" s="177"/>
      <c r="K484" s="178">
        <f>ROUND(E484*J484,2)</f>
        <v>0</v>
      </c>
      <c r="L484" s="178">
        <v>21</v>
      </c>
      <c r="M484" s="178">
        <f>G484*(1+L484/100)</f>
        <v>0</v>
      </c>
      <c r="N484" s="176">
        <v>2.3000000000000001E-4</v>
      </c>
      <c r="O484" s="176">
        <f>ROUND(E484*N484,2)</f>
        <v>0</v>
      </c>
      <c r="P484" s="176">
        <v>0</v>
      </c>
      <c r="Q484" s="176">
        <f>ROUND(E484*P484,2)</f>
        <v>0</v>
      </c>
      <c r="R484" s="178"/>
      <c r="S484" s="178" t="s">
        <v>267</v>
      </c>
      <c r="T484" s="179" t="s">
        <v>268</v>
      </c>
      <c r="U484" s="158">
        <v>0</v>
      </c>
      <c r="V484" s="158">
        <f>ROUND(E484*U484,2)</f>
        <v>0</v>
      </c>
      <c r="W484" s="158"/>
      <c r="X484" s="158" t="s">
        <v>244</v>
      </c>
      <c r="Y484" s="158" t="s">
        <v>197</v>
      </c>
      <c r="Z484" s="147"/>
      <c r="AA484" s="147"/>
      <c r="AB484" s="147"/>
      <c r="AC484" s="147"/>
      <c r="AD484" s="147"/>
      <c r="AE484" s="147"/>
      <c r="AF484" s="147"/>
      <c r="AG484" s="147" t="s">
        <v>936</v>
      </c>
      <c r="AH484" s="147"/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2" x14ac:dyDescent="0.2">
      <c r="A485" s="154"/>
      <c r="B485" s="155"/>
      <c r="C485" s="183" t="s">
        <v>1020</v>
      </c>
      <c r="D485" s="163"/>
      <c r="E485" s="164">
        <v>0.38</v>
      </c>
      <c r="F485" s="158"/>
      <c r="G485" s="158"/>
      <c r="H485" s="158"/>
      <c r="I485" s="158"/>
      <c r="J485" s="158"/>
      <c r="K485" s="158"/>
      <c r="L485" s="158"/>
      <c r="M485" s="158"/>
      <c r="N485" s="157"/>
      <c r="O485" s="157"/>
      <c r="P485" s="157"/>
      <c r="Q485" s="157"/>
      <c r="R485" s="158"/>
      <c r="S485" s="158"/>
      <c r="T485" s="158"/>
      <c r="U485" s="158"/>
      <c r="V485" s="158"/>
      <c r="W485" s="158"/>
      <c r="X485" s="158"/>
      <c r="Y485" s="158"/>
      <c r="Z485" s="147"/>
      <c r="AA485" s="147"/>
      <c r="AB485" s="147"/>
      <c r="AC485" s="147"/>
      <c r="AD485" s="147"/>
      <c r="AE485" s="147"/>
      <c r="AF485" s="147"/>
      <c r="AG485" s="147" t="s">
        <v>203</v>
      </c>
      <c r="AH485" s="147">
        <v>0</v>
      </c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1" x14ac:dyDescent="0.2">
      <c r="A486" s="173">
        <v>166</v>
      </c>
      <c r="B486" s="174" t="s">
        <v>1021</v>
      </c>
      <c r="C486" s="182" t="s">
        <v>1022</v>
      </c>
      <c r="D486" s="175" t="s">
        <v>266</v>
      </c>
      <c r="E486" s="176">
        <v>47.1</v>
      </c>
      <c r="F486" s="177"/>
      <c r="G486" s="178">
        <f>ROUND(E486*F486,2)</f>
        <v>0</v>
      </c>
      <c r="H486" s="177"/>
      <c r="I486" s="178">
        <f>ROUND(E486*H486,2)</f>
        <v>0</v>
      </c>
      <c r="J486" s="177"/>
      <c r="K486" s="178">
        <f>ROUND(E486*J486,2)</f>
        <v>0</v>
      </c>
      <c r="L486" s="178">
        <v>21</v>
      </c>
      <c r="M486" s="178">
        <f>G486*(1+L486/100)</f>
        <v>0</v>
      </c>
      <c r="N486" s="176">
        <v>3.3E-4</v>
      </c>
      <c r="O486" s="176">
        <f>ROUND(E486*N486,2)</f>
        <v>0.02</v>
      </c>
      <c r="P486" s="176">
        <v>0</v>
      </c>
      <c r="Q486" s="176">
        <f>ROUND(E486*P486,2)</f>
        <v>0</v>
      </c>
      <c r="R486" s="178"/>
      <c r="S486" s="178" t="s">
        <v>267</v>
      </c>
      <c r="T486" s="179" t="s">
        <v>973</v>
      </c>
      <c r="U486" s="158">
        <v>0</v>
      </c>
      <c r="V486" s="158">
        <f>ROUND(E486*U486,2)</f>
        <v>0</v>
      </c>
      <c r="W486" s="158"/>
      <c r="X486" s="158" t="s">
        <v>244</v>
      </c>
      <c r="Y486" s="158" t="s">
        <v>197</v>
      </c>
      <c r="Z486" s="147"/>
      <c r="AA486" s="147"/>
      <c r="AB486" s="147"/>
      <c r="AC486" s="147"/>
      <c r="AD486" s="147"/>
      <c r="AE486" s="147"/>
      <c r="AF486" s="147"/>
      <c r="AG486" s="147" t="s">
        <v>936</v>
      </c>
      <c r="AH486" s="147"/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ht="22.5" outlineLevel="2" x14ac:dyDescent="0.2">
      <c r="A487" s="154"/>
      <c r="B487" s="155"/>
      <c r="C487" s="198" t="s">
        <v>1023</v>
      </c>
      <c r="D487" s="199"/>
      <c r="E487" s="199"/>
      <c r="F487" s="199"/>
      <c r="G487" s="199"/>
      <c r="H487" s="158"/>
      <c r="I487" s="158"/>
      <c r="J487" s="158"/>
      <c r="K487" s="158"/>
      <c r="L487" s="158"/>
      <c r="M487" s="158"/>
      <c r="N487" s="157"/>
      <c r="O487" s="157"/>
      <c r="P487" s="157"/>
      <c r="Q487" s="157"/>
      <c r="R487" s="158"/>
      <c r="S487" s="158"/>
      <c r="T487" s="158"/>
      <c r="U487" s="158"/>
      <c r="V487" s="158"/>
      <c r="W487" s="158"/>
      <c r="X487" s="158"/>
      <c r="Y487" s="158"/>
      <c r="Z487" s="147"/>
      <c r="AA487" s="147"/>
      <c r="AB487" s="147"/>
      <c r="AC487" s="147"/>
      <c r="AD487" s="147"/>
      <c r="AE487" s="147"/>
      <c r="AF487" s="147"/>
      <c r="AG487" s="147" t="s">
        <v>200</v>
      </c>
      <c r="AH487" s="147"/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80" t="str">
        <f>C487</f>
        <v>Položka je určena pro montáž tepelné izolace typu polystyren, polyuretan, nebo desky z fenolových pryskyřic, na plný podklad přilepením na lepidlo nanesené v pásech.</v>
      </c>
      <c r="BB487" s="147"/>
      <c r="BC487" s="147"/>
      <c r="BD487" s="147"/>
      <c r="BE487" s="147"/>
      <c r="BF487" s="147"/>
      <c r="BG487" s="147"/>
      <c r="BH487" s="147"/>
    </row>
    <row r="488" spans="1:60" outlineLevel="2" x14ac:dyDescent="0.2">
      <c r="A488" s="154"/>
      <c r="B488" s="155"/>
      <c r="C488" s="183" t="s">
        <v>982</v>
      </c>
      <c r="D488" s="163"/>
      <c r="E488" s="164">
        <v>47.1</v>
      </c>
      <c r="F488" s="158"/>
      <c r="G488" s="158"/>
      <c r="H488" s="158"/>
      <c r="I488" s="158"/>
      <c r="J488" s="158"/>
      <c r="K488" s="158"/>
      <c r="L488" s="158"/>
      <c r="M488" s="158"/>
      <c r="N488" s="157"/>
      <c r="O488" s="157"/>
      <c r="P488" s="157"/>
      <c r="Q488" s="157"/>
      <c r="R488" s="158"/>
      <c r="S488" s="158"/>
      <c r="T488" s="158"/>
      <c r="U488" s="158"/>
      <c r="V488" s="158"/>
      <c r="W488" s="158"/>
      <c r="X488" s="158"/>
      <c r="Y488" s="158"/>
      <c r="Z488" s="147"/>
      <c r="AA488" s="147"/>
      <c r="AB488" s="147"/>
      <c r="AC488" s="147"/>
      <c r="AD488" s="147"/>
      <c r="AE488" s="147"/>
      <c r="AF488" s="147"/>
      <c r="AG488" s="147" t="s">
        <v>203</v>
      </c>
      <c r="AH488" s="147">
        <v>0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3" x14ac:dyDescent="0.2">
      <c r="A489" s="154"/>
      <c r="B489" s="155"/>
      <c r="C489" s="183" t="s">
        <v>240</v>
      </c>
      <c r="D489" s="163"/>
      <c r="E489" s="164"/>
      <c r="F489" s="158"/>
      <c r="G489" s="158"/>
      <c r="H489" s="158"/>
      <c r="I489" s="158"/>
      <c r="J489" s="158"/>
      <c r="K489" s="158"/>
      <c r="L489" s="158"/>
      <c r="M489" s="158"/>
      <c r="N489" s="157"/>
      <c r="O489" s="157"/>
      <c r="P489" s="157"/>
      <c r="Q489" s="157"/>
      <c r="R489" s="158"/>
      <c r="S489" s="158"/>
      <c r="T489" s="158"/>
      <c r="U489" s="158"/>
      <c r="V489" s="158"/>
      <c r="W489" s="158"/>
      <c r="X489" s="158"/>
      <c r="Y489" s="158"/>
      <c r="Z489" s="147"/>
      <c r="AA489" s="147"/>
      <c r="AB489" s="147"/>
      <c r="AC489" s="147"/>
      <c r="AD489" s="147"/>
      <c r="AE489" s="147"/>
      <c r="AF489" s="147"/>
      <c r="AG489" s="147" t="s">
        <v>203</v>
      </c>
      <c r="AH489" s="147">
        <v>0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ht="22.5" outlineLevel="1" x14ac:dyDescent="0.2">
      <c r="A490" s="173">
        <v>167</v>
      </c>
      <c r="B490" s="174" t="s">
        <v>1024</v>
      </c>
      <c r="C490" s="182" t="s">
        <v>1025</v>
      </c>
      <c r="D490" s="175" t="s">
        <v>266</v>
      </c>
      <c r="E490" s="176">
        <v>54.5</v>
      </c>
      <c r="F490" s="177"/>
      <c r="G490" s="178">
        <f>ROUND(E490*F490,2)</f>
        <v>0</v>
      </c>
      <c r="H490" s="177"/>
      <c r="I490" s="178">
        <f>ROUND(E490*H490,2)</f>
        <v>0</v>
      </c>
      <c r="J490" s="177"/>
      <c r="K490" s="178">
        <f>ROUND(E490*J490,2)</f>
        <v>0</v>
      </c>
      <c r="L490" s="178">
        <v>21</v>
      </c>
      <c r="M490" s="178">
        <f>G490*(1+L490/100)</f>
        <v>0</v>
      </c>
      <c r="N490" s="176">
        <v>4.0999999999999999E-4</v>
      </c>
      <c r="O490" s="176">
        <f>ROUND(E490*N490,2)</f>
        <v>0.02</v>
      </c>
      <c r="P490" s="176">
        <v>0</v>
      </c>
      <c r="Q490" s="176">
        <f>ROUND(E490*P490,2)</f>
        <v>0</v>
      </c>
      <c r="R490" s="178"/>
      <c r="S490" s="178" t="s">
        <v>267</v>
      </c>
      <c r="T490" s="179" t="s">
        <v>268</v>
      </c>
      <c r="U490" s="158">
        <v>0</v>
      </c>
      <c r="V490" s="158">
        <f>ROUND(E490*U490,2)</f>
        <v>0</v>
      </c>
      <c r="W490" s="158"/>
      <c r="X490" s="158" t="s">
        <v>244</v>
      </c>
      <c r="Y490" s="158" t="s">
        <v>197</v>
      </c>
      <c r="Z490" s="147"/>
      <c r="AA490" s="147"/>
      <c r="AB490" s="147"/>
      <c r="AC490" s="147"/>
      <c r="AD490" s="147"/>
      <c r="AE490" s="147"/>
      <c r="AF490" s="147"/>
      <c r="AG490" s="147" t="s">
        <v>936</v>
      </c>
      <c r="AH490" s="147"/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2" x14ac:dyDescent="0.2">
      <c r="A491" s="154"/>
      <c r="B491" s="155"/>
      <c r="C491" s="183" t="s">
        <v>592</v>
      </c>
      <c r="D491" s="163"/>
      <c r="E491" s="164">
        <v>54.5</v>
      </c>
      <c r="F491" s="158"/>
      <c r="G491" s="158"/>
      <c r="H491" s="158"/>
      <c r="I491" s="158"/>
      <c r="J491" s="158"/>
      <c r="K491" s="158"/>
      <c r="L491" s="158"/>
      <c r="M491" s="158"/>
      <c r="N491" s="157"/>
      <c r="O491" s="157"/>
      <c r="P491" s="157"/>
      <c r="Q491" s="157"/>
      <c r="R491" s="158"/>
      <c r="S491" s="158"/>
      <c r="T491" s="158"/>
      <c r="U491" s="158"/>
      <c r="V491" s="158"/>
      <c r="W491" s="158"/>
      <c r="X491" s="158"/>
      <c r="Y491" s="158"/>
      <c r="Z491" s="147"/>
      <c r="AA491" s="147"/>
      <c r="AB491" s="147"/>
      <c r="AC491" s="147"/>
      <c r="AD491" s="147"/>
      <c r="AE491" s="147"/>
      <c r="AF491" s="147"/>
      <c r="AG491" s="147" t="s">
        <v>203</v>
      </c>
      <c r="AH491" s="147">
        <v>0</v>
      </c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1" x14ac:dyDescent="0.2">
      <c r="A492" s="173">
        <v>168</v>
      </c>
      <c r="B492" s="174" t="s">
        <v>1026</v>
      </c>
      <c r="C492" s="182" t="s">
        <v>1027</v>
      </c>
      <c r="D492" s="175" t="s">
        <v>266</v>
      </c>
      <c r="E492" s="176">
        <v>2</v>
      </c>
      <c r="F492" s="177"/>
      <c r="G492" s="178">
        <f>ROUND(E492*F492,2)</f>
        <v>0</v>
      </c>
      <c r="H492" s="177"/>
      <c r="I492" s="178">
        <f>ROUND(E492*H492,2)</f>
        <v>0</v>
      </c>
      <c r="J492" s="177"/>
      <c r="K492" s="178">
        <f>ROUND(E492*J492,2)</f>
        <v>0</v>
      </c>
      <c r="L492" s="178">
        <v>21</v>
      </c>
      <c r="M492" s="178">
        <f>G492*(1+L492/100)</f>
        <v>0</v>
      </c>
      <c r="N492" s="176">
        <v>8.4999999999999995E-4</v>
      </c>
      <c r="O492" s="176">
        <f>ROUND(E492*N492,2)</f>
        <v>0</v>
      </c>
      <c r="P492" s="176">
        <v>0</v>
      </c>
      <c r="Q492" s="176">
        <f>ROUND(E492*P492,2)</f>
        <v>0</v>
      </c>
      <c r="R492" s="178"/>
      <c r="S492" s="178" t="s">
        <v>267</v>
      </c>
      <c r="T492" s="179" t="s">
        <v>268</v>
      </c>
      <c r="U492" s="158">
        <v>0</v>
      </c>
      <c r="V492" s="158">
        <f>ROUND(E492*U492,2)</f>
        <v>0</v>
      </c>
      <c r="W492" s="158"/>
      <c r="X492" s="158" t="s">
        <v>244</v>
      </c>
      <c r="Y492" s="158" t="s">
        <v>197</v>
      </c>
      <c r="Z492" s="147"/>
      <c r="AA492" s="147"/>
      <c r="AB492" s="147"/>
      <c r="AC492" s="147"/>
      <c r="AD492" s="147"/>
      <c r="AE492" s="147"/>
      <c r="AF492" s="147"/>
      <c r="AG492" s="147" t="s">
        <v>936</v>
      </c>
      <c r="AH492" s="147"/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2" x14ac:dyDescent="0.2">
      <c r="A493" s="154"/>
      <c r="B493" s="155"/>
      <c r="C493" s="183" t="s">
        <v>1028</v>
      </c>
      <c r="D493" s="163"/>
      <c r="E493" s="164">
        <v>2</v>
      </c>
      <c r="F493" s="158"/>
      <c r="G493" s="158"/>
      <c r="H493" s="158"/>
      <c r="I493" s="158"/>
      <c r="J493" s="158"/>
      <c r="K493" s="158"/>
      <c r="L493" s="158"/>
      <c r="M493" s="158"/>
      <c r="N493" s="157"/>
      <c r="O493" s="157"/>
      <c r="P493" s="157"/>
      <c r="Q493" s="157"/>
      <c r="R493" s="158"/>
      <c r="S493" s="158"/>
      <c r="T493" s="158"/>
      <c r="U493" s="158"/>
      <c r="V493" s="158"/>
      <c r="W493" s="158"/>
      <c r="X493" s="158"/>
      <c r="Y493" s="158"/>
      <c r="Z493" s="147"/>
      <c r="AA493" s="147"/>
      <c r="AB493" s="147"/>
      <c r="AC493" s="147"/>
      <c r="AD493" s="147"/>
      <c r="AE493" s="147"/>
      <c r="AF493" s="147"/>
      <c r="AG493" s="147" t="s">
        <v>203</v>
      </c>
      <c r="AH493" s="147">
        <v>0</v>
      </c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ht="22.5" outlineLevel="1" x14ac:dyDescent="0.2">
      <c r="A494" s="173">
        <v>169</v>
      </c>
      <c r="B494" s="174" t="s">
        <v>1029</v>
      </c>
      <c r="C494" s="182" t="s">
        <v>1030</v>
      </c>
      <c r="D494" s="175" t="s">
        <v>282</v>
      </c>
      <c r="E494" s="176">
        <v>4</v>
      </c>
      <c r="F494" s="177"/>
      <c r="G494" s="178">
        <f>ROUND(E494*F494,2)</f>
        <v>0</v>
      </c>
      <c r="H494" s="177"/>
      <c r="I494" s="178">
        <f>ROUND(E494*H494,2)</f>
        <v>0</v>
      </c>
      <c r="J494" s="177"/>
      <c r="K494" s="178">
        <f>ROUND(E494*J494,2)</f>
        <v>0</v>
      </c>
      <c r="L494" s="178">
        <v>21</v>
      </c>
      <c r="M494" s="178">
        <f>G494*(1+L494/100)</f>
        <v>0</v>
      </c>
      <c r="N494" s="176">
        <v>3.0599999999999998E-3</v>
      </c>
      <c r="O494" s="176">
        <f>ROUND(E494*N494,2)</f>
        <v>0.01</v>
      </c>
      <c r="P494" s="176">
        <v>0</v>
      </c>
      <c r="Q494" s="176">
        <f>ROUND(E494*P494,2)</f>
        <v>0</v>
      </c>
      <c r="R494" s="178"/>
      <c r="S494" s="178" t="s">
        <v>267</v>
      </c>
      <c r="T494" s="179" t="s">
        <v>268</v>
      </c>
      <c r="U494" s="158">
        <v>0</v>
      </c>
      <c r="V494" s="158">
        <f>ROUND(E494*U494,2)</f>
        <v>0</v>
      </c>
      <c r="W494" s="158"/>
      <c r="X494" s="158" t="s">
        <v>244</v>
      </c>
      <c r="Y494" s="158" t="s">
        <v>197</v>
      </c>
      <c r="Z494" s="147"/>
      <c r="AA494" s="147"/>
      <c r="AB494" s="147"/>
      <c r="AC494" s="147"/>
      <c r="AD494" s="147"/>
      <c r="AE494" s="147"/>
      <c r="AF494" s="147"/>
      <c r="AG494" s="147" t="s">
        <v>936</v>
      </c>
      <c r="AH494" s="147"/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2" x14ac:dyDescent="0.2">
      <c r="A495" s="154"/>
      <c r="B495" s="155"/>
      <c r="C495" s="183" t="s">
        <v>82</v>
      </c>
      <c r="D495" s="163"/>
      <c r="E495" s="164">
        <v>4</v>
      </c>
      <c r="F495" s="158"/>
      <c r="G495" s="158"/>
      <c r="H495" s="158"/>
      <c r="I495" s="158"/>
      <c r="J495" s="158"/>
      <c r="K495" s="158"/>
      <c r="L495" s="158"/>
      <c r="M495" s="158"/>
      <c r="N495" s="157"/>
      <c r="O495" s="157"/>
      <c r="P495" s="157"/>
      <c r="Q495" s="157"/>
      <c r="R495" s="158"/>
      <c r="S495" s="158"/>
      <c r="T495" s="158"/>
      <c r="U495" s="158"/>
      <c r="V495" s="158"/>
      <c r="W495" s="158"/>
      <c r="X495" s="158"/>
      <c r="Y495" s="158"/>
      <c r="Z495" s="147"/>
      <c r="AA495" s="147"/>
      <c r="AB495" s="147"/>
      <c r="AC495" s="147"/>
      <c r="AD495" s="147"/>
      <c r="AE495" s="147"/>
      <c r="AF495" s="147"/>
      <c r="AG495" s="147" t="s">
        <v>203</v>
      </c>
      <c r="AH495" s="147">
        <v>0</v>
      </c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1" x14ac:dyDescent="0.2">
      <c r="A496" s="173">
        <v>170</v>
      </c>
      <c r="B496" s="174" t="s">
        <v>1031</v>
      </c>
      <c r="C496" s="182" t="s">
        <v>1032</v>
      </c>
      <c r="D496" s="175" t="s">
        <v>282</v>
      </c>
      <c r="E496" s="176">
        <v>4</v>
      </c>
      <c r="F496" s="177"/>
      <c r="G496" s="178">
        <f>ROUND(E496*F496,2)</f>
        <v>0</v>
      </c>
      <c r="H496" s="177"/>
      <c r="I496" s="178">
        <f>ROUND(E496*H496,2)</f>
        <v>0</v>
      </c>
      <c r="J496" s="177"/>
      <c r="K496" s="178">
        <f>ROUND(E496*J496,2)</f>
        <v>0</v>
      </c>
      <c r="L496" s="178">
        <v>21</v>
      </c>
      <c r="M496" s="178">
        <f>G496*(1+L496/100)</f>
        <v>0</v>
      </c>
      <c r="N496" s="176">
        <v>6.8000000000000005E-4</v>
      </c>
      <c r="O496" s="176">
        <f>ROUND(E496*N496,2)</f>
        <v>0</v>
      </c>
      <c r="P496" s="176">
        <v>0</v>
      </c>
      <c r="Q496" s="176">
        <f>ROUND(E496*P496,2)</f>
        <v>0</v>
      </c>
      <c r="R496" s="178"/>
      <c r="S496" s="178" t="s">
        <v>267</v>
      </c>
      <c r="T496" s="179" t="s">
        <v>268</v>
      </c>
      <c r="U496" s="158">
        <v>0</v>
      </c>
      <c r="V496" s="158">
        <f>ROUND(E496*U496,2)</f>
        <v>0</v>
      </c>
      <c r="W496" s="158"/>
      <c r="X496" s="158" t="s">
        <v>244</v>
      </c>
      <c r="Y496" s="158" t="s">
        <v>197</v>
      </c>
      <c r="Z496" s="147"/>
      <c r="AA496" s="147"/>
      <c r="AB496" s="147"/>
      <c r="AC496" s="147"/>
      <c r="AD496" s="147"/>
      <c r="AE496" s="147"/>
      <c r="AF496" s="147"/>
      <c r="AG496" s="147" t="s">
        <v>936</v>
      </c>
      <c r="AH496" s="147"/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2" x14ac:dyDescent="0.2">
      <c r="A497" s="154"/>
      <c r="B497" s="155"/>
      <c r="C497" s="183" t="s">
        <v>82</v>
      </c>
      <c r="D497" s="163"/>
      <c r="E497" s="164">
        <v>4</v>
      </c>
      <c r="F497" s="158"/>
      <c r="G497" s="158"/>
      <c r="H497" s="158"/>
      <c r="I497" s="158"/>
      <c r="J497" s="158"/>
      <c r="K497" s="158"/>
      <c r="L497" s="158"/>
      <c r="M497" s="158"/>
      <c r="N497" s="157"/>
      <c r="O497" s="157"/>
      <c r="P497" s="157"/>
      <c r="Q497" s="157"/>
      <c r="R497" s="158"/>
      <c r="S497" s="158"/>
      <c r="T497" s="158"/>
      <c r="U497" s="158"/>
      <c r="V497" s="158"/>
      <c r="W497" s="158"/>
      <c r="X497" s="158"/>
      <c r="Y497" s="158"/>
      <c r="Z497" s="147"/>
      <c r="AA497" s="147"/>
      <c r="AB497" s="147"/>
      <c r="AC497" s="147"/>
      <c r="AD497" s="147"/>
      <c r="AE497" s="147"/>
      <c r="AF497" s="147"/>
      <c r="AG497" s="147" t="s">
        <v>203</v>
      </c>
      <c r="AH497" s="147">
        <v>0</v>
      </c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outlineLevel="1" x14ac:dyDescent="0.2">
      <c r="A498" s="173">
        <v>171</v>
      </c>
      <c r="B498" s="174" t="s">
        <v>1033</v>
      </c>
      <c r="C498" s="182" t="s">
        <v>1034</v>
      </c>
      <c r="D498" s="175" t="s">
        <v>272</v>
      </c>
      <c r="E498" s="176">
        <v>37.1</v>
      </c>
      <c r="F498" s="177"/>
      <c r="G498" s="178">
        <f>ROUND(E498*F498,2)</f>
        <v>0</v>
      </c>
      <c r="H498" s="177"/>
      <c r="I498" s="178">
        <f>ROUND(E498*H498,2)</f>
        <v>0</v>
      </c>
      <c r="J498" s="177"/>
      <c r="K498" s="178">
        <f>ROUND(E498*J498,2)</f>
        <v>0</v>
      </c>
      <c r="L498" s="178">
        <v>21</v>
      </c>
      <c r="M498" s="178">
        <f>G498*(1+L498/100)</f>
        <v>0</v>
      </c>
      <c r="N498" s="176">
        <v>0</v>
      </c>
      <c r="O498" s="176">
        <f>ROUND(E498*N498,2)</f>
        <v>0</v>
      </c>
      <c r="P498" s="176">
        <v>1.0000000000000001E-5</v>
      </c>
      <c r="Q498" s="176">
        <f>ROUND(E498*P498,2)</f>
        <v>0</v>
      </c>
      <c r="R498" s="178"/>
      <c r="S498" s="178" t="s">
        <v>194</v>
      </c>
      <c r="T498" s="179" t="s">
        <v>195</v>
      </c>
      <c r="U498" s="158">
        <v>0</v>
      </c>
      <c r="V498" s="158">
        <f>ROUND(E498*U498,2)</f>
        <v>0</v>
      </c>
      <c r="W498" s="158"/>
      <c r="X498" s="158" t="s">
        <v>244</v>
      </c>
      <c r="Y498" s="158" t="s">
        <v>197</v>
      </c>
      <c r="Z498" s="147"/>
      <c r="AA498" s="147"/>
      <c r="AB498" s="147"/>
      <c r="AC498" s="147"/>
      <c r="AD498" s="147"/>
      <c r="AE498" s="147"/>
      <c r="AF498" s="147"/>
      <c r="AG498" s="147" t="s">
        <v>936</v>
      </c>
      <c r="AH498" s="147"/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outlineLevel="2" x14ac:dyDescent="0.2">
      <c r="A499" s="154"/>
      <c r="B499" s="155"/>
      <c r="C499" s="198" t="s">
        <v>1035</v>
      </c>
      <c r="D499" s="199"/>
      <c r="E499" s="199"/>
      <c r="F499" s="199"/>
      <c r="G499" s="199"/>
      <c r="H499" s="158"/>
      <c r="I499" s="158"/>
      <c r="J499" s="158"/>
      <c r="K499" s="158"/>
      <c r="L499" s="158"/>
      <c r="M499" s="158"/>
      <c r="N499" s="157"/>
      <c r="O499" s="157"/>
      <c r="P499" s="157"/>
      <c r="Q499" s="157"/>
      <c r="R499" s="158"/>
      <c r="S499" s="158"/>
      <c r="T499" s="158"/>
      <c r="U499" s="158"/>
      <c r="V499" s="158"/>
      <c r="W499" s="158"/>
      <c r="X499" s="158"/>
      <c r="Y499" s="158"/>
      <c r="Z499" s="147"/>
      <c r="AA499" s="147"/>
      <c r="AB499" s="147"/>
      <c r="AC499" s="147"/>
      <c r="AD499" s="147"/>
      <c r="AE499" s="147"/>
      <c r="AF499" s="147"/>
      <c r="AG499" s="147" t="s">
        <v>200</v>
      </c>
      <c r="AH499" s="147"/>
      <c r="AI499" s="147"/>
      <c r="AJ499" s="147"/>
      <c r="AK499" s="147"/>
      <c r="AL499" s="147"/>
      <c r="AM499" s="147"/>
      <c r="AN499" s="147"/>
      <c r="AO499" s="147"/>
      <c r="AP499" s="147"/>
      <c r="AQ499" s="147"/>
      <c r="AR499" s="147"/>
      <c r="AS499" s="147"/>
      <c r="AT499" s="147"/>
      <c r="AU499" s="147"/>
      <c r="AV499" s="147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</row>
    <row r="500" spans="1:60" outlineLevel="2" x14ac:dyDescent="0.2">
      <c r="A500" s="154"/>
      <c r="B500" s="155"/>
      <c r="C500" s="183" t="s">
        <v>1036</v>
      </c>
      <c r="D500" s="163"/>
      <c r="E500" s="164">
        <v>37.1</v>
      </c>
      <c r="F500" s="158"/>
      <c r="G500" s="158"/>
      <c r="H500" s="158"/>
      <c r="I500" s="158"/>
      <c r="J500" s="158"/>
      <c r="K500" s="158"/>
      <c r="L500" s="158"/>
      <c r="M500" s="158"/>
      <c r="N500" s="157"/>
      <c r="O500" s="157"/>
      <c r="P500" s="157"/>
      <c r="Q500" s="157"/>
      <c r="R500" s="158"/>
      <c r="S500" s="158"/>
      <c r="T500" s="158"/>
      <c r="U500" s="158"/>
      <c r="V500" s="158"/>
      <c r="W500" s="158"/>
      <c r="X500" s="158"/>
      <c r="Y500" s="158"/>
      <c r="Z500" s="147"/>
      <c r="AA500" s="147"/>
      <c r="AB500" s="147"/>
      <c r="AC500" s="147"/>
      <c r="AD500" s="147"/>
      <c r="AE500" s="147"/>
      <c r="AF500" s="147"/>
      <c r="AG500" s="147" t="s">
        <v>203</v>
      </c>
      <c r="AH500" s="147">
        <v>0</v>
      </c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outlineLevel="1" x14ac:dyDescent="0.2">
      <c r="A501" s="173">
        <v>172</v>
      </c>
      <c r="B501" s="174" t="s">
        <v>1037</v>
      </c>
      <c r="C501" s="182" t="s">
        <v>1038</v>
      </c>
      <c r="D501" s="175" t="s">
        <v>282</v>
      </c>
      <c r="E501" s="176">
        <v>188.4</v>
      </c>
      <c r="F501" s="177"/>
      <c r="G501" s="178">
        <f>ROUND(E501*F501,2)</f>
        <v>0</v>
      </c>
      <c r="H501" s="177"/>
      <c r="I501" s="178">
        <f>ROUND(E501*H501,2)</f>
        <v>0</v>
      </c>
      <c r="J501" s="177"/>
      <c r="K501" s="178">
        <f>ROUND(E501*J501,2)</f>
        <v>0</v>
      </c>
      <c r="L501" s="178">
        <v>21</v>
      </c>
      <c r="M501" s="178">
        <f>G501*(1+L501/100)</f>
        <v>0</v>
      </c>
      <c r="N501" s="176">
        <v>1.0000000000000001E-5</v>
      </c>
      <c r="O501" s="176">
        <f>ROUND(E501*N501,2)</f>
        <v>0</v>
      </c>
      <c r="P501" s="176">
        <v>0</v>
      </c>
      <c r="Q501" s="176">
        <f>ROUND(E501*P501,2)</f>
        <v>0</v>
      </c>
      <c r="R501" s="178"/>
      <c r="S501" s="178" t="s">
        <v>194</v>
      </c>
      <c r="T501" s="179" t="s">
        <v>195</v>
      </c>
      <c r="U501" s="158">
        <v>0</v>
      </c>
      <c r="V501" s="158">
        <f>ROUND(E501*U501,2)</f>
        <v>0</v>
      </c>
      <c r="W501" s="158"/>
      <c r="X501" s="158" t="s">
        <v>244</v>
      </c>
      <c r="Y501" s="158" t="s">
        <v>197</v>
      </c>
      <c r="Z501" s="147"/>
      <c r="AA501" s="147"/>
      <c r="AB501" s="147"/>
      <c r="AC501" s="147"/>
      <c r="AD501" s="147"/>
      <c r="AE501" s="147"/>
      <c r="AF501" s="147"/>
      <c r="AG501" s="147" t="s">
        <v>936</v>
      </c>
      <c r="AH501" s="147"/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2" x14ac:dyDescent="0.2">
      <c r="A502" s="154"/>
      <c r="B502" s="155"/>
      <c r="C502" s="183" t="s">
        <v>1004</v>
      </c>
      <c r="D502" s="163"/>
      <c r="E502" s="164">
        <v>188.4</v>
      </c>
      <c r="F502" s="158"/>
      <c r="G502" s="158"/>
      <c r="H502" s="158"/>
      <c r="I502" s="158"/>
      <c r="J502" s="158"/>
      <c r="K502" s="158"/>
      <c r="L502" s="158"/>
      <c r="M502" s="158"/>
      <c r="N502" s="157"/>
      <c r="O502" s="157"/>
      <c r="P502" s="157"/>
      <c r="Q502" s="157"/>
      <c r="R502" s="158"/>
      <c r="S502" s="158"/>
      <c r="T502" s="158"/>
      <c r="U502" s="158"/>
      <c r="V502" s="158"/>
      <c r="W502" s="158"/>
      <c r="X502" s="158"/>
      <c r="Y502" s="158"/>
      <c r="Z502" s="147"/>
      <c r="AA502" s="147"/>
      <c r="AB502" s="147"/>
      <c r="AC502" s="147"/>
      <c r="AD502" s="147"/>
      <c r="AE502" s="147"/>
      <c r="AF502" s="147"/>
      <c r="AG502" s="147" t="s">
        <v>203</v>
      </c>
      <c r="AH502" s="147">
        <v>0</v>
      </c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3" x14ac:dyDescent="0.2">
      <c r="A503" s="154"/>
      <c r="B503" s="155"/>
      <c r="C503" s="183" t="s">
        <v>240</v>
      </c>
      <c r="D503" s="163"/>
      <c r="E503" s="164"/>
      <c r="F503" s="158"/>
      <c r="G503" s="158"/>
      <c r="H503" s="158"/>
      <c r="I503" s="158"/>
      <c r="J503" s="158"/>
      <c r="K503" s="158"/>
      <c r="L503" s="158"/>
      <c r="M503" s="158"/>
      <c r="N503" s="157"/>
      <c r="O503" s="157"/>
      <c r="P503" s="157"/>
      <c r="Q503" s="157"/>
      <c r="R503" s="158"/>
      <c r="S503" s="158"/>
      <c r="T503" s="158"/>
      <c r="U503" s="158"/>
      <c r="V503" s="158"/>
      <c r="W503" s="158"/>
      <c r="X503" s="158"/>
      <c r="Y503" s="158"/>
      <c r="Z503" s="147"/>
      <c r="AA503" s="147"/>
      <c r="AB503" s="147"/>
      <c r="AC503" s="147"/>
      <c r="AD503" s="147"/>
      <c r="AE503" s="147"/>
      <c r="AF503" s="147"/>
      <c r="AG503" s="147" t="s">
        <v>203</v>
      </c>
      <c r="AH503" s="147">
        <v>0</v>
      </c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ht="22.5" outlineLevel="1" x14ac:dyDescent="0.2">
      <c r="A504" s="173">
        <v>173</v>
      </c>
      <c r="B504" s="174" t="s">
        <v>1039</v>
      </c>
      <c r="C504" s="182" t="s">
        <v>1040</v>
      </c>
      <c r="D504" s="175" t="s">
        <v>266</v>
      </c>
      <c r="E504" s="176">
        <v>46.75</v>
      </c>
      <c r="F504" s="177"/>
      <c r="G504" s="178">
        <f>ROUND(E504*F504,2)</f>
        <v>0</v>
      </c>
      <c r="H504" s="177"/>
      <c r="I504" s="178">
        <f>ROUND(E504*H504,2)</f>
        <v>0</v>
      </c>
      <c r="J504" s="177"/>
      <c r="K504" s="178">
        <f>ROUND(E504*J504,2)</f>
        <v>0</v>
      </c>
      <c r="L504" s="178">
        <v>21</v>
      </c>
      <c r="M504" s="178">
        <f>G504*(1+L504/100)</f>
        <v>0</v>
      </c>
      <c r="N504" s="176">
        <v>3.5000000000000001E-3</v>
      </c>
      <c r="O504" s="176">
        <f>ROUND(E504*N504,2)</f>
        <v>0.16</v>
      </c>
      <c r="P504" s="176">
        <v>0</v>
      </c>
      <c r="Q504" s="176">
        <f>ROUND(E504*P504,2)</f>
        <v>0</v>
      </c>
      <c r="R504" s="178" t="s">
        <v>411</v>
      </c>
      <c r="S504" s="178" t="s">
        <v>267</v>
      </c>
      <c r="T504" s="179" t="s">
        <v>1041</v>
      </c>
      <c r="U504" s="158">
        <v>0</v>
      </c>
      <c r="V504" s="158">
        <f>ROUND(E504*U504,2)</f>
        <v>0</v>
      </c>
      <c r="W504" s="158"/>
      <c r="X504" s="158" t="s">
        <v>285</v>
      </c>
      <c r="Y504" s="158" t="s">
        <v>197</v>
      </c>
      <c r="Z504" s="147"/>
      <c r="AA504" s="147"/>
      <c r="AB504" s="147"/>
      <c r="AC504" s="147"/>
      <c r="AD504" s="147"/>
      <c r="AE504" s="147"/>
      <c r="AF504" s="147"/>
      <c r="AG504" s="147" t="s">
        <v>966</v>
      </c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outlineLevel="2" x14ac:dyDescent="0.2">
      <c r="A505" s="154"/>
      <c r="B505" s="155"/>
      <c r="C505" s="183" t="s">
        <v>1042</v>
      </c>
      <c r="D505" s="163"/>
      <c r="E505" s="164">
        <v>46.75</v>
      </c>
      <c r="F505" s="158"/>
      <c r="G505" s="158"/>
      <c r="H505" s="158"/>
      <c r="I505" s="158"/>
      <c r="J505" s="158"/>
      <c r="K505" s="158"/>
      <c r="L505" s="158"/>
      <c r="M505" s="158"/>
      <c r="N505" s="157"/>
      <c r="O505" s="157"/>
      <c r="P505" s="157"/>
      <c r="Q505" s="157"/>
      <c r="R505" s="158"/>
      <c r="S505" s="158"/>
      <c r="T505" s="158"/>
      <c r="U505" s="158"/>
      <c r="V505" s="158"/>
      <c r="W505" s="158"/>
      <c r="X505" s="158"/>
      <c r="Y505" s="158"/>
      <c r="Z505" s="147"/>
      <c r="AA505" s="147"/>
      <c r="AB505" s="147"/>
      <c r="AC505" s="147"/>
      <c r="AD505" s="147"/>
      <c r="AE505" s="147"/>
      <c r="AF505" s="147"/>
      <c r="AG505" s="147" t="s">
        <v>203</v>
      </c>
      <c r="AH505" s="147">
        <v>0</v>
      </c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1" x14ac:dyDescent="0.2">
      <c r="A506" s="173">
        <v>174</v>
      </c>
      <c r="B506" s="174" t="s">
        <v>1043</v>
      </c>
      <c r="C506" s="182" t="s">
        <v>1044</v>
      </c>
      <c r="D506" s="175" t="s">
        <v>458</v>
      </c>
      <c r="E506" s="176">
        <v>4.7960000000000003</v>
      </c>
      <c r="F506" s="177"/>
      <c r="G506" s="178">
        <f>ROUND(E506*F506,2)</f>
        <v>0</v>
      </c>
      <c r="H506" s="177"/>
      <c r="I506" s="178">
        <f>ROUND(E506*H506,2)</f>
        <v>0</v>
      </c>
      <c r="J506" s="177"/>
      <c r="K506" s="178">
        <f>ROUND(E506*J506,2)</f>
        <v>0</v>
      </c>
      <c r="L506" s="178">
        <v>21</v>
      </c>
      <c r="M506" s="178">
        <f>G506*(1+L506/100)</f>
        <v>0</v>
      </c>
      <c r="N506" s="176">
        <v>0.02</v>
      </c>
      <c r="O506" s="176">
        <f>ROUND(E506*N506,2)</f>
        <v>0.1</v>
      </c>
      <c r="P506" s="176">
        <v>0</v>
      </c>
      <c r="Q506" s="176">
        <f>ROUND(E506*P506,2)</f>
        <v>0</v>
      </c>
      <c r="R506" s="178" t="s">
        <v>411</v>
      </c>
      <c r="S506" s="178" t="s">
        <v>267</v>
      </c>
      <c r="T506" s="179" t="s">
        <v>1045</v>
      </c>
      <c r="U506" s="158">
        <v>0</v>
      </c>
      <c r="V506" s="158">
        <f>ROUND(E506*U506,2)</f>
        <v>0</v>
      </c>
      <c r="W506" s="158"/>
      <c r="X506" s="158" t="s">
        <v>285</v>
      </c>
      <c r="Y506" s="158" t="s">
        <v>197</v>
      </c>
      <c r="Z506" s="147"/>
      <c r="AA506" s="147"/>
      <c r="AB506" s="147"/>
      <c r="AC506" s="147"/>
      <c r="AD506" s="147"/>
      <c r="AE506" s="147"/>
      <c r="AF506" s="147"/>
      <c r="AG506" s="147" t="s">
        <v>966</v>
      </c>
      <c r="AH506" s="147"/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2" x14ac:dyDescent="0.2">
      <c r="A507" s="154"/>
      <c r="B507" s="155"/>
      <c r="C507" s="183" t="s">
        <v>1046</v>
      </c>
      <c r="D507" s="163"/>
      <c r="E507" s="164">
        <v>4.7960000000000003</v>
      </c>
      <c r="F507" s="158"/>
      <c r="G507" s="158"/>
      <c r="H507" s="158"/>
      <c r="I507" s="158"/>
      <c r="J507" s="158"/>
      <c r="K507" s="158"/>
      <c r="L507" s="158"/>
      <c r="M507" s="158"/>
      <c r="N507" s="157"/>
      <c r="O507" s="157"/>
      <c r="P507" s="157"/>
      <c r="Q507" s="157"/>
      <c r="R507" s="158"/>
      <c r="S507" s="158"/>
      <c r="T507" s="158"/>
      <c r="U507" s="158"/>
      <c r="V507" s="158"/>
      <c r="W507" s="158"/>
      <c r="X507" s="158"/>
      <c r="Y507" s="158"/>
      <c r="Z507" s="147"/>
      <c r="AA507" s="147"/>
      <c r="AB507" s="147"/>
      <c r="AC507" s="147"/>
      <c r="AD507" s="147"/>
      <c r="AE507" s="147"/>
      <c r="AF507" s="147"/>
      <c r="AG507" s="147" t="s">
        <v>203</v>
      </c>
      <c r="AH507" s="147">
        <v>0</v>
      </c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ht="22.5" outlineLevel="1" x14ac:dyDescent="0.2">
      <c r="A508" s="173">
        <v>175</v>
      </c>
      <c r="B508" s="174" t="s">
        <v>1047</v>
      </c>
      <c r="C508" s="182" t="s">
        <v>1048</v>
      </c>
      <c r="D508" s="175" t="s">
        <v>282</v>
      </c>
      <c r="E508" s="176">
        <v>1</v>
      </c>
      <c r="F508" s="177"/>
      <c r="G508" s="178">
        <f>ROUND(E508*F508,2)</f>
        <v>0</v>
      </c>
      <c r="H508" s="177"/>
      <c r="I508" s="178">
        <f>ROUND(E508*H508,2)</f>
        <v>0</v>
      </c>
      <c r="J508" s="177"/>
      <c r="K508" s="178">
        <f>ROUND(E508*J508,2)</f>
        <v>0</v>
      </c>
      <c r="L508" s="178">
        <v>21</v>
      </c>
      <c r="M508" s="178">
        <f>G508*(1+L508/100)</f>
        <v>0</v>
      </c>
      <c r="N508" s="176">
        <v>8.7000000000000001E-4</v>
      </c>
      <c r="O508" s="176">
        <f>ROUND(E508*N508,2)</f>
        <v>0</v>
      </c>
      <c r="P508" s="176">
        <v>0</v>
      </c>
      <c r="Q508" s="176">
        <f>ROUND(E508*P508,2)</f>
        <v>0</v>
      </c>
      <c r="R508" s="178" t="s">
        <v>411</v>
      </c>
      <c r="S508" s="178" t="s">
        <v>267</v>
      </c>
      <c r="T508" s="179" t="s">
        <v>1041</v>
      </c>
      <c r="U508" s="158">
        <v>0</v>
      </c>
      <c r="V508" s="158">
        <f>ROUND(E508*U508,2)</f>
        <v>0</v>
      </c>
      <c r="W508" s="158"/>
      <c r="X508" s="158" t="s">
        <v>285</v>
      </c>
      <c r="Y508" s="158" t="s">
        <v>197</v>
      </c>
      <c r="Z508" s="147"/>
      <c r="AA508" s="147"/>
      <c r="AB508" s="147"/>
      <c r="AC508" s="147"/>
      <c r="AD508" s="147"/>
      <c r="AE508" s="147"/>
      <c r="AF508" s="147"/>
      <c r="AG508" s="147" t="s">
        <v>966</v>
      </c>
      <c r="AH508" s="147"/>
      <c r="AI508" s="147"/>
      <c r="AJ508" s="147"/>
      <c r="AK508" s="147"/>
      <c r="AL508" s="147"/>
      <c r="AM508" s="147"/>
      <c r="AN508" s="147"/>
      <c r="AO508" s="147"/>
      <c r="AP508" s="147"/>
      <c r="AQ508" s="147"/>
      <c r="AR508" s="147"/>
      <c r="AS508" s="147"/>
      <c r="AT508" s="147"/>
      <c r="AU508" s="147"/>
      <c r="AV508" s="147"/>
      <c r="AW508" s="147"/>
      <c r="AX508" s="147"/>
      <c r="AY508" s="147"/>
      <c r="AZ508" s="147"/>
      <c r="BA508" s="147"/>
      <c r="BB508" s="147"/>
      <c r="BC508" s="147"/>
      <c r="BD508" s="147"/>
      <c r="BE508" s="147"/>
      <c r="BF508" s="147"/>
      <c r="BG508" s="147"/>
      <c r="BH508" s="147"/>
    </row>
    <row r="509" spans="1:60" outlineLevel="2" x14ac:dyDescent="0.2">
      <c r="A509" s="154"/>
      <c r="B509" s="155"/>
      <c r="C509" s="183" t="s">
        <v>76</v>
      </c>
      <c r="D509" s="163"/>
      <c r="E509" s="164">
        <v>1</v>
      </c>
      <c r="F509" s="158"/>
      <c r="G509" s="158"/>
      <c r="H509" s="158"/>
      <c r="I509" s="158"/>
      <c r="J509" s="158"/>
      <c r="K509" s="158"/>
      <c r="L509" s="158"/>
      <c r="M509" s="158"/>
      <c r="N509" s="157"/>
      <c r="O509" s="157"/>
      <c r="P509" s="157"/>
      <c r="Q509" s="157"/>
      <c r="R509" s="158"/>
      <c r="S509" s="158"/>
      <c r="T509" s="158"/>
      <c r="U509" s="158"/>
      <c r="V509" s="158"/>
      <c r="W509" s="158"/>
      <c r="X509" s="158"/>
      <c r="Y509" s="158"/>
      <c r="Z509" s="147"/>
      <c r="AA509" s="147"/>
      <c r="AB509" s="147"/>
      <c r="AC509" s="147"/>
      <c r="AD509" s="147"/>
      <c r="AE509" s="147"/>
      <c r="AF509" s="147"/>
      <c r="AG509" s="147" t="s">
        <v>203</v>
      </c>
      <c r="AH509" s="147">
        <v>0</v>
      </c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ht="22.5" outlineLevel="1" x14ac:dyDescent="0.2">
      <c r="A510" s="173">
        <v>176</v>
      </c>
      <c r="B510" s="174" t="s">
        <v>1049</v>
      </c>
      <c r="C510" s="182" t="s">
        <v>1050</v>
      </c>
      <c r="D510" s="175" t="s">
        <v>266</v>
      </c>
      <c r="E510" s="176">
        <v>30.9925</v>
      </c>
      <c r="F510" s="177"/>
      <c r="G510" s="178">
        <f>ROUND(E510*F510,2)</f>
        <v>0</v>
      </c>
      <c r="H510" s="177"/>
      <c r="I510" s="178">
        <f>ROUND(E510*H510,2)</f>
        <v>0</v>
      </c>
      <c r="J510" s="177"/>
      <c r="K510" s="178">
        <f>ROUND(E510*J510,2)</f>
        <v>0</v>
      </c>
      <c r="L510" s="178">
        <v>21</v>
      </c>
      <c r="M510" s="178">
        <f>G510*(1+L510/100)</f>
        <v>0</v>
      </c>
      <c r="N510" s="176">
        <v>3.2000000000000002E-3</v>
      </c>
      <c r="O510" s="176">
        <f>ROUND(E510*N510,2)</f>
        <v>0.1</v>
      </c>
      <c r="P510" s="176">
        <v>0</v>
      </c>
      <c r="Q510" s="176">
        <f>ROUND(E510*P510,2)</f>
        <v>0</v>
      </c>
      <c r="R510" s="178" t="s">
        <v>411</v>
      </c>
      <c r="S510" s="178" t="s">
        <v>267</v>
      </c>
      <c r="T510" s="179" t="s">
        <v>268</v>
      </c>
      <c r="U510" s="158">
        <v>0</v>
      </c>
      <c r="V510" s="158">
        <f>ROUND(E510*U510,2)</f>
        <v>0</v>
      </c>
      <c r="W510" s="158"/>
      <c r="X510" s="158" t="s">
        <v>285</v>
      </c>
      <c r="Y510" s="158" t="s">
        <v>197</v>
      </c>
      <c r="Z510" s="147"/>
      <c r="AA510" s="147"/>
      <c r="AB510" s="147"/>
      <c r="AC510" s="147"/>
      <c r="AD510" s="147"/>
      <c r="AE510" s="147"/>
      <c r="AF510" s="147"/>
      <c r="AG510" s="147" t="s">
        <v>966</v>
      </c>
      <c r="AH510" s="147"/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outlineLevel="2" x14ac:dyDescent="0.2">
      <c r="A511" s="154"/>
      <c r="B511" s="155"/>
      <c r="C511" s="183" t="s">
        <v>1051</v>
      </c>
      <c r="D511" s="163"/>
      <c r="E511" s="164">
        <v>30.99</v>
      </c>
      <c r="F511" s="158"/>
      <c r="G511" s="158"/>
      <c r="H511" s="158"/>
      <c r="I511" s="158"/>
      <c r="J511" s="158"/>
      <c r="K511" s="158"/>
      <c r="L511" s="158"/>
      <c r="M511" s="158"/>
      <c r="N511" s="157"/>
      <c r="O511" s="157"/>
      <c r="P511" s="157"/>
      <c r="Q511" s="157"/>
      <c r="R511" s="158"/>
      <c r="S511" s="158"/>
      <c r="T511" s="158"/>
      <c r="U511" s="158"/>
      <c r="V511" s="158"/>
      <c r="W511" s="158"/>
      <c r="X511" s="158"/>
      <c r="Y511" s="158"/>
      <c r="Z511" s="147"/>
      <c r="AA511" s="147"/>
      <c r="AB511" s="147"/>
      <c r="AC511" s="147"/>
      <c r="AD511" s="147"/>
      <c r="AE511" s="147"/>
      <c r="AF511" s="147"/>
      <c r="AG511" s="147" t="s">
        <v>203</v>
      </c>
      <c r="AH511" s="147">
        <v>0</v>
      </c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</row>
    <row r="512" spans="1:60" ht="22.5" outlineLevel="1" x14ac:dyDescent="0.2">
      <c r="A512" s="173">
        <v>177</v>
      </c>
      <c r="B512" s="174" t="s">
        <v>1052</v>
      </c>
      <c r="C512" s="182" t="s">
        <v>1053</v>
      </c>
      <c r="D512" s="175" t="s">
        <v>458</v>
      </c>
      <c r="E512" s="176">
        <v>4.9858000000000002</v>
      </c>
      <c r="F512" s="177"/>
      <c r="G512" s="178">
        <f>ROUND(E512*F512,2)</f>
        <v>0</v>
      </c>
      <c r="H512" s="177"/>
      <c r="I512" s="178">
        <f>ROUND(E512*H512,2)</f>
        <v>0</v>
      </c>
      <c r="J512" s="177"/>
      <c r="K512" s="178">
        <f>ROUND(E512*J512,2)</f>
        <v>0</v>
      </c>
      <c r="L512" s="178">
        <v>21</v>
      </c>
      <c r="M512" s="178">
        <f>G512*(1+L512/100)</f>
        <v>0</v>
      </c>
      <c r="N512" s="176">
        <v>2.5000000000000001E-2</v>
      </c>
      <c r="O512" s="176">
        <f>ROUND(E512*N512,2)</f>
        <v>0.12</v>
      </c>
      <c r="P512" s="176">
        <v>0</v>
      </c>
      <c r="Q512" s="176">
        <f>ROUND(E512*P512,2)</f>
        <v>0</v>
      </c>
      <c r="R512" s="178" t="s">
        <v>411</v>
      </c>
      <c r="S512" s="178" t="s">
        <v>267</v>
      </c>
      <c r="T512" s="179" t="s">
        <v>268</v>
      </c>
      <c r="U512" s="158">
        <v>0</v>
      </c>
      <c r="V512" s="158">
        <f>ROUND(E512*U512,2)</f>
        <v>0</v>
      </c>
      <c r="W512" s="158"/>
      <c r="X512" s="158" t="s">
        <v>285</v>
      </c>
      <c r="Y512" s="158" t="s">
        <v>197</v>
      </c>
      <c r="Z512" s="147"/>
      <c r="AA512" s="147"/>
      <c r="AB512" s="147"/>
      <c r="AC512" s="147"/>
      <c r="AD512" s="147"/>
      <c r="AE512" s="147"/>
      <c r="AF512" s="147"/>
      <c r="AG512" s="147" t="s">
        <v>966</v>
      </c>
      <c r="AH512" s="147"/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2" x14ac:dyDescent="0.2">
      <c r="A513" s="154"/>
      <c r="B513" s="155"/>
      <c r="C513" s="183" t="s">
        <v>1054</v>
      </c>
      <c r="D513" s="163"/>
      <c r="E513" s="164">
        <v>4.34</v>
      </c>
      <c r="F513" s="158"/>
      <c r="G513" s="158"/>
      <c r="H513" s="158"/>
      <c r="I513" s="158"/>
      <c r="J513" s="158"/>
      <c r="K513" s="158"/>
      <c r="L513" s="158"/>
      <c r="M513" s="158"/>
      <c r="N513" s="157"/>
      <c r="O513" s="157"/>
      <c r="P513" s="157"/>
      <c r="Q513" s="157"/>
      <c r="R513" s="158"/>
      <c r="S513" s="158"/>
      <c r="T513" s="158"/>
      <c r="U513" s="158"/>
      <c r="V513" s="158"/>
      <c r="W513" s="158"/>
      <c r="X513" s="158"/>
      <c r="Y513" s="158"/>
      <c r="Z513" s="147"/>
      <c r="AA513" s="147"/>
      <c r="AB513" s="147"/>
      <c r="AC513" s="147"/>
      <c r="AD513" s="147"/>
      <c r="AE513" s="147"/>
      <c r="AF513" s="147"/>
      <c r="AG513" s="147" t="s">
        <v>203</v>
      </c>
      <c r="AH513" s="147">
        <v>0</v>
      </c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outlineLevel="3" x14ac:dyDescent="0.2">
      <c r="A514" s="154"/>
      <c r="B514" s="155"/>
      <c r="C514" s="183" t="s">
        <v>1055</v>
      </c>
      <c r="D514" s="163"/>
      <c r="E514" s="164">
        <v>0.65</v>
      </c>
      <c r="F514" s="158"/>
      <c r="G514" s="158"/>
      <c r="H514" s="158"/>
      <c r="I514" s="158"/>
      <c r="J514" s="158"/>
      <c r="K514" s="158"/>
      <c r="L514" s="158"/>
      <c r="M514" s="158"/>
      <c r="N514" s="157"/>
      <c r="O514" s="157"/>
      <c r="P514" s="157"/>
      <c r="Q514" s="157"/>
      <c r="R514" s="158"/>
      <c r="S514" s="158"/>
      <c r="T514" s="158"/>
      <c r="U514" s="158"/>
      <c r="V514" s="158"/>
      <c r="W514" s="158"/>
      <c r="X514" s="158"/>
      <c r="Y514" s="158"/>
      <c r="Z514" s="147"/>
      <c r="AA514" s="147"/>
      <c r="AB514" s="147"/>
      <c r="AC514" s="147"/>
      <c r="AD514" s="147"/>
      <c r="AE514" s="147"/>
      <c r="AF514" s="147"/>
      <c r="AG514" s="147" t="s">
        <v>203</v>
      </c>
      <c r="AH514" s="147">
        <v>0</v>
      </c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outlineLevel="1" x14ac:dyDescent="0.2">
      <c r="A515" s="154">
        <v>178</v>
      </c>
      <c r="B515" s="155" t="s">
        <v>1056</v>
      </c>
      <c r="C515" s="197" t="s">
        <v>1057</v>
      </c>
      <c r="D515" s="156" t="s">
        <v>0</v>
      </c>
      <c r="E515" s="196"/>
      <c r="F515" s="159"/>
      <c r="G515" s="158">
        <f>ROUND(E515*F515,2)</f>
        <v>0</v>
      </c>
      <c r="H515" s="159"/>
      <c r="I515" s="158">
        <f>ROUND(E515*H515,2)</f>
        <v>0</v>
      </c>
      <c r="J515" s="159"/>
      <c r="K515" s="158">
        <f>ROUND(E515*J515,2)</f>
        <v>0</v>
      </c>
      <c r="L515" s="158">
        <v>21</v>
      </c>
      <c r="M515" s="158">
        <f>G515*(1+L515/100)</f>
        <v>0</v>
      </c>
      <c r="N515" s="157">
        <v>0</v>
      </c>
      <c r="O515" s="157">
        <f>ROUND(E515*N515,2)</f>
        <v>0</v>
      </c>
      <c r="P515" s="157">
        <v>0</v>
      </c>
      <c r="Q515" s="157">
        <f>ROUND(E515*P515,2)</f>
        <v>0</v>
      </c>
      <c r="R515" s="158"/>
      <c r="S515" s="158" t="s">
        <v>267</v>
      </c>
      <c r="T515" s="158" t="s">
        <v>268</v>
      </c>
      <c r="U515" s="158">
        <v>0</v>
      </c>
      <c r="V515" s="158">
        <f>ROUND(E515*U515,2)</f>
        <v>0</v>
      </c>
      <c r="W515" s="158"/>
      <c r="X515" s="158" t="s">
        <v>299</v>
      </c>
      <c r="Y515" s="158" t="s">
        <v>197</v>
      </c>
      <c r="Z515" s="147"/>
      <c r="AA515" s="147"/>
      <c r="AB515" s="147"/>
      <c r="AC515" s="147"/>
      <c r="AD515" s="147"/>
      <c r="AE515" s="147"/>
      <c r="AF515" s="147"/>
      <c r="AG515" s="147" t="s">
        <v>300</v>
      </c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x14ac:dyDescent="0.2">
      <c r="A516" s="166" t="s">
        <v>189</v>
      </c>
      <c r="B516" s="167" t="s">
        <v>121</v>
      </c>
      <c r="C516" s="181" t="s">
        <v>122</v>
      </c>
      <c r="D516" s="168"/>
      <c r="E516" s="169"/>
      <c r="F516" s="170"/>
      <c r="G516" s="170">
        <f>SUMIF(AG517:AG522,"&lt;&gt;NOR",G517:G522)</f>
        <v>0</v>
      </c>
      <c r="H516" s="170"/>
      <c r="I516" s="170">
        <f>SUM(I517:I522)</f>
        <v>0</v>
      </c>
      <c r="J516" s="170"/>
      <c r="K516" s="170">
        <f>SUM(K517:K522)</f>
        <v>0</v>
      </c>
      <c r="L516" s="170"/>
      <c r="M516" s="170">
        <f>SUM(M517:M522)</f>
        <v>0</v>
      </c>
      <c r="N516" s="169"/>
      <c r="O516" s="169">
        <f>SUM(O517:O522)</f>
        <v>0</v>
      </c>
      <c r="P516" s="169"/>
      <c r="Q516" s="169">
        <f>SUM(Q517:Q522)</f>
        <v>0.03</v>
      </c>
      <c r="R516" s="170"/>
      <c r="S516" s="170"/>
      <c r="T516" s="171"/>
      <c r="U516" s="165"/>
      <c r="V516" s="165">
        <f>SUM(V517:V522)</f>
        <v>0</v>
      </c>
      <c r="W516" s="165"/>
      <c r="X516" s="165"/>
      <c r="Y516" s="165"/>
      <c r="AG516" t="s">
        <v>190</v>
      </c>
    </row>
    <row r="517" spans="1:60" outlineLevel="1" x14ac:dyDescent="0.2">
      <c r="A517" s="173">
        <v>179</v>
      </c>
      <c r="B517" s="174" t="s">
        <v>1058</v>
      </c>
      <c r="C517" s="182" t="s">
        <v>1059</v>
      </c>
      <c r="D517" s="175" t="s">
        <v>1060</v>
      </c>
      <c r="E517" s="176">
        <v>1</v>
      </c>
      <c r="F517" s="177"/>
      <c r="G517" s="178">
        <f>ROUND(E517*F517,2)</f>
        <v>0</v>
      </c>
      <c r="H517" s="177"/>
      <c r="I517" s="178">
        <f>ROUND(E517*H517,2)</f>
        <v>0</v>
      </c>
      <c r="J517" s="177"/>
      <c r="K517" s="178">
        <f>ROUND(E517*J517,2)</f>
        <v>0</v>
      </c>
      <c r="L517" s="178">
        <v>21</v>
      </c>
      <c r="M517" s="178">
        <f>G517*(1+L517/100)</f>
        <v>0</v>
      </c>
      <c r="N517" s="176">
        <v>0</v>
      </c>
      <c r="O517" s="176">
        <f>ROUND(E517*N517,2)</f>
        <v>0</v>
      </c>
      <c r="P517" s="176">
        <v>2.7199999999999998E-2</v>
      </c>
      <c r="Q517" s="176">
        <f>ROUND(E517*P517,2)</f>
        <v>0.03</v>
      </c>
      <c r="R517" s="178"/>
      <c r="S517" s="178" t="s">
        <v>267</v>
      </c>
      <c r="T517" s="179" t="s">
        <v>268</v>
      </c>
      <c r="U517" s="158">
        <v>0</v>
      </c>
      <c r="V517" s="158">
        <f>ROUND(E517*U517,2)</f>
        <v>0</v>
      </c>
      <c r="W517" s="158"/>
      <c r="X517" s="158" t="s">
        <v>244</v>
      </c>
      <c r="Y517" s="158" t="s">
        <v>197</v>
      </c>
      <c r="Z517" s="147"/>
      <c r="AA517" s="147"/>
      <c r="AB517" s="147"/>
      <c r="AC517" s="147"/>
      <c r="AD517" s="147"/>
      <c r="AE517" s="147"/>
      <c r="AF517" s="147"/>
      <c r="AG517" s="147" t="s">
        <v>936</v>
      </c>
      <c r="AH517" s="147"/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outlineLevel="2" x14ac:dyDescent="0.2">
      <c r="A518" s="154"/>
      <c r="B518" s="155"/>
      <c r="C518" s="198" t="s">
        <v>1061</v>
      </c>
      <c r="D518" s="199"/>
      <c r="E518" s="199"/>
      <c r="F518" s="199"/>
      <c r="G518" s="199"/>
      <c r="H518" s="158"/>
      <c r="I518" s="158"/>
      <c r="J518" s="158"/>
      <c r="K518" s="158"/>
      <c r="L518" s="158"/>
      <c r="M518" s="158"/>
      <c r="N518" s="157"/>
      <c r="O518" s="157"/>
      <c r="P518" s="157"/>
      <c r="Q518" s="157"/>
      <c r="R518" s="158"/>
      <c r="S518" s="158"/>
      <c r="T518" s="158"/>
      <c r="U518" s="158"/>
      <c r="V518" s="158"/>
      <c r="W518" s="158"/>
      <c r="X518" s="158"/>
      <c r="Y518" s="158"/>
      <c r="Z518" s="147"/>
      <c r="AA518" s="147"/>
      <c r="AB518" s="147"/>
      <c r="AC518" s="147"/>
      <c r="AD518" s="147"/>
      <c r="AE518" s="147"/>
      <c r="AF518" s="147"/>
      <c r="AG518" s="147" t="s">
        <v>200</v>
      </c>
      <c r="AH518" s="147"/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2" x14ac:dyDescent="0.2">
      <c r="A519" s="154"/>
      <c r="B519" s="155"/>
      <c r="C519" s="183" t="s">
        <v>76</v>
      </c>
      <c r="D519" s="163"/>
      <c r="E519" s="164">
        <v>1</v>
      </c>
      <c r="F519" s="158"/>
      <c r="G519" s="158"/>
      <c r="H519" s="158"/>
      <c r="I519" s="158"/>
      <c r="J519" s="158"/>
      <c r="K519" s="158"/>
      <c r="L519" s="158"/>
      <c r="M519" s="158"/>
      <c r="N519" s="157"/>
      <c r="O519" s="157"/>
      <c r="P519" s="157"/>
      <c r="Q519" s="157"/>
      <c r="R519" s="158"/>
      <c r="S519" s="158"/>
      <c r="T519" s="158"/>
      <c r="U519" s="158"/>
      <c r="V519" s="158"/>
      <c r="W519" s="158"/>
      <c r="X519" s="158"/>
      <c r="Y519" s="158"/>
      <c r="Z519" s="147"/>
      <c r="AA519" s="147"/>
      <c r="AB519" s="147"/>
      <c r="AC519" s="147"/>
      <c r="AD519" s="147"/>
      <c r="AE519" s="147"/>
      <c r="AF519" s="147"/>
      <c r="AG519" s="147" t="s">
        <v>203</v>
      </c>
      <c r="AH519" s="147">
        <v>0</v>
      </c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outlineLevel="1" x14ac:dyDescent="0.2">
      <c r="A520" s="173">
        <v>180</v>
      </c>
      <c r="B520" s="174" t="s">
        <v>1062</v>
      </c>
      <c r="C520" s="182" t="s">
        <v>1063</v>
      </c>
      <c r="D520" s="175" t="s">
        <v>1060</v>
      </c>
      <c r="E520" s="176">
        <v>1</v>
      </c>
      <c r="F520" s="177"/>
      <c r="G520" s="178">
        <f>ROUND(E520*F520,2)</f>
        <v>0</v>
      </c>
      <c r="H520" s="177"/>
      <c r="I520" s="178">
        <f>ROUND(E520*H520,2)</f>
        <v>0</v>
      </c>
      <c r="J520" s="177"/>
      <c r="K520" s="178">
        <f>ROUND(E520*J520,2)</f>
        <v>0</v>
      </c>
      <c r="L520" s="178">
        <v>21</v>
      </c>
      <c r="M520" s="178">
        <f>G520*(1+L520/100)</f>
        <v>0</v>
      </c>
      <c r="N520" s="176">
        <v>1.09E-3</v>
      </c>
      <c r="O520" s="176">
        <f>ROUND(E520*N520,2)</f>
        <v>0</v>
      </c>
      <c r="P520" s="176">
        <v>0</v>
      </c>
      <c r="Q520" s="176">
        <f>ROUND(E520*P520,2)</f>
        <v>0</v>
      </c>
      <c r="R520" s="178"/>
      <c r="S520" s="178" t="s">
        <v>267</v>
      </c>
      <c r="T520" s="179" t="s">
        <v>268</v>
      </c>
      <c r="U520" s="158">
        <v>0</v>
      </c>
      <c r="V520" s="158">
        <f>ROUND(E520*U520,2)</f>
        <v>0</v>
      </c>
      <c r="W520" s="158"/>
      <c r="X520" s="158" t="s">
        <v>244</v>
      </c>
      <c r="Y520" s="158" t="s">
        <v>197</v>
      </c>
      <c r="Z520" s="147"/>
      <c r="AA520" s="147"/>
      <c r="AB520" s="147"/>
      <c r="AC520" s="147"/>
      <c r="AD520" s="147"/>
      <c r="AE520" s="147"/>
      <c r="AF520" s="147"/>
      <c r="AG520" s="147" t="s">
        <v>936</v>
      </c>
      <c r="AH520" s="147"/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outlineLevel="2" x14ac:dyDescent="0.2">
      <c r="A521" s="154"/>
      <c r="B521" s="155"/>
      <c r="C521" s="183" t="s">
        <v>76</v>
      </c>
      <c r="D521" s="163"/>
      <c r="E521" s="164">
        <v>1</v>
      </c>
      <c r="F521" s="158"/>
      <c r="G521" s="158"/>
      <c r="H521" s="158"/>
      <c r="I521" s="158"/>
      <c r="J521" s="158"/>
      <c r="K521" s="158"/>
      <c r="L521" s="158"/>
      <c r="M521" s="158"/>
      <c r="N521" s="157"/>
      <c r="O521" s="157"/>
      <c r="P521" s="157"/>
      <c r="Q521" s="157"/>
      <c r="R521" s="158"/>
      <c r="S521" s="158"/>
      <c r="T521" s="158"/>
      <c r="U521" s="158"/>
      <c r="V521" s="158"/>
      <c r="W521" s="158"/>
      <c r="X521" s="158"/>
      <c r="Y521" s="158"/>
      <c r="Z521" s="147"/>
      <c r="AA521" s="147"/>
      <c r="AB521" s="147"/>
      <c r="AC521" s="147"/>
      <c r="AD521" s="147"/>
      <c r="AE521" s="147"/>
      <c r="AF521" s="147"/>
      <c r="AG521" s="147" t="s">
        <v>203</v>
      </c>
      <c r="AH521" s="147">
        <v>0</v>
      </c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1" x14ac:dyDescent="0.2">
      <c r="A522" s="154">
        <v>181</v>
      </c>
      <c r="B522" s="155" t="s">
        <v>1064</v>
      </c>
      <c r="C522" s="197" t="s">
        <v>1065</v>
      </c>
      <c r="D522" s="156" t="s">
        <v>0</v>
      </c>
      <c r="E522" s="196"/>
      <c r="F522" s="159"/>
      <c r="G522" s="158">
        <f>ROUND(E522*F522,2)</f>
        <v>0</v>
      </c>
      <c r="H522" s="159"/>
      <c r="I522" s="158">
        <f>ROUND(E522*H522,2)</f>
        <v>0</v>
      </c>
      <c r="J522" s="159"/>
      <c r="K522" s="158">
        <f>ROUND(E522*J522,2)</f>
        <v>0</v>
      </c>
      <c r="L522" s="158">
        <v>21</v>
      </c>
      <c r="M522" s="158">
        <f>G522*(1+L522/100)</f>
        <v>0</v>
      </c>
      <c r="N522" s="157">
        <v>0</v>
      </c>
      <c r="O522" s="157">
        <f>ROUND(E522*N522,2)</f>
        <v>0</v>
      </c>
      <c r="P522" s="157">
        <v>0</v>
      </c>
      <c r="Q522" s="157">
        <f>ROUND(E522*P522,2)</f>
        <v>0</v>
      </c>
      <c r="R522" s="158"/>
      <c r="S522" s="158" t="s">
        <v>267</v>
      </c>
      <c r="T522" s="158" t="s">
        <v>268</v>
      </c>
      <c r="U522" s="158">
        <v>0</v>
      </c>
      <c r="V522" s="158">
        <f>ROUND(E522*U522,2)</f>
        <v>0</v>
      </c>
      <c r="W522" s="158"/>
      <c r="X522" s="158" t="s">
        <v>299</v>
      </c>
      <c r="Y522" s="158" t="s">
        <v>197</v>
      </c>
      <c r="Z522" s="147"/>
      <c r="AA522" s="147"/>
      <c r="AB522" s="147"/>
      <c r="AC522" s="147"/>
      <c r="AD522" s="147"/>
      <c r="AE522" s="147"/>
      <c r="AF522" s="147"/>
      <c r="AG522" s="147" t="s">
        <v>300</v>
      </c>
      <c r="AH522" s="147"/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x14ac:dyDescent="0.2">
      <c r="A523" s="166" t="s">
        <v>189</v>
      </c>
      <c r="B523" s="167" t="s">
        <v>129</v>
      </c>
      <c r="C523" s="181" t="s">
        <v>130</v>
      </c>
      <c r="D523" s="168"/>
      <c r="E523" s="169"/>
      <c r="F523" s="170"/>
      <c r="G523" s="170">
        <f>SUMIF(AG524:AG537,"&lt;&gt;NOR",G524:G537)</f>
        <v>0</v>
      </c>
      <c r="H523" s="170"/>
      <c r="I523" s="170">
        <f>SUM(I524:I537)</f>
        <v>0</v>
      </c>
      <c r="J523" s="170"/>
      <c r="K523" s="170">
        <f>SUM(K524:K537)</f>
        <v>0</v>
      </c>
      <c r="L523" s="170"/>
      <c r="M523" s="170">
        <f>SUM(M524:M537)</f>
        <v>0</v>
      </c>
      <c r="N523" s="169"/>
      <c r="O523" s="169">
        <f>SUM(O524:O537)</f>
        <v>0.4</v>
      </c>
      <c r="P523" s="169"/>
      <c r="Q523" s="169">
        <f>SUM(Q524:Q537)</f>
        <v>0</v>
      </c>
      <c r="R523" s="170"/>
      <c r="S523" s="170"/>
      <c r="T523" s="171"/>
      <c r="U523" s="165"/>
      <c r="V523" s="165">
        <f>SUM(V524:V537)</f>
        <v>0</v>
      </c>
      <c r="W523" s="165"/>
      <c r="X523" s="165"/>
      <c r="Y523" s="165"/>
      <c r="AG523" t="s">
        <v>190</v>
      </c>
    </row>
    <row r="524" spans="1:60" ht="22.5" outlineLevel="1" x14ac:dyDescent="0.2">
      <c r="A524" s="173">
        <v>182</v>
      </c>
      <c r="B524" s="174" t="s">
        <v>1066</v>
      </c>
      <c r="C524" s="182" t="s">
        <v>1067</v>
      </c>
      <c r="D524" s="175" t="s">
        <v>266</v>
      </c>
      <c r="E524" s="176">
        <v>17.5</v>
      </c>
      <c r="F524" s="177"/>
      <c r="G524" s="178">
        <f>ROUND(E524*F524,2)</f>
        <v>0</v>
      </c>
      <c r="H524" s="177"/>
      <c r="I524" s="178">
        <f>ROUND(E524*H524,2)</f>
        <v>0</v>
      </c>
      <c r="J524" s="177"/>
      <c r="K524" s="178">
        <f>ROUND(E524*J524,2)</f>
        <v>0</v>
      </c>
      <c r="L524" s="178">
        <v>21</v>
      </c>
      <c r="M524" s="178">
        <f>G524*(1+L524/100)</f>
        <v>0</v>
      </c>
      <c r="N524" s="176">
        <v>1.404E-2</v>
      </c>
      <c r="O524" s="176">
        <f>ROUND(E524*N524,2)</f>
        <v>0.25</v>
      </c>
      <c r="P524" s="176">
        <v>0</v>
      </c>
      <c r="Q524" s="176">
        <f>ROUND(E524*P524,2)</f>
        <v>0</v>
      </c>
      <c r="R524" s="178"/>
      <c r="S524" s="178" t="s">
        <v>267</v>
      </c>
      <c r="T524" s="179" t="s">
        <v>268</v>
      </c>
      <c r="U524" s="158">
        <v>0</v>
      </c>
      <c r="V524" s="158">
        <f>ROUND(E524*U524,2)</f>
        <v>0</v>
      </c>
      <c r="W524" s="158"/>
      <c r="X524" s="158" t="s">
        <v>244</v>
      </c>
      <c r="Y524" s="158" t="s">
        <v>197</v>
      </c>
      <c r="Z524" s="147"/>
      <c r="AA524" s="147"/>
      <c r="AB524" s="147"/>
      <c r="AC524" s="147"/>
      <c r="AD524" s="147"/>
      <c r="AE524" s="147"/>
      <c r="AF524" s="147"/>
      <c r="AG524" s="147" t="s">
        <v>936</v>
      </c>
      <c r="AH524" s="147"/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2" x14ac:dyDescent="0.2">
      <c r="A525" s="154"/>
      <c r="B525" s="155"/>
      <c r="C525" s="198" t="s">
        <v>1068</v>
      </c>
      <c r="D525" s="199"/>
      <c r="E525" s="199"/>
      <c r="F525" s="199"/>
      <c r="G525" s="199"/>
      <c r="H525" s="158"/>
      <c r="I525" s="158"/>
      <c r="J525" s="158"/>
      <c r="K525" s="158"/>
      <c r="L525" s="158"/>
      <c r="M525" s="158"/>
      <c r="N525" s="157"/>
      <c r="O525" s="157"/>
      <c r="P525" s="157"/>
      <c r="Q525" s="157"/>
      <c r="R525" s="158"/>
      <c r="S525" s="158"/>
      <c r="T525" s="158"/>
      <c r="U525" s="158"/>
      <c r="V525" s="158"/>
      <c r="W525" s="158"/>
      <c r="X525" s="158"/>
      <c r="Y525" s="158"/>
      <c r="Z525" s="147"/>
      <c r="AA525" s="147"/>
      <c r="AB525" s="147"/>
      <c r="AC525" s="147"/>
      <c r="AD525" s="147"/>
      <c r="AE525" s="147"/>
      <c r="AF525" s="147"/>
      <c r="AG525" s="147" t="s">
        <v>200</v>
      </c>
      <c r="AH525" s="147"/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outlineLevel="2" x14ac:dyDescent="0.2">
      <c r="A526" s="154"/>
      <c r="B526" s="155"/>
      <c r="C526" s="183" t="s">
        <v>1069</v>
      </c>
      <c r="D526" s="163"/>
      <c r="E526" s="164">
        <v>17.5</v>
      </c>
      <c r="F526" s="158"/>
      <c r="G526" s="158"/>
      <c r="H526" s="158"/>
      <c r="I526" s="158"/>
      <c r="J526" s="158"/>
      <c r="K526" s="158"/>
      <c r="L526" s="158"/>
      <c r="M526" s="158"/>
      <c r="N526" s="157"/>
      <c r="O526" s="157"/>
      <c r="P526" s="157"/>
      <c r="Q526" s="157"/>
      <c r="R526" s="158"/>
      <c r="S526" s="158"/>
      <c r="T526" s="158"/>
      <c r="U526" s="158"/>
      <c r="V526" s="158"/>
      <c r="W526" s="158"/>
      <c r="X526" s="158"/>
      <c r="Y526" s="158"/>
      <c r="Z526" s="147"/>
      <c r="AA526" s="147"/>
      <c r="AB526" s="147"/>
      <c r="AC526" s="147"/>
      <c r="AD526" s="147"/>
      <c r="AE526" s="147"/>
      <c r="AF526" s="147"/>
      <c r="AG526" s="147" t="s">
        <v>203</v>
      </c>
      <c r="AH526" s="147">
        <v>0</v>
      </c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outlineLevel="1" x14ac:dyDescent="0.2">
      <c r="A527" s="173">
        <v>183</v>
      </c>
      <c r="B527" s="174" t="s">
        <v>1070</v>
      </c>
      <c r="C527" s="182" t="s">
        <v>1071</v>
      </c>
      <c r="D527" s="175" t="s">
        <v>266</v>
      </c>
      <c r="E527" s="176">
        <v>29.17</v>
      </c>
      <c r="F527" s="177"/>
      <c r="G527" s="178">
        <f>ROUND(E527*F527,2)</f>
        <v>0</v>
      </c>
      <c r="H527" s="177"/>
      <c r="I527" s="178">
        <f>ROUND(E527*H527,2)</f>
        <v>0</v>
      </c>
      <c r="J527" s="177"/>
      <c r="K527" s="178">
        <f>ROUND(E527*J527,2)</f>
        <v>0</v>
      </c>
      <c r="L527" s="178">
        <v>21</v>
      </c>
      <c r="M527" s="178">
        <f>G527*(1+L527/100)</f>
        <v>0</v>
      </c>
      <c r="N527" s="176">
        <v>2.4000000000000001E-4</v>
      </c>
      <c r="O527" s="176">
        <f>ROUND(E527*N527,2)</f>
        <v>0.01</v>
      </c>
      <c r="P527" s="176">
        <v>0</v>
      </c>
      <c r="Q527" s="176">
        <f>ROUND(E527*P527,2)</f>
        <v>0</v>
      </c>
      <c r="R527" s="178"/>
      <c r="S527" s="178" t="s">
        <v>267</v>
      </c>
      <c r="T527" s="179" t="s">
        <v>268</v>
      </c>
      <c r="U527" s="158">
        <v>0</v>
      </c>
      <c r="V527" s="158">
        <f>ROUND(E527*U527,2)</f>
        <v>0</v>
      </c>
      <c r="W527" s="158"/>
      <c r="X527" s="158" t="s">
        <v>244</v>
      </c>
      <c r="Y527" s="158" t="s">
        <v>197</v>
      </c>
      <c r="Z527" s="147"/>
      <c r="AA527" s="147"/>
      <c r="AB527" s="147"/>
      <c r="AC527" s="147"/>
      <c r="AD527" s="147"/>
      <c r="AE527" s="147"/>
      <c r="AF527" s="147"/>
      <c r="AG527" s="147" t="s">
        <v>936</v>
      </c>
      <c r="AH527" s="147"/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2" x14ac:dyDescent="0.2">
      <c r="A528" s="154"/>
      <c r="B528" s="155"/>
      <c r="C528" s="183" t="s">
        <v>1072</v>
      </c>
      <c r="D528" s="163"/>
      <c r="E528" s="164">
        <v>17.5</v>
      </c>
      <c r="F528" s="158"/>
      <c r="G528" s="158"/>
      <c r="H528" s="158"/>
      <c r="I528" s="158"/>
      <c r="J528" s="158"/>
      <c r="K528" s="158"/>
      <c r="L528" s="158"/>
      <c r="M528" s="158"/>
      <c r="N528" s="157"/>
      <c r="O528" s="157"/>
      <c r="P528" s="157"/>
      <c r="Q528" s="157"/>
      <c r="R528" s="158"/>
      <c r="S528" s="158"/>
      <c r="T528" s="158"/>
      <c r="U528" s="158"/>
      <c r="V528" s="158"/>
      <c r="W528" s="158"/>
      <c r="X528" s="158"/>
      <c r="Y528" s="158"/>
      <c r="Z528" s="147"/>
      <c r="AA528" s="147"/>
      <c r="AB528" s="147"/>
      <c r="AC528" s="147"/>
      <c r="AD528" s="147"/>
      <c r="AE528" s="147"/>
      <c r="AF528" s="147"/>
      <c r="AG528" s="147" t="s">
        <v>203</v>
      </c>
      <c r="AH528" s="147">
        <v>0</v>
      </c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outlineLevel="3" x14ac:dyDescent="0.2">
      <c r="A529" s="154"/>
      <c r="B529" s="155"/>
      <c r="C529" s="183" t="s">
        <v>1073</v>
      </c>
      <c r="D529" s="163"/>
      <c r="E529" s="164">
        <v>11.67</v>
      </c>
      <c r="F529" s="158"/>
      <c r="G529" s="158"/>
      <c r="H529" s="158"/>
      <c r="I529" s="158"/>
      <c r="J529" s="158"/>
      <c r="K529" s="158"/>
      <c r="L529" s="158"/>
      <c r="M529" s="158"/>
      <c r="N529" s="157"/>
      <c r="O529" s="157"/>
      <c r="P529" s="157"/>
      <c r="Q529" s="157"/>
      <c r="R529" s="158"/>
      <c r="S529" s="158"/>
      <c r="T529" s="158"/>
      <c r="U529" s="158"/>
      <c r="V529" s="158"/>
      <c r="W529" s="158"/>
      <c r="X529" s="158"/>
      <c r="Y529" s="158"/>
      <c r="Z529" s="147"/>
      <c r="AA529" s="147"/>
      <c r="AB529" s="147"/>
      <c r="AC529" s="147"/>
      <c r="AD529" s="147"/>
      <c r="AE529" s="147"/>
      <c r="AF529" s="147"/>
      <c r="AG529" s="147" t="s">
        <v>203</v>
      </c>
      <c r="AH529" s="147">
        <v>0</v>
      </c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outlineLevel="1" x14ac:dyDescent="0.2">
      <c r="A530" s="173">
        <v>184</v>
      </c>
      <c r="B530" s="174" t="s">
        <v>1074</v>
      </c>
      <c r="C530" s="182" t="s">
        <v>1075</v>
      </c>
      <c r="D530" s="175" t="s">
        <v>266</v>
      </c>
      <c r="E530" s="176">
        <v>13.15</v>
      </c>
      <c r="F530" s="177"/>
      <c r="G530" s="178">
        <f>ROUND(E530*F530,2)</f>
        <v>0</v>
      </c>
      <c r="H530" s="177"/>
      <c r="I530" s="178">
        <f>ROUND(E530*H530,2)</f>
        <v>0</v>
      </c>
      <c r="J530" s="177"/>
      <c r="K530" s="178">
        <f>ROUND(E530*J530,2)</f>
        <v>0</v>
      </c>
      <c r="L530" s="178">
        <v>21</v>
      </c>
      <c r="M530" s="178">
        <f>G530*(1+L530/100)</f>
        <v>0</v>
      </c>
      <c r="N530" s="176">
        <v>0</v>
      </c>
      <c r="O530" s="176">
        <f>ROUND(E530*N530,2)</f>
        <v>0</v>
      </c>
      <c r="P530" s="176">
        <v>1.6000000000000001E-4</v>
      </c>
      <c r="Q530" s="176">
        <f>ROUND(E530*P530,2)</f>
        <v>0</v>
      </c>
      <c r="R530" s="178"/>
      <c r="S530" s="178" t="s">
        <v>194</v>
      </c>
      <c r="T530" s="179" t="s">
        <v>195</v>
      </c>
      <c r="U530" s="158">
        <v>0</v>
      </c>
      <c r="V530" s="158">
        <f>ROUND(E530*U530,2)</f>
        <v>0</v>
      </c>
      <c r="W530" s="158"/>
      <c r="X530" s="158" t="s">
        <v>244</v>
      </c>
      <c r="Y530" s="158" t="s">
        <v>197</v>
      </c>
      <c r="Z530" s="147"/>
      <c r="AA530" s="147"/>
      <c r="AB530" s="147"/>
      <c r="AC530" s="147"/>
      <c r="AD530" s="147"/>
      <c r="AE530" s="147"/>
      <c r="AF530" s="147"/>
      <c r="AG530" s="147" t="s">
        <v>397</v>
      </c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outlineLevel="2" x14ac:dyDescent="0.2">
      <c r="A531" s="154"/>
      <c r="B531" s="155"/>
      <c r="C531" s="183" t="s">
        <v>1076</v>
      </c>
      <c r="D531" s="163"/>
      <c r="E531" s="164">
        <v>13.15</v>
      </c>
      <c r="F531" s="158"/>
      <c r="G531" s="158"/>
      <c r="H531" s="158"/>
      <c r="I531" s="158"/>
      <c r="J531" s="158"/>
      <c r="K531" s="158"/>
      <c r="L531" s="158"/>
      <c r="M531" s="158"/>
      <c r="N531" s="157"/>
      <c r="O531" s="157"/>
      <c r="P531" s="157"/>
      <c r="Q531" s="157"/>
      <c r="R531" s="158"/>
      <c r="S531" s="158"/>
      <c r="T531" s="158"/>
      <c r="U531" s="158"/>
      <c r="V531" s="158"/>
      <c r="W531" s="158"/>
      <c r="X531" s="158"/>
      <c r="Y531" s="158"/>
      <c r="Z531" s="147"/>
      <c r="AA531" s="147"/>
      <c r="AB531" s="147"/>
      <c r="AC531" s="147"/>
      <c r="AD531" s="147"/>
      <c r="AE531" s="147"/>
      <c r="AF531" s="147"/>
      <c r="AG531" s="147" t="s">
        <v>203</v>
      </c>
      <c r="AH531" s="147">
        <v>0</v>
      </c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ht="22.5" outlineLevel="1" x14ac:dyDescent="0.2">
      <c r="A532" s="173">
        <v>185</v>
      </c>
      <c r="B532" s="174" t="s">
        <v>1077</v>
      </c>
      <c r="C532" s="182" t="s">
        <v>1078</v>
      </c>
      <c r="D532" s="175" t="s">
        <v>266</v>
      </c>
      <c r="E532" s="176">
        <v>5.835</v>
      </c>
      <c r="F532" s="177"/>
      <c r="G532" s="178">
        <f>ROUND(E532*F532,2)</f>
        <v>0</v>
      </c>
      <c r="H532" s="177"/>
      <c r="I532" s="178">
        <f>ROUND(E532*H532,2)</f>
        <v>0</v>
      </c>
      <c r="J532" s="177"/>
      <c r="K532" s="178">
        <f>ROUND(E532*J532,2)</f>
        <v>0</v>
      </c>
      <c r="L532" s="178">
        <v>21</v>
      </c>
      <c r="M532" s="178">
        <f>G532*(1+L532/100)</f>
        <v>0</v>
      </c>
      <c r="N532" s="176">
        <v>9.8099999999999993E-3</v>
      </c>
      <c r="O532" s="176">
        <f>ROUND(E532*N532,2)</f>
        <v>0.06</v>
      </c>
      <c r="P532" s="176">
        <v>0</v>
      </c>
      <c r="Q532" s="176">
        <f>ROUND(E532*P532,2)</f>
        <v>0</v>
      </c>
      <c r="R532" s="178"/>
      <c r="S532" s="178" t="s">
        <v>194</v>
      </c>
      <c r="T532" s="179" t="s">
        <v>195</v>
      </c>
      <c r="U532" s="158">
        <v>0</v>
      </c>
      <c r="V532" s="158">
        <f>ROUND(E532*U532,2)</f>
        <v>0</v>
      </c>
      <c r="W532" s="158"/>
      <c r="X532" s="158" t="s">
        <v>244</v>
      </c>
      <c r="Y532" s="158" t="s">
        <v>197</v>
      </c>
      <c r="Z532" s="147"/>
      <c r="AA532" s="147"/>
      <c r="AB532" s="147"/>
      <c r="AC532" s="147"/>
      <c r="AD532" s="147"/>
      <c r="AE532" s="147"/>
      <c r="AF532" s="147"/>
      <c r="AG532" s="147" t="s">
        <v>397</v>
      </c>
      <c r="AH532" s="147"/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2" x14ac:dyDescent="0.2">
      <c r="A533" s="154"/>
      <c r="B533" s="155"/>
      <c r="C533" s="198" t="s">
        <v>1079</v>
      </c>
      <c r="D533" s="199"/>
      <c r="E533" s="199"/>
      <c r="F533" s="199"/>
      <c r="G533" s="199"/>
      <c r="H533" s="158"/>
      <c r="I533" s="158"/>
      <c r="J533" s="158"/>
      <c r="K533" s="158"/>
      <c r="L533" s="158"/>
      <c r="M533" s="158"/>
      <c r="N533" s="157"/>
      <c r="O533" s="157"/>
      <c r="P533" s="157"/>
      <c r="Q533" s="157"/>
      <c r="R533" s="158"/>
      <c r="S533" s="158"/>
      <c r="T533" s="158"/>
      <c r="U533" s="158"/>
      <c r="V533" s="158"/>
      <c r="W533" s="158"/>
      <c r="X533" s="158"/>
      <c r="Y533" s="158"/>
      <c r="Z533" s="147"/>
      <c r="AA533" s="147"/>
      <c r="AB533" s="147"/>
      <c r="AC533" s="147"/>
      <c r="AD533" s="147"/>
      <c r="AE533" s="147"/>
      <c r="AF533" s="147"/>
      <c r="AG533" s="147" t="s">
        <v>200</v>
      </c>
      <c r="AH533" s="147"/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outlineLevel="2" x14ac:dyDescent="0.2">
      <c r="A534" s="154"/>
      <c r="B534" s="155"/>
      <c r="C534" s="183" t="s">
        <v>1080</v>
      </c>
      <c r="D534" s="163"/>
      <c r="E534" s="164">
        <v>5.84</v>
      </c>
      <c r="F534" s="158"/>
      <c r="G534" s="158"/>
      <c r="H534" s="158"/>
      <c r="I534" s="158"/>
      <c r="J534" s="158"/>
      <c r="K534" s="158"/>
      <c r="L534" s="158"/>
      <c r="M534" s="158"/>
      <c r="N534" s="157"/>
      <c r="O534" s="157"/>
      <c r="P534" s="157"/>
      <c r="Q534" s="157"/>
      <c r="R534" s="158"/>
      <c r="S534" s="158"/>
      <c r="T534" s="158"/>
      <c r="U534" s="158"/>
      <c r="V534" s="158"/>
      <c r="W534" s="158"/>
      <c r="X534" s="158"/>
      <c r="Y534" s="158"/>
      <c r="Z534" s="147"/>
      <c r="AA534" s="147"/>
      <c r="AB534" s="147"/>
      <c r="AC534" s="147"/>
      <c r="AD534" s="147"/>
      <c r="AE534" s="147"/>
      <c r="AF534" s="147"/>
      <c r="AG534" s="147" t="s">
        <v>203</v>
      </c>
      <c r="AH534" s="147">
        <v>0</v>
      </c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ht="22.5" outlineLevel="1" x14ac:dyDescent="0.2">
      <c r="A535" s="173">
        <v>186</v>
      </c>
      <c r="B535" s="174" t="s">
        <v>1081</v>
      </c>
      <c r="C535" s="182" t="s">
        <v>1082</v>
      </c>
      <c r="D535" s="175" t="s">
        <v>266</v>
      </c>
      <c r="E535" s="176">
        <v>5.835</v>
      </c>
      <c r="F535" s="177"/>
      <c r="G535" s="178">
        <f>ROUND(E535*F535,2)</f>
        <v>0</v>
      </c>
      <c r="H535" s="177"/>
      <c r="I535" s="178">
        <f>ROUND(E535*H535,2)</f>
        <v>0</v>
      </c>
      <c r="J535" s="177"/>
      <c r="K535" s="178">
        <f>ROUND(E535*J535,2)</f>
        <v>0</v>
      </c>
      <c r="L535" s="178">
        <v>21</v>
      </c>
      <c r="M535" s="178">
        <f>G535*(1+L535/100)</f>
        <v>0</v>
      </c>
      <c r="N535" s="176">
        <v>1.404E-2</v>
      </c>
      <c r="O535" s="176">
        <f>ROUND(E535*N535,2)</f>
        <v>0.08</v>
      </c>
      <c r="P535" s="176">
        <v>0</v>
      </c>
      <c r="Q535" s="176">
        <f>ROUND(E535*P535,2)</f>
        <v>0</v>
      </c>
      <c r="R535" s="178"/>
      <c r="S535" s="178" t="s">
        <v>194</v>
      </c>
      <c r="T535" s="179" t="s">
        <v>195</v>
      </c>
      <c r="U535" s="158">
        <v>0</v>
      </c>
      <c r="V535" s="158">
        <f>ROUND(E535*U535,2)</f>
        <v>0</v>
      </c>
      <c r="W535" s="158"/>
      <c r="X535" s="158" t="s">
        <v>244</v>
      </c>
      <c r="Y535" s="158" t="s">
        <v>197</v>
      </c>
      <c r="Z535" s="147"/>
      <c r="AA535" s="147"/>
      <c r="AB535" s="147"/>
      <c r="AC535" s="147"/>
      <c r="AD535" s="147"/>
      <c r="AE535" s="147"/>
      <c r="AF535" s="147"/>
      <c r="AG535" s="147" t="s">
        <v>936</v>
      </c>
      <c r="AH535" s="147"/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2" x14ac:dyDescent="0.2">
      <c r="A536" s="154"/>
      <c r="B536" s="155"/>
      <c r="C536" s="183" t="s">
        <v>1080</v>
      </c>
      <c r="D536" s="163"/>
      <c r="E536" s="164">
        <v>5.84</v>
      </c>
      <c r="F536" s="158"/>
      <c r="G536" s="158"/>
      <c r="H536" s="158"/>
      <c r="I536" s="158"/>
      <c r="J536" s="158"/>
      <c r="K536" s="158"/>
      <c r="L536" s="158"/>
      <c r="M536" s="158"/>
      <c r="N536" s="157"/>
      <c r="O536" s="157"/>
      <c r="P536" s="157"/>
      <c r="Q536" s="157"/>
      <c r="R536" s="158"/>
      <c r="S536" s="158"/>
      <c r="T536" s="158"/>
      <c r="U536" s="158"/>
      <c r="V536" s="158"/>
      <c r="W536" s="158"/>
      <c r="X536" s="158"/>
      <c r="Y536" s="158"/>
      <c r="Z536" s="147"/>
      <c r="AA536" s="147"/>
      <c r="AB536" s="147"/>
      <c r="AC536" s="147"/>
      <c r="AD536" s="147"/>
      <c r="AE536" s="147"/>
      <c r="AF536" s="147"/>
      <c r="AG536" s="147" t="s">
        <v>203</v>
      </c>
      <c r="AH536" s="147">
        <v>0</v>
      </c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1" x14ac:dyDescent="0.2">
      <c r="A537" s="154">
        <v>187</v>
      </c>
      <c r="B537" s="155" t="s">
        <v>1083</v>
      </c>
      <c r="C537" s="197" t="s">
        <v>1084</v>
      </c>
      <c r="D537" s="156" t="s">
        <v>0</v>
      </c>
      <c r="E537" s="196"/>
      <c r="F537" s="159"/>
      <c r="G537" s="158">
        <f>ROUND(E537*F537,2)</f>
        <v>0</v>
      </c>
      <c r="H537" s="159"/>
      <c r="I537" s="158">
        <f>ROUND(E537*H537,2)</f>
        <v>0</v>
      </c>
      <c r="J537" s="159"/>
      <c r="K537" s="158">
        <f>ROUND(E537*J537,2)</f>
        <v>0</v>
      </c>
      <c r="L537" s="158">
        <v>21</v>
      </c>
      <c r="M537" s="158">
        <f>G537*(1+L537/100)</f>
        <v>0</v>
      </c>
      <c r="N537" s="157">
        <v>0</v>
      </c>
      <c r="O537" s="157">
        <f>ROUND(E537*N537,2)</f>
        <v>0</v>
      </c>
      <c r="P537" s="157">
        <v>0</v>
      </c>
      <c r="Q537" s="157">
        <f>ROUND(E537*P537,2)</f>
        <v>0</v>
      </c>
      <c r="R537" s="158"/>
      <c r="S537" s="158" t="s">
        <v>267</v>
      </c>
      <c r="T537" s="158" t="s">
        <v>268</v>
      </c>
      <c r="U537" s="158">
        <v>0</v>
      </c>
      <c r="V537" s="158">
        <f>ROUND(E537*U537,2)</f>
        <v>0</v>
      </c>
      <c r="W537" s="158"/>
      <c r="X537" s="158" t="s">
        <v>299</v>
      </c>
      <c r="Y537" s="158" t="s">
        <v>197</v>
      </c>
      <c r="Z537" s="147"/>
      <c r="AA537" s="147"/>
      <c r="AB537" s="147"/>
      <c r="AC537" s="147"/>
      <c r="AD537" s="147"/>
      <c r="AE537" s="147"/>
      <c r="AF537" s="147"/>
      <c r="AG537" s="147" t="s">
        <v>300</v>
      </c>
      <c r="AH537" s="147"/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x14ac:dyDescent="0.2">
      <c r="A538" s="166" t="s">
        <v>189</v>
      </c>
      <c r="B538" s="167" t="s">
        <v>131</v>
      </c>
      <c r="C538" s="181" t="s">
        <v>132</v>
      </c>
      <c r="D538" s="168"/>
      <c r="E538" s="169"/>
      <c r="F538" s="170"/>
      <c r="G538" s="170">
        <f>SUMIF(AG539:AG576,"&lt;&gt;NOR",G539:G576)</f>
        <v>0</v>
      </c>
      <c r="H538" s="170"/>
      <c r="I538" s="170">
        <f>SUM(I539:I576)</f>
        <v>0</v>
      </c>
      <c r="J538" s="170"/>
      <c r="K538" s="170">
        <f>SUM(K539:K576)</f>
        <v>0</v>
      </c>
      <c r="L538" s="170"/>
      <c r="M538" s="170">
        <f>SUM(M539:M576)</f>
        <v>0</v>
      </c>
      <c r="N538" s="169"/>
      <c r="O538" s="169">
        <f>SUM(O539:O576)</f>
        <v>0.19000000000000003</v>
      </c>
      <c r="P538" s="169"/>
      <c r="Q538" s="169">
        <f>SUM(Q539:Q576)</f>
        <v>0.19</v>
      </c>
      <c r="R538" s="170"/>
      <c r="S538" s="170"/>
      <c r="T538" s="171"/>
      <c r="U538" s="165"/>
      <c r="V538" s="165">
        <f>SUM(V539:V576)</f>
        <v>0</v>
      </c>
      <c r="W538" s="165"/>
      <c r="X538" s="165"/>
      <c r="Y538" s="165"/>
      <c r="AG538" t="s">
        <v>190</v>
      </c>
    </row>
    <row r="539" spans="1:60" outlineLevel="1" x14ac:dyDescent="0.2">
      <c r="A539" s="173">
        <v>188</v>
      </c>
      <c r="B539" s="174" t="s">
        <v>1085</v>
      </c>
      <c r="C539" s="182" t="s">
        <v>1086</v>
      </c>
      <c r="D539" s="175" t="s">
        <v>282</v>
      </c>
      <c r="E539" s="176">
        <v>19</v>
      </c>
      <c r="F539" s="177"/>
      <c r="G539" s="178">
        <f>ROUND(E539*F539,2)</f>
        <v>0</v>
      </c>
      <c r="H539" s="177"/>
      <c r="I539" s="178">
        <f>ROUND(E539*H539,2)</f>
        <v>0</v>
      </c>
      <c r="J539" s="177"/>
      <c r="K539" s="178">
        <f>ROUND(E539*J539,2)</f>
        <v>0</v>
      </c>
      <c r="L539" s="178">
        <v>21</v>
      </c>
      <c r="M539" s="178">
        <f>G539*(1+L539/100)</f>
        <v>0</v>
      </c>
      <c r="N539" s="176">
        <v>5.0000000000000002E-5</v>
      </c>
      <c r="O539" s="176">
        <f>ROUND(E539*N539,2)</f>
        <v>0</v>
      </c>
      <c r="P539" s="176">
        <v>0</v>
      </c>
      <c r="Q539" s="176">
        <f>ROUND(E539*P539,2)</f>
        <v>0</v>
      </c>
      <c r="R539" s="178"/>
      <c r="S539" s="178" t="s">
        <v>267</v>
      </c>
      <c r="T539" s="179" t="s">
        <v>268</v>
      </c>
      <c r="U539" s="158">
        <v>0</v>
      </c>
      <c r="V539" s="158">
        <f>ROUND(E539*U539,2)</f>
        <v>0</v>
      </c>
      <c r="W539" s="158"/>
      <c r="X539" s="158" t="s">
        <v>244</v>
      </c>
      <c r="Y539" s="158" t="s">
        <v>197</v>
      </c>
      <c r="Z539" s="147"/>
      <c r="AA539" s="147"/>
      <c r="AB539" s="147"/>
      <c r="AC539" s="147"/>
      <c r="AD539" s="147"/>
      <c r="AE539" s="147"/>
      <c r="AF539" s="147"/>
      <c r="AG539" s="147" t="s">
        <v>936</v>
      </c>
      <c r="AH539" s="147"/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2" x14ac:dyDescent="0.2">
      <c r="A540" s="154"/>
      <c r="B540" s="155"/>
      <c r="C540" s="183" t="s">
        <v>1087</v>
      </c>
      <c r="D540" s="163"/>
      <c r="E540" s="164">
        <v>19</v>
      </c>
      <c r="F540" s="158"/>
      <c r="G540" s="158"/>
      <c r="H540" s="158"/>
      <c r="I540" s="158"/>
      <c r="J540" s="158"/>
      <c r="K540" s="158"/>
      <c r="L540" s="158"/>
      <c r="M540" s="158"/>
      <c r="N540" s="157"/>
      <c r="O540" s="157"/>
      <c r="P540" s="157"/>
      <c r="Q540" s="157"/>
      <c r="R540" s="158"/>
      <c r="S540" s="158"/>
      <c r="T540" s="158"/>
      <c r="U540" s="158"/>
      <c r="V540" s="158"/>
      <c r="W540" s="158"/>
      <c r="X540" s="158"/>
      <c r="Y540" s="158"/>
      <c r="Z540" s="147"/>
      <c r="AA540" s="147"/>
      <c r="AB540" s="147"/>
      <c r="AC540" s="147"/>
      <c r="AD540" s="147"/>
      <c r="AE540" s="147"/>
      <c r="AF540" s="147"/>
      <c r="AG540" s="147" t="s">
        <v>203</v>
      </c>
      <c r="AH540" s="147">
        <v>0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ht="22.5" outlineLevel="1" x14ac:dyDescent="0.2">
      <c r="A541" s="173">
        <v>189</v>
      </c>
      <c r="B541" s="174" t="s">
        <v>1088</v>
      </c>
      <c r="C541" s="182" t="s">
        <v>1089</v>
      </c>
      <c r="D541" s="175" t="s">
        <v>272</v>
      </c>
      <c r="E541" s="176">
        <v>1.2</v>
      </c>
      <c r="F541" s="177"/>
      <c r="G541" s="178">
        <f>ROUND(E541*F541,2)</f>
        <v>0</v>
      </c>
      <c r="H541" s="177"/>
      <c r="I541" s="178">
        <f>ROUND(E541*H541,2)</f>
        <v>0</v>
      </c>
      <c r="J541" s="177"/>
      <c r="K541" s="178">
        <f>ROUND(E541*J541,2)</f>
        <v>0</v>
      </c>
      <c r="L541" s="178">
        <v>21</v>
      </c>
      <c r="M541" s="178">
        <f>G541*(1+L541/100)</f>
        <v>0</v>
      </c>
      <c r="N541" s="176">
        <v>2.4199999999999998E-3</v>
      </c>
      <c r="O541" s="176">
        <f>ROUND(E541*N541,2)</f>
        <v>0</v>
      </c>
      <c r="P541" s="176">
        <v>0</v>
      </c>
      <c r="Q541" s="176">
        <f>ROUND(E541*P541,2)</f>
        <v>0</v>
      </c>
      <c r="R541" s="178"/>
      <c r="S541" s="178" t="s">
        <v>267</v>
      </c>
      <c r="T541" s="179" t="s">
        <v>973</v>
      </c>
      <c r="U541" s="158">
        <v>0</v>
      </c>
      <c r="V541" s="158">
        <f>ROUND(E541*U541,2)</f>
        <v>0</v>
      </c>
      <c r="W541" s="158"/>
      <c r="X541" s="158" t="s">
        <v>244</v>
      </c>
      <c r="Y541" s="158" t="s">
        <v>197</v>
      </c>
      <c r="Z541" s="147"/>
      <c r="AA541" s="147"/>
      <c r="AB541" s="147"/>
      <c r="AC541" s="147"/>
      <c r="AD541" s="147"/>
      <c r="AE541" s="147"/>
      <c r="AF541" s="147"/>
      <c r="AG541" s="147" t="s">
        <v>936</v>
      </c>
      <c r="AH541" s="147"/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outlineLevel="2" x14ac:dyDescent="0.2">
      <c r="A542" s="154"/>
      <c r="B542" s="155"/>
      <c r="C542" s="183" t="s">
        <v>779</v>
      </c>
      <c r="D542" s="163"/>
      <c r="E542" s="164">
        <v>1.2</v>
      </c>
      <c r="F542" s="158"/>
      <c r="G542" s="158"/>
      <c r="H542" s="158"/>
      <c r="I542" s="158"/>
      <c r="J542" s="158"/>
      <c r="K542" s="158"/>
      <c r="L542" s="158"/>
      <c r="M542" s="158"/>
      <c r="N542" s="157"/>
      <c r="O542" s="157"/>
      <c r="P542" s="157"/>
      <c r="Q542" s="157"/>
      <c r="R542" s="158"/>
      <c r="S542" s="158"/>
      <c r="T542" s="158"/>
      <c r="U542" s="158"/>
      <c r="V542" s="158"/>
      <c r="W542" s="158"/>
      <c r="X542" s="158"/>
      <c r="Y542" s="158"/>
      <c r="Z542" s="147"/>
      <c r="AA542" s="147"/>
      <c r="AB542" s="147"/>
      <c r="AC542" s="147"/>
      <c r="AD542" s="147"/>
      <c r="AE542" s="147"/>
      <c r="AF542" s="147"/>
      <c r="AG542" s="147" t="s">
        <v>203</v>
      </c>
      <c r="AH542" s="147">
        <v>0</v>
      </c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outlineLevel="1" x14ac:dyDescent="0.2">
      <c r="A543" s="173">
        <v>190</v>
      </c>
      <c r="B543" s="174" t="s">
        <v>1090</v>
      </c>
      <c r="C543" s="182" t="s">
        <v>1091</v>
      </c>
      <c r="D543" s="175" t="s">
        <v>272</v>
      </c>
      <c r="E543" s="176">
        <v>37.4</v>
      </c>
      <c r="F543" s="177"/>
      <c r="G543" s="178">
        <f>ROUND(E543*F543,2)</f>
        <v>0</v>
      </c>
      <c r="H543" s="177"/>
      <c r="I543" s="178">
        <f>ROUND(E543*H543,2)</f>
        <v>0</v>
      </c>
      <c r="J543" s="177"/>
      <c r="K543" s="178">
        <f>ROUND(E543*J543,2)</f>
        <v>0</v>
      </c>
      <c r="L543" s="178">
        <v>21</v>
      </c>
      <c r="M543" s="178">
        <f>G543*(1+L543/100)</f>
        <v>0</v>
      </c>
      <c r="N543" s="176">
        <v>2.7299999999999998E-3</v>
      </c>
      <c r="O543" s="176">
        <f>ROUND(E543*N543,2)</f>
        <v>0.1</v>
      </c>
      <c r="P543" s="176">
        <v>0</v>
      </c>
      <c r="Q543" s="176">
        <f>ROUND(E543*P543,2)</f>
        <v>0</v>
      </c>
      <c r="R543" s="178"/>
      <c r="S543" s="178" t="s">
        <v>267</v>
      </c>
      <c r="T543" s="179" t="s">
        <v>268</v>
      </c>
      <c r="U543" s="158">
        <v>0</v>
      </c>
      <c r="V543" s="158">
        <f>ROUND(E543*U543,2)</f>
        <v>0</v>
      </c>
      <c r="W543" s="158"/>
      <c r="X543" s="158" t="s">
        <v>244</v>
      </c>
      <c r="Y543" s="158" t="s">
        <v>197</v>
      </c>
      <c r="Z543" s="147"/>
      <c r="AA543" s="147"/>
      <c r="AB543" s="147"/>
      <c r="AC543" s="147"/>
      <c r="AD543" s="147"/>
      <c r="AE543" s="147"/>
      <c r="AF543" s="147"/>
      <c r="AG543" s="147" t="s">
        <v>936</v>
      </c>
      <c r="AH543" s="147"/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2" x14ac:dyDescent="0.2">
      <c r="A544" s="154"/>
      <c r="B544" s="155"/>
      <c r="C544" s="183" t="s">
        <v>1092</v>
      </c>
      <c r="D544" s="163"/>
      <c r="E544" s="164">
        <v>22.9</v>
      </c>
      <c r="F544" s="158"/>
      <c r="G544" s="158"/>
      <c r="H544" s="158"/>
      <c r="I544" s="158"/>
      <c r="J544" s="158"/>
      <c r="K544" s="158"/>
      <c r="L544" s="158"/>
      <c r="M544" s="158"/>
      <c r="N544" s="157"/>
      <c r="O544" s="157"/>
      <c r="P544" s="157"/>
      <c r="Q544" s="157"/>
      <c r="R544" s="158"/>
      <c r="S544" s="158"/>
      <c r="T544" s="158"/>
      <c r="U544" s="158"/>
      <c r="V544" s="158"/>
      <c r="W544" s="158"/>
      <c r="X544" s="158"/>
      <c r="Y544" s="158"/>
      <c r="Z544" s="147"/>
      <c r="AA544" s="147"/>
      <c r="AB544" s="147"/>
      <c r="AC544" s="147"/>
      <c r="AD544" s="147"/>
      <c r="AE544" s="147"/>
      <c r="AF544" s="147"/>
      <c r="AG544" s="147" t="s">
        <v>203</v>
      </c>
      <c r="AH544" s="147">
        <v>0</v>
      </c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3" x14ac:dyDescent="0.2">
      <c r="A545" s="154"/>
      <c r="B545" s="155"/>
      <c r="C545" s="183" t="s">
        <v>1093</v>
      </c>
      <c r="D545" s="163"/>
      <c r="E545" s="164">
        <v>14.5</v>
      </c>
      <c r="F545" s="158"/>
      <c r="G545" s="158"/>
      <c r="H545" s="158"/>
      <c r="I545" s="158"/>
      <c r="J545" s="158"/>
      <c r="K545" s="158"/>
      <c r="L545" s="158"/>
      <c r="M545" s="158"/>
      <c r="N545" s="157"/>
      <c r="O545" s="157"/>
      <c r="P545" s="157"/>
      <c r="Q545" s="157"/>
      <c r="R545" s="158"/>
      <c r="S545" s="158"/>
      <c r="T545" s="158"/>
      <c r="U545" s="158"/>
      <c r="V545" s="158"/>
      <c r="W545" s="158"/>
      <c r="X545" s="158"/>
      <c r="Y545" s="158"/>
      <c r="Z545" s="147"/>
      <c r="AA545" s="147"/>
      <c r="AB545" s="147"/>
      <c r="AC545" s="147"/>
      <c r="AD545" s="147"/>
      <c r="AE545" s="147"/>
      <c r="AF545" s="147"/>
      <c r="AG545" s="147" t="s">
        <v>203</v>
      </c>
      <c r="AH545" s="147">
        <v>0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1" x14ac:dyDescent="0.2">
      <c r="A546" s="173">
        <v>191</v>
      </c>
      <c r="B546" s="174" t="s">
        <v>1094</v>
      </c>
      <c r="C546" s="182" t="s">
        <v>1095</v>
      </c>
      <c r="D546" s="175" t="s">
        <v>272</v>
      </c>
      <c r="E546" s="176">
        <v>15</v>
      </c>
      <c r="F546" s="177"/>
      <c r="G546" s="178">
        <f>ROUND(E546*F546,2)</f>
        <v>0</v>
      </c>
      <c r="H546" s="177"/>
      <c r="I546" s="178">
        <f>ROUND(E546*H546,2)</f>
        <v>0</v>
      </c>
      <c r="J546" s="177"/>
      <c r="K546" s="178">
        <f>ROUND(E546*J546,2)</f>
        <v>0</v>
      </c>
      <c r="L546" s="178">
        <v>21</v>
      </c>
      <c r="M546" s="178">
        <f>G546*(1+L546/100)</f>
        <v>0</v>
      </c>
      <c r="N546" s="176">
        <v>3.3E-3</v>
      </c>
      <c r="O546" s="176">
        <f>ROUND(E546*N546,2)</f>
        <v>0.05</v>
      </c>
      <c r="P546" s="176">
        <v>0</v>
      </c>
      <c r="Q546" s="176">
        <f>ROUND(E546*P546,2)</f>
        <v>0</v>
      </c>
      <c r="R546" s="178"/>
      <c r="S546" s="178" t="s">
        <v>267</v>
      </c>
      <c r="T546" s="179" t="s">
        <v>268</v>
      </c>
      <c r="U546" s="158">
        <v>0</v>
      </c>
      <c r="V546" s="158">
        <f>ROUND(E546*U546,2)</f>
        <v>0</v>
      </c>
      <c r="W546" s="158"/>
      <c r="X546" s="158" t="s">
        <v>244</v>
      </c>
      <c r="Y546" s="158" t="s">
        <v>197</v>
      </c>
      <c r="Z546" s="147"/>
      <c r="AA546" s="147"/>
      <c r="AB546" s="147"/>
      <c r="AC546" s="147"/>
      <c r="AD546" s="147"/>
      <c r="AE546" s="147"/>
      <c r="AF546" s="147"/>
      <c r="AG546" s="147" t="s">
        <v>936</v>
      </c>
      <c r="AH546" s="147"/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outlineLevel="2" x14ac:dyDescent="0.2">
      <c r="A547" s="154"/>
      <c r="B547" s="155"/>
      <c r="C547" s="183" t="s">
        <v>1096</v>
      </c>
      <c r="D547" s="163"/>
      <c r="E547" s="164">
        <v>15</v>
      </c>
      <c r="F547" s="158"/>
      <c r="G547" s="158"/>
      <c r="H547" s="158"/>
      <c r="I547" s="158"/>
      <c r="J547" s="158"/>
      <c r="K547" s="158"/>
      <c r="L547" s="158"/>
      <c r="M547" s="158"/>
      <c r="N547" s="157"/>
      <c r="O547" s="157"/>
      <c r="P547" s="157"/>
      <c r="Q547" s="157"/>
      <c r="R547" s="158"/>
      <c r="S547" s="158"/>
      <c r="T547" s="158"/>
      <c r="U547" s="158"/>
      <c r="V547" s="158"/>
      <c r="W547" s="158"/>
      <c r="X547" s="158"/>
      <c r="Y547" s="158"/>
      <c r="Z547" s="147"/>
      <c r="AA547" s="147"/>
      <c r="AB547" s="147"/>
      <c r="AC547" s="147"/>
      <c r="AD547" s="147"/>
      <c r="AE547" s="147"/>
      <c r="AF547" s="147"/>
      <c r="AG547" s="147" t="s">
        <v>203</v>
      </c>
      <c r="AH547" s="147">
        <v>0</v>
      </c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</row>
    <row r="548" spans="1:60" outlineLevel="1" x14ac:dyDescent="0.2">
      <c r="A548" s="173">
        <v>192</v>
      </c>
      <c r="B548" s="174" t="s">
        <v>1097</v>
      </c>
      <c r="C548" s="182" t="s">
        <v>1098</v>
      </c>
      <c r="D548" s="175" t="s">
        <v>272</v>
      </c>
      <c r="E548" s="176">
        <v>4.5</v>
      </c>
      <c r="F548" s="177"/>
      <c r="G548" s="178">
        <f>ROUND(E548*F548,2)</f>
        <v>0</v>
      </c>
      <c r="H548" s="177"/>
      <c r="I548" s="178">
        <f>ROUND(E548*H548,2)</f>
        <v>0</v>
      </c>
      <c r="J548" s="177"/>
      <c r="K548" s="178">
        <f>ROUND(E548*J548,2)</f>
        <v>0</v>
      </c>
      <c r="L548" s="178">
        <v>21</v>
      </c>
      <c r="M548" s="178">
        <f>G548*(1+L548/100)</f>
        <v>0</v>
      </c>
      <c r="N548" s="176">
        <v>5.0000000000000002E-5</v>
      </c>
      <c r="O548" s="176">
        <f>ROUND(E548*N548,2)</f>
        <v>0</v>
      </c>
      <c r="P548" s="176">
        <v>0</v>
      </c>
      <c r="Q548" s="176">
        <f>ROUND(E548*P548,2)</f>
        <v>0</v>
      </c>
      <c r="R548" s="178"/>
      <c r="S548" s="178" t="s">
        <v>267</v>
      </c>
      <c r="T548" s="179" t="s">
        <v>268</v>
      </c>
      <c r="U548" s="158">
        <v>0</v>
      </c>
      <c r="V548" s="158">
        <f>ROUND(E548*U548,2)</f>
        <v>0</v>
      </c>
      <c r="W548" s="158"/>
      <c r="X548" s="158" t="s">
        <v>244</v>
      </c>
      <c r="Y548" s="158" t="s">
        <v>197</v>
      </c>
      <c r="Z548" s="147"/>
      <c r="AA548" s="147"/>
      <c r="AB548" s="147"/>
      <c r="AC548" s="147"/>
      <c r="AD548" s="147"/>
      <c r="AE548" s="147"/>
      <c r="AF548" s="147"/>
      <c r="AG548" s="147" t="s">
        <v>936</v>
      </c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2" x14ac:dyDescent="0.2">
      <c r="A549" s="154"/>
      <c r="B549" s="155"/>
      <c r="C549" s="198" t="s">
        <v>1099</v>
      </c>
      <c r="D549" s="199"/>
      <c r="E549" s="199"/>
      <c r="F549" s="199"/>
      <c r="G549" s="199"/>
      <c r="H549" s="158"/>
      <c r="I549" s="158"/>
      <c r="J549" s="158"/>
      <c r="K549" s="158"/>
      <c r="L549" s="158"/>
      <c r="M549" s="158"/>
      <c r="N549" s="157"/>
      <c r="O549" s="157"/>
      <c r="P549" s="157"/>
      <c r="Q549" s="157"/>
      <c r="R549" s="158"/>
      <c r="S549" s="158"/>
      <c r="T549" s="158"/>
      <c r="U549" s="158"/>
      <c r="V549" s="158"/>
      <c r="W549" s="158"/>
      <c r="X549" s="158"/>
      <c r="Y549" s="158"/>
      <c r="Z549" s="147"/>
      <c r="AA549" s="147"/>
      <c r="AB549" s="147"/>
      <c r="AC549" s="147"/>
      <c r="AD549" s="147"/>
      <c r="AE549" s="147"/>
      <c r="AF549" s="147"/>
      <c r="AG549" s="147" t="s">
        <v>200</v>
      </c>
      <c r="AH549" s="147"/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2" x14ac:dyDescent="0.2">
      <c r="A550" s="154"/>
      <c r="B550" s="155"/>
      <c r="C550" s="183" t="s">
        <v>1100</v>
      </c>
      <c r="D550" s="163"/>
      <c r="E550" s="164">
        <v>4.5</v>
      </c>
      <c r="F550" s="158"/>
      <c r="G550" s="158"/>
      <c r="H550" s="158"/>
      <c r="I550" s="158"/>
      <c r="J550" s="158"/>
      <c r="K550" s="158"/>
      <c r="L550" s="158"/>
      <c r="M550" s="158"/>
      <c r="N550" s="157"/>
      <c r="O550" s="157"/>
      <c r="P550" s="157"/>
      <c r="Q550" s="157"/>
      <c r="R550" s="158"/>
      <c r="S550" s="158"/>
      <c r="T550" s="158"/>
      <c r="U550" s="158"/>
      <c r="V550" s="158"/>
      <c r="W550" s="158"/>
      <c r="X550" s="158"/>
      <c r="Y550" s="158"/>
      <c r="Z550" s="147"/>
      <c r="AA550" s="147"/>
      <c r="AB550" s="147"/>
      <c r="AC550" s="147"/>
      <c r="AD550" s="147"/>
      <c r="AE550" s="147"/>
      <c r="AF550" s="147"/>
      <c r="AG550" s="147" t="s">
        <v>203</v>
      </c>
      <c r="AH550" s="147">
        <v>0</v>
      </c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ht="22.5" outlineLevel="1" x14ac:dyDescent="0.2">
      <c r="A551" s="173">
        <v>193</v>
      </c>
      <c r="B551" s="174" t="s">
        <v>1101</v>
      </c>
      <c r="C551" s="182" t="s">
        <v>1102</v>
      </c>
      <c r="D551" s="175" t="s">
        <v>272</v>
      </c>
      <c r="E551" s="176">
        <v>17.5</v>
      </c>
      <c r="F551" s="177"/>
      <c r="G551" s="178">
        <f>ROUND(E551*F551,2)</f>
        <v>0</v>
      </c>
      <c r="H551" s="177"/>
      <c r="I551" s="178">
        <f>ROUND(E551*H551,2)</f>
        <v>0</v>
      </c>
      <c r="J551" s="177"/>
      <c r="K551" s="178">
        <f>ROUND(E551*J551,2)</f>
        <v>0</v>
      </c>
      <c r="L551" s="178">
        <v>21</v>
      </c>
      <c r="M551" s="178">
        <f>G551*(1+L551/100)</f>
        <v>0</v>
      </c>
      <c r="N551" s="176">
        <v>4.0999999999999999E-4</v>
      </c>
      <c r="O551" s="176">
        <f>ROUND(E551*N551,2)</f>
        <v>0.01</v>
      </c>
      <c r="P551" s="176">
        <v>0</v>
      </c>
      <c r="Q551" s="176">
        <f>ROUND(E551*P551,2)</f>
        <v>0</v>
      </c>
      <c r="R551" s="178"/>
      <c r="S551" s="178" t="s">
        <v>267</v>
      </c>
      <c r="T551" s="179" t="s">
        <v>268</v>
      </c>
      <c r="U551" s="158">
        <v>0</v>
      </c>
      <c r="V551" s="158">
        <f>ROUND(E551*U551,2)</f>
        <v>0</v>
      </c>
      <c r="W551" s="158"/>
      <c r="X551" s="158" t="s">
        <v>244</v>
      </c>
      <c r="Y551" s="158" t="s">
        <v>197</v>
      </c>
      <c r="Z551" s="147"/>
      <c r="AA551" s="147"/>
      <c r="AB551" s="147"/>
      <c r="AC551" s="147"/>
      <c r="AD551" s="147"/>
      <c r="AE551" s="147"/>
      <c r="AF551" s="147"/>
      <c r="AG551" s="147" t="s">
        <v>936</v>
      </c>
      <c r="AH551" s="147"/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2" x14ac:dyDescent="0.2">
      <c r="A552" s="154"/>
      <c r="B552" s="155"/>
      <c r="C552" s="198" t="s">
        <v>1103</v>
      </c>
      <c r="D552" s="199"/>
      <c r="E552" s="199"/>
      <c r="F552" s="199"/>
      <c r="G552" s="199"/>
      <c r="H552" s="158"/>
      <c r="I552" s="158"/>
      <c r="J552" s="158"/>
      <c r="K552" s="158"/>
      <c r="L552" s="158"/>
      <c r="M552" s="158"/>
      <c r="N552" s="157"/>
      <c r="O552" s="157"/>
      <c r="P552" s="157"/>
      <c r="Q552" s="157"/>
      <c r="R552" s="158"/>
      <c r="S552" s="158"/>
      <c r="T552" s="158"/>
      <c r="U552" s="158"/>
      <c r="V552" s="158"/>
      <c r="W552" s="158"/>
      <c r="X552" s="158"/>
      <c r="Y552" s="158"/>
      <c r="Z552" s="147"/>
      <c r="AA552" s="147"/>
      <c r="AB552" s="147"/>
      <c r="AC552" s="147"/>
      <c r="AD552" s="147"/>
      <c r="AE552" s="147"/>
      <c r="AF552" s="147"/>
      <c r="AG552" s="147" t="s">
        <v>200</v>
      </c>
      <c r="AH552" s="147"/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3" x14ac:dyDescent="0.2">
      <c r="A553" s="154"/>
      <c r="B553" s="155"/>
      <c r="C553" s="187" t="s">
        <v>240</v>
      </c>
      <c r="D553" s="160"/>
      <c r="E553" s="161"/>
      <c r="F553" s="162"/>
      <c r="G553" s="162"/>
      <c r="H553" s="158"/>
      <c r="I553" s="158"/>
      <c r="J553" s="158"/>
      <c r="K553" s="158"/>
      <c r="L553" s="158"/>
      <c r="M553" s="158"/>
      <c r="N553" s="157"/>
      <c r="O553" s="157"/>
      <c r="P553" s="157"/>
      <c r="Q553" s="157"/>
      <c r="R553" s="158"/>
      <c r="S553" s="158"/>
      <c r="T553" s="158"/>
      <c r="U553" s="158"/>
      <c r="V553" s="158"/>
      <c r="W553" s="158"/>
      <c r="X553" s="158"/>
      <c r="Y553" s="158"/>
      <c r="Z553" s="147"/>
      <c r="AA553" s="147"/>
      <c r="AB553" s="147"/>
      <c r="AC553" s="147"/>
      <c r="AD553" s="147"/>
      <c r="AE553" s="147"/>
      <c r="AF553" s="147"/>
      <c r="AG553" s="147" t="s">
        <v>200</v>
      </c>
      <c r="AH553" s="147"/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outlineLevel="3" x14ac:dyDescent="0.2">
      <c r="A554" s="154"/>
      <c r="B554" s="155"/>
      <c r="C554" s="265" t="s">
        <v>1104</v>
      </c>
      <c r="D554" s="266"/>
      <c r="E554" s="266"/>
      <c r="F554" s="266"/>
      <c r="G554" s="266"/>
      <c r="H554" s="158"/>
      <c r="I554" s="158"/>
      <c r="J554" s="158"/>
      <c r="K554" s="158"/>
      <c r="L554" s="158"/>
      <c r="M554" s="158"/>
      <c r="N554" s="157"/>
      <c r="O554" s="157"/>
      <c r="P554" s="157"/>
      <c r="Q554" s="157"/>
      <c r="R554" s="158"/>
      <c r="S554" s="158"/>
      <c r="T554" s="158"/>
      <c r="U554" s="158"/>
      <c r="V554" s="158"/>
      <c r="W554" s="158"/>
      <c r="X554" s="158"/>
      <c r="Y554" s="158"/>
      <c r="Z554" s="147"/>
      <c r="AA554" s="147"/>
      <c r="AB554" s="147"/>
      <c r="AC554" s="147"/>
      <c r="AD554" s="147"/>
      <c r="AE554" s="147"/>
      <c r="AF554" s="147"/>
      <c r="AG554" s="147" t="s">
        <v>200</v>
      </c>
      <c r="AH554" s="147"/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</row>
    <row r="555" spans="1:60" outlineLevel="2" x14ac:dyDescent="0.2">
      <c r="A555" s="154"/>
      <c r="B555" s="155"/>
      <c r="C555" s="183" t="s">
        <v>1105</v>
      </c>
      <c r="D555" s="163"/>
      <c r="E555" s="164">
        <v>17.5</v>
      </c>
      <c r="F555" s="158"/>
      <c r="G555" s="158"/>
      <c r="H555" s="158"/>
      <c r="I555" s="158"/>
      <c r="J555" s="158"/>
      <c r="K555" s="158"/>
      <c r="L555" s="158"/>
      <c r="M555" s="158"/>
      <c r="N555" s="157"/>
      <c r="O555" s="157"/>
      <c r="P555" s="157"/>
      <c r="Q555" s="157"/>
      <c r="R555" s="158"/>
      <c r="S555" s="158"/>
      <c r="T555" s="158"/>
      <c r="U555" s="158"/>
      <c r="V555" s="158"/>
      <c r="W555" s="158"/>
      <c r="X555" s="158"/>
      <c r="Y555" s="158"/>
      <c r="Z555" s="147"/>
      <c r="AA555" s="147"/>
      <c r="AB555" s="147"/>
      <c r="AC555" s="147"/>
      <c r="AD555" s="147"/>
      <c r="AE555" s="147"/>
      <c r="AF555" s="147"/>
      <c r="AG555" s="147" t="s">
        <v>203</v>
      </c>
      <c r="AH555" s="147">
        <v>0</v>
      </c>
      <c r="AI555" s="147"/>
      <c r="AJ555" s="147"/>
      <c r="AK555" s="147"/>
      <c r="AL555" s="147"/>
      <c r="AM555" s="147"/>
      <c r="AN555" s="147"/>
      <c r="AO555" s="147"/>
      <c r="AP555" s="147"/>
      <c r="AQ555" s="147"/>
      <c r="AR555" s="147"/>
      <c r="AS555" s="147"/>
      <c r="AT555" s="147"/>
      <c r="AU555" s="147"/>
      <c r="AV555" s="147"/>
      <c r="AW555" s="147"/>
      <c r="AX555" s="147"/>
      <c r="AY555" s="147"/>
      <c r="AZ555" s="147"/>
      <c r="BA555" s="147"/>
      <c r="BB555" s="147"/>
      <c r="BC555" s="147"/>
      <c r="BD555" s="147"/>
      <c r="BE555" s="147"/>
      <c r="BF555" s="147"/>
      <c r="BG555" s="147"/>
      <c r="BH555" s="147"/>
    </row>
    <row r="556" spans="1:60" outlineLevel="1" x14ac:dyDescent="0.2">
      <c r="A556" s="173">
        <v>194</v>
      </c>
      <c r="B556" s="174" t="s">
        <v>1106</v>
      </c>
      <c r="C556" s="182" t="s">
        <v>1107</v>
      </c>
      <c r="D556" s="175" t="s">
        <v>282</v>
      </c>
      <c r="E556" s="176">
        <v>18</v>
      </c>
      <c r="F556" s="177"/>
      <c r="G556" s="178">
        <f>ROUND(E556*F556,2)</f>
        <v>0</v>
      </c>
      <c r="H556" s="177"/>
      <c r="I556" s="178">
        <f>ROUND(E556*H556,2)</f>
        <v>0</v>
      </c>
      <c r="J556" s="177"/>
      <c r="K556" s="178">
        <f>ROUND(E556*J556,2)</f>
        <v>0</v>
      </c>
      <c r="L556" s="178">
        <v>21</v>
      </c>
      <c r="M556" s="178">
        <f>G556*(1+L556/100)</f>
        <v>0</v>
      </c>
      <c r="N556" s="176">
        <v>0</v>
      </c>
      <c r="O556" s="176">
        <f>ROUND(E556*N556,2)</f>
        <v>0</v>
      </c>
      <c r="P556" s="176">
        <v>9.6000000000000002E-4</v>
      </c>
      <c r="Q556" s="176">
        <f>ROUND(E556*P556,2)</f>
        <v>0.02</v>
      </c>
      <c r="R556" s="178"/>
      <c r="S556" s="178" t="s">
        <v>267</v>
      </c>
      <c r="T556" s="179" t="s">
        <v>268</v>
      </c>
      <c r="U556" s="158">
        <v>0</v>
      </c>
      <c r="V556" s="158">
        <f>ROUND(E556*U556,2)</f>
        <v>0</v>
      </c>
      <c r="W556" s="158"/>
      <c r="X556" s="158" t="s">
        <v>244</v>
      </c>
      <c r="Y556" s="158" t="s">
        <v>197</v>
      </c>
      <c r="Z556" s="147"/>
      <c r="AA556" s="147"/>
      <c r="AB556" s="147"/>
      <c r="AC556" s="147"/>
      <c r="AD556" s="147"/>
      <c r="AE556" s="147"/>
      <c r="AF556" s="147"/>
      <c r="AG556" s="147" t="s">
        <v>936</v>
      </c>
      <c r="AH556" s="147"/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2" x14ac:dyDescent="0.2">
      <c r="A557" s="154"/>
      <c r="B557" s="155"/>
      <c r="C557" s="183" t="s">
        <v>1108</v>
      </c>
      <c r="D557" s="163"/>
      <c r="E557" s="164">
        <v>18</v>
      </c>
      <c r="F557" s="158"/>
      <c r="G557" s="158"/>
      <c r="H557" s="158"/>
      <c r="I557" s="158"/>
      <c r="J557" s="158"/>
      <c r="K557" s="158"/>
      <c r="L557" s="158"/>
      <c r="M557" s="158"/>
      <c r="N557" s="157"/>
      <c r="O557" s="157"/>
      <c r="P557" s="157"/>
      <c r="Q557" s="157"/>
      <c r="R557" s="158"/>
      <c r="S557" s="158"/>
      <c r="T557" s="158"/>
      <c r="U557" s="158"/>
      <c r="V557" s="158"/>
      <c r="W557" s="158"/>
      <c r="X557" s="158"/>
      <c r="Y557" s="158"/>
      <c r="Z557" s="147"/>
      <c r="AA557" s="147"/>
      <c r="AB557" s="147"/>
      <c r="AC557" s="147"/>
      <c r="AD557" s="147"/>
      <c r="AE557" s="147"/>
      <c r="AF557" s="147"/>
      <c r="AG557" s="147" t="s">
        <v>203</v>
      </c>
      <c r="AH557" s="147">
        <v>0</v>
      </c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outlineLevel="1" x14ac:dyDescent="0.2">
      <c r="A558" s="173">
        <v>195</v>
      </c>
      <c r="B558" s="174" t="s">
        <v>1109</v>
      </c>
      <c r="C558" s="182" t="s">
        <v>1110</v>
      </c>
      <c r="D558" s="175" t="s">
        <v>272</v>
      </c>
      <c r="E558" s="176">
        <v>16.100000000000001</v>
      </c>
      <c r="F558" s="177"/>
      <c r="G558" s="178">
        <f>ROUND(E558*F558,2)</f>
        <v>0</v>
      </c>
      <c r="H558" s="177"/>
      <c r="I558" s="178">
        <f>ROUND(E558*H558,2)</f>
        <v>0</v>
      </c>
      <c r="J558" s="177"/>
      <c r="K558" s="178">
        <f>ROUND(E558*J558,2)</f>
        <v>0</v>
      </c>
      <c r="L558" s="178">
        <v>21</v>
      </c>
      <c r="M558" s="178">
        <f>G558*(1+L558/100)</f>
        <v>0</v>
      </c>
      <c r="N558" s="176">
        <v>0</v>
      </c>
      <c r="O558" s="176">
        <f>ROUND(E558*N558,2)</f>
        <v>0</v>
      </c>
      <c r="P558" s="176">
        <v>2.8600000000000001E-3</v>
      </c>
      <c r="Q558" s="176">
        <f>ROUND(E558*P558,2)</f>
        <v>0.05</v>
      </c>
      <c r="R558" s="178"/>
      <c r="S558" s="178" t="s">
        <v>267</v>
      </c>
      <c r="T558" s="179" t="s">
        <v>268</v>
      </c>
      <c r="U558" s="158">
        <v>0</v>
      </c>
      <c r="V558" s="158">
        <f>ROUND(E558*U558,2)</f>
        <v>0</v>
      </c>
      <c r="W558" s="158"/>
      <c r="X558" s="158" t="s">
        <v>244</v>
      </c>
      <c r="Y558" s="158" t="s">
        <v>197</v>
      </c>
      <c r="Z558" s="147"/>
      <c r="AA558" s="147"/>
      <c r="AB558" s="147"/>
      <c r="AC558" s="147"/>
      <c r="AD558" s="147"/>
      <c r="AE558" s="147"/>
      <c r="AF558" s="147"/>
      <c r="AG558" s="147" t="s">
        <v>936</v>
      </c>
      <c r="AH558" s="147"/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outlineLevel="2" x14ac:dyDescent="0.2">
      <c r="A559" s="154"/>
      <c r="B559" s="155"/>
      <c r="C559" s="183" t="s">
        <v>1111</v>
      </c>
      <c r="D559" s="163"/>
      <c r="E559" s="164">
        <v>16.100000000000001</v>
      </c>
      <c r="F559" s="158"/>
      <c r="G559" s="158"/>
      <c r="H559" s="158"/>
      <c r="I559" s="158"/>
      <c r="J559" s="158"/>
      <c r="K559" s="158"/>
      <c r="L559" s="158"/>
      <c r="M559" s="158"/>
      <c r="N559" s="157"/>
      <c r="O559" s="157"/>
      <c r="P559" s="157"/>
      <c r="Q559" s="157"/>
      <c r="R559" s="158"/>
      <c r="S559" s="158"/>
      <c r="T559" s="158"/>
      <c r="U559" s="158"/>
      <c r="V559" s="158"/>
      <c r="W559" s="158"/>
      <c r="X559" s="158"/>
      <c r="Y559" s="158"/>
      <c r="Z559" s="147"/>
      <c r="AA559" s="147"/>
      <c r="AB559" s="147"/>
      <c r="AC559" s="147"/>
      <c r="AD559" s="147"/>
      <c r="AE559" s="147"/>
      <c r="AF559" s="147"/>
      <c r="AG559" s="147" t="s">
        <v>203</v>
      </c>
      <c r="AH559" s="147">
        <v>0</v>
      </c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outlineLevel="1" x14ac:dyDescent="0.2">
      <c r="A560" s="173">
        <v>196</v>
      </c>
      <c r="B560" s="174" t="s">
        <v>1112</v>
      </c>
      <c r="C560" s="182" t="s">
        <v>1113</v>
      </c>
      <c r="D560" s="175" t="s">
        <v>272</v>
      </c>
      <c r="E560" s="176">
        <v>16.100000000000001</v>
      </c>
      <c r="F560" s="177"/>
      <c r="G560" s="178">
        <f>ROUND(E560*F560,2)</f>
        <v>0</v>
      </c>
      <c r="H560" s="177"/>
      <c r="I560" s="178">
        <f>ROUND(E560*H560,2)</f>
        <v>0</v>
      </c>
      <c r="J560" s="177"/>
      <c r="K560" s="178">
        <f>ROUND(E560*J560,2)</f>
        <v>0</v>
      </c>
      <c r="L560" s="178">
        <v>21</v>
      </c>
      <c r="M560" s="178">
        <f>G560*(1+L560/100)</f>
        <v>0</v>
      </c>
      <c r="N560" s="176">
        <v>0</v>
      </c>
      <c r="O560" s="176">
        <f>ROUND(E560*N560,2)</f>
        <v>0</v>
      </c>
      <c r="P560" s="176">
        <v>3.0699999999999998E-3</v>
      </c>
      <c r="Q560" s="176">
        <f>ROUND(E560*P560,2)</f>
        <v>0.05</v>
      </c>
      <c r="R560" s="178"/>
      <c r="S560" s="178" t="s">
        <v>267</v>
      </c>
      <c r="T560" s="179" t="s">
        <v>268</v>
      </c>
      <c r="U560" s="158">
        <v>0</v>
      </c>
      <c r="V560" s="158">
        <f>ROUND(E560*U560,2)</f>
        <v>0</v>
      </c>
      <c r="W560" s="158"/>
      <c r="X560" s="158" t="s">
        <v>244</v>
      </c>
      <c r="Y560" s="158" t="s">
        <v>197</v>
      </c>
      <c r="Z560" s="147"/>
      <c r="AA560" s="147"/>
      <c r="AB560" s="147"/>
      <c r="AC560" s="147"/>
      <c r="AD560" s="147"/>
      <c r="AE560" s="147"/>
      <c r="AF560" s="147"/>
      <c r="AG560" s="147" t="s">
        <v>397</v>
      </c>
      <c r="AH560" s="147"/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2" x14ac:dyDescent="0.2">
      <c r="A561" s="154"/>
      <c r="B561" s="155"/>
      <c r="C561" s="198" t="s">
        <v>1114</v>
      </c>
      <c r="D561" s="199"/>
      <c r="E561" s="199"/>
      <c r="F561" s="199"/>
      <c r="G561" s="199"/>
      <c r="H561" s="158"/>
      <c r="I561" s="158"/>
      <c r="J561" s="158"/>
      <c r="K561" s="158"/>
      <c r="L561" s="158"/>
      <c r="M561" s="158"/>
      <c r="N561" s="157"/>
      <c r="O561" s="157"/>
      <c r="P561" s="157"/>
      <c r="Q561" s="157"/>
      <c r="R561" s="158"/>
      <c r="S561" s="158"/>
      <c r="T561" s="158"/>
      <c r="U561" s="158"/>
      <c r="V561" s="158"/>
      <c r="W561" s="158"/>
      <c r="X561" s="158"/>
      <c r="Y561" s="158"/>
      <c r="Z561" s="147"/>
      <c r="AA561" s="147"/>
      <c r="AB561" s="147"/>
      <c r="AC561" s="147"/>
      <c r="AD561" s="147"/>
      <c r="AE561" s="147"/>
      <c r="AF561" s="147"/>
      <c r="AG561" s="147" t="s">
        <v>200</v>
      </c>
      <c r="AH561" s="147"/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2" x14ac:dyDescent="0.2">
      <c r="A562" s="154"/>
      <c r="B562" s="155"/>
      <c r="C562" s="183" t="s">
        <v>1111</v>
      </c>
      <c r="D562" s="163"/>
      <c r="E562" s="164">
        <v>16.100000000000001</v>
      </c>
      <c r="F562" s="158"/>
      <c r="G562" s="158"/>
      <c r="H562" s="158"/>
      <c r="I562" s="158"/>
      <c r="J562" s="158"/>
      <c r="K562" s="158"/>
      <c r="L562" s="158"/>
      <c r="M562" s="158"/>
      <c r="N562" s="157"/>
      <c r="O562" s="157"/>
      <c r="P562" s="157"/>
      <c r="Q562" s="157"/>
      <c r="R562" s="158"/>
      <c r="S562" s="158"/>
      <c r="T562" s="158"/>
      <c r="U562" s="158"/>
      <c r="V562" s="158"/>
      <c r="W562" s="158"/>
      <c r="X562" s="158"/>
      <c r="Y562" s="158"/>
      <c r="Z562" s="147"/>
      <c r="AA562" s="147"/>
      <c r="AB562" s="147"/>
      <c r="AC562" s="147"/>
      <c r="AD562" s="147"/>
      <c r="AE562" s="147"/>
      <c r="AF562" s="147"/>
      <c r="AG562" s="147" t="s">
        <v>203</v>
      </c>
      <c r="AH562" s="147">
        <v>0</v>
      </c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outlineLevel="1" x14ac:dyDescent="0.2">
      <c r="A563" s="173">
        <v>197</v>
      </c>
      <c r="B563" s="174" t="s">
        <v>1115</v>
      </c>
      <c r="C563" s="182" t="s">
        <v>1116</v>
      </c>
      <c r="D563" s="175" t="s">
        <v>272</v>
      </c>
      <c r="E563" s="176">
        <v>1.2</v>
      </c>
      <c r="F563" s="177"/>
      <c r="G563" s="178">
        <f>ROUND(E563*F563,2)</f>
        <v>0</v>
      </c>
      <c r="H563" s="177"/>
      <c r="I563" s="178">
        <f>ROUND(E563*H563,2)</f>
        <v>0</v>
      </c>
      <c r="J563" s="177"/>
      <c r="K563" s="178">
        <f>ROUND(E563*J563,2)</f>
        <v>0</v>
      </c>
      <c r="L563" s="178">
        <v>21</v>
      </c>
      <c r="M563" s="178">
        <f>G563*(1+L563/100)</f>
        <v>0</v>
      </c>
      <c r="N563" s="176">
        <v>0</v>
      </c>
      <c r="O563" s="176">
        <f>ROUND(E563*N563,2)</f>
        <v>0</v>
      </c>
      <c r="P563" s="176">
        <v>1.3500000000000001E-3</v>
      </c>
      <c r="Q563" s="176">
        <f>ROUND(E563*P563,2)</f>
        <v>0</v>
      </c>
      <c r="R563" s="178"/>
      <c r="S563" s="178" t="s">
        <v>267</v>
      </c>
      <c r="T563" s="179" t="s">
        <v>268</v>
      </c>
      <c r="U563" s="158">
        <v>0</v>
      </c>
      <c r="V563" s="158">
        <f>ROUND(E563*U563,2)</f>
        <v>0</v>
      </c>
      <c r="W563" s="158"/>
      <c r="X563" s="158" t="s">
        <v>244</v>
      </c>
      <c r="Y563" s="158" t="s">
        <v>197</v>
      </c>
      <c r="Z563" s="147"/>
      <c r="AA563" s="147"/>
      <c r="AB563" s="147"/>
      <c r="AC563" s="147"/>
      <c r="AD563" s="147"/>
      <c r="AE563" s="147"/>
      <c r="AF563" s="147"/>
      <c r="AG563" s="147" t="s">
        <v>936</v>
      </c>
      <c r="AH563" s="147"/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outlineLevel="2" x14ac:dyDescent="0.2">
      <c r="A564" s="154"/>
      <c r="B564" s="155"/>
      <c r="C564" s="183" t="s">
        <v>779</v>
      </c>
      <c r="D564" s="163"/>
      <c r="E564" s="164">
        <v>1.2</v>
      </c>
      <c r="F564" s="158"/>
      <c r="G564" s="158"/>
      <c r="H564" s="158"/>
      <c r="I564" s="158"/>
      <c r="J564" s="158"/>
      <c r="K564" s="158"/>
      <c r="L564" s="158"/>
      <c r="M564" s="158"/>
      <c r="N564" s="157"/>
      <c r="O564" s="157"/>
      <c r="P564" s="157"/>
      <c r="Q564" s="157"/>
      <c r="R564" s="158"/>
      <c r="S564" s="158"/>
      <c r="T564" s="158"/>
      <c r="U564" s="158"/>
      <c r="V564" s="158"/>
      <c r="W564" s="158"/>
      <c r="X564" s="158"/>
      <c r="Y564" s="158"/>
      <c r="Z564" s="147"/>
      <c r="AA564" s="147"/>
      <c r="AB564" s="147"/>
      <c r="AC564" s="147"/>
      <c r="AD564" s="147"/>
      <c r="AE564" s="147"/>
      <c r="AF564" s="147"/>
      <c r="AG564" s="147" t="s">
        <v>203</v>
      </c>
      <c r="AH564" s="147">
        <v>0</v>
      </c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outlineLevel="1" x14ac:dyDescent="0.2">
      <c r="A565" s="173">
        <v>198</v>
      </c>
      <c r="B565" s="174" t="s">
        <v>1117</v>
      </c>
      <c r="C565" s="182" t="s">
        <v>1118</v>
      </c>
      <c r="D565" s="175" t="s">
        <v>272</v>
      </c>
      <c r="E565" s="176">
        <v>24.95</v>
      </c>
      <c r="F565" s="177"/>
      <c r="G565" s="178">
        <f>ROUND(E565*F565,2)</f>
        <v>0</v>
      </c>
      <c r="H565" s="177"/>
      <c r="I565" s="178">
        <f>ROUND(E565*H565,2)</f>
        <v>0</v>
      </c>
      <c r="J565" s="177"/>
      <c r="K565" s="178">
        <f>ROUND(E565*J565,2)</f>
        <v>0</v>
      </c>
      <c r="L565" s="178">
        <v>21</v>
      </c>
      <c r="M565" s="178">
        <f>G565*(1+L565/100)</f>
        <v>0</v>
      </c>
      <c r="N565" s="176">
        <v>0</v>
      </c>
      <c r="O565" s="176">
        <f>ROUND(E565*N565,2)</f>
        <v>0</v>
      </c>
      <c r="P565" s="176">
        <v>2.3E-3</v>
      </c>
      <c r="Q565" s="176">
        <f>ROUND(E565*P565,2)</f>
        <v>0.06</v>
      </c>
      <c r="R565" s="178"/>
      <c r="S565" s="178" t="s">
        <v>267</v>
      </c>
      <c r="T565" s="179" t="s">
        <v>268</v>
      </c>
      <c r="U565" s="158">
        <v>0</v>
      </c>
      <c r="V565" s="158">
        <f>ROUND(E565*U565,2)</f>
        <v>0</v>
      </c>
      <c r="W565" s="158"/>
      <c r="X565" s="158" t="s">
        <v>244</v>
      </c>
      <c r="Y565" s="158" t="s">
        <v>197</v>
      </c>
      <c r="Z565" s="147"/>
      <c r="AA565" s="147"/>
      <c r="AB565" s="147"/>
      <c r="AC565" s="147"/>
      <c r="AD565" s="147"/>
      <c r="AE565" s="147"/>
      <c r="AF565" s="147"/>
      <c r="AG565" s="147" t="s">
        <v>936</v>
      </c>
      <c r="AH565" s="147"/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2" x14ac:dyDescent="0.2">
      <c r="A566" s="154"/>
      <c r="B566" s="155"/>
      <c r="C566" s="198" t="s">
        <v>1119</v>
      </c>
      <c r="D566" s="199"/>
      <c r="E566" s="199"/>
      <c r="F566" s="199"/>
      <c r="G566" s="199"/>
      <c r="H566" s="158"/>
      <c r="I566" s="158"/>
      <c r="J566" s="158"/>
      <c r="K566" s="158"/>
      <c r="L566" s="158"/>
      <c r="M566" s="158"/>
      <c r="N566" s="157"/>
      <c r="O566" s="157"/>
      <c r="P566" s="157"/>
      <c r="Q566" s="157"/>
      <c r="R566" s="158"/>
      <c r="S566" s="158"/>
      <c r="T566" s="158"/>
      <c r="U566" s="158"/>
      <c r="V566" s="158"/>
      <c r="W566" s="158"/>
      <c r="X566" s="158"/>
      <c r="Y566" s="158"/>
      <c r="Z566" s="147"/>
      <c r="AA566" s="147"/>
      <c r="AB566" s="147"/>
      <c r="AC566" s="147"/>
      <c r="AD566" s="147"/>
      <c r="AE566" s="147"/>
      <c r="AF566" s="147"/>
      <c r="AG566" s="147" t="s">
        <v>200</v>
      </c>
      <c r="AH566" s="147"/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outlineLevel="2" x14ac:dyDescent="0.2">
      <c r="A567" s="154"/>
      <c r="B567" s="155"/>
      <c r="C567" s="183" t="s">
        <v>1120</v>
      </c>
      <c r="D567" s="163"/>
      <c r="E567" s="164">
        <v>9.9499999999999993</v>
      </c>
      <c r="F567" s="158"/>
      <c r="G567" s="158"/>
      <c r="H567" s="158"/>
      <c r="I567" s="158"/>
      <c r="J567" s="158"/>
      <c r="K567" s="158"/>
      <c r="L567" s="158"/>
      <c r="M567" s="158"/>
      <c r="N567" s="157"/>
      <c r="O567" s="157"/>
      <c r="P567" s="157"/>
      <c r="Q567" s="157"/>
      <c r="R567" s="158"/>
      <c r="S567" s="158"/>
      <c r="T567" s="158"/>
      <c r="U567" s="158"/>
      <c r="V567" s="158"/>
      <c r="W567" s="158"/>
      <c r="X567" s="158"/>
      <c r="Y567" s="158"/>
      <c r="Z567" s="147"/>
      <c r="AA567" s="147"/>
      <c r="AB567" s="147"/>
      <c r="AC567" s="147"/>
      <c r="AD567" s="147"/>
      <c r="AE567" s="147"/>
      <c r="AF567" s="147"/>
      <c r="AG567" s="147" t="s">
        <v>203</v>
      </c>
      <c r="AH567" s="147">
        <v>0</v>
      </c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3" x14ac:dyDescent="0.2">
      <c r="A568" s="154"/>
      <c r="B568" s="155"/>
      <c r="C568" s="183" t="s">
        <v>1096</v>
      </c>
      <c r="D568" s="163"/>
      <c r="E568" s="164">
        <v>15</v>
      </c>
      <c r="F568" s="158"/>
      <c r="G568" s="158"/>
      <c r="H568" s="158"/>
      <c r="I568" s="158"/>
      <c r="J568" s="158"/>
      <c r="K568" s="158"/>
      <c r="L568" s="158"/>
      <c r="M568" s="158"/>
      <c r="N568" s="157"/>
      <c r="O568" s="157"/>
      <c r="P568" s="157"/>
      <c r="Q568" s="157"/>
      <c r="R568" s="158"/>
      <c r="S568" s="158"/>
      <c r="T568" s="158"/>
      <c r="U568" s="158"/>
      <c r="V568" s="158"/>
      <c r="W568" s="158"/>
      <c r="X568" s="158"/>
      <c r="Y568" s="158"/>
      <c r="Z568" s="147"/>
      <c r="AA568" s="147"/>
      <c r="AB568" s="147"/>
      <c r="AC568" s="147"/>
      <c r="AD568" s="147"/>
      <c r="AE568" s="147"/>
      <c r="AF568" s="147"/>
      <c r="AG568" s="147" t="s">
        <v>203</v>
      </c>
      <c r="AH568" s="147">
        <v>0</v>
      </c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outlineLevel="1" x14ac:dyDescent="0.2">
      <c r="A569" s="173">
        <v>199</v>
      </c>
      <c r="B569" s="174" t="s">
        <v>1121</v>
      </c>
      <c r="C569" s="182" t="s">
        <v>1122</v>
      </c>
      <c r="D569" s="175" t="s">
        <v>272</v>
      </c>
      <c r="E569" s="176">
        <v>4.5</v>
      </c>
      <c r="F569" s="177"/>
      <c r="G569" s="178">
        <f>ROUND(E569*F569,2)</f>
        <v>0</v>
      </c>
      <c r="H569" s="177"/>
      <c r="I569" s="178">
        <f>ROUND(E569*H569,2)</f>
        <v>0</v>
      </c>
      <c r="J569" s="177"/>
      <c r="K569" s="178">
        <f>ROUND(E569*J569,2)</f>
        <v>0</v>
      </c>
      <c r="L569" s="178">
        <v>21</v>
      </c>
      <c r="M569" s="178">
        <f>G569*(1+L569/100)</f>
        <v>0</v>
      </c>
      <c r="N569" s="176">
        <v>0</v>
      </c>
      <c r="O569" s="176">
        <f>ROUND(E569*N569,2)</f>
        <v>0</v>
      </c>
      <c r="P569" s="176">
        <v>2.2599999999999999E-3</v>
      </c>
      <c r="Q569" s="176">
        <f>ROUND(E569*P569,2)</f>
        <v>0.01</v>
      </c>
      <c r="R569" s="178"/>
      <c r="S569" s="178" t="s">
        <v>267</v>
      </c>
      <c r="T569" s="179" t="s">
        <v>268</v>
      </c>
      <c r="U569" s="158">
        <v>0</v>
      </c>
      <c r="V569" s="158">
        <f>ROUND(E569*U569,2)</f>
        <v>0</v>
      </c>
      <c r="W569" s="158"/>
      <c r="X569" s="158" t="s">
        <v>244</v>
      </c>
      <c r="Y569" s="158" t="s">
        <v>197</v>
      </c>
      <c r="Z569" s="147"/>
      <c r="AA569" s="147"/>
      <c r="AB569" s="147"/>
      <c r="AC569" s="147"/>
      <c r="AD569" s="147"/>
      <c r="AE569" s="147"/>
      <c r="AF569" s="147"/>
      <c r="AG569" s="147" t="s">
        <v>936</v>
      </c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2" x14ac:dyDescent="0.2">
      <c r="A570" s="154"/>
      <c r="B570" s="155"/>
      <c r="C570" s="198" t="s">
        <v>1123</v>
      </c>
      <c r="D570" s="199"/>
      <c r="E570" s="199"/>
      <c r="F570" s="199"/>
      <c r="G570" s="199"/>
      <c r="H570" s="158"/>
      <c r="I570" s="158"/>
      <c r="J570" s="158"/>
      <c r="K570" s="158"/>
      <c r="L570" s="158"/>
      <c r="M570" s="158"/>
      <c r="N570" s="157"/>
      <c r="O570" s="157"/>
      <c r="P570" s="157"/>
      <c r="Q570" s="157"/>
      <c r="R570" s="158"/>
      <c r="S570" s="158"/>
      <c r="T570" s="158"/>
      <c r="U570" s="158"/>
      <c r="V570" s="158"/>
      <c r="W570" s="158"/>
      <c r="X570" s="158"/>
      <c r="Y570" s="158"/>
      <c r="Z570" s="147"/>
      <c r="AA570" s="147"/>
      <c r="AB570" s="147"/>
      <c r="AC570" s="147"/>
      <c r="AD570" s="147"/>
      <c r="AE570" s="147"/>
      <c r="AF570" s="147"/>
      <c r="AG570" s="147" t="s">
        <v>200</v>
      </c>
      <c r="AH570" s="147"/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outlineLevel="2" x14ac:dyDescent="0.2">
      <c r="A571" s="154"/>
      <c r="B571" s="155"/>
      <c r="C571" s="183" t="s">
        <v>1100</v>
      </c>
      <c r="D571" s="163"/>
      <c r="E571" s="164">
        <v>4.5</v>
      </c>
      <c r="F571" s="158"/>
      <c r="G571" s="158"/>
      <c r="H571" s="158"/>
      <c r="I571" s="158"/>
      <c r="J571" s="158"/>
      <c r="K571" s="158"/>
      <c r="L571" s="158"/>
      <c r="M571" s="158"/>
      <c r="N571" s="157"/>
      <c r="O571" s="157"/>
      <c r="P571" s="157"/>
      <c r="Q571" s="157"/>
      <c r="R571" s="158"/>
      <c r="S571" s="158"/>
      <c r="T571" s="158"/>
      <c r="U571" s="158"/>
      <c r="V571" s="158"/>
      <c r="W571" s="158"/>
      <c r="X571" s="158"/>
      <c r="Y571" s="158"/>
      <c r="Z571" s="147"/>
      <c r="AA571" s="147"/>
      <c r="AB571" s="147"/>
      <c r="AC571" s="147"/>
      <c r="AD571" s="147"/>
      <c r="AE571" s="147"/>
      <c r="AF571" s="147"/>
      <c r="AG571" s="147" t="s">
        <v>203</v>
      </c>
      <c r="AH571" s="147">
        <v>0</v>
      </c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1" x14ac:dyDescent="0.2">
      <c r="A572" s="173">
        <v>200</v>
      </c>
      <c r="B572" s="174" t="s">
        <v>1124</v>
      </c>
      <c r="C572" s="182" t="s">
        <v>1125</v>
      </c>
      <c r="D572" s="175" t="s">
        <v>272</v>
      </c>
      <c r="E572" s="176">
        <v>17.5</v>
      </c>
      <c r="F572" s="177"/>
      <c r="G572" s="178">
        <f>ROUND(E572*F572,2)</f>
        <v>0</v>
      </c>
      <c r="H572" s="177"/>
      <c r="I572" s="178">
        <f>ROUND(E572*H572,2)</f>
        <v>0</v>
      </c>
      <c r="J572" s="177"/>
      <c r="K572" s="178">
        <f>ROUND(E572*J572,2)</f>
        <v>0</v>
      </c>
      <c r="L572" s="178">
        <v>21</v>
      </c>
      <c r="M572" s="178">
        <f>G572*(1+L572/100)</f>
        <v>0</v>
      </c>
      <c r="N572" s="176">
        <v>1.14E-3</v>
      </c>
      <c r="O572" s="176">
        <f>ROUND(E572*N572,2)</f>
        <v>0.02</v>
      </c>
      <c r="P572" s="176">
        <v>0</v>
      </c>
      <c r="Q572" s="176">
        <f>ROUND(E572*P572,2)</f>
        <v>0</v>
      </c>
      <c r="R572" s="178"/>
      <c r="S572" s="178" t="s">
        <v>194</v>
      </c>
      <c r="T572" s="179" t="s">
        <v>195</v>
      </c>
      <c r="U572" s="158">
        <v>0</v>
      </c>
      <c r="V572" s="158">
        <f>ROUND(E572*U572,2)</f>
        <v>0</v>
      </c>
      <c r="W572" s="158"/>
      <c r="X572" s="158" t="s">
        <v>244</v>
      </c>
      <c r="Y572" s="158" t="s">
        <v>197</v>
      </c>
      <c r="Z572" s="147"/>
      <c r="AA572" s="147"/>
      <c r="AB572" s="147"/>
      <c r="AC572" s="147"/>
      <c r="AD572" s="147"/>
      <c r="AE572" s="147"/>
      <c r="AF572" s="147"/>
      <c r="AG572" s="147" t="s">
        <v>397</v>
      </c>
      <c r="AH572" s="147"/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outlineLevel="2" x14ac:dyDescent="0.2">
      <c r="A573" s="154"/>
      <c r="B573" s="155"/>
      <c r="C573" s="183" t="s">
        <v>1105</v>
      </c>
      <c r="D573" s="163"/>
      <c r="E573" s="164">
        <v>17.5</v>
      </c>
      <c r="F573" s="158"/>
      <c r="G573" s="158"/>
      <c r="H573" s="158"/>
      <c r="I573" s="158"/>
      <c r="J573" s="158"/>
      <c r="K573" s="158"/>
      <c r="L573" s="158"/>
      <c r="M573" s="158"/>
      <c r="N573" s="157"/>
      <c r="O573" s="157"/>
      <c r="P573" s="157"/>
      <c r="Q573" s="157"/>
      <c r="R573" s="158"/>
      <c r="S573" s="158"/>
      <c r="T573" s="158"/>
      <c r="U573" s="158"/>
      <c r="V573" s="158"/>
      <c r="W573" s="158"/>
      <c r="X573" s="158"/>
      <c r="Y573" s="158"/>
      <c r="Z573" s="147"/>
      <c r="AA573" s="147"/>
      <c r="AB573" s="147"/>
      <c r="AC573" s="147"/>
      <c r="AD573" s="147"/>
      <c r="AE573" s="147"/>
      <c r="AF573" s="147"/>
      <c r="AG573" s="147" t="s">
        <v>203</v>
      </c>
      <c r="AH573" s="147">
        <v>0</v>
      </c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outlineLevel="1" x14ac:dyDescent="0.2">
      <c r="A574" s="173">
        <v>201</v>
      </c>
      <c r="B574" s="174" t="s">
        <v>1126</v>
      </c>
      <c r="C574" s="182" t="s">
        <v>1127</v>
      </c>
      <c r="D574" s="175" t="s">
        <v>282</v>
      </c>
      <c r="E574" s="176">
        <v>19</v>
      </c>
      <c r="F574" s="177"/>
      <c r="G574" s="178">
        <f>ROUND(E574*F574,2)</f>
        <v>0</v>
      </c>
      <c r="H574" s="177"/>
      <c r="I574" s="178">
        <f>ROUND(E574*H574,2)</f>
        <v>0</v>
      </c>
      <c r="J574" s="177"/>
      <c r="K574" s="178">
        <f>ROUND(E574*J574,2)</f>
        <v>0</v>
      </c>
      <c r="L574" s="178">
        <v>21</v>
      </c>
      <c r="M574" s="178">
        <f>G574*(1+L574/100)</f>
        <v>0</v>
      </c>
      <c r="N574" s="176">
        <v>7.1000000000000002E-4</v>
      </c>
      <c r="O574" s="176">
        <f>ROUND(E574*N574,2)</f>
        <v>0.01</v>
      </c>
      <c r="P574" s="176">
        <v>0</v>
      </c>
      <c r="Q574" s="176">
        <f>ROUND(E574*P574,2)</f>
        <v>0</v>
      </c>
      <c r="R574" s="178" t="s">
        <v>411</v>
      </c>
      <c r="S574" s="178" t="s">
        <v>267</v>
      </c>
      <c r="T574" s="179" t="s">
        <v>1128</v>
      </c>
      <c r="U574" s="158">
        <v>0</v>
      </c>
      <c r="V574" s="158">
        <f>ROUND(E574*U574,2)</f>
        <v>0</v>
      </c>
      <c r="W574" s="158"/>
      <c r="X574" s="158" t="s">
        <v>285</v>
      </c>
      <c r="Y574" s="158" t="s">
        <v>197</v>
      </c>
      <c r="Z574" s="147"/>
      <c r="AA574" s="147"/>
      <c r="AB574" s="147"/>
      <c r="AC574" s="147"/>
      <c r="AD574" s="147"/>
      <c r="AE574" s="147"/>
      <c r="AF574" s="147"/>
      <c r="AG574" s="147" t="s">
        <v>966</v>
      </c>
      <c r="AH574" s="147"/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2" x14ac:dyDescent="0.2">
      <c r="A575" s="154"/>
      <c r="B575" s="155"/>
      <c r="C575" s="183" t="s">
        <v>1087</v>
      </c>
      <c r="D575" s="163"/>
      <c r="E575" s="164">
        <v>19</v>
      </c>
      <c r="F575" s="158"/>
      <c r="G575" s="158"/>
      <c r="H575" s="158"/>
      <c r="I575" s="158"/>
      <c r="J575" s="158"/>
      <c r="K575" s="158"/>
      <c r="L575" s="158"/>
      <c r="M575" s="158"/>
      <c r="N575" s="157"/>
      <c r="O575" s="157"/>
      <c r="P575" s="157"/>
      <c r="Q575" s="157"/>
      <c r="R575" s="158"/>
      <c r="S575" s="158"/>
      <c r="T575" s="158"/>
      <c r="U575" s="158"/>
      <c r="V575" s="158"/>
      <c r="W575" s="158"/>
      <c r="X575" s="158"/>
      <c r="Y575" s="158"/>
      <c r="Z575" s="147"/>
      <c r="AA575" s="147"/>
      <c r="AB575" s="147"/>
      <c r="AC575" s="147"/>
      <c r="AD575" s="147"/>
      <c r="AE575" s="147"/>
      <c r="AF575" s="147"/>
      <c r="AG575" s="147" t="s">
        <v>203</v>
      </c>
      <c r="AH575" s="147">
        <v>0</v>
      </c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1" x14ac:dyDescent="0.2">
      <c r="A576" s="154">
        <v>202</v>
      </c>
      <c r="B576" s="155" t="s">
        <v>1129</v>
      </c>
      <c r="C576" s="197" t="s">
        <v>1130</v>
      </c>
      <c r="D576" s="156" t="s">
        <v>0</v>
      </c>
      <c r="E576" s="196"/>
      <c r="F576" s="159"/>
      <c r="G576" s="158">
        <f>ROUND(E576*F576,2)</f>
        <v>0</v>
      </c>
      <c r="H576" s="159"/>
      <c r="I576" s="158">
        <f>ROUND(E576*H576,2)</f>
        <v>0</v>
      </c>
      <c r="J576" s="159"/>
      <c r="K576" s="158">
        <f>ROUND(E576*J576,2)</f>
        <v>0</v>
      </c>
      <c r="L576" s="158">
        <v>21</v>
      </c>
      <c r="M576" s="158">
        <f>G576*(1+L576/100)</f>
        <v>0</v>
      </c>
      <c r="N576" s="157">
        <v>0</v>
      </c>
      <c r="O576" s="157">
        <f>ROUND(E576*N576,2)</f>
        <v>0</v>
      </c>
      <c r="P576" s="157">
        <v>0</v>
      </c>
      <c r="Q576" s="157">
        <f>ROUND(E576*P576,2)</f>
        <v>0</v>
      </c>
      <c r="R576" s="158"/>
      <c r="S576" s="158" t="s">
        <v>267</v>
      </c>
      <c r="T576" s="158" t="s">
        <v>268</v>
      </c>
      <c r="U576" s="158">
        <v>0</v>
      </c>
      <c r="V576" s="158">
        <f>ROUND(E576*U576,2)</f>
        <v>0</v>
      </c>
      <c r="W576" s="158"/>
      <c r="X576" s="158" t="s">
        <v>299</v>
      </c>
      <c r="Y576" s="158" t="s">
        <v>197</v>
      </c>
      <c r="Z576" s="147"/>
      <c r="AA576" s="147"/>
      <c r="AB576" s="147"/>
      <c r="AC576" s="147"/>
      <c r="AD576" s="147"/>
      <c r="AE576" s="147"/>
      <c r="AF576" s="147"/>
      <c r="AG576" s="147" t="s">
        <v>300</v>
      </c>
      <c r="AH576" s="147"/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x14ac:dyDescent="0.2">
      <c r="A577" s="166" t="s">
        <v>189</v>
      </c>
      <c r="B577" s="167" t="s">
        <v>133</v>
      </c>
      <c r="C577" s="181" t="s">
        <v>134</v>
      </c>
      <c r="D577" s="168"/>
      <c r="E577" s="169"/>
      <c r="F577" s="170"/>
      <c r="G577" s="170">
        <f>SUMIF(AG578:AG587,"&lt;&gt;NOR",G578:G587)</f>
        <v>0</v>
      </c>
      <c r="H577" s="170"/>
      <c r="I577" s="170">
        <f>SUM(I578:I587)</f>
        <v>0</v>
      </c>
      <c r="J577" s="170"/>
      <c r="K577" s="170">
        <f>SUM(K578:K587)</f>
        <v>0</v>
      </c>
      <c r="L577" s="170"/>
      <c r="M577" s="170">
        <f>SUM(M578:M587)</f>
        <v>0</v>
      </c>
      <c r="N577" s="169"/>
      <c r="O577" s="169">
        <f>SUM(O578:O587)</f>
        <v>0.1</v>
      </c>
      <c r="P577" s="169"/>
      <c r="Q577" s="169">
        <f>SUM(Q578:Q587)</f>
        <v>0.05</v>
      </c>
      <c r="R577" s="170"/>
      <c r="S577" s="170"/>
      <c r="T577" s="171"/>
      <c r="U577" s="165"/>
      <c r="V577" s="165">
        <f>SUM(V578:V587)</f>
        <v>0</v>
      </c>
      <c r="W577" s="165"/>
      <c r="X577" s="165"/>
      <c r="Y577" s="165"/>
      <c r="AG577" t="s">
        <v>190</v>
      </c>
    </row>
    <row r="578" spans="1:60" outlineLevel="1" x14ac:dyDescent="0.2">
      <c r="A578" s="173">
        <v>203</v>
      </c>
      <c r="B578" s="174" t="s">
        <v>1131</v>
      </c>
      <c r="C578" s="182" t="s">
        <v>1132</v>
      </c>
      <c r="D578" s="175" t="s">
        <v>568</v>
      </c>
      <c r="E578" s="176">
        <v>18.5</v>
      </c>
      <c r="F578" s="177"/>
      <c r="G578" s="178">
        <f>ROUND(E578*F578,2)</f>
        <v>0</v>
      </c>
      <c r="H578" s="177"/>
      <c r="I578" s="178">
        <f>ROUND(E578*H578,2)</f>
        <v>0</v>
      </c>
      <c r="J578" s="177"/>
      <c r="K578" s="178">
        <f>ROUND(E578*J578,2)</f>
        <v>0</v>
      </c>
      <c r="L578" s="178">
        <v>21</v>
      </c>
      <c r="M578" s="178">
        <f>G578*(1+L578/100)</f>
        <v>0</v>
      </c>
      <c r="N578" s="176">
        <v>6.0000000000000002E-5</v>
      </c>
      <c r="O578" s="176">
        <f>ROUND(E578*N578,2)</f>
        <v>0</v>
      </c>
      <c r="P578" s="176">
        <v>0</v>
      </c>
      <c r="Q578" s="176">
        <f>ROUND(E578*P578,2)</f>
        <v>0</v>
      </c>
      <c r="R578" s="178"/>
      <c r="S578" s="178" t="s">
        <v>267</v>
      </c>
      <c r="T578" s="179" t="s">
        <v>268</v>
      </c>
      <c r="U578" s="158">
        <v>0</v>
      </c>
      <c r="V578" s="158">
        <f>ROUND(E578*U578,2)</f>
        <v>0</v>
      </c>
      <c r="W578" s="158"/>
      <c r="X578" s="158" t="s">
        <v>244</v>
      </c>
      <c r="Y578" s="158" t="s">
        <v>197</v>
      </c>
      <c r="Z578" s="147"/>
      <c r="AA578" s="147"/>
      <c r="AB578" s="147"/>
      <c r="AC578" s="147"/>
      <c r="AD578" s="147"/>
      <c r="AE578" s="147"/>
      <c r="AF578" s="147"/>
      <c r="AG578" s="147" t="s">
        <v>936</v>
      </c>
      <c r="AH578" s="147"/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outlineLevel="2" x14ac:dyDescent="0.2">
      <c r="A579" s="154"/>
      <c r="B579" s="155"/>
      <c r="C579" s="183" t="s">
        <v>1133</v>
      </c>
      <c r="D579" s="163"/>
      <c r="E579" s="164">
        <v>18.5</v>
      </c>
      <c r="F579" s="158"/>
      <c r="G579" s="158"/>
      <c r="H579" s="158"/>
      <c r="I579" s="158"/>
      <c r="J579" s="158"/>
      <c r="K579" s="158"/>
      <c r="L579" s="158"/>
      <c r="M579" s="158"/>
      <c r="N579" s="157"/>
      <c r="O579" s="157"/>
      <c r="P579" s="157"/>
      <c r="Q579" s="157"/>
      <c r="R579" s="158"/>
      <c r="S579" s="158"/>
      <c r="T579" s="158"/>
      <c r="U579" s="158"/>
      <c r="V579" s="158"/>
      <c r="W579" s="158"/>
      <c r="X579" s="158"/>
      <c r="Y579" s="158"/>
      <c r="Z579" s="147"/>
      <c r="AA579" s="147"/>
      <c r="AB579" s="147"/>
      <c r="AC579" s="147"/>
      <c r="AD579" s="147"/>
      <c r="AE579" s="147"/>
      <c r="AF579" s="147"/>
      <c r="AG579" s="147" t="s">
        <v>203</v>
      </c>
      <c r="AH579" s="147">
        <v>0</v>
      </c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1" x14ac:dyDescent="0.2">
      <c r="A580" s="173">
        <v>204</v>
      </c>
      <c r="B580" s="174" t="s">
        <v>1134</v>
      </c>
      <c r="C580" s="182" t="s">
        <v>1135</v>
      </c>
      <c r="D580" s="175" t="s">
        <v>568</v>
      </c>
      <c r="E580" s="176">
        <v>50</v>
      </c>
      <c r="F580" s="177"/>
      <c r="G580" s="178">
        <f>ROUND(E580*F580,2)</f>
        <v>0</v>
      </c>
      <c r="H580" s="177"/>
      <c r="I580" s="178">
        <f>ROUND(E580*H580,2)</f>
        <v>0</v>
      </c>
      <c r="J580" s="177"/>
      <c r="K580" s="178">
        <f>ROUND(E580*J580,2)</f>
        <v>0</v>
      </c>
      <c r="L580" s="178">
        <v>21</v>
      </c>
      <c r="M580" s="178">
        <f>G580*(1+L580/100)</f>
        <v>0</v>
      </c>
      <c r="N580" s="176">
        <v>6.0000000000000002E-5</v>
      </c>
      <c r="O580" s="176">
        <f>ROUND(E580*N580,2)</f>
        <v>0</v>
      </c>
      <c r="P580" s="176">
        <v>1E-3</v>
      </c>
      <c r="Q580" s="176">
        <f>ROUND(E580*P580,2)</f>
        <v>0.05</v>
      </c>
      <c r="R580" s="178"/>
      <c r="S580" s="178" t="s">
        <v>267</v>
      </c>
      <c r="T580" s="179" t="s">
        <v>268</v>
      </c>
      <c r="U580" s="158">
        <v>0</v>
      </c>
      <c r="V580" s="158">
        <f>ROUND(E580*U580,2)</f>
        <v>0</v>
      </c>
      <c r="W580" s="158"/>
      <c r="X580" s="158" t="s">
        <v>244</v>
      </c>
      <c r="Y580" s="158" t="s">
        <v>197</v>
      </c>
      <c r="Z580" s="147"/>
      <c r="AA580" s="147"/>
      <c r="AB580" s="147"/>
      <c r="AC580" s="147"/>
      <c r="AD580" s="147"/>
      <c r="AE580" s="147"/>
      <c r="AF580" s="147"/>
      <c r="AG580" s="147" t="s">
        <v>936</v>
      </c>
      <c r="AH580" s="147"/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2" x14ac:dyDescent="0.2">
      <c r="A581" s="154"/>
      <c r="B581" s="155"/>
      <c r="C581" s="183" t="s">
        <v>1136</v>
      </c>
      <c r="D581" s="163"/>
      <c r="E581" s="164">
        <v>50</v>
      </c>
      <c r="F581" s="158"/>
      <c r="G581" s="158"/>
      <c r="H581" s="158"/>
      <c r="I581" s="158"/>
      <c r="J581" s="158"/>
      <c r="K581" s="158"/>
      <c r="L581" s="158"/>
      <c r="M581" s="158"/>
      <c r="N581" s="157"/>
      <c r="O581" s="157"/>
      <c r="P581" s="157"/>
      <c r="Q581" s="157"/>
      <c r="R581" s="158"/>
      <c r="S581" s="158"/>
      <c r="T581" s="158"/>
      <c r="U581" s="158"/>
      <c r="V581" s="158"/>
      <c r="W581" s="158"/>
      <c r="X581" s="158"/>
      <c r="Y581" s="158"/>
      <c r="Z581" s="147"/>
      <c r="AA581" s="147"/>
      <c r="AB581" s="147"/>
      <c r="AC581" s="147"/>
      <c r="AD581" s="147"/>
      <c r="AE581" s="147"/>
      <c r="AF581" s="147"/>
      <c r="AG581" s="147" t="s">
        <v>203</v>
      </c>
      <c r="AH581" s="147">
        <v>0</v>
      </c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1" x14ac:dyDescent="0.2">
      <c r="A582" s="173">
        <v>205</v>
      </c>
      <c r="B582" s="174" t="s">
        <v>1137</v>
      </c>
      <c r="C582" s="182" t="s">
        <v>1138</v>
      </c>
      <c r="D582" s="175" t="s">
        <v>272</v>
      </c>
      <c r="E582" s="176">
        <v>50</v>
      </c>
      <c r="F582" s="177"/>
      <c r="G582" s="178">
        <f>ROUND(E582*F582,2)</f>
        <v>0</v>
      </c>
      <c r="H582" s="177"/>
      <c r="I582" s="178">
        <f>ROUND(E582*H582,2)</f>
        <v>0</v>
      </c>
      <c r="J582" s="177"/>
      <c r="K582" s="178">
        <f>ROUND(E582*J582,2)</f>
        <v>0</v>
      </c>
      <c r="L582" s="178">
        <v>21</v>
      </c>
      <c r="M582" s="178">
        <f>G582*(1+L582/100)</f>
        <v>0</v>
      </c>
      <c r="N582" s="176">
        <v>0</v>
      </c>
      <c r="O582" s="176">
        <f>ROUND(E582*N582,2)</f>
        <v>0</v>
      </c>
      <c r="P582" s="176">
        <v>0</v>
      </c>
      <c r="Q582" s="176">
        <f>ROUND(E582*P582,2)</f>
        <v>0</v>
      </c>
      <c r="R582" s="178"/>
      <c r="S582" s="178" t="s">
        <v>267</v>
      </c>
      <c r="T582" s="179" t="s">
        <v>268</v>
      </c>
      <c r="U582" s="158">
        <v>0</v>
      </c>
      <c r="V582" s="158">
        <f>ROUND(E582*U582,2)</f>
        <v>0</v>
      </c>
      <c r="W582" s="158"/>
      <c r="X582" s="158" t="s">
        <v>244</v>
      </c>
      <c r="Y582" s="158" t="s">
        <v>197</v>
      </c>
      <c r="Z582" s="147"/>
      <c r="AA582" s="147"/>
      <c r="AB582" s="147"/>
      <c r="AC582" s="147"/>
      <c r="AD582" s="147"/>
      <c r="AE582" s="147"/>
      <c r="AF582" s="147"/>
      <c r="AG582" s="147" t="s">
        <v>936</v>
      </c>
      <c r="AH582" s="147"/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outlineLevel="2" x14ac:dyDescent="0.2">
      <c r="A583" s="154"/>
      <c r="B583" s="155"/>
      <c r="C583" s="198" t="s">
        <v>1139</v>
      </c>
      <c r="D583" s="199"/>
      <c r="E583" s="199"/>
      <c r="F583" s="199"/>
      <c r="G583" s="199"/>
      <c r="H583" s="158"/>
      <c r="I583" s="158"/>
      <c r="J583" s="158"/>
      <c r="K583" s="158"/>
      <c r="L583" s="158"/>
      <c r="M583" s="158"/>
      <c r="N583" s="157"/>
      <c r="O583" s="157"/>
      <c r="P583" s="157"/>
      <c r="Q583" s="157"/>
      <c r="R583" s="158"/>
      <c r="S583" s="158"/>
      <c r="T583" s="158"/>
      <c r="U583" s="158"/>
      <c r="V583" s="158"/>
      <c r="W583" s="158"/>
      <c r="X583" s="158"/>
      <c r="Y583" s="158"/>
      <c r="Z583" s="147"/>
      <c r="AA583" s="147"/>
      <c r="AB583" s="147"/>
      <c r="AC583" s="147"/>
      <c r="AD583" s="147"/>
      <c r="AE583" s="147"/>
      <c r="AF583" s="147"/>
      <c r="AG583" s="147" t="s">
        <v>200</v>
      </c>
      <c r="AH583" s="147"/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2" x14ac:dyDescent="0.2">
      <c r="A584" s="154"/>
      <c r="B584" s="155"/>
      <c r="C584" s="183" t="s">
        <v>1136</v>
      </c>
      <c r="D584" s="163"/>
      <c r="E584" s="164">
        <v>50</v>
      </c>
      <c r="F584" s="158"/>
      <c r="G584" s="158"/>
      <c r="H584" s="158"/>
      <c r="I584" s="158"/>
      <c r="J584" s="158"/>
      <c r="K584" s="158"/>
      <c r="L584" s="158"/>
      <c r="M584" s="158"/>
      <c r="N584" s="157"/>
      <c r="O584" s="157"/>
      <c r="P584" s="157"/>
      <c r="Q584" s="157"/>
      <c r="R584" s="158"/>
      <c r="S584" s="158"/>
      <c r="T584" s="158"/>
      <c r="U584" s="158"/>
      <c r="V584" s="158"/>
      <c r="W584" s="158"/>
      <c r="X584" s="158"/>
      <c r="Y584" s="158"/>
      <c r="Z584" s="147"/>
      <c r="AA584" s="147"/>
      <c r="AB584" s="147"/>
      <c r="AC584" s="147"/>
      <c r="AD584" s="147"/>
      <c r="AE584" s="147"/>
      <c r="AF584" s="147"/>
      <c r="AG584" s="147" t="s">
        <v>203</v>
      </c>
      <c r="AH584" s="147">
        <v>0</v>
      </c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outlineLevel="1" x14ac:dyDescent="0.2">
      <c r="A585" s="173">
        <v>206</v>
      </c>
      <c r="B585" s="174" t="s">
        <v>1140</v>
      </c>
      <c r="C585" s="182" t="s">
        <v>1141</v>
      </c>
      <c r="D585" s="175" t="s">
        <v>282</v>
      </c>
      <c r="E585" s="176">
        <v>1</v>
      </c>
      <c r="F585" s="177"/>
      <c r="G585" s="178">
        <f>ROUND(E585*F585,2)</f>
        <v>0</v>
      </c>
      <c r="H585" s="177"/>
      <c r="I585" s="178">
        <f>ROUND(E585*H585,2)</f>
        <v>0</v>
      </c>
      <c r="J585" s="177"/>
      <c r="K585" s="178">
        <f>ROUND(E585*J585,2)</f>
        <v>0</v>
      </c>
      <c r="L585" s="178">
        <v>21</v>
      </c>
      <c r="M585" s="178">
        <f>G585*(1+L585/100)</f>
        <v>0</v>
      </c>
      <c r="N585" s="176">
        <v>0.1</v>
      </c>
      <c r="O585" s="176">
        <f>ROUND(E585*N585,2)</f>
        <v>0.1</v>
      </c>
      <c r="P585" s="176">
        <v>0</v>
      </c>
      <c r="Q585" s="176">
        <f>ROUND(E585*P585,2)</f>
        <v>0</v>
      </c>
      <c r="R585" s="178"/>
      <c r="S585" s="178" t="s">
        <v>194</v>
      </c>
      <c r="T585" s="179" t="s">
        <v>195</v>
      </c>
      <c r="U585" s="158">
        <v>0</v>
      </c>
      <c r="V585" s="158">
        <f>ROUND(E585*U585,2)</f>
        <v>0</v>
      </c>
      <c r="W585" s="158"/>
      <c r="X585" s="158" t="s">
        <v>244</v>
      </c>
      <c r="Y585" s="158" t="s">
        <v>197</v>
      </c>
      <c r="Z585" s="147"/>
      <c r="AA585" s="147"/>
      <c r="AB585" s="147"/>
      <c r="AC585" s="147"/>
      <c r="AD585" s="147"/>
      <c r="AE585" s="147"/>
      <c r="AF585" s="147"/>
      <c r="AG585" s="147" t="s">
        <v>936</v>
      </c>
      <c r="AH585" s="147"/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</row>
    <row r="586" spans="1:60" outlineLevel="2" x14ac:dyDescent="0.2">
      <c r="A586" s="154"/>
      <c r="B586" s="155"/>
      <c r="C586" s="183" t="s">
        <v>76</v>
      </c>
      <c r="D586" s="163"/>
      <c r="E586" s="164">
        <v>1</v>
      </c>
      <c r="F586" s="158"/>
      <c r="G586" s="158"/>
      <c r="H586" s="158"/>
      <c r="I586" s="158"/>
      <c r="J586" s="158"/>
      <c r="K586" s="158"/>
      <c r="L586" s="158"/>
      <c r="M586" s="158"/>
      <c r="N586" s="157"/>
      <c r="O586" s="157"/>
      <c r="P586" s="157"/>
      <c r="Q586" s="157"/>
      <c r="R586" s="158"/>
      <c r="S586" s="158"/>
      <c r="T586" s="158"/>
      <c r="U586" s="158"/>
      <c r="V586" s="158"/>
      <c r="W586" s="158"/>
      <c r="X586" s="158"/>
      <c r="Y586" s="158"/>
      <c r="Z586" s="147"/>
      <c r="AA586" s="147"/>
      <c r="AB586" s="147"/>
      <c r="AC586" s="147"/>
      <c r="AD586" s="147"/>
      <c r="AE586" s="147"/>
      <c r="AF586" s="147"/>
      <c r="AG586" s="147" t="s">
        <v>203</v>
      </c>
      <c r="AH586" s="147">
        <v>0</v>
      </c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1" x14ac:dyDescent="0.2">
      <c r="A587" s="154">
        <v>207</v>
      </c>
      <c r="B587" s="155" t="s">
        <v>1142</v>
      </c>
      <c r="C587" s="197" t="s">
        <v>1143</v>
      </c>
      <c r="D587" s="156" t="s">
        <v>0</v>
      </c>
      <c r="E587" s="196"/>
      <c r="F587" s="159"/>
      <c r="G587" s="158">
        <f>ROUND(E587*F587,2)</f>
        <v>0</v>
      </c>
      <c r="H587" s="159"/>
      <c r="I587" s="158">
        <f>ROUND(E587*H587,2)</f>
        <v>0</v>
      </c>
      <c r="J587" s="159"/>
      <c r="K587" s="158">
        <f>ROUND(E587*J587,2)</f>
        <v>0</v>
      </c>
      <c r="L587" s="158">
        <v>21</v>
      </c>
      <c r="M587" s="158">
        <f>G587*(1+L587/100)</f>
        <v>0</v>
      </c>
      <c r="N587" s="157">
        <v>0</v>
      </c>
      <c r="O587" s="157">
        <f>ROUND(E587*N587,2)</f>
        <v>0</v>
      </c>
      <c r="P587" s="157">
        <v>0</v>
      </c>
      <c r="Q587" s="157">
        <f>ROUND(E587*P587,2)</f>
        <v>0</v>
      </c>
      <c r="R587" s="158"/>
      <c r="S587" s="158" t="s">
        <v>267</v>
      </c>
      <c r="T587" s="158" t="s">
        <v>268</v>
      </c>
      <c r="U587" s="158">
        <v>0</v>
      </c>
      <c r="V587" s="158">
        <f>ROUND(E587*U587,2)</f>
        <v>0</v>
      </c>
      <c r="W587" s="158"/>
      <c r="X587" s="158" t="s">
        <v>299</v>
      </c>
      <c r="Y587" s="158" t="s">
        <v>197</v>
      </c>
      <c r="Z587" s="147"/>
      <c r="AA587" s="147"/>
      <c r="AB587" s="147"/>
      <c r="AC587" s="147"/>
      <c r="AD587" s="147"/>
      <c r="AE587" s="147"/>
      <c r="AF587" s="147"/>
      <c r="AG587" s="147" t="s">
        <v>300</v>
      </c>
      <c r="AH587" s="147"/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x14ac:dyDescent="0.2">
      <c r="A588" s="166" t="s">
        <v>189</v>
      </c>
      <c r="B588" s="167" t="s">
        <v>135</v>
      </c>
      <c r="C588" s="181" t="s">
        <v>136</v>
      </c>
      <c r="D588" s="168"/>
      <c r="E588" s="169"/>
      <c r="F588" s="170"/>
      <c r="G588" s="170">
        <f>SUMIF(AG589:AG666,"&lt;&gt;NOR",G589:G666)</f>
        <v>0</v>
      </c>
      <c r="H588" s="170"/>
      <c r="I588" s="170">
        <f>SUM(I589:I666)</f>
        <v>0</v>
      </c>
      <c r="J588" s="170"/>
      <c r="K588" s="170">
        <f>SUM(K589:K666)</f>
        <v>0</v>
      </c>
      <c r="L588" s="170"/>
      <c r="M588" s="170">
        <f>SUM(M589:M666)</f>
        <v>0</v>
      </c>
      <c r="N588" s="169"/>
      <c r="O588" s="169">
        <f>SUM(O589:O666)</f>
        <v>1.5499999999999998</v>
      </c>
      <c r="P588" s="169"/>
      <c r="Q588" s="169">
        <f>SUM(Q589:Q666)</f>
        <v>0</v>
      </c>
      <c r="R588" s="170"/>
      <c r="S588" s="170"/>
      <c r="T588" s="171"/>
      <c r="U588" s="165"/>
      <c r="V588" s="165">
        <f>SUM(V589:V666)</f>
        <v>0</v>
      </c>
      <c r="W588" s="165"/>
      <c r="X588" s="165"/>
      <c r="Y588" s="165"/>
      <c r="AG588" t="s">
        <v>190</v>
      </c>
    </row>
    <row r="589" spans="1:60" outlineLevel="1" x14ac:dyDescent="0.2">
      <c r="A589" s="173">
        <v>208</v>
      </c>
      <c r="B589" s="174" t="s">
        <v>1144</v>
      </c>
      <c r="C589" s="182" t="s">
        <v>1145</v>
      </c>
      <c r="D589" s="175" t="s">
        <v>282</v>
      </c>
      <c r="E589" s="176">
        <v>4</v>
      </c>
      <c r="F589" s="177"/>
      <c r="G589" s="178">
        <f>ROUND(E589*F589,2)</f>
        <v>0</v>
      </c>
      <c r="H589" s="177"/>
      <c r="I589" s="178">
        <f>ROUND(E589*H589,2)</f>
        <v>0</v>
      </c>
      <c r="J589" s="177"/>
      <c r="K589" s="178">
        <f>ROUND(E589*J589,2)</f>
        <v>0</v>
      </c>
      <c r="L589" s="178">
        <v>21</v>
      </c>
      <c r="M589" s="178">
        <f>G589*(1+L589/100)</f>
        <v>0</v>
      </c>
      <c r="N589" s="176">
        <v>2.5000000000000001E-2</v>
      </c>
      <c r="O589" s="176">
        <f>ROUND(E589*N589,2)</f>
        <v>0.1</v>
      </c>
      <c r="P589" s="176">
        <v>0</v>
      </c>
      <c r="Q589" s="176">
        <f>ROUND(E589*P589,2)</f>
        <v>0</v>
      </c>
      <c r="R589" s="178"/>
      <c r="S589" s="178" t="s">
        <v>194</v>
      </c>
      <c r="T589" s="179" t="s">
        <v>195</v>
      </c>
      <c r="U589" s="158">
        <v>0</v>
      </c>
      <c r="V589" s="158">
        <f>ROUND(E589*U589,2)</f>
        <v>0</v>
      </c>
      <c r="W589" s="158"/>
      <c r="X589" s="158" t="s">
        <v>244</v>
      </c>
      <c r="Y589" s="158" t="s">
        <v>197</v>
      </c>
      <c r="Z589" s="147"/>
      <c r="AA589" s="147"/>
      <c r="AB589" s="147"/>
      <c r="AC589" s="147"/>
      <c r="AD589" s="147"/>
      <c r="AE589" s="147"/>
      <c r="AF589" s="147"/>
      <c r="AG589" s="147" t="s">
        <v>397</v>
      </c>
      <c r="AH589" s="147"/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outlineLevel="2" x14ac:dyDescent="0.2">
      <c r="A590" s="154"/>
      <c r="B590" s="155"/>
      <c r="C590" s="198" t="s">
        <v>1146</v>
      </c>
      <c r="D590" s="199"/>
      <c r="E590" s="199"/>
      <c r="F590" s="199"/>
      <c r="G590" s="199"/>
      <c r="H590" s="158"/>
      <c r="I590" s="158"/>
      <c r="J590" s="158"/>
      <c r="K590" s="158"/>
      <c r="L590" s="158"/>
      <c r="M590" s="158"/>
      <c r="N590" s="157"/>
      <c r="O590" s="157"/>
      <c r="P590" s="157"/>
      <c r="Q590" s="157"/>
      <c r="R590" s="158"/>
      <c r="S590" s="158"/>
      <c r="T590" s="158"/>
      <c r="U590" s="158"/>
      <c r="V590" s="158"/>
      <c r="W590" s="158"/>
      <c r="X590" s="158"/>
      <c r="Y590" s="158"/>
      <c r="Z590" s="147"/>
      <c r="AA590" s="147"/>
      <c r="AB590" s="147"/>
      <c r="AC590" s="147"/>
      <c r="AD590" s="147"/>
      <c r="AE590" s="147"/>
      <c r="AF590" s="147"/>
      <c r="AG590" s="147" t="s">
        <v>200</v>
      </c>
      <c r="AH590" s="147"/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47"/>
      <c r="BB590" s="147"/>
      <c r="BC590" s="147"/>
      <c r="BD590" s="147"/>
      <c r="BE590" s="147"/>
      <c r="BF590" s="147"/>
      <c r="BG590" s="147"/>
      <c r="BH590" s="147"/>
    </row>
    <row r="591" spans="1:60" outlineLevel="2" x14ac:dyDescent="0.2">
      <c r="A591" s="154"/>
      <c r="B591" s="155"/>
      <c r="C591" s="183" t="s">
        <v>82</v>
      </c>
      <c r="D591" s="163"/>
      <c r="E591" s="164">
        <v>4</v>
      </c>
      <c r="F591" s="158"/>
      <c r="G591" s="158"/>
      <c r="H591" s="158"/>
      <c r="I591" s="158"/>
      <c r="J591" s="158"/>
      <c r="K591" s="158"/>
      <c r="L591" s="158"/>
      <c r="M591" s="158"/>
      <c r="N591" s="157"/>
      <c r="O591" s="157"/>
      <c r="P591" s="157"/>
      <c r="Q591" s="157"/>
      <c r="R591" s="158"/>
      <c r="S591" s="158"/>
      <c r="T591" s="158"/>
      <c r="U591" s="158"/>
      <c r="V591" s="158"/>
      <c r="W591" s="158"/>
      <c r="X591" s="158"/>
      <c r="Y591" s="158"/>
      <c r="Z591" s="147"/>
      <c r="AA591" s="147"/>
      <c r="AB591" s="147"/>
      <c r="AC591" s="147"/>
      <c r="AD591" s="147"/>
      <c r="AE591" s="147"/>
      <c r="AF591" s="147"/>
      <c r="AG591" s="147" t="s">
        <v>203</v>
      </c>
      <c r="AH591" s="147">
        <v>0</v>
      </c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1" x14ac:dyDescent="0.2">
      <c r="A592" s="173">
        <v>209</v>
      </c>
      <c r="B592" s="174" t="s">
        <v>1147</v>
      </c>
      <c r="C592" s="182" t="s">
        <v>1148</v>
      </c>
      <c r="D592" s="175" t="s">
        <v>282</v>
      </c>
      <c r="E592" s="176">
        <v>2</v>
      </c>
      <c r="F592" s="177"/>
      <c r="G592" s="178">
        <f>ROUND(E592*F592,2)</f>
        <v>0</v>
      </c>
      <c r="H592" s="177"/>
      <c r="I592" s="178">
        <f>ROUND(E592*H592,2)</f>
        <v>0</v>
      </c>
      <c r="J592" s="177"/>
      <c r="K592" s="178">
        <f>ROUND(E592*J592,2)</f>
        <v>0</v>
      </c>
      <c r="L592" s="178">
        <v>21</v>
      </c>
      <c r="M592" s="178">
        <f>G592*(1+L592/100)</f>
        <v>0</v>
      </c>
      <c r="N592" s="176">
        <v>2.5000000000000001E-2</v>
      </c>
      <c r="O592" s="176">
        <f>ROUND(E592*N592,2)</f>
        <v>0.05</v>
      </c>
      <c r="P592" s="176">
        <v>0</v>
      </c>
      <c r="Q592" s="176">
        <f>ROUND(E592*P592,2)</f>
        <v>0</v>
      </c>
      <c r="R592" s="178"/>
      <c r="S592" s="178" t="s">
        <v>194</v>
      </c>
      <c r="T592" s="179" t="s">
        <v>195</v>
      </c>
      <c r="U592" s="158">
        <v>0</v>
      </c>
      <c r="V592" s="158">
        <f>ROUND(E592*U592,2)</f>
        <v>0</v>
      </c>
      <c r="W592" s="158"/>
      <c r="X592" s="158" t="s">
        <v>244</v>
      </c>
      <c r="Y592" s="158" t="s">
        <v>197</v>
      </c>
      <c r="Z592" s="147"/>
      <c r="AA592" s="147"/>
      <c r="AB592" s="147"/>
      <c r="AC592" s="147"/>
      <c r="AD592" s="147"/>
      <c r="AE592" s="147"/>
      <c r="AF592" s="147"/>
      <c r="AG592" s="147" t="s">
        <v>397</v>
      </c>
      <c r="AH592" s="147"/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outlineLevel="2" x14ac:dyDescent="0.2">
      <c r="A593" s="154"/>
      <c r="B593" s="155"/>
      <c r="C593" s="198" t="s">
        <v>1146</v>
      </c>
      <c r="D593" s="199"/>
      <c r="E593" s="199"/>
      <c r="F593" s="199"/>
      <c r="G593" s="199"/>
      <c r="H593" s="158"/>
      <c r="I593" s="158"/>
      <c r="J593" s="158"/>
      <c r="K593" s="158"/>
      <c r="L593" s="158"/>
      <c r="M593" s="158"/>
      <c r="N593" s="157"/>
      <c r="O593" s="157"/>
      <c r="P593" s="157"/>
      <c r="Q593" s="157"/>
      <c r="R593" s="158"/>
      <c r="S593" s="158"/>
      <c r="T593" s="158"/>
      <c r="U593" s="158"/>
      <c r="V593" s="158"/>
      <c r="W593" s="158"/>
      <c r="X593" s="158"/>
      <c r="Y593" s="158"/>
      <c r="Z593" s="147"/>
      <c r="AA593" s="147"/>
      <c r="AB593" s="147"/>
      <c r="AC593" s="147"/>
      <c r="AD593" s="147"/>
      <c r="AE593" s="147"/>
      <c r="AF593" s="147"/>
      <c r="AG593" s="147" t="s">
        <v>200</v>
      </c>
      <c r="AH593" s="147"/>
      <c r="AI593" s="147"/>
      <c r="AJ593" s="147"/>
      <c r="AK593" s="147"/>
      <c r="AL593" s="147"/>
      <c r="AM593" s="147"/>
      <c r="AN593" s="147"/>
      <c r="AO593" s="147"/>
      <c r="AP593" s="147"/>
      <c r="AQ593" s="147"/>
      <c r="AR593" s="147"/>
      <c r="AS593" s="147"/>
      <c r="AT593" s="147"/>
      <c r="AU593" s="147"/>
      <c r="AV593" s="147"/>
      <c r="AW593" s="147"/>
      <c r="AX593" s="147"/>
      <c r="AY593" s="147"/>
      <c r="AZ593" s="147"/>
      <c r="BA593" s="147"/>
      <c r="BB593" s="147"/>
      <c r="BC593" s="147"/>
      <c r="BD593" s="147"/>
      <c r="BE593" s="147"/>
      <c r="BF593" s="147"/>
      <c r="BG593" s="147"/>
      <c r="BH593" s="147"/>
    </row>
    <row r="594" spans="1:60" outlineLevel="3" x14ac:dyDescent="0.2">
      <c r="A594" s="154"/>
      <c r="B594" s="155"/>
      <c r="C594" s="265" t="s">
        <v>1149</v>
      </c>
      <c r="D594" s="266"/>
      <c r="E594" s="266"/>
      <c r="F594" s="266"/>
      <c r="G594" s="266"/>
      <c r="H594" s="158"/>
      <c r="I594" s="158"/>
      <c r="J594" s="158"/>
      <c r="K594" s="158"/>
      <c r="L594" s="158"/>
      <c r="M594" s="158"/>
      <c r="N594" s="157"/>
      <c r="O594" s="157"/>
      <c r="P594" s="157"/>
      <c r="Q594" s="157"/>
      <c r="R594" s="158"/>
      <c r="S594" s="158"/>
      <c r="T594" s="158"/>
      <c r="U594" s="158"/>
      <c r="V594" s="158"/>
      <c r="W594" s="158"/>
      <c r="X594" s="158"/>
      <c r="Y594" s="158"/>
      <c r="Z594" s="147"/>
      <c r="AA594" s="147"/>
      <c r="AB594" s="147"/>
      <c r="AC594" s="147"/>
      <c r="AD594" s="147"/>
      <c r="AE594" s="147"/>
      <c r="AF594" s="147"/>
      <c r="AG594" s="147" t="s">
        <v>200</v>
      </c>
      <c r="AH594" s="147"/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2" x14ac:dyDescent="0.2">
      <c r="A595" s="154"/>
      <c r="B595" s="155"/>
      <c r="C595" s="183" t="s">
        <v>78</v>
      </c>
      <c r="D595" s="163"/>
      <c r="E595" s="164">
        <v>2</v>
      </c>
      <c r="F595" s="158"/>
      <c r="G595" s="158"/>
      <c r="H595" s="158"/>
      <c r="I595" s="158"/>
      <c r="J595" s="158"/>
      <c r="K595" s="158"/>
      <c r="L595" s="158"/>
      <c r="M595" s="158"/>
      <c r="N595" s="157"/>
      <c r="O595" s="157"/>
      <c r="P595" s="157"/>
      <c r="Q595" s="157"/>
      <c r="R595" s="158"/>
      <c r="S595" s="158"/>
      <c r="T595" s="158"/>
      <c r="U595" s="158"/>
      <c r="V595" s="158"/>
      <c r="W595" s="158"/>
      <c r="X595" s="158"/>
      <c r="Y595" s="158"/>
      <c r="Z595" s="147"/>
      <c r="AA595" s="147"/>
      <c r="AB595" s="147"/>
      <c r="AC595" s="147"/>
      <c r="AD595" s="147"/>
      <c r="AE595" s="147"/>
      <c r="AF595" s="147"/>
      <c r="AG595" s="147" t="s">
        <v>203</v>
      </c>
      <c r="AH595" s="147">
        <v>0</v>
      </c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outlineLevel="1" x14ac:dyDescent="0.2">
      <c r="A596" s="173">
        <v>210</v>
      </c>
      <c r="B596" s="174" t="s">
        <v>1150</v>
      </c>
      <c r="C596" s="182" t="s">
        <v>1151</v>
      </c>
      <c r="D596" s="175" t="s">
        <v>282</v>
      </c>
      <c r="E596" s="176">
        <v>2</v>
      </c>
      <c r="F596" s="177"/>
      <c r="G596" s="178">
        <f>ROUND(E596*F596,2)</f>
        <v>0</v>
      </c>
      <c r="H596" s="177"/>
      <c r="I596" s="178">
        <f>ROUND(E596*H596,2)</f>
        <v>0</v>
      </c>
      <c r="J596" s="177"/>
      <c r="K596" s="178">
        <f>ROUND(E596*J596,2)</f>
        <v>0</v>
      </c>
      <c r="L596" s="178">
        <v>21</v>
      </c>
      <c r="M596" s="178">
        <f>G596*(1+L596/100)</f>
        <v>0</v>
      </c>
      <c r="N596" s="176">
        <v>0.35</v>
      </c>
      <c r="O596" s="176">
        <f>ROUND(E596*N596,2)</f>
        <v>0.7</v>
      </c>
      <c r="P596" s="176">
        <v>0</v>
      </c>
      <c r="Q596" s="176">
        <f>ROUND(E596*P596,2)</f>
        <v>0</v>
      </c>
      <c r="R596" s="178"/>
      <c r="S596" s="178" t="s">
        <v>194</v>
      </c>
      <c r="T596" s="179" t="s">
        <v>195</v>
      </c>
      <c r="U596" s="158">
        <v>0</v>
      </c>
      <c r="V596" s="158">
        <f>ROUND(E596*U596,2)</f>
        <v>0</v>
      </c>
      <c r="W596" s="158"/>
      <c r="X596" s="158" t="s">
        <v>285</v>
      </c>
      <c r="Y596" s="158" t="s">
        <v>197</v>
      </c>
      <c r="Z596" s="147"/>
      <c r="AA596" s="147"/>
      <c r="AB596" s="147"/>
      <c r="AC596" s="147"/>
      <c r="AD596" s="147"/>
      <c r="AE596" s="147"/>
      <c r="AF596" s="147"/>
      <c r="AG596" s="147" t="s">
        <v>559</v>
      </c>
      <c r="AH596" s="147"/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outlineLevel="2" x14ac:dyDescent="0.2">
      <c r="A597" s="154"/>
      <c r="B597" s="155"/>
      <c r="C597" s="198" t="s">
        <v>1152</v>
      </c>
      <c r="D597" s="199"/>
      <c r="E597" s="199"/>
      <c r="F597" s="199"/>
      <c r="G597" s="199"/>
      <c r="H597" s="158"/>
      <c r="I597" s="158"/>
      <c r="J597" s="158"/>
      <c r="K597" s="158"/>
      <c r="L597" s="158"/>
      <c r="M597" s="158"/>
      <c r="N597" s="157"/>
      <c r="O597" s="157"/>
      <c r="P597" s="157"/>
      <c r="Q597" s="157"/>
      <c r="R597" s="158"/>
      <c r="S597" s="158"/>
      <c r="T597" s="158"/>
      <c r="U597" s="158"/>
      <c r="V597" s="158"/>
      <c r="W597" s="158"/>
      <c r="X597" s="158"/>
      <c r="Y597" s="158"/>
      <c r="Z597" s="147"/>
      <c r="AA597" s="147"/>
      <c r="AB597" s="147"/>
      <c r="AC597" s="147"/>
      <c r="AD597" s="147"/>
      <c r="AE597" s="147"/>
      <c r="AF597" s="147"/>
      <c r="AG597" s="147" t="s">
        <v>200</v>
      </c>
      <c r="AH597" s="147"/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47"/>
      <c r="BB597" s="147"/>
      <c r="BC597" s="147"/>
      <c r="BD597" s="147"/>
      <c r="BE597" s="147"/>
      <c r="BF597" s="147"/>
      <c r="BG597" s="147"/>
      <c r="BH597" s="147"/>
    </row>
    <row r="598" spans="1:60" outlineLevel="3" x14ac:dyDescent="0.2">
      <c r="A598" s="154"/>
      <c r="B598" s="155"/>
      <c r="C598" s="187" t="s">
        <v>240</v>
      </c>
      <c r="D598" s="160"/>
      <c r="E598" s="161"/>
      <c r="F598" s="162"/>
      <c r="G598" s="162"/>
      <c r="H598" s="158"/>
      <c r="I598" s="158"/>
      <c r="J598" s="158"/>
      <c r="K598" s="158"/>
      <c r="L598" s="158"/>
      <c r="M598" s="158"/>
      <c r="N598" s="157"/>
      <c r="O598" s="157"/>
      <c r="P598" s="157"/>
      <c r="Q598" s="157"/>
      <c r="R598" s="158"/>
      <c r="S598" s="158"/>
      <c r="T598" s="158"/>
      <c r="U598" s="158"/>
      <c r="V598" s="158"/>
      <c r="W598" s="158"/>
      <c r="X598" s="158"/>
      <c r="Y598" s="158"/>
      <c r="Z598" s="147"/>
      <c r="AA598" s="147"/>
      <c r="AB598" s="147"/>
      <c r="AC598" s="147"/>
      <c r="AD598" s="147"/>
      <c r="AE598" s="147"/>
      <c r="AF598" s="147"/>
      <c r="AG598" s="147" t="s">
        <v>200</v>
      </c>
      <c r="AH598" s="147"/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outlineLevel="3" x14ac:dyDescent="0.2">
      <c r="A599" s="154"/>
      <c r="B599" s="155"/>
      <c r="C599" s="265" t="s">
        <v>1153</v>
      </c>
      <c r="D599" s="266"/>
      <c r="E599" s="266"/>
      <c r="F599" s="266"/>
      <c r="G599" s="266"/>
      <c r="H599" s="158"/>
      <c r="I599" s="158"/>
      <c r="J599" s="158"/>
      <c r="K599" s="158"/>
      <c r="L599" s="158"/>
      <c r="M599" s="158"/>
      <c r="N599" s="157"/>
      <c r="O599" s="157"/>
      <c r="P599" s="157"/>
      <c r="Q599" s="157"/>
      <c r="R599" s="158"/>
      <c r="S599" s="158"/>
      <c r="T599" s="158"/>
      <c r="U599" s="158"/>
      <c r="V599" s="158"/>
      <c r="W599" s="158"/>
      <c r="X599" s="158"/>
      <c r="Y599" s="158"/>
      <c r="Z599" s="147"/>
      <c r="AA599" s="147"/>
      <c r="AB599" s="147"/>
      <c r="AC599" s="147"/>
      <c r="AD599" s="147"/>
      <c r="AE599" s="147"/>
      <c r="AF599" s="147"/>
      <c r="AG599" s="147" t="s">
        <v>200</v>
      </c>
      <c r="AH599" s="147"/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outlineLevel="3" x14ac:dyDescent="0.2">
      <c r="A600" s="154"/>
      <c r="B600" s="155"/>
      <c r="C600" s="265" t="s">
        <v>1154</v>
      </c>
      <c r="D600" s="266"/>
      <c r="E600" s="266"/>
      <c r="F600" s="266"/>
      <c r="G600" s="266"/>
      <c r="H600" s="158"/>
      <c r="I600" s="158"/>
      <c r="J600" s="158"/>
      <c r="K600" s="158"/>
      <c r="L600" s="158"/>
      <c r="M600" s="158"/>
      <c r="N600" s="157"/>
      <c r="O600" s="157"/>
      <c r="P600" s="157"/>
      <c r="Q600" s="157"/>
      <c r="R600" s="158"/>
      <c r="S600" s="158"/>
      <c r="T600" s="158"/>
      <c r="U600" s="158"/>
      <c r="V600" s="158"/>
      <c r="W600" s="158"/>
      <c r="X600" s="158"/>
      <c r="Y600" s="158"/>
      <c r="Z600" s="147"/>
      <c r="AA600" s="147"/>
      <c r="AB600" s="147"/>
      <c r="AC600" s="147"/>
      <c r="AD600" s="147"/>
      <c r="AE600" s="147"/>
      <c r="AF600" s="147"/>
      <c r="AG600" s="147" t="s">
        <v>200</v>
      </c>
      <c r="AH600" s="147"/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</row>
    <row r="601" spans="1:60" outlineLevel="3" x14ac:dyDescent="0.2">
      <c r="A601" s="154"/>
      <c r="B601" s="155"/>
      <c r="C601" s="187" t="s">
        <v>240</v>
      </c>
      <c r="D601" s="160"/>
      <c r="E601" s="161"/>
      <c r="F601" s="162"/>
      <c r="G601" s="162"/>
      <c r="H601" s="158"/>
      <c r="I601" s="158"/>
      <c r="J601" s="158"/>
      <c r="K601" s="158"/>
      <c r="L601" s="158"/>
      <c r="M601" s="158"/>
      <c r="N601" s="157"/>
      <c r="O601" s="157"/>
      <c r="P601" s="157"/>
      <c r="Q601" s="157"/>
      <c r="R601" s="158"/>
      <c r="S601" s="158"/>
      <c r="T601" s="158"/>
      <c r="U601" s="158"/>
      <c r="V601" s="158"/>
      <c r="W601" s="158"/>
      <c r="X601" s="158"/>
      <c r="Y601" s="158"/>
      <c r="Z601" s="147"/>
      <c r="AA601" s="147"/>
      <c r="AB601" s="147"/>
      <c r="AC601" s="147"/>
      <c r="AD601" s="147"/>
      <c r="AE601" s="147"/>
      <c r="AF601" s="147"/>
      <c r="AG601" s="147" t="s">
        <v>200</v>
      </c>
      <c r="AH601" s="147"/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outlineLevel="3" x14ac:dyDescent="0.2">
      <c r="A602" s="154"/>
      <c r="B602" s="155"/>
      <c r="C602" s="265" t="s">
        <v>1155</v>
      </c>
      <c r="D602" s="266"/>
      <c r="E602" s="266"/>
      <c r="F602" s="266"/>
      <c r="G602" s="266"/>
      <c r="H602" s="158"/>
      <c r="I602" s="158"/>
      <c r="J602" s="158"/>
      <c r="K602" s="158"/>
      <c r="L602" s="158"/>
      <c r="M602" s="158"/>
      <c r="N602" s="157"/>
      <c r="O602" s="157"/>
      <c r="P602" s="157"/>
      <c r="Q602" s="157"/>
      <c r="R602" s="158"/>
      <c r="S602" s="158"/>
      <c r="T602" s="158"/>
      <c r="U602" s="158"/>
      <c r="V602" s="158"/>
      <c r="W602" s="158"/>
      <c r="X602" s="158"/>
      <c r="Y602" s="158"/>
      <c r="Z602" s="147"/>
      <c r="AA602" s="147"/>
      <c r="AB602" s="147"/>
      <c r="AC602" s="147"/>
      <c r="AD602" s="147"/>
      <c r="AE602" s="147"/>
      <c r="AF602" s="147"/>
      <c r="AG602" s="147" t="s">
        <v>200</v>
      </c>
      <c r="AH602" s="147"/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3" x14ac:dyDescent="0.2">
      <c r="A603" s="154"/>
      <c r="B603" s="155"/>
      <c r="C603" s="265" t="s">
        <v>1268</v>
      </c>
      <c r="D603" s="266"/>
      <c r="E603" s="266"/>
      <c r="F603" s="266"/>
      <c r="G603" s="266"/>
      <c r="H603" s="158"/>
      <c r="I603" s="158"/>
      <c r="J603" s="158"/>
      <c r="K603" s="158"/>
      <c r="L603" s="158"/>
      <c r="M603" s="158"/>
      <c r="N603" s="157"/>
      <c r="O603" s="157"/>
      <c r="P603" s="157"/>
      <c r="Q603" s="157"/>
      <c r="R603" s="158"/>
      <c r="S603" s="158"/>
      <c r="T603" s="158"/>
      <c r="U603" s="158"/>
      <c r="V603" s="158"/>
      <c r="W603" s="158"/>
      <c r="X603" s="158"/>
      <c r="Y603" s="158"/>
      <c r="Z603" s="147"/>
      <c r="AA603" s="147"/>
      <c r="AB603" s="147"/>
      <c r="AC603" s="147"/>
      <c r="AD603" s="147"/>
      <c r="AE603" s="147"/>
      <c r="AF603" s="147"/>
      <c r="AG603" s="147" t="s">
        <v>200</v>
      </c>
      <c r="AH603" s="147"/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outlineLevel="3" x14ac:dyDescent="0.2">
      <c r="A604" s="154"/>
      <c r="B604" s="155"/>
      <c r="C604" s="265" t="s">
        <v>1269</v>
      </c>
      <c r="D604" s="266"/>
      <c r="E604" s="266"/>
      <c r="F604" s="266"/>
      <c r="G604" s="266"/>
      <c r="H604" s="158"/>
      <c r="I604" s="158"/>
      <c r="J604" s="158"/>
      <c r="K604" s="158"/>
      <c r="L604" s="158"/>
      <c r="M604" s="158"/>
      <c r="N604" s="157"/>
      <c r="O604" s="157"/>
      <c r="P604" s="157"/>
      <c r="Q604" s="157"/>
      <c r="R604" s="158"/>
      <c r="S604" s="158"/>
      <c r="T604" s="158"/>
      <c r="U604" s="158"/>
      <c r="V604" s="158"/>
      <c r="W604" s="158"/>
      <c r="X604" s="158"/>
      <c r="Y604" s="158"/>
      <c r="Z604" s="147"/>
      <c r="AA604" s="147"/>
      <c r="AB604" s="147"/>
      <c r="AC604" s="147"/>
      <c r="AD604" s="147"/>
      <c r="AE604" s="147"/>
      <c r="AF604" s="147"/>
      <c r="AG604" s="147" t="s">
        <v>200</v>
      </c>
      <c r="AH604" s="147"/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</row>
    <row r="605" spans="1:60" outlineLevel="3" x14ac:dyDescent="0.2">
      <c r="A605" s="154"/>
      <c r="B605" s="155"/>
      <c r="C605" s="265" t="s">
        <v>1156</v>
      </c>
      <c r="D605" s="266"/>
      <c r="E605" s="266"/>
      <c r="F605" s="266"/>
      <c r="G605" s="266"/>
      <c r="H605" s="158"/>
      <c r="I605" s="158"/>
      <c r="J605" s="158"/>
      <c r="K605" s="158"/>
      <c r="L605" s="158"/>
      <c r="M605" s="158"/>
      <c r="N605" s="157"/>
      <c r="O605" s="157"/>
      <c r="P605" s="157"/>
      <c r="Q605" s="157"/>
      <c r="R605" s="158"/>
      <c r="S605" s="158"/>
      <c r="T605" s="158"/>
      <c r="U605" s="158"/>
      <c r="V605" s="158"/>
      <c r="W605" s="158"/>
      <c r="X605" s="158"/>
      <c r="Y605" s="158"/>
      <c r="Z605" s="147"/>
      <c r="AA605" s="147"/>
      <c r="AB605" s="147"/>
      <c r="AC605" s="147"/>
      <c r="AD605" s="147"/>
      <c r="AE605" s="147"/>
      <c r="AF605" s="147"/>
      <c r="AG605" s="147" t="s">
        <v>200</v>
      </c>
      <c r="AH605" s="147"/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outlineLevel="3" x14ac:dyDescent="0.2">
      <c r="A606" s="154"/>
      <c r="B606" s="155"/>
      <c r="C606" s="265" t="s">
        <v>1157</v>
      </c>
      <c r="D606" s="266"/>
      <c r="E606" s="266"/>
      <c r="F606" s="266"/>
      <c r="G606" s="266"/>
      <c r="H606" s="158"/>
      <c r="I606" s="158"/>
      <c r="J606" s="158"/>
      <c r="K606" s="158"/>
      <c r="L606" s="158"/>
      <c r="M606" s="158"/>
      <c r="N606" s="157"/>
      <c r="O606" s="157"/>
      <c r="P606" s="157"/>
      <c r="Q606" s="157"/>
      <c r="R606" s="158"/>
      <c r="S606" s="158"/>
      <c r="T606" s="158"/>
      <c r="U606" s="158"/>
      <c r="V606" s="158"/>
      <c r="W606" s="158"/>
      <c r="X606" s="158"/>
      <c r="Y606" s="158"/>
      <c r="Z606" s="147"/>
      <c r="AA606" s="147"/>
      <c r="AB606" s="147"/>
      <c r="AC606" s="147"/>
      <c r="AD606" s="147"/>
      <c r="AE606" s="147"/>
      <c r="AF606" s="147"/>
      <c r="AG606" s="147" t="s">
        <v>200</v>
      </c>
      <c r="AH606" s="147"/>
      <c r="AI606" s="147"/>
      <c r="AJ606" s="147"/>
      <c r="AK606" s="147"/>
      <c r="AL606" s="147"/>
      <c r="AM606" s="147"/>
      <c r="AN606" s="147"/>
      <c r="AO606" s="147"/>
      <c r="AP606" s="147"/>
      <c r="AQ606" s="147"/>
      <c r="AR606" s="147"/>
      <c r="AS606" s="147"/>
      <c r="AT606" s="147"/>
      <c r="AU606" s="147"/>
      <c r="AV606" s="147"/>
      <c r="AW606" s="147"/>
      <c r="AX606" s="147"/>
      <c r="AY606" s="147"/>
      <c r="AZ606" s="147"/>
      <c r="BA606" s="147"/>
      <c r="BB606" s="147"/>
      <c r="BC606" s="147"/>
      <c r="BD606" s="147"/>
      <c r="BE606" s="147"/>
      <c r="BF606" s="147"/>
      <c r="BG606" s="147"/>
      <c r="BH606" s="147"/>
    </row>
    <row r="607" spans="1:60" outlineLevel="3" x14ac:dyDescent="0.2">
      <c r="A607" s="154"/>
      <c r="B607" s="155"/>
      <c r="C607" s="265" t="s">
        <v>1158</v>
      </c>
      <c r="D607" s="266"/>
      <c r="E607" s="266"/>
      <c r="F607" s="266"/>
      <c r="G607" s="266"/>
      <c r="H607" s="158"/>
      <c r="I607" s="158"/>
      <c r="J607" s="158"/>
      <c r="K607" s="158"/>
      <c r="L607" s="158"/>
      <c r="M607" s="158"/>
      <c r="N607" s="157"/>
      <c r="O607" s="157"/>
      <c r="P607" s="157"/>
      <c r="Q607" s="157"/>
      <c r="R607" s="158"/>
      <c r="S607" s="158"/>
      <c r="T607" s="158"/>
      <c r="U607" s="158"/>
      <c r="V607" s="158"/>
      <c r="W607" s="158"/>
      <c r="X607" s="158"/>
      <c r="Y607" s="158"/>
      <c r="Z607" s="147"/>
      <c r="AA607" s="147"/>
      <c r="AB607" s="147"/>
      <c r="AC607" s="147"/>
      <c r="AD607" s="147"/>
      <c r="AE607" s="147"/>
      <c r="AF607" s="147"/>
      <c r="AG607" s="147" t="s">
        <v>200</v>
      </c>
      <c r="AH607" s="147"/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outlineLevel="3" x14ac:dyDescent="0.2">
      <c r="A608" s="154"/>
      <c r="B608" s="155"/>
      <c r="C608" s="265" t="s">
        <v>1159</v>
      </c>
      <c r="D608" s="266"/>
      <c r="E608" s="266"/>
      <c r="F608" s="266"/>
      <c r="G608" s="266"/>
      <c r="H608" s="158"/>
      <c r="I608" s="158"/>
      <c r="J608" s="158"/>
      <c r="K608" s="158"/>
      <c r="L608" s="158"/>
      <c r="M608" s="158"/>
      <c r="N608" s="157"/>
      <c r="O608" s="157"/>
      <c r="P608" s="157"/>
      <c r="Q608" s="157"/>
      <c r="R608" s="158"/>
      <c r="S608" s="158"/>
      <c r="T608" s="158"/>
      <c r="U608" s="158"/>
      <c r="V608" s="158"/>
      <c r="W608" s="158"/>
      <c r="X608" s="158"/>
      <c r="Y608" s="158"/>
      <c r="Z608" s="147"/>
      <c r="AA608" s="147"/>
      <c r="AB608" s="147"/>
      <c r="AC608" s="147"/>
      <c r="AD608" s="147"/>
      <c r="AE608" s="147"/>
      <c r="AF608" s="147"/>
      <c r="AG608" s="147" t="s">
        <v>200</v>
      </c>
      <c r="AH608" s="147"/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outlineLevel="3" x14ac:dyDescent="0.2">
      <c r="A609" s="154"/>
      <c r="B609" s="155"/>
      <c r="C609" s="187" t="s">
        <v>240</v>
      </c>
      <c r="D609" s="160"/>
      <c r="E609" s="161"/>
      <c r="F609" s="162"/>
      <c r="G609" s="162"/>
      <c r="H609" s="158"/>
      <c r="I609" s="158"/>
      <c r="J609" s="158"/>
      <c r="K609" s="158"/>
      <c r="L609" s="158"/>
      <c r="M609" s="158"/>
      <c r="N609" s="157"/>
      <c r="O609" s="157"/>
      <c r="P609" s="157"/>
      <c r="Q609" s="157"/>
      <c r="R609" s="158"/>
      <c r="S609" s="158"/>
      <c r="T609" s="158"/>
      <c r="U609" s="158"/>
      <c r="V609" s="158"/>
      <c r="W609" s="158"/>
      <c r="X609" s="158"/>
      <c r="Y609" s="158"/>
      <c r="Z609" s="147"/>
      <c r="AA609" s="147"/>
      <c r="AB609" s="147"/>
      <c r="AC609" s="147"/>
      <c r="AD609" s="147"/>
      <c r="AE609" s="147"/>
      <c r="AF609" s="147"/>
      <c r="AG609" s="147" t="s">
        <v>200</v>
      </c>
      <c r="AH609" s="147"/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47"/>
      <c r="BB609" s="147"/>
      <c r="BC609" s="147"/>
      <c r="BD609" s="147"/>
      <c r="BE609" s="147"/>
      <c r="BF609" s="147"/>
      <c r="BG609" s="147"/>
      <c r="BH609" s="147"/>
    </row>
    <row r="610" spans="1:60" outlineLevel="3" x14ac:dyDescent="0.2">
      <c r="A610" s="154"/>
      <c r="B610" s="155"/>
      <c r="C610" s="265" t="s">
        <v>1160</v>
      </c>
      <c r="D610" s="266"/>
      <c r="E610" s="266"/>
      <c r="F610" s="266"/>
      <c r="G610" s="266"/>
      <c r="H610" s="158"/>
      <c r="I610" s="158"/>
      <c r="J610" s="158"/>
      <c r="K610" s="158"/>
      <c r="L610" s="158"/>
      <c r="M610" s="158"/>
      <c r="N610" s="157"/>
      <c r="O610" s="157"/>
      <c r="P610" s="157"/>
      <c r="Q610" s="157"/>
      <c r="R610" s="158"/>
      <c r="S610" s="158"/>
      <c r="T610" s="158"/>
      <c r="U610" s="158"/>
      <c r="V610" s="158"/>
      <c r="W610" s="158"/>
      <c r="X610" s="158"/>
      <c r="Y610" s="158"/>
      <c r="Z610" s="147"/>
      <c r="AA610" s="147"/>
      <c r="AB610" s="147"/>
      <c r="AC610" s="147"/>
      <c r="AD610" s="147"/>
      <c r="AE610" s="147"/>
      <c r="AF610" s="147"/>
      <c r="AG610" s="147" t="s">
        <v>200</v>
      </c>
      <c r="AH610" s="147"/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outlineLevel="3" x14ac:dyDescent="0.2">
      <c r="A611" s="154"/>
      <c r="B611" s="155"/>
      <c r="C611" s="187" t="s">
        <v>240</v>
      </c>
      <c r="D611" s="160"/>
      <c r="E611" s="161"/>
      <c r="F611" s="162"/>
      <c r="G611" s="162"/>
      <c r="H611" s="158"/>
      <c r="I611" s="158"/>
      <c r="J611" s="158"/>
      <c r="K611" s="158"/>
      <c r="L611" s="158"/>
      <c r="M611" s="158"/>
      <c r="N611" s="157"/>
      <c r="O611" s="157"/>
      <c r="P611" s="157"/>
      <c r="Q611" s="157"/>
      <c r="R611" s="158"/>
      <c r="S611" s="158"/>
      <c r="T611" s="158"/>
      <c r="U611" s="158"/>
      <c r="V611" s="158"/>
      <c r="W611" s="158"/>
      <c r="X611" s="158"/>
      <c r="Y611" s="158"/>
      <c r="Z611" s="147"/>
      <c r="AA611" s="147"/>
      <c r="AB611" s="147"/>
      <c r="AC611" s="147"/>
      <c r="AD611" s="147"/>
      <c r="AE611" s="147"/>
      <c r="AF611" s="147"/>
      <c r="AG611" s="147" t="s">
        <v>200</v>
      </c>
      <c r="AH611" s="147"/>
      <c r="AI611" s="147"/>
      <c r="AJ611" s="147"/>
      <c r="AK611" s="147"/>
      <c r="AL611" s="147"/>
      <c r="AM611" s="147"/>
      <c r="AN611" s="147"/>
      <c r="AO611" s="147"/>
      <c r="AP611" s="147"/>
      <c r="AQ611" s="147"/>
      <c r="AR611" s="147"/>
      <c r="AS611" s="147"/>
      <c r="AT611" s="147"/>
      <c r="AU611" s="147"/>
      <c r="AV611" s="147"/>
      <c r="AW611" s="147"/>
      <c r="AX611" s="147"/>
      <c r="AY611" s="147"/>
      <c r="AZ611" s="147"/>
      <c r="BA611" s="147"/>
      <c r="BB611" s="147"/>
      <c r="BC611" s="147"/>
      <c r="BD611" s="147"/>
      <c r="BE611" s="147"/>
      <c r="BF611" s="147"/>
      <c r="BG611" s="147"/>
      <c r="BH611" s="147"/>
    </row>
    <row r="612" spans="1:60" outlineLevel="3" x14ac:dyDescent="0.2">
      <c r="A612" s="154"/>
      <c r="B612" s="155"/>
      <c r="C612" s="265" t="s">
        <v>1270</v>
      </c>
      <c r="D612" s="266"/>
      <c r="E612" s="266"/>
      <c r="F612" s="266"/>
      <c r="G612" s="266"/>
      <c r="H612" s="158"/>
      <c r="I612" s="158"/>
      <c r="J612" s="158"/>
      <c r="K612" s="158"/>
      <c r="L612" s="158"/>
      <c r="M612" s="158"/>
      <c r="N612" s="157"/>
      <c r="O612" s="157"/>
      <c r="P612" s="157"/>
      <c r="Q612" s="157"/>
      <c r="R612" s="158"/>
      <c r="S612" s="158"/>
      <c r="T612" s="158"/>
      <c r="U612" s="158"/>
      <c r="V612" s="158"/>
      <c r="W612" s="158"/>
      <c r="X612" s="158"/>
      <c r="Y612" s="158"/>
      <c r="Z612" s="147"/>
      <c r="AA612" s="147"/>
      <c r="AB612" s="147"/>
      <c r="AC612" s="147"/>
      <c r="AD612" s="147"/>
      <c r="AE612" s="147"/>
      <c r="AF612" s="147"/>
      <c r="AG612" s="147" t="s">
        <v>200</v>
      </c>
      <c r="AH612" s="147"/>
      <c r="AI612" s="147"/>
      <c r="AJ612" s="147"/>
      <c r="AK612" s="147"/>
      <c r="AL612" s="147"/>
      <c r="AM612" s="147"/>
      <c r="AN612" s="147"/>
      <c r="AO612" s="147"/>
      <c r="AP612" s="147"/>
      <c r="AQ612" s="147"/>
      <c r="AR612" s="147"/>
      <c r="AS612" s="147"/>
      <c r="AT612" s="147"/>
      <c r="AU612" s="147"/>
      <c r="AV612" s="147"/>
      <c r="AW612" s="147"/>
      <c r="AX612" s="147"/>
      <c r="AY612" s="147"/>
      <c r="AZ612" s="147"/>
      <c r="BA612" s="147"/>
      <c r="BB612" s="147"/>
      <c r="BC612" s="147"/>
      <c r="BD612" s="147"/>
      <c r="BE612" s="147"/>
      <c r="BF612" s="147"/>
      <c r="BG612" s="147"/>
      <c r="BH612" s="147"/>
    </row>
    <row r="613" spans="1:60" outlineLevel="3" x14ac:dyDescent="0.2">
      <c r="A613" s="154"/>
      <c r="B613" s="155"/>
      <c r="C613" s="265" t="s">
        <v>1161</v>
      </c>
      <c r="D613" s="266"/>
      <c r="E613" s="266"/>
      <c r="F613" s="266"/>
      <c r="G613" s="266"/>
      <c r="H613" s="158"/>
      <c r="I613" s="158"/>
      <c r="J613" s="158"/>
      <c r="K613" s="158"/>
      <c r="L613" s="158"/>
      <c r="M613" s="158"/>
      <c r="N613" s="157"/>
      <c r="O613" s="157"/>
      <c r="P613" s="157"/>
      <c r="Q613" s="157"/>
      <c r="R613" s="158"/>
      <c r="S613" s="158"/>
      <c r="T613" s="158"/>
      <c r="U613" s="158"/>
      <c r="V613" s="158"/>
      <c r="W613" s="158"/>
      <c r="X613" s="158"/>
      <c r="Y613" s="158"/>
      <c r="Z613" s="147"/>
      <c r="AA613" s="147"/>
      <c r="AB613" s="147"/>
      <c r="AC613" s="147"/>
      <c r="AD613" s="147"/>
      <c r="AE613" s="147"/>
      <c r="AF613" s="147"/>
      <c r="AG613" s="147" t="s">
        <v>200</v>
      </c>
      <c r="AH613" s="147"/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47"/>
      <c r="BB613" s="147"/>
      <c r="BC613" s="147"/>
      <c r="BD613" s="147"/>
      <c r="BE613" s="147"/>
      <c r="BF613" s="147"/>
      <c r="BG613" s="147"/>
      <c r="BH613" s="147"/>
    </row>
    <row r="614" spans="1:60" outlineLevel="3" x14ac:dyDescent="0.2">
      <c r="A614" s="154"/>
      <c r="B614" s="155"/>
      <c r="C614" s="265" t="s">
        <v>1162</v>
      </c>
      <c r="D614" s="266"/>
      <c r="E614" s="266"/>
      <c r="F614" s="266"/>
      <c r="G614" s="266"/>
      <c r="H614" s="158"/>
      <c r="I614" s="158"/>
      <c r="J614" s="158"/>
      <c r="K614" s="158"/>
      <c r="L614" s="158"/>
      <c r="M614" s="158"/>
      <c r="N614" s="157"/>
      <c r="O614" s="157"/>
      <c r="P614" s="157"/>
      <c r="Q614" s="157"/>
      <c r="R614" s="158"/>
      <c r="S614" s="158"/>
      <c r="T614" s="158"/>
      <c r="U614" s="158"/>
      <c r="V614" s="158"/>
      <c r="W614" s="158"/>
      <c r="X614" s="158"/>
      <c r="Y614" s="158"/>
      <c r="Z614" s="147"/>
      <c r="AA614" s="147"/>
      <c r="AB614" s="147"/>
      <c r="AC614" s="147"/>
      <c r="AD614" s="147"/>
      <c r="AE614" s="147"/>
      <c r="AF614" s="147"/>
      <c r="AG614" s="147" t="s">
        <v>200</v>
      </c>
      <c r="AH614" s="147"/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outlineLevel="3" x14ac:dyDescent="0.2">
      <c r="A615" s="154"/>
      <c r="B615" s="155"/>
      <c r="C615" s="265" t="s">
        <v>1163</v>
      </c>
      <c r="D615" s="266"/>
      <c r="E615" s="266"/>
      <c r="F615" s="266"/>
      <c r="G615" s="266"/>
      <c r="H615" s="158"/>
      <c r="I615" s="158"/>
      <c r="J615" s="158"/>
      <c r="K615" s="158"/>
      <c r="L615" s="158"/>
      <c r="M615" s="158"/>
      <c r="N615" s="157"/>
      <c r="O615" s="157"/>
      <c r="P615" s="157"/>
      <c r="Q615" s="157"/>
      <c r="R615" s="158"/>
      <c r="S615" s="158"/>
      <c r="T615" s="158"/>
      <c r="U615" s="158"/>
      <c r="V615" s="158"/>
      <c r="W615" s="158"/>
      <c r="X615" s="158"/>
      <c r="Y615" s="158"/>
      <c r="Z615" s="147"/>
      <c r="AA615" s="147"/>
      <c r="AB615" s="147"/>
      <c r="AC615" s="147"/>
      <c r="AD615" s="147"/>
      <c r="AE615" s="147"/>
      <c r="AF615" s="147"/>
      <c r="AG615" s="147" t="s">
        <v>200</v>
      </c>
      <c r="AH615" s="147"/>
      <c r="AI615" s="147"/>
      <c r="AJ615" s="147"/>
      <c r="AK615" s="147"/>
      <c r="AL615" s="147"/>
      <c r="AM615" s="147"/>
      <c r="AN615" s="147"/>
      <c r="AO615" s="147"/>
      <c r="AP615" s="147"/>
      <c r="AQ615" s="147"/>
      <c r="AR615" s="147"/>
      <c r="AS615" s="147"/>
      <c r="AT615" s="147"/>
      <c r="AU615" s="147"/>
      <c r="AV615" s="147"/>
      <c r="AW615" s="147"/>
      <c r="AX615" s="147"/>
      <c r="AY615" s="147"/>
      <c r="AZ615" s="147"/>
      <c r="BA615" s="147"/>
      <c r="BB615" s="147"/>
      <c r="BC615" s="147"/>
      <c r="BD615" s="147"/>
      <c r="BE615" s="147"/>
      <c r="BF615" s="147"/>
      <c r="BG615" s="147"/>
      <c r="BH615" s="147"/>
    </row>
    <row r="616" spans="1:60" outlineLevel="3" x14ac:dyDescent="0.2">
      <c r="A616" s="154"/>
      <c r="B616" s="155"/>
      <c r="C616" s="187" t="s">
        <v>240</v>
      </c>
      <c r="D616" s="160"/>
      <c r="E616" s="161"/>
      <c r="F616" s="162"/>
      <c r="G616" s="162"/>
      <c r="H616" s="158"/>
      <c r="I616" s="158"/>
      <c r="J616" s="158"/>
      <c r="K616" s="158"/>
      <c r="L616" s="158"/>
      <c r="M616" s="158"/>
      <c r="N616" s="157"/>
      <c r="O616" s="157"/>
      <c r="P616" s="157"/>
      <c r="Q616" s="157"/>
      <c r="R616" s="158"/>
      <c r="S616" s="158"/>
      <c r="T616" s="158"/>
      <c r="U616" s="158"/>
      <c r="V616" s="158"/>
      <c r="W616" s="158"/>
      <c r="X616" s="158"/>
      <c r="Y616" s="158"/>
      <c r="Z616" s="147"/>
      <c r="AA616" s="147"/>
      <c r="AB616" s="147"/>
      <c r="AC616" s="147"/>
      <c r="AD616" s="147"/>
      <c r="AE616" s="147"/>
      <c r="AF616" s="147"/>
      <c r="AG616" s="147" t="s">
        <v>200</v>
      </c>
      <c r="AH616" s="147"/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outlineLevel="3" x14ac:dyDescent="0.2">
      <c r="A617" s="154"/>
      <c r="B617" s="155"/>
      <c r="C617" s="265" t="s">
        <v>1164</v>
      </c>
      <c r="D617" s="266"/>
      <c r="E617" s="266"/>
      <c r="F617" s="266"/>
      <c r="G617" s="266"/>
      <c r="H617" s="158"/>
      <c r="I617" s="158"/>
      <c r="J617" s="158"/>
      <c r="K617" s="158"/>
      <c r="L617" s="158"/>
      <c r="M617" s="158"/>
      <c r="N617" s="157"/>
      <c r="O617" s="157"/>
      <c r="P617" s="157"/>
      <c r="Q617" s="157"/>
      <c r="R617" s="158"/>
      <c r="S617" s="158"/>
      <c r="T617" s="158"/>
      <c r="U617" s="158"/>
      <c r="V617" s="158"/>
      <c r="W617" s="158"/>
      <c r="X617" s="158"/>
      <c r="Y617" s="158"/>
      <c r="Z617" s="147"/>
      <c r="AA617" s="147"/>
      <c r="AB617" s="147"/>
      <c r="AC617" s="147"/>
      <c r="AD617" s="147"/>
      <c r="AE617" s="147"/>
      <c r="AF617" s="147"/>
      <c r="AG617" s="147" t="s">
        <v>200</v>
      </c>
      <c r="AH617" s="147"/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3" x14ac:dyDescent="0.2">
      <c r="A618" s="154"/>
      <c r="B618" s="155"/>
      <c r="C618" s="265" t="s">
        <v>1165</v>
      </c>
      <c r="D618" s="266"/>
      <c r="E618" s="266"/>
      <c r="F618" s="266"/>
      <c r="G618" s="266"/>
      <c r="H618" s="158"/>
      <c r="I618" s="158"/>
      <c r="J618" s="158"/>
      <c r="K618" s="158"/>
      <c r="L618" s="158"/>
      <c r="M618" s="158"/>
      <c r="N618" s="157"/>
      <c r="O618" s="157"/>
      <c r="P618" s="157"/>
      <c r="Q618" s="157"/>
      <c r="R618" s="158"/>
      <c r="S618" s="158"/>
      <c r="T618" s="158"/>
      <c r="U618" s="158"/>
      <c r="V618" s="158"/>
      <c r="W618" s="158"/>
      <c r="X618" s="158"/>
      <c r="Y618" s="158"/>
      <c r="Z618" s="147"/>
      <c r="AA618" s="147"/>
      <c r="AB618" s="147"/>
      <c r="AC618" s="147"/>
      <c r="AD618" s="147"/>
      <c r="AE618" s="147"/>
      <c r="AF618" s="147"/>
      <c r="AG618" s="147" t="s">
        <v>200</v>
      </c>
      <c r="AH618" s="147"/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outlineLevel="3" x14ac:dyDescent="0.2">
      <c r="A619" s="154"/>
      <c r="B619" s="155"/>
      <c r="C619" s="187" t="s">
        <v>240</v>
      </c>
      <c r="D619" s="160"/>
      <c r="E619" s="161"/>
      <c r="F619" s="162"/>
      <c r="G619" s="162"/>
      <c r="H619" s="158"/>
      <c r="I619" s="158"/>
      <c r="J619" s="158"/>
      <c r="K619" s="158"/>
      <c r="L619" s="158"/>
      <c r="M619" s="158"/>
      <c r="N619" s="157"/>
      <c r="O619" s="157"/>
      <c r="P619" s="157"/>
      <c r="Q619" s="157"/>
      <c r="R619" s="158"/>
      <c r="S619" s="158"/>
      <c r="T619" s="158"/>
      <c r="U619" s="158"/>
      <c r="V619" s="158"/>
      <c r="W619" s="158"/>
      <c r="X619" s="158"/>
      <c r="Y619" s="158"/>
      <c r="Z619" s="147"/>
      <c r="AA619" s="147"/>
      <c r="AB619" s="147"/>
      <c r="AC619" s="147"/>
      <c r="AD619" s="147"/>
      <c r="AE619" s="147"/>
      <c r="AF619" s="147"/>
      <c r="AG619" s="147" t="s">
        <v>200</v>
      </c>
      <c r="AH619" s="147"/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outlineLevel="3" x14ac:dyDescent="0.2">
      <c r="A620" s="154"/>
      <c r="B620" s="155"/>
      <c r="C620" s="265" t="s">
        <v>1166</v>
      </c>
      <c r="D620" s="266"/>
      <c r="E620" s="266"/>
      <c r="F620" s="266"/>
      <c r="G620" s="266"/>
      <c r="H620" s="158"/>
      <c r="I620" s="158"/>
      <c r="J620" s="158"/>
      <c r="K620" s="158"/>
      <c r="L620" s="158"/>
      <c r="M620" s="158"/>
      <c r="N620" s="157"/>
      <c r="O620" s="157"/>
      <c r="P620" s="157"/>
      <c r="Q620" s="157"/>
      <c r="R620" s="158"/>
      <c r="S620" s="158"/>
      <c r="T620" s="158"/>
      <c r="U620" s="158"/>
      <c r="V620" s="158"/>
      <c r="W620" s="158"/>
      <c r="X620" s="158"/>
      <c r="Y620" s="158"/>
      <c r="Z620" s="147"/>
      <c r="AA620" s="147"/>
      <c r="AB620" s="147"/>
      <c r="AC620" s="147"/>
      <c r="AD620" s="147"/>
      <c r="AE620" s="147"/>
      <c r="AF620" s="147"/>
      <c r="AG620" s="147" t="s">
        <v>200</v>
      </c>
      <c r="AH620" s="147"/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outlineLevel="3" x14ac:dyDescent="0.2">
      <c r="A621" s="154"/>
      <c r="B621" s="155"/>
      <c r="C621" s="187" t="s">
        <v>240</v>
      </c>
      <c r="D621" s="160"/>
      <c r="E621" s="161"/>
      <c r="F621" s="162"/>
      <c r="G621" s="162"/>
      <c r="H621" s="158"/>
      <c r="I621" s="158"/>
      <c r="J621" s="158"/>
      <c r="K621" s="158"/>
      <c r="L621" s="158"/>
      <c r="M621" s="158"/>
      <c r="N621" s="157"/>
      <c r="O621" s="157"/>
      <c r="P621" s="157"/>
      <c r="Q621" s="157"/>
      <c r="R621" s="158"/>
      <c r="S621" s="158"/>
      <c r="T621" s="158"/>
      <c r="U621" s="158"/>
      <c r="V621" s="158"/>
      <c r="W621" s="158"/>
      <c r="X621" s="158"/>
      <c r="Y621" s="158"/>
      <c r="Z621" s="147"/>
      <c r="AA621" s="147"/>
      <c r="AB621" s="147"/>
      <c r="AC621" s="147"/>
      <c r="AD621" s="147"/>
      <c r="AE621" s="147"/>
      <c r="AF621" s="147"/>
      <c r="AG621" s="147" t="s">
        <v>200</v>
      </c>
      <c r="AH621" s="147"/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outlineLevel="3" x14ac:dyDescent="0.2">
      <c r="A622" s="154"/>
      <c r="B622" s="155"/>
      <c r="C622" s="265" t="s">
        <v>1167</v>
      </c>
      <c r="D622" s="266"/>
      <c r="E622" s="266"/>
      <c r="F622" s="266"/>
      <c r="G622" s="266"/>
      <c r="H622" s="158"/>
      <c r="I622" s="158"/>
      <c r="J622" s="158"/>
      <c r="K622" s="158"/>
      <c r="L622" s="158"/>
      <c r="M622" s="158"/>
      <c r="N622" s="157"/>
      <c r="O622" s="157"/>
      <c r="P622" s="157"/>
      <c r="Q622" s="157"/>
      <c r="R622" s="158"/>
      <c r="S622" s="158"/>
      <c r="T622" s="158"/>
      <c r="U622" s="158"/>
      <c r="V622" s="158"/>
      <c r="W622" s="158"/>
      <c r="X622" s="158"/>
      <c r="Y622" s="158"/>
      <c r="Z622" s="147"/>
      <c r="AA622" s="147"/>
      <c r="AB622" s="147"/>
      <c r="AC622" s="147"/>
      <c r="AD622" s="147"/>
      <c r="AE622" s="147"/>
      <c r="AF622" s="147"/>
      <c r="AG622" s="147" t="s">
        <v>200</v>
      </c>
      <c r="AH622" s="147"/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3" x14ac:dyDescent="0.2">
      <c r="A623" s="154"/>
      <c r="B623" s="155"/>
      <c r="C623" s="265" t="s">
        <v>1168</v>
      </c>
      <c r="D623" s="266"/>
      <c r="E623" s="266"/>
      <c r="F623" s="266"/>
      <c r="G623" s="266"/>
      <c r="H623" s="158"/>
      <c r="I623" s="158"/>
      <c r="J623" s="158"/>
      <c r="K623" s="158"/>
      <c r="L623" s="158"/>
      <c r="M623" s="158"/>
      <c r="N623" s="157"/>
      <c r="O623" s="157"/>
      <c r="P623" s="157"/>
      <c r="Q623" s="157"/>
      <c r="R623" s="158"/>
      <c r="S623" s="158"/>
      <c r="T623" s="158"/>
      <c r="U623" s="158"/>
      <c r="V623" s="158"/>
      <c r="W623" s="158"/>
      <c r="X623" s="158"/>
      <c r="Y623" s="158"/>
      <c r="Z623" s="147"/>
      <c r="AA623" s="147"/>
      <c r="AB623" s="147"/>
      <c r="AC623" s="147"/>
      <c r="AD623" s="147"/>
      <c r="AE623" s="147"/>
      <c r="AF623" s="147"/>
      <c r="AG623" s="147" t="s">
        <v>200</v>
      </c>
      <c r="AH623" s="147"/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outlineLevel="3" x14ac:dyDescent="0.2">
      <c r="A624" s="154"/>
      <c r="B624" s="155"/>
      <c r="C624" s="265" t="s">
        <v>1169</v>
      </c>
      <c r="D624" s="266"/>
      <c r="E624" s="266"/>
      <c r="F624" s="266"/>
      <c r="G624" s="266"/>
      <c r="H624" s="158"/>
      <c r="I624" s="158"/>
      <c r="J624" s="158"/>
      <c r="K624" s="158"/>
      <c r="L624" s="158"/>
      <c r="M624" s="158"/>
      <c r="N624" s="157"/>
      <c r="O624" s="157"/>
      <c r="P624" s="157"/>
      <c r="Q624" s="157"/>
      <c r="R624" s="158"/>
      <c r="S624" s="158"/>
      <c r="T624" s="158"/>
      <c r="U624" s="158"/>
      <c r="V624" s="158"/>
      <c r="W624" s="158"/>
      <c r="X624" s="158"/>
      <c r="Y624" s="158"/>
      <c r="Z624" s="147"/>
      <c r="AA624" s="147"/>
      <c r="AB624" s="147"/>
      <c r="AC624" s="147"/>
      <c r="AD624" s="147"/>
      <c r="AE624" s="147"/>
      <c r="AF624" s="147"/>
      <c r="AG624" s="147" t="s">
        <v>200</v>
      </c>
      <c r="AH624" s="147"/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60" outlineLevel="3" x14ac:dyDescent="0.2">
      <c r="A625" s="154"/>
      <c r="B625" s="155"/>
      <c r="C625" s="265" t="s">
        <v>1170</v>
      </c>
      <c r="D625" s="266"/>
      <c r="E625" s="266"/>
      <c r="F625" s="266"/>
      <c r="G625" s="266"/>
      <c r="H625" s="158"/>
      <c r="I625" s="158"/>
      <c r="J625" s="158"/>
      <c r="K625" s="158"/>
      <c r="L625" s="158"/>
      <c r="M625" s="158"/>
      <c r="N625" s="157"/>
      <c r="O625" s="157"/>
      <c r="P625" s="157"/>
      <c r="Q625" s="157"/>
      <c r="R625" s="158"/>
      <c r="S625" s="158"/>
      <c r="T625" s="158"/>
      <c r="U625" s="158"/>
      <c r="V625" s="158"/>
      <c r="W625" s="158"/>
      <c r="X625" s="158"/>
      <c r="Y625" s="158"/>
      <c r="Z625" s="147"/>
      <c r="AA625" s="147"/>
      <c r="AB625" s="147"/>
      <c r="AC625" s="147"/>
      <c r="AD625" s="147"/>
      <c r="AE625" s="147"/>
      <c r="AF625" s="147"/>
      <c r="AG625" s="147" t="s">
        <v>200</v>
      </c>
      <c r="AH625" s="147"/>
      <c r="AI625" s="147"/>
      <c r="AJ625" s="147"/>
      <c r="AK625" s="147"/>
      <c r="AL625" s="147"/>
      <c r="AM625" s="147"/>
      <c r="AN625" s="147"/>
      <c r="AO625" s="147"/>
      <c r="AP625" s="147"/>
      <c r="AQ625" s="147"/>
      <c r="AR625" s="147"/>
      <c r="AS625" s="147"/>
      <c r="AT625" s="147"/>
      <c r="AU625" s="147"/>
      <c r="AV625" s="147"/>
      <c r="AW625" s="147"/>
      <c r="AX625" s="147"/>
      <c r="AY625" s="147"/>
      <c r="AZ625" s="147"/>
      <c r="BA625" s="147"/>
      <c r="BB625" s="147"/>
      <c r="BC625" s="147"/>
      <c r="BD625" s="147"/>
      <c r="BE625" s="147"/>
      <c r="BF625" s="147"/>
      <c r="BG625" s="147"/>
      <c r="BH625" s="147"/>
    </row>
    <row r="626" spans="1:60" outlineLevel="3" x14ac:dyDescent="0.2">
      <c r="A626" s="154"/>
      <c r="B626" s="155"/>
      <c r="C626" s="187" t="s">
        <v>240</v>
      </c>
      <c r="D626" s="160"/>
      <c r="E626" s="161"/>
      <c r="F626" s="162"/>
      <c r="G626" s="162"/>
      <c r="H626" s="158"/>
      <c r="I626" s="158"/>
      <c r="J626" s="158"/>
      <c r="K626" s="158"/>
      <c r="L626" s="158"/>
      <c r="M626" s="158"/>
      <c r="N626" s="157"/>
      <c r="O626" s="157"/>
      <c r="P626" s="157"/>
      <c r="Q626" s="157"/>
      <c r="R626" s="158"/>
      <c r="S626" s="158"/>
      <c r="T626" s="158"/>
      <c r="U626" s="158"/>
      <c r="V626" s="158"/>
      <c r="W626" s="158"/>
      <c r="X626" s="158"/>
      <c r="Y626" s="158"/>
      <c r="Z626" s="147"/>
      <c r="AA626" s="147"/>
      <c r="AB626" s="147"/>
      <c r="AC626" s="147"/>
      <c r="AD626" s="147"/>
      <c r="AE626" s="147"/>
      <c r="AF626" s="147"/>
      <c r="AG626" s="147" t="s">
        <v>200</v>
      </c>
      <c r="AH626" s="147"/>
      <c r="AI626" s="147"/>
      <c r="AJ626" s="147"/>
      <c r="AK626" s="147"/>
      <c r="AL626" s="147"/>
      <c r="AM626" s="147"/>
      <c r="AN626" s="147"/>
      <c r="AO626" s="147"/>
      <c r="AP626" s="147"/>
      <c r="AQ626" s="147"/>
      <c r="AR626" s="147"/>
      <c r="AS626" s="147"/>
      <c r="AT626" s="147"/>
      <c r="AU626" s="147"/>
      <c r="AV626" s="147"/>
      <c r="AW626" s="147"/>
      <c r="AX626" s="147"/>
      <c r="AY626" s="147"/>
      <c r="AZ626" s="147"/>
      <c r="BA626" s="147"/>
      <c r="BB626" s="147"/>
      <c r="BC626" s="147"/>
      <c r="BD626" s="147"/>
      <c r="BE626" s="147"/>
      <c r="BF626" s="147"/>
      <c r="BG626" s="147"/>
      <c r="BH626" s="147"/>
    </row>
    <row r="627" spans="1:60" outlineLevel="3" x14ac:dyDescent="0.2">
      <c r="A627" s="154"/>
      <c r="B627" s="155"/>
      <c r="C627" s="265" t="s">
        <v>1171</v>
      </c>
      <c r="D627" s="266"/>
      <c r="E627" s="266"/>
      <c r="F627" s="266"/>
      <c r="G627" s="266"/>
      <c r="H627" s="158"/>
      <c r="I627" s="158"/>
      <c r="J627" s="158"/>
      <c r="K627" s="158"/>
      <c r="L627" s="158"/>
      <c r="M627" s="158"/>
      <c r="N627" s="157"/>
      <c r="O627" s="157"/>
      <c r="P627" s="157"/>
      <c r="Q627" s="157"/>
      <c r="R627" s="158"/>
      <c r="S627" s="158"/>
      <c r="T627" s="158"/>
      <c r="U627" s="158"/>
      <c r="V627" s="158"/>
      <c r="W627" s="158"/>
      <c r="X627" s="158"/>
      <c r="Y627" s="158"/>
      <c r="Z627" s="147"/>
      <c r="AA627" s="147"/>
      <c r="AB627" s="147"/>
      <c r="AC627" s="147"/>
      <c r="AD627" s="147"/>
      <c r="AE627" s="147"/>
      <c r="AF627" s="147"/>
      <c r="AG627" s="147" t="s">
        <v>200</v>
      </c>
      <c r="AH627" s="147"/>
      <c r="AI627" s="147"/>
      <c r="AJ627" s="147"/>
      <c r="AK627" s="147"/>
      <c r="AL627" s="147"/>
      <c r="AM627" s="147"/>
      <c r="AN627" s="147"/>
      <c r="AO627" s="147"/>
      <c r="AP627" s="147"/>
      <c r="AQ627" s="147"/>
      <c r="AR627" s="147"/>
      <c r="AS627" s="147"/>
      <c r="AT627" s="147"/>
      <c r="AU627" s="147"/>
      <c r="AV627" s="147"/>
      <c r="AW627" s="147"/>
      <c r="AX627" s="147"/>
      <c r="AY627" s="147"/>
      <c r="AZ627" s="147"/>
      <c r="BA627" s="147"/>
      <c r="BB627" s="147"/>
      <c r="BC627" s="147"/>
      <c r="BD627" s="147"/>
      <c r="BE627" s="147"/>
      <c r="BF627" s="147"/>
      <c r="BG627" s="147"/>
      <c r="BH627" s="147"/>
    </row>
    <row r="628" spans="1:60" outlineLevel="3" x14ac:dyDescent="0.2">
      <c r="A628" s="154"/>
      <c r="B628" s="155"/>
      <c r="C628" s="187" t="s">
        <v>240</v>
      </c>
      <c r="D628" s="160"/>
      <c r="E628" s="161"/>
      <c r="F628" s="162"/>
      <c r="G628" s="162"/>
      <c r="H628" s="158"/>
      <c r="I628" s="158"/>
      <c r="J628" s="158"/>
      <c r="K628" s="158"/>
      <c r="L628" s="158"/>
      <c r="M628" s="158"/>
      <c r="N628" s="157"/>
      <c r="O628" s="157"/>
      <c r="P628" s="157"/>
      <c r="Q628" s="157"/>
      <c r="R628" s="158"/>
      <c r="S628" s="158"/>
      <c r="T628" s="158"/>
      <c r="U628" s="158"/>
      <c r="V628" s="158"/>
      <c r="W628" s="158"/>
      <c r="X628" s="158"/>
      <c r="Y628" s="158"/>
      <c r="Z628" s="147"/>
      <c r="AA628" s="147"/>
      <c r="AB628" s="147"/>
      <c r="AC628" s="147"/>
      <c r="AD628" s="147"/>
      <c r="AE628" s="147"/>
      <c r="AF628" s="147"/>
      <c r="AG628" s="147" t="s">
        <v>200</v>
      </c>
      <c r="AH628" s="147"/>
      <c r="AI628" s="147"/>
      <c r="AJ628" s="147"/>
      <c r="AK628" s="147"/>
      <c r="AL628" s="147"/>
      <c r="AM628" s="147"/>
      <c r="AN628" s="147"/>
      <c r="AO628" s="147"/>
      <c r="AP628" s="147"/>
      <c r="AQ628" s="147"/>
      <c r="AR628" s="147"/>
      <c r="AS628" s="147"/>
      <c r="AT628" s="147"/>
      <c r="AU628" s="147"/>
      <c r="AV628" s="147"/>
      <c r="AW628" s="147"/>
      <c r="AX628" s="147"/>
      <c r="AY628" s="147"/>
      <c r="AZ628" s="147"/>
      <c r="BA628" s="147"/>
      <c r="BB628" s="147"/>
      <c r="BC628" s="147"/>
      <c r="BD628" s="147"/>
      <c r="BE628" s="147"/>
      <c r="BF628" s="147"/>
      <c r="BG628" s="147"/>
      <c r="BH628" s="147"/>
    </row>
    <row r="629" spans="1:60" outlineLevel="3" x14ac:dyDescent="0.2">
      <c r="A629" s="154"/>
      <c r="B629" s="155"/>
      <c r="C629" s="265" t="s">
        <v>1172</v>
      </c>
      <c r="D629" s="266"/>
      <c r="E629" s="266"/>
      <c r="F629" s="266"/>
      <c r="G629" s="266"/>
      <c r="H629" s="158"/>
      <c r="I629" s="158"/>
      <c r="J629" s="158"/>
      <c r="K629" s="158"/>
      <c r="L629" s="158"/>
      <c r="M629" s="158"/>
      <c r="N629" s="157"/>
      <c r="O629" s="157"/>
      <c r="P629" s="157"/>
      <c r="Q629" s="157"/>
      <c r="R629" s="158"/>
      <c r="S629" s="158"/>
      <c r="T629" s="158"/>
      <c r="U629" s="158"/>
      <c r="V629" s="158"/>
      <c r="W629" s="158"/>
      <c r="X629" s="158"/>
      <c r="Y629" s="158"/>
      <c r="Z629" s="147"/>
      <c r="AA629" s="147"/>
      <c r="AB629" s="147"/>
      <c r="AC629" s="147"/>
      <c r="AD629" s="147"/>
      <c r="AE629" s="147"/>
      <c r="AF629" s="147"/>
      <c r="AG629" s="147" t="s">
        <v>200</v>
      </c>
      <c r="AH629" s="147"/>
      <c r="AI629" s="147"/>
      <c r="AJ629" s="147"/>
      <c r="AK629" s="147"/>
      <c r="AL629" s="147"/>
      <c r="AM629" s="147"/>
      <c r="AN629" s="147"/>
      <c r="AO629" s="147"/>
      <c r="AP629" s="147"/>
      <c r="AQ629" s="147"/>
      <c r="AR629" s="147"/>
      <c r="AS629" s="147"/>
      <c r="AT629" s="147"/>
      <c r="AU629" s="147"/>
      <c r="AV629" s="147"/>
      <c r="AW629" s="147"/>
      <c r="AX629" s="147"/>
      <c r="AY629" s="147"/>
      <c r="AZ629" s="147"/>
      <c r="BA629" s="147"/>
      <c r="BB629" s="147"/>
      <c r="BC629" s="147"/>
      <c r="BD629" s="147"/>
      <c r="BE629" s="147"/>
      <c r="BF629" s="147"/>
      <c r="BG629" s="147"/>
      <c r="BH629" s="147"/>
    </row>
    <row r="630" spans="1:60" outlineLevel="2" x14ac:dyDescent="0.2">
      <c r="A630" s="154"/>
      <c r="B630" s="155"/>
      <c r="C630" s="183" t="s">
        <v>78</v>
      </c>
      <c r="D630" s="163"/>
      <c r="E630" s="164">
        <v>2</v>
      </c>
      <c r="F630" s="158"/>
      <c r="G630" s="158"/>
      <c r="H630" s="158"/>
      <c r="I630" s="158"/>
      <c r="J630" s="158"/>
      <c r="K630" s="158"/>
      <c r="L630" s="158"/>
      <c r="M630" s="158"/>
      <c r="N630" s="157"/>
      <c r="O630" s="157"/>
      <c r="P630" s="157"/>
      <c r="Q630" s="157"/>
      <c r="R630" s="158"/>
      <c r="S630" s="158"/>
      <c r="T630" s="158"/>
      <c r="U630" s="158"/>
      <c r="V630" s="158"/>
      <c r="W630" s="158"/>
      <c r="X630" s="158"/>
      <c r="Y630" s="158"/>
      <c r="Z630" s="147"/>
      <c r="AA630" s="147"/>
      <c r="AB630" s="147"/>
      <c r="AC630" s="147"/>
      <c r="AD630" s="147"/>
      <c r="AE630" s="147"/>
      <c r="AF630" s="147"/>
      <c r="AG630" s="147" t="s">
        <v>203</v>
      </c>
      <c r="AH630" s="147">
        <v>0</v>
      </c>
      <c r="AI630" s="147"/>
      <c r="AJ630" s="147"/>
      <c r="AK630" s="147"/>
      <c r="AL630" s="147"/>
      <c r="AM630" s="147"/>
      <c r="AN630" s="147"/>
      <c r="AO630" s="147"/>
      <c r="AP630" s="147"/>
      <c r="AQ630" s="147"/>
      <c r="AR630" s="147"/>
      <c r="AS630" s="147"/>
      <c r="AT630" s="147"/>
      <c r="AU630" s="147"/>
      <c r="AV630" s="147"/>
      <c r="AW630" s="147"/>
      <c r="AX630" s="147"/>
      <c r="AY630" s="147"/>
      <c r="AZ630" s="147"/>
      <c r="BA630" s="147"/>
      <c r="BB630" s="147"/>
      <c r="BC630" s="147"/>
      <c r="BD630" s="147"/>
      <c r="BE630" s="147"/>
      <c r="BF630" s="147"/>
      <c r="BG630" s="147"/>
      <c r="BH630" s="147"/>
    </row>
    <row r="631" spans="1:60" outlineLevel="1" x14ac:dyDescent="0.2">
      <c r="A631" s="173">
        <v>211</v>
      </c>
      <c r="B631" s="174" t="s">
        <v>1173</v>
      </c>
      <c r="C631" s="182" t="s">
        <v>1174</v>
      </c>
      <c r="D631" s="175" t="s">
        <v>282</v>
      </c>
      <c r="E631" s="176">
        <v>2</v>
      </c>
      <c r="F631" s="177"/>
      <c r="G631" s="178">
        <f>ROUND(E631*F631,2)</f>
        <v>0</v>
      </c>
      <c r="H631" s="177"/>
      <c r="I631" s="178">
        <f>ROUND(E631*H631,2)</f>
        <v>0</v>
      </c>
      <c r="J631" s="177"/>
      <c r="K631" s="178">
        <f>ROUND(E631*J631,2)</f>
        <v>0</v>
      </c>
      <c r="L631" s="178">
        <v>21</v>
      </c>
      <c r="M631" s="178">
        <f>G631*(1+L631/100)</f>
        <v>0</v>
      </c>
      <c r="N631" s="176">
        <v>0.35</v>
      </c>
      <c r="O631" s="176">
        <f>ROUND(E631*N631,2)</f>
        <v>0.7</v>
      </c>
      <c r="P631" s="176">
        <v>0</v>
      </c>
      <c r="Q631" s="176">
        <f>ROUND(E631*P631,2)</f>
        <v>0</v>
      </c>
      <c r="R631" s="178"/>
      <c r="S631" s="178" t="s">
        <v>194</v>
      </c>
      <c r="T631" s="179" t="s">
        <v>195</v>
      </c>
      <c r="U631" s="158">
        <v>0</v>
      </c>
      <c r="V631" s="158">
        <f>ROUND(E631*U631,2)</f>
        <v>0</v>
      </c>
      <c r="W631" s="158"/>
      <c r="X631" s="158" t="s">
        <v>285</v>
      </c>
      <c r="Y631" s="158" t="s">
        <v>197</v>
      </c>
      <c r="Z631" s="147"/>
      <c r="AA631" s="147"/>
      <c r="AB631" s="147"/>
      <c r="AC631" s="147"/>
      <c r="AD631" s="147"/>
      <c r="AE631" s="147"/>
      <c r="AF631" s="147"/>
      <c r="AG631" s="147" t="s">
        <v>559</v>
      </c>
      <c r="AH631" s="147"/>
      <c r="AI631" s="147"/>
      <c r="AJ631" s="147"/>
      <c r="AK631" s="147"/>
      <c r="AL631" s="147"/>
      <c r="AM631" s="147"/>
      <c r="AN631" s="147"/>
      <c r="AO631" s="147"/>
      <c r="AP631" s="147"/>
      <c r="AQ631" s="147"/>
      <c r="AR631" s="147"/>
      <c r="AS631" s="147"/>
      <c r="AT631" s="147"/>
      <c r="AU631" s="147"/>
      <c r="AV631" s="147"/>
      <c r="AW631" s="147"/>
      <c r="AX631" s="147"/>
      <c r="AY631" s="147"/>
      <c r="AZ631" s="147"/>
      <c r="BA631" s="147"/>
      <c r="BB631" s="147"/>
      <c r="BC631" s="147"/>
      <c r="BD631" s="147"/>
      <c r="BE631" s="147"/>
      <c r="BF631" s="147"/>
      <c r="BG631" s="147"/>
      <c r="BH631" s="147"/>
    </row>
    <row r="632" spans="1:60" outlineLevel="2" x14ac:dyDescent="0.2">
      <c r="A632" s="154"/>
      <c r="B632" s="155"/>
      <c r="C632" s="198" t="s">
        <v>1152</v>
      </c>
      <c r="D632" s="199"/>
      <c r="E632" s="199"/>
      <c r="F632" s="199"/>
      <c r="G632" s="199"/>
      <c r="H632" s="158"/>
      <c r="I632" s="158"/>
      <c r="J632" s="158"/>
      <c r="K632" s="158"/>
      <c r="L632" s="158"/>
      <c r="M632" s="158"/>
      <c r="N632" s="157"/>
      <c r="O632" s="157"/>
      <c r="P632" s="157"/>
      <c r="Q632" s="157"/>
      <c r="R632" s="158"/>
      <c r="S632" s="158"/>
      <c r="T632" s="158"/>
      <c r="U632" s="158"/>
      <c r="V632" s="158"/>
      <c r="W632" s="158"/>
      <c r="X632" s="158"/>
      <c r="Y632" s="158"/>
      <c r="Z632" s="147"/>
      <c r="AA632" s="147"/>
      <c r="AB632" s="147"/>
      <c r="AC632" s="147"/>
      <c r="AD632" s="147"/>
      <c r="AE632" s="147"/>
      <c r="AF632" s="147"/>
      <c r="AG632" s="147" t="s">
        <v>200</v>
      </c>
      <c r="AH632" s="147"/>
      <c r="AI632" s="147"/>
      <c r="AJ632" s="147"/>
      <c r="AK632" s="147"/>
      <c r="AL632" s="147"/>
      <c r="AM632" s="147"/>
      <c r="AN632" s="147"/>
      <c r="AO632" s="147"/>
      <c r="AP632" s="147"/>
      <c r="AQ632" s="147"/>
      <c r="AR632" s="147"/>
      <c r="AS632" s="147"/>
      <c r="AT632" s="147"/>
      <c r="AU632" s="147"/>
      <c r="AV632" s="147"/>
      <c r="AW632" s="147"/>
      <c r="AX632" s="147"/>
      <c r="AY632" s="147"/>
      <c r="AZ632" s="147"/>
      <c r="BA632" s="147"/>
      <c r="BB632" s="147"/>
      <c r="BC632" s="147"/>
      <c r="BD632" s="147"/>
      <c r="BE632" s="147"/>
      <c r="BF632" s="147"/>
      <c r="BG632" s="147"/>
      <c r="BH632" s="147"/>
    </row>
    <row r="633" spans="1:60" outlineLevel="3" x14ac:dyDescent="0.2">
      <c r="A633" s="154"/>
      <c r="B633" s="155"/>
      <c r="C633" s="187" t="s">
        <v>240</v>
      </c>
      <c r="D633" s="160"/>
      <c r="E633" s="161"/>
      <c r="F633" s="162"/>
      <c r="G633" s="162"/>
      <c r="H633" s="158"/>
      <c r="I633" s="158"/>
      <c r="J633" s="158"/>
      <c r="K633" s="158"/>
      <c r="L633" s="158"/>
      <c r="M633" s="158"/>
      <c r="N633" s="157"/>
      <c r="O633" s="157"/>
      <c r="P633" s="157"/>
      <c r="Q633" s="157"/>
      <c r="R633" s="158"/>
      <c r="S633" s="158"/>
      <c r="T633" s="158"/>
      <c r="U633" s="158"/>
      <c r="V633" s="158"/>
      <c r="W633" s="158"/>
      <c r="X633" s="158"/>
      <c r="Y633" s="158"/>
      <c r="Z633" s="147"/>
      <c r="AA633" s="147"/>
      <c r="AB633" s="147"/>
      <c r="AC633" s="147"/>
      <c r="AD633" s="147"/>
      <c r="AE633" s="147"/>
      <c r="AF633" s="147"/>
      <c r="AG633" s="147" t="s">
        <v>200</v>
      </c>
      <c r="AH633" s="147"/>
      <c r="AI633" s="147"/>
      <c r="AJ633" s="147"/>
      <c r="AK633" s="147"/>
      <c r="AL633" s="147"/>
      <c r="AM633" s="147"/>
      <c r="AN633" s="147"/>
      <c r="AO633" s="147"/>
      <c r="AP633" s="147"/>
      <c r="AQ633" s="147"/>
      <c r="AR633" s="147"/>
      <c r="AS633" s="147"/>
      <c r="AT633" s="147"/>
      <c r="AU633" s="147"/>
      <c r="AV633" s="147"/>
      <c r="AW633" s="147"/>
      <c r="AX633" s="147"/>
      <c r="AY633" s="147"/>
      <c r="AZ633" s="147"/>
      <c r="BA633" s="147"/>
      <c r="BB633" s="147"/>
      <c r="BC633" s="147"/>
      <c r="BD633" s="147"/>
      <c r="BE633" s="147"/>
      <c r="BF633" s="147"/>
      <c r="BG633" s="147"/>
      <c r="BH633" s="147"/>
    </row>
    <row r="634" spans="1:60" outlineLevel="3" x14ac:dyDescent="0.2">
      <c r="A634" s="154"/>
      <c r="B634" s="155"/>
      <c r="C634" s="265" t="s">
        <v>1175</v>
      </c>
      <c r="D634" s="266"/>
      <c r="E634" s="266"/>
      <c r="F634" s="266"/>
      <c r="G634" s="266"/>
      <c r="H634" s="158"/>
      <c r="I634" s="158"/>
      <c r="J634" s="158"/>
      <c r="K634" s="158"/>
      <c r="L634" s="158"/>
      <c r="M634" s="158"/>
      <c r="N634" s="157"/>
      <c r="O634" s="157"/>
      <c r="P634" s="157"/>
      <c r="Q634" s="157"/>
      <c r="R634" s="158"/>
      <c r="S634" s="158"/>
      <c r="T634" s="158"/>
      <c r="U634" s="158"/>
      <c r="V634" s="158"/>
      <c r="W634" s="158"/>
      <c r="X634" s="158"/>
      <c r="Y634" s="158"/>
      <c r="Z634" s="147"/>
      <c r="AA634" s="147"/>
      <c r="AB634" s="147"/>
      <c r="AC634" s="147"/>
      <c r="AD634" s="147"/>
      <c r="AE634" s="147"/>
      <c r="AF634" s="147"/>
      <c r="AG634" s="147" t="s">
        <v>200</v>
      </c>
      <c r="AH634" s="147"/>
      <c r="AI634" s="147"/>
      <c r="AJ634" s="147"/>
      <c r="AK634" s="147"/>
      <c r="AL634" s="147"/>
      <c r="AM634" s="147"/>
      <c r="AN634" s="147"/>
      <c r="AO634" s="147"/>
      <c r="AP634" s="147"/>
      <c r="AQ634" s="147"/>
      <c r="AR634" s="147"/>
      <c r="AS634" s="147"/>
      <c r="AT634" s="147"/>
      <c r="AU634" s="147"/>
      <c r="AV634" s="147"/>
      <c r="AW634" s="147"/>
      <c r="AX634" s="147"/>
      <c r="AY634" s="147"/>
      <c r="AZ634" s="147"/>
      <c r="BA634" s="147"/>
      <c r="BB634" s="147"/>
      <c r="BC634" s="147"/>
      <c r="BD634" s="147"/>
      <c r="BE634" s="147"/>
      <c r="BF634" s="147"/>
      <c r="BG634" s="147"/>
      <c r="BH634" s="147"/>
    </row>
    <row r="635" spans="1:60" outlineLevel="3" x14ac:dyDescent="0.2">
      <c r="A635" s="154"/>
      <c r="B635" s="155"/>
      <c r="C635" s="265" t="s">
        <v>1154</v>
      </c>
      <c r="D635" s="266"/>
      <c r="E635" s="266"/>
      <c r="F635" s="266"/>
      <c r="G635" s="266"/>
      <c r="H635" s="158"/>
      <c r="I635" s="158"/>
      <c r="J635" s="158"/>
      <c r="K635" s="158"/>
      <c r="L635" s="158"/>
      <c r="M635" s="158"/>
      <c r="N635" s="157"/>
      <c r="O635" s="157"/>
      <c r="P635" s="157"/>
      <c r="Q635" s="157"/>
      <c r="R635" s="158"/>
      <c r="S635" s="158"/>
      <c r="T635" s="158"/>
      <c r="U635" s="158"/>
      <c r="V635" s="158"/>
      <c r="W635" s="158"/>
      <c r="X635" s="158"/>
      <c r="Y635" s="158"/>
      <c r="Z635" s="147"/>
      <c r="AA635" s="147"/>
      <c r="AB635" s="147"/>
      <c r="AC635" s="147"/>
      <c r="AD635" s="147"/>
      <c r="AE635" s="147"/>
      <c r="AF635" s="147"/>
      <c r="AG635" s="147" t="s">
        <v>200</v>
      </c>
      <c r="AH635" s="147"/>
      <c r="AI635" s="147"/>
      <c r="AJ635" s="147"/>
      <c r="AK635" s="147"/>
      <c r="AL635" s="147"/>
      <c r="AM635" s="147"/>
      <c r="AN635" s="147"/>
      <c r="AO635" s="147"/>
      <c r="AP635" s="147"/>
      <c r="AQ635" s="147"/>
      <c r="AR635" s="147"/>
      <c r="AS635" s="147"/>
      <c r="AT635" s="147"/>
      <c r="AU635" s="147"/>
      <c r="AV635" s="147"/>
      <c r="AW635" s="147"/>
      <c r="AX635" s="147"/>
      <c r="AY635" s="147"/>
      <c r="AZ635" s="147"/>
      <c r="BA635" s="147"/>
      <c r="BB635" s="147"/>
      <c r="BC635" s="147"/>
      <c r="BD635" s="147"/>
      <c r="BE635" s="147"/>
      <c r="BF635" s="147"/>
      <c r="BG635" s="147"/>
      <c r="BH635" s="147"/>
    </row>
    <row r="636" spans="1:60" outlineLevel="3" x14ac:dyDescent="0.2">
      <c r="A636" s="154"/>
      <c r="B636" s="155"/>
      <c r="C636" s="187" t="s">
        <v>240</v>
      </c>
      <c r="D636" s="160"/>
      <c r="E636" s="161"/>
      <c r="F636" s="162"/>
      <c r="G636" s="162"/>
      <c r="H636" s="158"/>
      <c r="I636" s="158"/>
      <c r="J636" s="158"/>
      <c r="K636" s="158"/>
      <c r="L636" s="158"/>
      <c r="M636" s="158"/>
      <c r="N636" s="157"/>
      <c r="O636" s="157"/>
      <c r="P636" s="157"/>
      <c r="Q636" s="157"/>
      <c r="R636" s="158"/>
      <c r="S636" s="158"/>
      <c r="T636" s="158"/>
      <c r="U636" s="158"/>
      <c r="V636" s="158"/>
      <c r="W636" s="158"/>
      <c r="X636" s="158"/>
      <c r="Y636" s="158"/>
      <c r="Z636" s="147"/>
      <c r="AA636" s="147"/>
      <c r="AB636" s="147"/>
      <c r="AC636" s="147"/>
      <c r="AD636" s="147"/>
      <c r="AE636" s="147"/>
      <c r="AF636" s="147"/>
      <c r="AG636" s="147" t="s">
        <v>200</v>
      </c>
      <c r="AH636" s="147"/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</row>
    <row r="637" spans="1:60" outlineLevel="3" x14ac:dyDescent="0.2">
      <c r="A637" s="154"/>
      <c r="B637" s="155"/>
      <c r="C637" s="265" t="s">
        <v>1155</v>
      </c>
      <c r="D637" s="266"/>
      <c r="E637" s="266"/>
      <c r="F637" s="266"/>
      <c r="G637" s="266"/>
      <c r="H637" s="158"/>
      <c r="I637" s="158"/>
      <c r="J637" s="158"/>
      <c r="K637" s="158"/>
      <c r="L637" s="158"/>
      <c r="M637" s="158"/>
      <c r="N637" s="157"/>
      <c r="O637" s="157"/>
      <c r="P637" s="157"/>
      <c r="Q637" s="157"/>
      <c r="R637" s="158"/>
      <c r="S637" s="158"/>
      <c r="T637" s="158"/>
      <c r="U637" s="158"/>
      <c r="V637" s="158"/>
      <c r="W637" s="158"/>
      <c r="X637" s="158"/>
      <c r="Y637" s="158"/>
      <c r="Z637" s="147"/>
      <c r="AA637" s="147"/>
      <c r="AB637" s="147"/>
      <c r="AC637" s="147"/>
      <c r="AD637" s="147"/>
      <c r="AE637" s="147"/>
      <c r="AF637" s="147"/>
      <c r="AG637" s="147" t="s">
        <v>200</v>
      </c>
      <c r="AH637" s="147"/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</row>
    <row r="638" spans="1:60" outlineLevel="3" x14ac:dyDescent="0.2">
      <c r="A638" s="154"/>
      <c r="B638" s="155"/>
      <c r="C638" s="265" t="s">
        <v>1268</v>
      </c>
      <c r="D638" s="266"/>
      <c r="E638" s="266"/>
      <c r="F638" s="266"/>
      <c r="G638" s="266"/>
      <c r="H638" s="158"/>
      <c r="I638" s="158"/>
      <c r="J638" s="158"/>
      <c r="K638" s="158"/>
      <c r="L638" s="158"/>
      <c r="M638" s="158"/>
      <c r="N638" s="157"/>
      <c r="O638" s="157"/>
      <c r="P638" s="157"/>
      <c r="Q638" s="157"/>
      <c r="R638" s="158"/>
      <c r="S638" s="158"/>
      <c r="T638" s="158"/>
      <c r="U638" s="158"/>
      <c r="V638" s="158"/>
      <c r="W638" s="158"/>
      <c r="X638" s="158"/>
      <c r="Y638" s="158"/>
      <c r="Z638" s="147"/>
      <c r="AA638" s="147"/>
      <c r="AB638" s="147"/>
      <c r="AC638" s="147"/>
      <c r="AD638" s="147"/>
      <c r="AE638" s="147"/>
      <c r="AF638" s="147"/>
      <c r="AG638" s="147" t="s">
        <v>200</v>
      </c>
      <c r="AH638" s="147"/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</row>
    <row r="639" spans="1:60" outlineLevel="3" x14ac:dyDescent="0.2">
      <c r="A639" s="154"/>
      <c r="B639" s="155"/>
      <c r="C639" s="265" t="s">
        <v>1269</v>
      </c>
      <c r="D639" s="266"/>
      <c r="E639" s="266"/>
      <c r="F639" s="266"/>
      <c r="G639" s="266"/>
      <c r="H639" s="158"/>
      <c r="I639" s="158"/>
      <c r="J639" s="158"/>
      <c r="K639" s="158"/>
      <c r="L639" s="158"/>
      <c r="M639" s="158"/>
      <c r="N639" s="157"/>
      <c r="O639" s="157"/>
      <c r="P639" s="157"/>
      <c r="Q639" s="157"/>
      <c r="R639" s="158"/>
      <c r="S639" s="158"/>
      <c r="T639" s="158"/>
      <c r="U639" s="158"/>
      <c r="V639" s="158"/>
      <c r="W639" s="158"/>
      <c r="X639" s="158"/>
      <c r="Y639" s="158"/>
      <c r="Z639" s="147"/>
      <c r="AA639" s="147"/>
      <c r="AB639" s="147"/>
      <c r="AC639" s="147"/>
      <c r="AD639" s="147"/>
      <c r="AE639" s="147"/>
      <c r="AF639" s="147"/>
      <c r="AG639" s="147" t="s">
        <v>200</v>
      </c>
      <c r="AH639" s="147"/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</row>
    <row r="640" spans="1:60" outlineLevel="3" x14ac:dyDescent="0.2">
      <c r="A640" s="154"/>
      <c r="B640" s="155"/>
      <c r="C640" s="265" t="s">
        <v>1156</v>
      </c>
      <c r="D640" s="266"/>
      <c r="E640" s="266"/>
      <c r="F640" s="266"/>
      <c r="G640" s="266"/>
      <c r="H640" s="158"/>
      <c r="I640" s="158"/>
      <c r="J640" s="158"/>
      <c r="K640" s="158"/>
      <c r="L640" s="158"/>
      <c r="M640" s="158"/>
      <c r="N640" s="157"/>
      <c r="O640" s="157"/>
      <c r="P640" s="157"/>
      <c r="Q640" s="157"/>
      <c r="R640" s="158"/>
      <c r="S640" s="158"/>
      <c r="T640" s="158"/>
      <c r="U640" s="158"/>
      <c r="V640" s="158"/>
      <c r="W640" s="158"/>
      <c r="X640" s="158"/>
      <c r="Y640" s="158"/>
      <c r="Z640" s="147"/>
      <c r="AA640" s="147"/>
      <c r="AB640" s="147"/>
      <c r="AC640" s="147"/>
      <c r="AD640" s="147"/>
      <c r="AE640" s="147"/>
      <c r="AF640" s="147"/>
      <c r="AG640" s="147" t="s">
        <v>200</v>
      </c>
      <c r="AH640" s="147"/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</row>
    <row r="641" spans="1:60" outlineLevel="3" x14ac:dyDescent="0.2">
      <c r="A641" s="154"/>
      <c r="B641" s="155"/>
      <c r="C641" s="265" t="s">
        <v>1157</v>
      </c>
      <c r="D641" s="266"/>
      <c r="E641" s="266"/>
      <c r="F641" s="266"/>
      <c r="G641" s="266"/>
      <c r="H641" s="158"/>
      <c r="I641" s="158"/>
      <c r="J641" s="158"/>
      <c r="K641" s="158"/>
      <c r="L641" s="158"/>
      <c r="M641" s="158"/>
      <c r="N641" s="157"/>
      <c r="O641" s="157"/>
      <c r="P641" s="157"/>
      <c r="Q641" s="157"/>
      <c r="R641" s="158"/>
      <c r="S641" s="158"/>
      <c r="T641" s="158"/>
      <c r="U641" s="158"/>
      <c r="V641" s="158"/>
      <c r="W641" s="158"/>
      <c r="X641" s="158"/>
      <c r="Y641" s="158"/>
      <c r="Z641" s="147"/>
      <c r="AA641" s="147"/>
      <c r="AB641" s="147"/>
      <c r="AC641" s="147"/>
      <c r="AD641" s="147"/>
      <c r="AE641" s="147"/>
      <c r="AF641" s="147"/>
      <c r="AG641" s="147" t="s">
        <v>200</v>
      </c>
      <c r="AH641" s="147"/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</row>
    <row r="642" spans="1:60" outlineLevel="3" x14ac:dyDescent="0.2">
      <c r="A642" s="154"/>
      <c r="B642" s="155"/>
      <c r="C642" s="265" t="s">
        <v>1158</v>
      </c>
      <c r="D642" s="266"/>
      <c r="E642" s="266"/>
      <c r="F642" s="266"/>
      <c r="G642" s="266"/>
      <c r="H642" s="158"/>
      <c r="I642" s="158"/>
      <c r="J642" s="158"/>
      <c r="K642" s="158"/>
      <c r="L642" s="158"/>
      <c r="M642" s="158"/>
      <c r="N642" s="157"/>
      <c r="O642" s="157"/>
      <c r="P642" s="157"/>
      <c r="Q642" s="157"/>
      <c r="R642" s="158"/>
      <c r="S642" s="158"/>
      <c r="T642" s="158"/>
      <c r="U642" s="158"/>
      <c r="V642" s="158"/>
      <c r="W642" s="158"/>
      <c r="X642" s="158"/>
      <c r="Y642" s="158"/>
      <c r="Z642" s="147"/>
      <c r="AA642" s="147"/>
      <c r="AB642" s="147"/>
      <c r="AC642" s="147"/>
      <c r="AD642" s="147"/>
      <c r="AE642" s="147"/>
      <c r="AF642" s="147"/>
      <c r="AG642" s="147" t="s">
        <v>200</v>
      </c>
      <c r="AH642" s="147"/>
      <c r="AI642" s="147"/>
      <c r="AJ642" s="147"/>
      <c r="AK642" s="147"/>
      <c r="AL642" s="147"/>
      <c r="AM642" s="147"/>
      <c r="AN642" s="147"/>
      <c r="AO642" s="147"/>
      <c r="AP642" s="147"/>
      <c r="AQ642" s="147"/>
      <c r="AR642" s="147"/>
      <c r="AS642" s="147"/>
      <c r="AT642" s="147"/>
      <c r="AU642" s="147"/>
      <c r="AV642" s="147"/>
      <c r="AW642" s="147"/>
      <c r="AX642" s="147"/>
      <c r="AY642" s="147"/>
      <c r="AZ642" s="147"/>
      <c r="BA642" s="147"/>
      <c r="BB642" s="147"/>
      <c r="BC642" s="147"/>
      <c r="BD642" s="147"/>
      <c r="BE642" s="147"/>
      <c r="BF642" s="147"/>
      <c r="BG642" s="147"/>
      <c r="BH642" s="147"/>
    </row>
    <row r="643" spans="1:60" outlineLevel="3" x14ac:dyDescent="0.2">
      <c r="A643" s="154"/>
      <c r="B643" s="155"/>
      <c r="C643" s="265" t="s">
        <v>1159</v>
      </c>
      <c r="D643" s="266"/>
      <c r="E643" s="266"/>
      <c r="F643" s="266"/>
      <c r="G643" s="266"/>
      <c r="H643" s="158"/>
      <c r="I643" s="158"/>
      <c r="J643" s="158"/>
      <c r="K643" s="158"/>
      <c r="L643" s="158"/>
      <c r="M643" s="158"/>
      <c r="N643" s="157"/>
      <c r="O643" s="157"/>
      <c r="P643" s="157"/>
      <c r="Q643" s="157"/>
      <c r="R643" s="158"/>
      <c r="S643" s="158"/>
      <c r="T643" s="158"/>
      <c r="U643" s="158"/>
      <c r="V643" s="158"/>
      <c r="W643" s="158"/>
      <c r="X643" s="158"/>
      <c r="Y643" s="158"/>
      <c r="Z643" s="147"/>
      <c r="AA643" s="147"/>
      <c r="AB643" s="147"/>
      <c r="AC643" s="147"/>
      <c r="AD643" s="147"/>
      <c r="AE643" s="147"/>
      <c r="AF643" s="147"/>
      <c r="AG643" s="147" t="s">
        <v>200</v>
      </c>
      <c r="AH643" s="147"/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</row>
    <row r="644" spans="1:60" outlineLevel="3" x14ac:dyDescent="0.2">
      <c r="A644" s="154"/>
      <c r="B644" s="155"/>
      <c r="C644" s="187" t="s">
        <v>240</v>
      </c>
      <c r="D644" s="160"/>
      <c r="E644" s="161"/>
      <c r="F644" s="162"/>
      <c r="G644" s="162"/>
      <c r="H644" s="158"/>
      <c r="I644" s="158"/>
      <c r="J644" s="158"/>
      <c r="K644" s="158"/>
      <c r="L644" s="158"/>
      <c r="M644" s="158"/>
      <c r="N644" s="157"/>
      <c r="O644" s="157"/>
      <c r="P644" s="157"/>
      <c r="Q644" s="157"/>
      <c r="R644" s="158"/>
      <c r="S644" s="158"/>
      <c r="T644" s="158"/>
      <c r="U644" s="158"/>
      <c r="V644" s="158"/>
      <c r="W644" s="158"/>
      <c r="X644" s="158"/>
      <c r="Y644" s="158"/>
      <c r="Z644" s="147"/>
      <c r="AA644" s="147"/>
      <c r="AB644" s="147"/>
      <c r="AC644" s="147"/>
      <c r="AD644" s="147"/>
      <c r="AE644" s="147"/>
      <c r="AF644" s="147"/>
      <c r="AG644" s="147" t="s">
        <v>200</v>
      </c>
      <c r="AH644" s="147"/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</row>
    <row r="645" spans="1:60" outlineLevel="3" x14ac:dyDescent="0.2">
      <c r="A645" s="154"/>
      <c r="B645" s="155"/>
      <c r="C645" s="265" t="s">
        <v>1160</v>
      </c>
      <c r="D645" s="266"/>
      <c r="E645" s="266"/>
      <c r="F645" s="266"/>
      <c r="G645" s="266"/>
      <c r="H645" s="158"/>
      <c r="I645" s="158"/>
      <c r="J645" s="158"/>
      <c r="K645" s="158"/>
      <c r="L645" s="158"/>
      <c r="M645" s="158"/>
      <c r="N645" s="157"/>
      <c r="O645" s="157"/>
      <c r="P645" s="157"/>
      <c r="Q645" s="157"/>
      <c r="R645" s="158"/>
      <c r="S645" s="158"/>
      <c r="T645" s="158"/>
      <c r="U645" s="158"/>
      <c r="V645" s="158"/>
      <c r="W645" s="158"/>
      <c r="X645" s="158"/>
      <c r="Y645" s="158"/>
      <c r="Z645" s="147"/>
      <c r="AA645" s="147"/>
      <c r="AB645" s="147"/>
      <c r="AC645" s="147"/>
      <c r="AD645" s="147"/>
      <c r="AE645" s="147"/>
      <c r="AF645" s="147"/>
      <c r="AG645" s="147" t="s">
        <v>200</v>
      </c>
      <c r="AH645" s="147"/>
      <c r="AI645" s="147"/>
      <c r="AJ645" s="147"/>
      <c r="AK645" s="147"/>
      <c r="AL645" s="147"/>
      <c r="AM645" s="147"/>
      <c r="AN645" s="147"/>
      <c r="AO645" s="147"/>
      <c r="AP645" s="147"/>
      <c r="AQ645" s="147"/>
      <c r="AR645" s="147"/>
      <c r="AS645" s="147"/>
      <c r="AT645" s="147"/>
      <c r="AU645" s="147"/>
      <c r="AV645" s="147"/>
      <c r="AW645" s="147"/>
      <c r="AX645" s="147"/>
      <c r="AY645" s="147"/>
      <c r="AZ645" s="147"/>
      <c r="BA645" s="147"/>
      <c r="BB645" s="147"/>
      <c r="BC645" s="147"/>
      <c r="BD645" s="147"/>
      <c r="BE645" s="147"/>
      <c r="BF645" s="147"/>
      <c r="BG645" s="147"/>
      <c r="BH645" s="147"/>
    </row>
    <row r="646" spans="1:60" outlineLevel="3" x14ac:dyDescent="0.2">
      <c r="A646" s="154"/>
      <c r="B646" s="155"/>
      <c r="C646" s="187" t="s">
        <v>240</v>
      </c>
      <c r="D646" s="160"/>
      <c r="E646" s="161"/>
      <c r="F646" s="162"/>
      <c r="G646" s="162"/>
      <c r="H646" s="158"/>
      <c r="I646" s="158"/>
      <c r="J646" s="158"/>
      <c r="K646" s="158"/>
      <c r="L646" s="158"/>
      <c r="M646" s="158"/>
      <c r="N646" s="157"/>
      <c r="O646" s="157"/>
      <c r="P646" s="157"/>
      <c r="Q646" s="157"/>
      <c r="R646" s="158"/>
      <c r="S646" s="158"/>
      <c r="T646" s="158"/>
      <c r="U646" s="158"/>
      <c r="V646" s="158"/>
      <c r="W646" s="158"/>
      <c r="X646" s="158"/>
      <c r="Y646" s="158"/>
      <c r="Z646" s="147"/>
      <c r="AA646" s="147"/>
      <c r="AB646" s="147"/>
      <c r="AC646" s="147"/>
      <c r="AD646" s="147"/>
      <c r="AE646" s="147"/>
      <c r="AF646" s="147"/>
      <c r="AG646" s="147" t="s">
        <v>200</v>
      </c>
      <c r="AH646" s="147"/>
      <c r="AI646" s="147"/>
      <c r="AJ646" s="147"/>
      <c r="AK646" s="147"/>
      <c r="AL646" s="147"/>
      <c r="AM646" s="147"/>
      <c r="AN646" s="147"/>
      <c r="AO646" s="147"/>
      <c r="AP646" s="147"/>
      <c r="AQ646" s="147"/>
      <c r="AR646" s="147"/>
      <c r="AS646" s="147"/>
      <c r="AT646" s="147"/>
      <c r="AU646" s="147"/>
      <c r="AV646" s="147"/>
      <c r="AW646" s="147"/>
      <c r="AX646" s="147"/>
      <c r="AY646" s="147"/>
      <c r="AZ646" s="147"/>
      <c r="BA646" s="147"/>
      <c r="BB646" s="147"/>
      <c r="BC646" s="147"/>
      <c r="BD646" s="147"/>
      <c r="BE646" s="147"/>
      <c r="BF646" s="147"/>
      <c r="BG646" s="147"/>
      <c r="BH646" s="147"/>
    </row>
    <row r="647" spans="1:60" outlineLevel="3" x14ac:dyDescent="0.2">
      <c r="A647" s="154"/>
      <c r="B647" s="155"/>
      <c r="C647" s="265" t="s">
        <v>1270</v>
      </c>
      <c r="D647" s="266"/>
      <c r="E647" s="266"/>
      <c r="F647" s="266"/>
      <c r="G647" s="266"/>
      <c r="H647" s="158"/>
      <c r="I647" s="158"/>
      <c r="J647" s="158"/>
      <c r="K647" s="158"/>
      <c r="L647" s="158"/>
      <c r="M647" s="158"/>
      <c r="N647" s="157"/>
      <c r="O647" s="157"/>
      <c r="P647" s="157"/>
      <c r="Q647" s="157"/>
      <c r="R647" s="158"/>
      <c r="S647" s="158"/>
      <c r="T647" s="158"/>
      <c r="U647" s="158"/>
      <c r="V647" s="158"/>
      <c r="W647" s="158"/>
      <c r="X647" s="158"/>
      <c r="Y647" s="158"/>
      <c r="Z647" s="147"/>
      <c r="AA647" s="147"/>
      <c r="AB647" s="147"/>
      <c r="AC647" s="147"/>
      <c r="AD647" s="147"/>
      <c r="AE647" s="147"/>
      <c r="AF647" s="147"/>
      <c r="AG647" s="147" t="s">
        <v>200</v>
      </c>
      <c r="AH647" s="147"/>
      <c r="AI647" s="147"/>
      <c r="AJ647" s="147"/>
      <c r="AK647" s="147"/>
      <c r="AL647" s="147"/>
      <c r="AM647" s="147"/>
      <c r="AN647" s="147"/>
      <c r="AO647" s="147"/>
      <c r="AP647" s="147"/>
      <c r="AQ647" s="147"/>
      <c r="AR647" s="147"/>
      <c r="AS647" s="147"/>
      <c r="AT647" s="147"/>
      <c r="AU647" s="147"/>
      <c r="AV647" s="147"/>
      <c r="AW647" s="147"/>
      <c r="AX647" s="147"/>
      <c r="AY647" s="147"/>
      <c r="AZ647" s="147"/>
      <c r="BA647" s="147"/>
      <c r="BB647" s="147"/>
      <c r="BC647" s="147"/>
      <c r="BD647" s="147"/>
      <c r="BE647" s="147"/>
      <c r="BF647" s="147"/>
      <c r="BG647" s="147"/>
      <c r="BH647" s="147"/>
    </row>
    <row r="648" spans="1:60" outlineLevel="3" x14ac:dyDescent="0.2">
      <c r="A648" s="154"/>
      <c r="B648" s="155"/>
      <c r="C648" s="265" t="s">
        <v>1161</v>
      </c>
      <c r="D648" s="266"/>
      <c r="E648" s="266"/>
      <c r="F648" s="266"/>
      <c r="G648" s="266"/>
      <c r="H648" s="158"/>
      <c r="I648" s="158"/>
      <c r="J648" s="158"/>
      <c r="K648" s="158"/>
      <c r="L648" s="158"/>
      <c r="M648" s="158"/>
      <c r="N648" s="157"/>
      <c r="O648" s="157"/>
      <c r="P648" s="157"/>
      <c r="Q648" s="157"/>
      <c r="R648" s="158"/>
      <c r="S648" s="158"/>
      <c r="T648" s="158"/>
      <c r="U648" s="158"/>
      <c r="V648" s="158"/>
      <c r="W648" s="158"/>
      <c r="X648" s="158"/>
      <c r="Y648" s="158"/>
      <c r="Z648" s="147"/>
      <c r="AA648" s="147"/>
      <c r="AB648" s="147"/>
      <c r="AC648" s="147"/>
      <c r="AD648" s="147"/>
      <c r="AE648" s="147"/>
      <c r="AF648" s="147"/>
      <c r="AG648" s="147" t="s">
        <v>200</v>
      </c>
      <c r="AH648" s="147"/>
      <c r="AI648" s="147"/>
      <c r="AJ648" s="147"/>
      <c r="AK648" s="147"/>
      <c r="AL648" s="147"/>
      <c r="AM648" s="147"/>
      <c r="AN648" s="147"/>
      <c r="AO648" s="147"/>
      <c r="AP648" s="147"/>
      <c r="AQ648" s="147"/>
      <c r="AR648" s="147"/>
      <c r="AS648" s="147"/>
      <c r="AT648" s="147"/>
      <c r="AU648" s="147"/>
      <c r="AV648" s="147"/>
      <c r="AW648" s="147"/>
      <c r="AX648" s="147"/>
      <c r="AY648" s="147"/>
      <c r="AZ648" s="147"/>
      <c r="BA648" s="147"/>
      <c r="BB648" s="147"/>
      <c r="BC648" s="147"/>
      <c r="BD648" s="147"/>
      <c r="BE648" s="147"/>
      <c r="BF648" s="147"/>
      <c r="BG648" s="147"/>
      <c r="BH648" s="147"/>
    </row>
    <row r="649" spans="1:60" outlineLevel="3" x14ac:dyDescent="0.2">
      <c r="A649" s="154"/>
      <c r="B649" s="155"/>
      <c r="C649" s="265" t="s">
        <v>1162</v>
      </c>
      <c r="D649" s="266"/>
      <c r="E649" s="266"/>
      <c r="F649" s="266"/>
      <c r="G649" s="266"/>
      <c r="H649" s="158"/>
      <c r="I649" s="158"/>
      <c r="J649" s="158"/>
      <c r="K649" s="158"/>
      <c r="L649" s="158"/>
      <c r="M649" s="158"/>
      <c r="N649" s="157"/>
      <c r="O649" s="157"/>
      <c r="P649" s="157"/>
      <c r="Q649" s="157"/>
      <c r="R649" s="158"/>
      <c r="S649" s="158"/>
      <c r="T649" s="158"/>
      <c r="U649" s="158"/>
      <c r="V649" s="158"/>
      <c r="W649" s="158"/>
      <c r="X649" s="158"/>
      <c r="Y649" s="158"/>
      <c r="Z649" s="147"/>
      <c r="AA649" s="147"/>
      <c r="AB649" s="147"/>
      <c r="AC649" s="147"/>
      <c r="AD649" s="147"/>
      <c r="AE649" s="147"/>
      <c r="AF649" s="147"/>
      <c r="AG649" s="147" t="s">
        <v>200</v>
      </c>
      <c r="AH649" s="147"/>
      <c r="AI649" s="147"/>
      <c r="AJ649" s="147"/>
      <c r="AK649" s="147"/>
      <c r="AL649" s="147"/>
      <c r="AM649" s="147"/>
      <c r="AN649" s="147"/>
      <c r="AO649" s="147"/>
      <c r="AP649" s="147"/>
      <c r="AQ649" s="147"/>
      <c r="AR649" s="147"/>
      <c r="AS649" s="147"/>
      <c r="AT649" s="147"/>
      <c r="AU649" s="147"/>
      <c r="AV649" s="147"/>
      <c r="AW649" s="147"/>
      <c r="AX649" s="147"/>
      <c r="AY649" s="147"/>
      <c r="AZ649" s="147"/>
      <c r="BA649" s="147"/>
      <c r="BB649" s="147"/>
      <c r="BC649" s="147"/>
      <c r="BD649" s="147"/>
      <c r="BE649" s="147"/>
      <c r="BF649" s="147"/>
      <c r="BG649" s="147"/>
      <c r="BH649" s="147"/>
    </row>
    <row r="650" spans="1:60" outlineLevel="3" x14ac:dyDescent="0.2">
      <c r="A650" s="154"/>
      <c r="B650" s="155"/>
      <c r="C650" s="265" t="s">
        <v>1163</v>
      </c>
      <c r="D650" s="266"/>
      <c r="E650" s="266"/>
      <c r="F650" s="266"/>
      <c r="G650" s="266"/>
      <c r="H650" s="158"/>
      <c r="I650" s="158"/>
      <c r="J650" s="158"/>
      <c r="K650" s="158"/>
      <c r="L650" s="158"/>
      <c r="M650" s="158"/>
      <c r="N650" s="157"/>
      <c r="O650" s="157"/>
      <c r="P650" s="157"/>
      <c r="Q650" s="157"/>
      <c r="R650" s="158"/>
      <c r="S650" s="158"/>
      <c r="T650" s="158"/>
      <c r="U650" s="158"/>
      <c r="V650" s="158"/>
      <c r="W650" s="158"/>
      <c r="X650" s="158"/>
      <c r="Y650" s="158"/>
      <c r="Z650" s="147"/>
      <c r="AA650" s="147"/>
      <c r="AB650" s="147"/>
      <c r="AC650" s="147"/>
      <c r="AD650" s="147"/>
      <c r="AE650" s="147"/>
      <c r="AF650" s="147"/>
      <c r="AG650" s="147" t="s">
        <v>200</v>
      </c>
      <c r="AH650" s="147"/>
      <c r="AI650" s="147"/>
      <c r="AJ650" s="147"/>
      <c r="AK650" s="147"/>
      <c r="AL650" s="147"/>
      <c r="AM650" s="147"/>
      <c r="AN650" s="147"/>
      <c r="AO650" s="147"/>
      <c r="AP650" s="147"/>
      <c r="AQ650" s="147"/>
      <c r="AR650" s="147"/>
      <c r="AS650" s="147"/>
      <c r="AT650" s="147"/>
      <c r="AU650" s="147"/>
      <c r="AV650" s="147"/>
      <c r="AW650" s="147"/>
      <c r="AX650" s="147"/>
      <c r="AY650" s="147"/>
      <c r="AZ650" s="147"/>
      <c r="BA650" s="147"/>
      <c r="BB650" s="147"/>
      <c r="BC650" s="147"/>
      <c r="BD650" s="147"/>
      <c r="BE650" s="147"/>
      <c r="BF650" s="147"/>
      <c r="BG650" s="147"/>
      <c r="BH650" s="147"/>
    </row>
    <row r="651" spans="1:60" outlineLevel="3" x14ac:dyDescent="0.2">
      <c r="A651" s="154"/>
      <c r="B651" s="155"/>
      <c r="C651" s="187" t="s">
        <v>240</v>
      </c>
      <c r="D651" s="160"/>
      <c r="E651" s="161"/>
      <c r="F651" s="162"/>
      <c r="G651" s="162"/>
      <c r="H651" s="158"/>
      <c r="I651" s="158"/>
      <c r="J651" s="158"/>
      <c r="K651" s="158"/>
      <c r="L651" s="158"/>
      <c r="M651" s="158"/>
      <c r="N651" s="157"/>
      <c r="O651" s="157"/>
      <c r="P651" s="157"/>
      <c r="Q651" s="157"/>
      <c r="R651" s="158"/>
      <c r="S651" s="158"/>
      <c r="T651" s="158"/>
      <c r="U651" s="158"/>
      <c r="V651" s="158"/>
      <c r="W651" s="158"/>
      <c r="X651" s="158"/>
      <c r="Y651" s="158"/>
      <c r="Z651" s="147"/>
      <c r="AA651" s="147"/>
      <c r="AB651" s="147"/>
      <c r="AC651" s="147"/>
      <c r="AD651" s="147"/>
      <c r="AE651" s="147"/>
      <c r="AF651" s="147"/>
      <c r="AG651" s="147" t="s">
        <v>200</v>
      </c>
      <c r="AH651" s="147"/>
      <c r="AI651" s="147"/>
      <c r="AJ651" s="147"/>
      <c r="AK651" s="147"/>
      <c r="AL651" s="147"/>
      <c r="AM651" s="147"/>
      <c r="AN651" s="147"/>
      <c r="AO651" s="147"/>
      <c r="AP651" s="147"/>
      <c r="AQ651" s="147"/>
      <c r="AR651" s="147"/>
      <c r="AS651" s="147"/>
      <c r="AT651" s="147"/>
      <c r="AU651" s="147"/>
      <c r="AV651" s="147"/>
      <c r="AW651" s="147"/>
      <c r="AX651" s="147"/>
      <c r="AY651" s="147"/>
      <c r="AZ651" s="147"/>
      <c r="BA651" s="147"/>
      <c r="BB651" s="147"/>
      <c r="BC651" s="147"/>
      <c r="BD651" s="147"/>
      <c r="BE651" s="147"/>
      <c r="BF651" s="147"/>
      <c r="BG651" s="147"/>
      <c r="BH651" s="147"/>
    </row>
    <row r="652" spans="1:60" outlineLevel="3" x14ac:dyDescent="0.2">
      <c r="A652" s="154"/>
      <c r="B652" s="155"/>
      <c r="C652" s="265" t="s">
        <v>1164</v>
      </c>
      <c r="D652" s="266"/>
      <c r="E652" s="266"/>
      <c r="F652" s="266"/>
      <c r="G652" s="266"/>
      <c r="H652" s="158"/>
      <c r="I652" s="158"/>
      <c r="J652" s="158"/>
      <c r="K652" s="158"/>
      <c r="L652" s="158"/>
      <c r="M652" s="158"/>
      <c r="N652" s="157"/>
      <c r="O652" s="157"/>
      <c r="P652" s="157"/>
      <c r="Q652" s="157"/>
      <c r="R652" s="158"/>
      <c r="S652" s="158"/>
      <c r="T652" s="158"/>
      <c r="U652" s="158"/>
      <c r="V652" s="158"/>
      <c r="W652" s="158"/>
      <c r="X652" s="158"/>
      <c r="Y652" s="158"/>
      <c r="Z652" s="147"/>
      <c r="AA652" s="147"/>
      <c r="AB652" s="147"/>
      <c r="AC652" s="147"/>
      <c r="AD652" s="147"/>
      <c r="AE652" s="147"/>
      <c r="AF652" s="147"/>
      <c r="AG652" s="147" t="s">
        <v>200</v>
      </c>
      <c r="AH652" s="147"/>
      <c r="AI652" s="147"/>
      <c r="AJ652" s="147"/>
      <c r="AK652" s="147"/>
      <c r="AL652" s="147"/>
      <c r="AM652" s="147"/>
      <c r="AN652" s="147"/>
      <c r="AO652" s="147"/>
      <c r="AP652" s="147"/>
      <c r="AQ652" s="147"/>
      <c r="AR652" s="147"/>
      <c r="AS652" s="147"/>
      <c r="AT652" s="147"/>
      <c r="AU652" s="147"/>
      <c r="AV652" s="147"/>
      <c r="AW652" s="147"/>
      <c r="AX652" s="147"/>
      <c r="AY652" s="147"/>
      <c r="AZ652" s="147"/>
      <c r="BA652" s="147"/>
      <c r="BB652" s="147"/>
      <c r="BC652" s="147"/>
      <c r="BD652" s="147"/>
      <c r="BE652" s="147"/>
      <c r="BF652" s="147"/>
      <c r="BG652" s="147"/>
      <c r="BH652" s="147"/>
    </row>
    <row r="653" spans="1:60" outlineLevel="3" x14ac:dyDescent="0.2">
      <c r="A653" s="154"/>
      <c r="B653" s="155"/>
      <c r="C653" s="265" t="s">
        <v>1165</v>
      </c>
      <c r="D653" s="266"/>
      <c r="E653" s="266"/>
      <c r="F653" s="266"/>
      <c r="G653" s="266"/>
      <c r="H653" s="158"/>
      <c r="I653" s="158"/>
      <c r="J653" s="158"/>
      <c r="K653" s="158"/>
      <c r="L653" s="158"/>
      <c r="M653" s="158"/>
      <c r="N653" s="157"/>
      <c r="O653" s="157"/>
      <c r="P653" s="157"/>
      <c r="Q653" s="157"/>
      <c r="R653" s="158"/>
      <c r="S653" s="158"/>
      <c r="T653" s="158"/>
      <c r="U653" s="158"/>
      <c r="V653" s="158"/>
      <c r="W653" s="158"/>
      <c r="X653" s="158"/>
      <c r="Y653" s="158"/>
      <c r="Z653" s="147"/>
      <c r="AA653" s="147"/>
      <c r="AB653" s="147"/>
      <c r="AC653" s="147"/>
      <c r="AD653" s="147"/>
      <c r="AE653" s="147"/>
      <c r="AF653" s="147"/>
      <c r="AG653" s="147" t="s">
        <v>200</v>
      </c>
      <c r="AH653" s="147"/>
      <c r="AI653" s="147"/>
      <c r="AJ653" s="147"/>
      <c r="AK653" s="147"/>
      <c r="AL653" s="147"/>
      <c r="AM653" s="147"/>
      <c r="AN653" s="147"/>
      <c r="AO653" s="147"/>
      <c r="AP653" s="147"/>
      <c r="AQ653" s="147"/>
      <c r="AR653" s="147"/>
      <c r="AS653" s="147"/>
      <c r="AT653" s="147"/>
      <c r="AU653" s="147"/>
      <c r="AV653" s="147"/>
      <c r="AW653" s="147"/>
      <c r="AX653" s="147"/>
      <c r="AY653" s="147"/>
      <c r="AZ653" s="147"/>
      <c r="BA653" s="147"/>
      <c r="BB653" s="147"/>
      <c r="BC653" s="147"/>
      <c r="BD653" s="147"/>
      <c r="BE653" s="147"/>
      <c r="BF653" s="147"/>
      <c r="BG653" s="147"/>
      <c r="BH653" s="147"/>
    </row>
    <row r="654" spans="1:60" outlineLevel="3" x14ac:dyDescent="0.2">
      <c r="A654" s="154"/>
      <c r="B654" s="155"/>
      <c r="C654" s="187" t="s">
        <v>240</v>
      </c>
      <c r="D654" s="160"/>
      <c r="E654" s="161"/>
      <c r="F654" s="162"/>
      <c r="G654" s="162"/>
      <c r="H654" s="158"/>
      <c r="I654" s="158"/>
      <c r="J654" s="158"/>
      <c r="K654" s="158"/>
      <c r="L654" s="158"/>
      <c r="M654" s="158"/>
      <c r="N654" s="157"/>
      <c r="O654" s="157"/>
      <c r="P654" s="157"/>
      <c r="Q654" s="157"/>
      <c r="R654" s="158"/>
      <c r="S654" s="158"/>
      <c r="T654" s="158"/>
      <c r="U654" s="158"/>
      <c r="V654" s="158"/>
      <c r="W654" s="158"/>
      <c r="X654" s="158"/>
      <c r="Y654" s="158"/>
      <c r="Z654" s="147"/>
      <c r="AA654" s="147"/>
      <c r="AB654" s="147"/>
      <c r="AC654" s="147"/>
      <c r="AD654" s="147"/>
      <c r="AE654" s="147"/>
      <c r="AF654" s="147"/>
      <c r="AG654" s="147" t="s">
        <v>200</v>
      </c>
      <c r="AH654" s="147"/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</row>
    <row r="655" spans="1:60" outlineLevel="3" x14ac:dyDescent="0.2">
      <c r="A655" s="154"/>
      <c r="B655" s="155"/>
      <c r="C655" s="265" t="s">
        <v>1166</v>
      </c>
      <c r="D655" s="266"/>
      <c r="E655" s="266"/>
      <c r="F655" s="266"/>
      <c r="G655" s="266"/>
      <c r="H655" s="158"/>
      <c r="I655" s="158"/>
      <c r="J655" s="158"/>
      <c r="K655" s="158"/>
      <c r="L655" s="158"/>
      <c r="M655" s="158"/>
      <c r="N655" s="157"/>
      <c r="O655" s="157"/>
      <c r="P655" s="157"/>
      <c r="Q655" s="157"/>
      <c r="R655" s="158"/>
      <c r="S655" s="158"/>
      <c r="T655" s="158"/>
      <c r="U655" s="158"/>
      <c r="V655" s="158"/>
      <c r="W655" s="158"/>
      <c r="X655" s="158"/>
      <c r="Y655" s="158"/>
      <c r="Z655" s="147"/>
      <c r="AA655" s="147"/>
      <c r="AB655" s="147"/>
      <c r="AC655" s="147"/>
      <c r="AD655" s="147"/>
      <c r="AE655" s="147"/>
      <c r="AF655" s="147"/>
      <c r="AG655" s="147" t="s">
        <v>200</v>
      </c>
      <c r="AH655" s="147"/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</row>
    <row r="656" spans="1:60" outlineLevel="3" x14ac:dyDescent="0.2">
      <c r="A656" s="154"/>
      <c r="B656" s="155"/>
      <c r="C656" s="187" t="s">
        <v>240</v>
      </c>
      <c r="D656" s="160"/>
      <c r="E656" s="161"/>
      <c r="F656" s="162"/>
      <c r="G656" s="162"/>
      <c r="H656" s="158"/>
      <c r="I656" s="158"/>
      <c r="J656" s="158"/>
      <c r="K656" s="158"/>
      <c r="L656" s="158"/>
      <c r="M656" s="158"/>
      <c r="N656" s="157"/>
      <c r="O656" s="157"/>
      <c r="P656" s="157"/>
      <c r="Q656" s="157"/>
      <c r="R656" s="158"/>
      <c r="S656" s="158"/>
      <c r="T656" s="158"/>
      <c r="U656" s="158"/>
      <c r="V656" s="158"/>
      <c r="W656" s="158"/>
      <c r="X656" s="158"/>
      <c r="Y656" s="158"/>
      <c r="Z656" s="147"/>
      <c r="AA656" s="147"/>
      <c r="AB656" s="147"/>
      <c r="AC656" s="147"/>
      <c r="AD656" s="147"/>
      <c r="AE656" s="147"/>
      <c r="AF656" s="147"/>
      <c r="AG656" s="147" t="s">
        <v>200</v>
      </c>
      <c r="AH656" s="147"/>
      <c r="AI656" s="147"/>
      <c r="AJ656" s="147"/>
      <c r="AK656" s="147"/>
      <c r="AL656" s="147"/>
      <c r="AM656" s="147"/>
      <c r="AN656" s="147"/>
      <c r="AO656" s="147"/>
      <c r="AP656" s="147"/>
      <c r="AQ656" s="147"/>
      <c r="AR656" s="147"/>
      <c r="AS656" s="147"/>
      <c r="AT656" s="147"/>
      <c r="AU656" s="147"/>
      <c r="AV656" s="147"/>
      <c r="AW656" s="147"/>
      <c r="AX656" s="147"/>
      <c r="AY656" s="147"/>
      <c r="AZ656" s="147"/>
      <c r="BA656" s="147"/>
      <c r="BB656" s="147"/>
      <c r="BC656" s="147"/>
      <c r="BD656" s="147"/>
      <c r="BE656" s="147"/>
      <c r="BF656" s="147"/>
      <c r="BG656" s="147"/>
      <c r="BH656" s="147"/>
    </row>
    <row r="657" spans="1:60" outlineLevel="3" x14ac:dyDescent="0.2">
      <c r="A657" s="154"/>
      <c r="B657" s="155"/>
      <c r="C657" s="265" t="s">
        <v>1167</v>
      </c>
      <c r="D657" s="266"/>
      <c r="E657" s="266"/>
      <c r="F657" s="266"/>
      <c r="G657" s="266"/>
      <c r="H657" s="158"/>
      <c r="I657" s="158"/>
      <c r="J657" s="158"/>
      <c r="K657" s="158"/>
      <c r="L657" s="158"/>
      <c r="M657" s="158"/>
      <c r="N657" s="157"/>
      <c r="O657" s="157"/>
      <c r="P657" s="157"/>
      <c r="Q657" s="157"/>
      <c r="R657" s="158"/>
      <c r="S657" s="158"/>
      <c r="T657" s="158"/>
      <c r="U657" s="158"/>
      <c r="V657" s="158"/>
      <c r="W657" s="158"/>
      <c r="X657" s="158"/>
      <c r="Y657" s="158"/>
      <c r="Z657" s="147"/>
      <c r="AA657" s="147"/>
      <c r="AB657" s="147"/>
      <c r="AC657" s="147"/>
      <c r="AD657" s="147"/>
      <c r="AE657" s="147"/>
      <c r="AF657" s="147"/>
      <c r="AG657" s="147" t="s">
        <v>200</v>
      </c>
      <c r="AH657" s="147"/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</row>
    <row r="658" spans="1:60" outlineLevel="3" x14ac:dyDescent="0.2">
      <c r="A658" s="154"/>
      <c r="B658" s="155"/>
      <c r="C658" s="265" t="s">
        <v>1168</v>
      </c>
      <c r="D658" s="266"/>
      <c r="E658" s="266"/>
      <c r="F658" s="266"/>
      <c r="G658" s="266"/>
      <c r="H658" s="158"/>
      <c r="I658" s="158"/>
      <c r="J658" s="158"/>
      <c r="K658" s="158"/>
      <c r="L658" s="158"/>
      <c r="M658" s="158"/>
      <c r="N658" s="157"/>
      <c r="O658" s="157"/>
      <c r="P658" s="157"/>
      <c r="Q658" s="157"/>
      <c r="R658" s="158"/>
      <c r="S658" s="158"/>
      <c r="T658" s="158"/>
      <c r="U658" s="158"/>
      <c r="V658" s="158"/>
      <c r="W658" s="158"/>
      <c r="X658" s="158"/>
      <c r="Y658" s="158"/>
      <c r="Z658" s="147"/>
      <c r="AA658" s="147"/>
      <c r="AB658" s="147"/>
      <c r="AC658" s="147"/>
      <c r="AD658" s="147"/>
      <c r="AE658" s="147"/>
      <c r="AF658" s="147"/>
      <c r="AG658" s="147" t="s">
        <v>200</v>
      </c>
      <c r="AH658" s="147"/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</row>
    <row r="659" spans="1:60" outlineLevel="3" x14ac:dyDescent="0.2">
      <c r="A659" s="154"/>
      <c r="B659" s="155"/>
      <c r="C659" s="265" t="s">
        <v>1169</v>
      </c>
      <c r="D659" s="266"/>
      <c r="E659" s="266"/>
      <c r="F659" s="266"/>
      <c r="G659" s="266"/>
      <c r="H659" s="158"/>
      <c r="I659" s="158"/>
      <c r="J659" s="158"/>
      <c r="K659" s="158"/>
      <c r="L659" s="158"/>
      <c r="M659" s="158"/>
      <c r="N659" s="157"/>
      <c r="O659" s="157"/>
      <c r="P659" s="157"/>
      <c r="Q659" s="157"/>
      <c r="R659" s="158"/>
      <c r="S659" s="158"/>
      <c r="T659" s="158"/>
      <c r="U659" s="158"/>
      <c r="V659" s="158"/>
      <c r="W659" s="158"/>
      <c r="X659" s="158"/>
      <c r="Y659" s="158"/>
      <c r="Z659" s="147"/>
      <c r="AA659" s="147"/>
      <c r="AB659" s="147"/>
      <c r="AC659" s="147"/>
      <c r="AD659" s="147"/>
      <c r="AE659" s="147"/>
      <c r="AF659" s="147"/>
      <c r="AG659" s="147" t="s">
        <v>200</v>
      </c>
      <c r="AH659" s="147"/>
      <c r="AI659" s="147"/>
      <c r="AJ659" s="147"/>
      <c r="AK659" s="147"/>
      <c r="AL659" s="147"/>
      <c r="AM659" s="147"/>
      <c r="AN659" s="147"/>
      <c r="AO659" s="147"/>
      <c r="AP659" s="147"/>
      <c r="AQ659" s="147"/>
      <c r="AR659" s="147"/>
      <c r="AS659" s="147"/>
      <c r="AT659" s="147"/>
      <c r="AU659" s="147"/>
      <c r="AV659" s="147"/>
      <c r="AW659" s="147"/>
      <c r="AX659" s="147"/>
      <c r="AY659" s="147"/>
      <c r="AZ659" s="147"/>
      <c r="BA659" s="147"/>
      <c r="BB659" s="147"/>
      <c r="BC659" s="147"/>
      <c r="BD659" s="147"/>
      <c r="BE659" s="147"/>
      <c r="BF659" s="147"/>
      <c r="BG659" s="147"/>
      <c r="BH659" s="147"/>
    </row>
    <row r="660" spans="1:60" outlineLevel="3" x14ac:dyDescent="0.2">
      <c r="A660" s="154"/>
      <c r="B660" s="155"/>
      <c r="C660" s="265" t="s">
        <v>1170</v>
      </c>
      <c r="D660" s="266"/>
      <c r="E660" s="266"/>
      <c r="F660" s="266"/>
      <c r="G660" s="266"/>
      <c r="H660" s="158"/>
      <c r="I660" s="158"/>
      <c r="J660" s="158"/>
      <c r="K660" s="158"/>
      <c r="L660" s="158"/>
      <c r="M660" s="158"/>
      <c r="N660" s="157"/>
      <c r="O660" s="157"/>
      <c r="P660" s="157"/>
      <c r="Q660" s="157"/>
      <c r="R660" s="158"/>
      <c r="S660" s="158"/>
      <c r="T660" s="158"/>
      <c r="U660" s="158"/>
      <c r="V660" s="158"/>
      <c r="W660" s="158"/>
      <c r="X660" s="158"/>
      <c r="Y660" s="158"/>
      <c r="Z660" s="147"/>
      <c r="AA660" s="147"/>
      <c r="AB660" s="147"/>
      <c r="AC660" s="147"/>
      <c r="AD660" s="147"/>
      <c r="AE660" s="147"/>
      <c r="AF660" s="147"/>
      <c r="AG660" s="147" t="s">
        <v>200</v>
      </c>
      <c r="AH660" s="147"/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</row>
    <row r="661" spans="1:60" outlineLevel="3" x14ac:dyDescent="0.2">
      <c r="A661" s="154"/>
      <c r="B661" s="155"/>
      <c r="C661" s="187" t="s">
        <v>240</v>
      </c>
      <c r="D661" s="160"/>
      <c r="E661" s="161"/>
      <c r="F661" s="162"/>
      <c r="G661" s="162"/>
      <c r="H661" s="158"/>
      <c r="I661" s="158"/>
      <c r="J661" s="158"/>
      <c r="K661" s="158"/>
      <c r="L661" s="158"/>
      <c r="M661" s="158"/>
      <c r="N661" s="157"/>
      <c r="O661" s="157"/>
      <c r="P661" s="157"/>
      <c r="Q661" s="157"/>
      <c r="R661" s="158"/>
      <c r="S661" s="158"/>
      <c r="T661" s="158"/>
      <c r="U661" s="158"/>
      <c r="V661" s="158"/>
      <c r="W661" s="158"/>
      <c r="X661" s="158"/>
      <c r="Y661" s="158"/>
      <c r="Z661" s="147"/>
      <c r="AA661" s="147"/>
      <c r="AB661" s="147"/>
      <c r="AC661" s="147"/>
      <c r="AD661" s="147"/>
      <c r="AE661" s="147"/>
      <c r="AF661" s="147"/>
      <c r="AG661" s="147" t="s">
        <v>200</v>
      </c>
      <c r="AH661" s="147"/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</row>
    <row r="662" spans="1:60" outlineLevel="3" x14ac:dyDescent="0.2">
      <c r="A662" s="154"/>
      <c r="B662" s="155"/>
      <c r="C662" s="265" t="s">
        <v>1171</v>
      </c>
      <c r="D662" s="266"/>
      <c r="E662" s="266"/>
      <c r="F662" s="266"/>
      <c r="G662" s="266"/>
      <c r="H662" s="158"/>
      <c r="I662" s="158"/>
      <c r="J662" s="158"/>
      <c r="K662" s="158"/>
      <c r="L662" s="158"/>
      <c r="M662" s="158"/>
      <c r="N662" s="157"/>
      <c r="O662" s="157"/>
      <c r="P662" s="157"/>
      <c r="Q662" s="157"/>
      <c r="R662" s="158"/>
      <c r="S662" s="158"/>
      <c r="T662" s="158"/>
      <c r="U662" s="158"/>
      <c r="V662" s="158"/>
      <c r="W662" s="158"/>
      <c r="X662" s="158"/>
      <c r="Y662" s="158"/>
      <c r="Z662" s="147"/>
      <c r="AA662" s="147"/>
      <c r="AB662" s="147"/>
      <c r="AC662" s="147"/>
      <c r="AD662" s="147"/>
      <c r="AE662" s="147"/>
      <c r="AF662" s="147"/>
      <c r="AG662" s="147" t="s">
        <v>200</v>
      </c>
      <c r="AH662" s="147"/>
      <c r="AI662" s="147"/>
      <c r="AJ662" s="147"/>
      <c r="AK662" s="147"/>
      <c r="AL662" s="147"/>
      <c r="AM662" s="147"/>
      <c r="AN662" s="147"/>
      <c r="AO662" s="147"/>
      <c r="AP662" s="147"/>
      <c r="AQ662" s="147"/>
      <c r="AR662" s="147"/>
      <c r="AS662" s="147"/>
      <c r="AT662" s="147"/>
      <c r="AU662" s="147"/>
      <c r="AV662" s="147"/>
      <c r="AW662" s="147"/>
      <c r="AX662" s="147"/>
      <c r="AY662" s="147"/>
      <c r="AZ662" s="147"/>
      <c r="BA662" s="147"/>
      <c r="BB662" s="147"/>
      <c r="BC662" s="147"/>
      <c r="BD662" s="147"/>
      <c r="BE662" s="147"/>
      <c r="BF662" s="147"/>
      <c r="BG662" s="147"/>
      <c r="BH662" s="147"/>
    </row>
    <row r="663" spans="1:60" outlineLevel="3" x14ac:dyDescent="0.2">
      <c r="A663" s="154"/>
      <c r="B663" s="155"/>
      <c r="C663" s="187" t="s">
        <v>240</v>
      </c>
      <c r="D663" s="160"/>
      <c r="E663" s="161"/>
      <c r="F663" s="162"/>
      <c r="G663" s="162"/>
      <c r="H663" s="158"/>
      <c r="I663" s="158"/>
      <c r="J663" s="158"/>
      <c r="K663" s="158"/>
      <c r="L663" s="158"/>
      <c r="M663" s="158"/>
      <c r="N663" s="157"/>
      <c r="O663" s="157"/>
      <c r="P663" s="157"/>
      <c r="Q663" s="157"/>
      <c r="R663" s="158"/>
      <c r="S663" s="158"/>
      <c r="T663" s="158"/>
      <c r="U663" s="158"/>
      <c r="V663" s="158"/>
      <c r="W663" s="158"/>
      <c r="X663" s="158"/>
      <c r="Y663" s="158"/>
      <c r="Z663" s="147"/>
      <c r="AA663" s="147"/>
      <c r="AB663" s="147"/>
      <c r="AC663" s="147"/>
      <c r="AD663" s="147"/>
      <c r="AE663" s="147"/>
      <c r="AF663" s="147"/>
      <c r="AG663" s="147" t="s">
        <v>200</v>
      </c>
      <c r="AH663" s="147"/>
      <c r="AI663" s="147"/>
      <c r="AJ663" s="147"/>
      <c r="AK663" s="147"/>
      <c r="AL663" s="147"/>
      <c r="AM663" s="147"/>
      <c r="AN663" s="147"/>
      <c r="AO663" s="147"/>
      <c r="AP663" s="147"/>
      <c r="AQ663" s="147"/>
      <c r="AR663" s="147"/>
      <c r="AS663" s="147"/>
      <c r="AT663" s="147"/>
      <c r="AU663" s="147"/>
      <c r="AV663" s="147"/>
      <c r="AW663" s="147"/>
      <c r="AX663" s="147"/>
      <c r="AY663" s="147"/>
      <c r="AZ663" s="147"/>
      <c r="BA663" s="147"/>
      <c r="BB663" s="147"/>
      <c r="BC663" s="147"/>
      <c r="BD663" s="147"/>
      <c r="BE663" s="147"/>
      <c r="BF663" s="147"/>
      <c r="BG663" s="147"/>
      <c r="BH663" s="147"/>
    </row>
    <row r="664" spans="1:60" outlineLevel="3" x14ac:dyDescent="0.2">
      <c r="A664" s="154"/>
      <c r="B664" s="155"/>
      <c r="C664" s="265" t="s">
        <v>1172</v>
      </c>
      <c r="D664" s="266"/>
      <c r="E664" s="266"/>
      <c r="F664" s="266"/>
      <c r="G664" s="266"/>
      <c r="H664" s="158"/>
      <c r="I664" s="158"/>
      <c r="J664" s="158"/>
      <c r="K664" s="158"/>
      <c r="L664" s="158"/>
      <c r="M664" s="158"/>
      <c r="N664" s="157"/>
      <c r="O664" s="157"/>
      <c r="P664" s="157"/>
      <c r="Q664" s="157"/>
      <c r="R664" s="158"/>
      <c r="S664" s="158"/>
      <c r="T664" s="158"/>
      <c r="U664" s="158"/>
      <c r="V664" s="158"/>
      <c r="W664" s="158"/>
      <c r="X664" s="158"/>
      <c r="Y664" s="158"/>
      <c r="Z664" s="147"/>
      <c r="AA664" s="147"/>
      <c r="AB664" s="147"/>
      <c r="AC664" s="147"/>
      <c r="AD664" s="147"/>
      <c r="AE664" s="147"/>
      <c r="AF664" s="147"/>
      <c r="AG664" s="147" t="s">
        <v>200</v>
      </c>
      <c r="AH664" s="147"/>
      <c r="AI664" s="147"/>
      <c r="AJ664" s="147"/>
      <c r="AK664" s="147"/>
      <c r="AL664" s="147"/>
      <c r="AM664" s="147"/>
      <c r="AN664" s="147"/>
      <c r="AO664" s="147"/>
      <c r="AP664" s="147"/>
      <c r="AQ664" s="147"/>
      <c r="AR664" s="147"/>
      <c r="AS664" s="147"/>
      <c r="AT664" s="147"/>
      <c r="AU664" s="147"/>
      <c r="AV664" s="147"/>
      <c r="AW664" s="147"/>
      <c r="AX664" s="147"/>
      <c r="AY664" s="147"/>
      <c r="AZ664" s="147"/>
      <c r="BA664" s="147"/>
      <c r="BB664" s="147"/>
      <c r="BC664" s="147"/>
      <c r="BD664" s="147"/>
      <c r="BE664" s="147"/>
      <c r="BF664" s="147"/>
      <c r="BG664" s="147"/>
      <c r="BH664" s="147"/>
    </row>
    <row r="665" spans="1:60" outlineLevel="2" x14ac:dyDescent="0.2">
      <c r="A665" s="154"/>
      <c r="B665" s="155"/>
      <c r="C665" s="183" t="s">
        <v>78</v>
      </c>
      <c r="D665" s="163"/>
      <c r="E665" s="164">
        <v>2</v>
      </c>
      <c r="F665" s="158"/>
      <c r="G665" s="158"/>
      <c r="H665" s="158"/>
      <c r="I665" s="158"/>
      <c r="J665" s="158"/>
      <c r="K665" s="158"/>
      <c r="L665" s="158"/>
      <c r="M665" s="158"/>
      <c r="N665" s="157"/>
      <c r="O665" s="157"/>
      <c r="P665" s="157"/>
      <c r="Q665" s="157"/>
      <c r="R665" s="158"/>
      <c r="S665" s="158"/>
      <c r="T665" s="158"/>
      <c r="U665" s="158"/>
      <c r="V665" s="158"/>
      <c r="W665" s="158"/>
      <c r="X665" s="158"/>
      <c r="Y665" s="158"/>
      <c r="Z665" s="147"/>
      <c r="AA665" s="147"/>
      <c r="AB665" s="147"/>
      <c r="AC665" s="147"/>
      <c r="AD665" s="147"/>
      <c r="AE665" s="147"/>
      <c r="AF665" s="147"/>
      <c r="AG665" s="147" t="s">
        <v>203</v>
      </c>
      <c r="AH665" s="147">
        <v>0</v>
      </c>
      <c r="AI665" s="147"/>
      <c r="AJ665" s="147"/>
      <c r="AK665" s="147"/>
      <c r="AL665" s="147"/>
      <c r="AM665" s="147"/>
      <c r="AN665" s="147"/>
      <c r="AO665" s="147"/>
      <c r="AP665" s="147"/>
      <c r="AQ665" s="147"/>
      <c r="AR665" s="147"/>
      <c r="AS665" s="147"/>
      <c r="AT665" s="147"/>
      <c r="AU665" s="147"/>
      <c r="AV665" s="147"/>
      <c r="AW665" s="147"/>
      <c r="AX665" s="147"/>
      <c r="AY665" s="147"/>
      <c r="AZ665" s="147"/>
      <c r="BA665" s="147"/>
      <c r="BB665" s="147"/>
      <c r="BC665" s="147"/>
      <c r="BD665" s="147"/>
      <c r="BE665" s="147"/>
      <c r="BF665" s="147"/>
      <c r="BG665" s="147"/>
      <c r="BH665" s="147"/>
    </row>
    <row r="666" spans="1:60" outlineLevel="1" x14ac:dyDescent="0.2">
      <c r="A666" s="154">
        <v>212</v>
      </c>
      <c r="B666" s="155" t="s">
        <v>1176</v>
      </c>
      <c r="C666" s="197" t="s">
        <v>1177</v>
      </c>
      <c r="D666" s="156" t="s">
        <v>0</v>
      </c>
      <c r="E666" s="196"/>
      <c r="F666" s="159"/>
      <c r="G666" s="158">
        <f>ROUND(E666*F666,2)</f>
        <v>0</v>
      </c>
      <c r="H666" s="159"/>
      <c r="I666" s="158">
        <f>ROUND(E666*H666,2)</f>
        <v>0</v>
      </c>
      <c r="J666" s="159"/>
      <c r="K666" s="158">
        <f>ROUND(E666*J666,2)</f>
        <v>0</v>
      </c>
      <c r="L666" s="158">
        <v>21</v>
      </c>
      <c r="M666" s="158">
        <f>G666*(1+L666/100)</f>
        <v>0</v>
      </c>
      <c r="N666" s="157">
        <v>0</v>
      </c>
      <c r="O666" s="157">
        <f>ROUND(E666*N666,2)</f>
        <v>0</v>
      </c>
      <c r="P666" s="157">
        <v>0</v>
      </c>
      <c r="Q666" s="157">
        <f>ROUND(E666*P666,2)</f>
        <v>0</v>
      </c>
      <c r="R666" s="158"/>
      <c r="S666" s="158" t="s">
        <v>194</v>
      </c>
      <c r="T666" s="158" t="s">
        <v>195</v>
      </c>
      <c r="U666" s="158">
        <v>0</v>
      </c>
      <c r="V666" s="158">
        <f>ROUND(E666*U666,2)</f>
        <v>0</v>
      </c>
      <c r="W666" s="158"/>
      <c r="X666" s="158" t="s">
        <v>299</v>
      </c>
      <c r="Y666" s="158" t="s">
        <v>197</v>
      </c>
      <c r="Z666" s="147"/>
      <c r="AA666" s="147"/>
      <c r="AB666" s="147"/>
      <c r="AC666" s="147"/>
      <c r="AD666" s="147"/>
      <c r="AE666" s="147"/>
      <c r="AF666" s="147"/>
      <c r="AG666" s="147" t="s">
        <v>1178</v>
      </c>
      <c r="AH666" s="147"/>
      <c r="AI666" s="147"/>
      <c r="AJ666" s="147"/>
      <c r="AK666" s="147"/>
      <c r="AL666" s="147"/>
      <c r="AM666" s="147"/>
      <c r="AN666" s="147"/>
      <c r="AO666" s="147"/>
      <c r="AP666" s="147"/>
      <c r="AQ666" s="147"/>
      <c r="AR666" s="147"/>
      <c r="AS666" s="147"/>
      <c r="AT666" s="147"/>
      <c r="AU666" s="147"/>
      <c r="AV666" s="147"/>
      <c r="AW666" s="147"/>
      <c r="AX666" s="147"/>
      <c r="AY666" s="147"/>
      <c r="AZ666" s="147"/>
      <c r="BA666" s="147"/>
      <c r="BB666" s="147"/>
      <c r="BC666" s="147"/>
      <c r="BD666" s="147"/>
      <c r="BE666" s="147"/>
      <c r="BF666" s="147"/>
      <c r="BG666" s="147"/>
      <c r="BH666" s="147"/>
    </row>
    <row r="667" spans="1:60" x14ac:dyDescent="0.2">
      <c r="A667" s="166" t="s">
        <v>189</v>
      </c>
      <c r="B667" s="167" t="s">
        <v>137</v>
      </c>
      <c r="C667" s="181" t="s">
        <v>138</v>
      </c>
      <c r="D667" s="168"/>
      <c r="E667" s="169"/>
      <c r="F667" s="170"/>
      <c r="G667" s="170">
        <f>SUMIF(AG668:AG672,"&lt;&gt;NOR",G668:G672)</f>
        <v>0</v>
      </c>
      <c r="H667" s="170"/>
      <c r="I667" s="170">
        <f>SUM(I668:I672)</f>
        <v>0</v>
      </c>
      <c r="J667" s="170"/>
      <c r="K667" s="170">
        <f>SUM(K668:K672)</f>
        <v>0</v>
      </c>
      <c r="L667" s="170"/>
      <c r="M667" s="170">
        <f>SUM(M668:M672)</f>
        <v>0</v>
      </c>
      <c r="N667" s="169"/>
      <c r="O667" s="169">
        <f>SUM(O668:O672)</f>
        <v>0.05</v>
      </c>
      <c r="P667" s="169"/>
      <c r="Q667" s="169">
        <f>SUM(Q668:Q672)</f>
        <v>0</v>
      </c>
      <c r="R667" s="170"/>
      <c r="S667" s="170"/>
      <c r="T667" s="171"/>
      <c r="U667" s="165"/>
      <c r="V667" s="165">
        <f>SUM(V668:V672)</f>
        <v>0</v>
      </c>
      <c r="W667" s="165"/>
      <c r="X667" s="165"/>
      <c r="Y667" s="165"/>
      <c r="AG667" t="s">
        <v>190</v>
      </c>
    </row>
    <row r="668" spans="1:60" outlineLevel="1" x14ac:dyDescent="0.2">
      <c r="A668" s="173">
        <v>213</v>
      </c>
      <c r="B668" s="174" t="s">
        <v>1179</v>
      </c>
      <c r="C668" s="182" t="s">
        <v>1180</v>
      </c>
      <c r="D668" s="175" t="s">
        <v>393</v>
      </c>
      <c r="E668" s="176">
        <v>1</v>
      </c>
      <c r="F668" s="177"/>
      <c r="G668" s="178">
        <f>ROUND(E668*F668,2)</f>
        <v>0</v>
      </c>
      <c r="H668" s="177"/>
      <c r="I668" s="178">
        <f>ROUND(E668*H668,2)</f>
        <v>0</v>
      </c>
      <c r="J668" s="177"/>
      <c r="K668" s="178">
        <f>ROUND(E668*J668,2)</f>
        <v>0</v>
      </c>
      <c r="L668" s="178">
        <v>21</v>
      </c>
      <c r="M668" s="178">
        <f>G668*(1+L668/100)</f>
        <v>0</v>
      </c>
      <c r="N668" s="176">
        <v>4.4999999999999998E-2</v>
      </c>
      <c r="O668" s="176">
        <f>ROUND(E668*N668,2)</f>
        <v>0.05</v>
      </c>
      <c r="P668" s="176">
        <v>0</v>
      </c>
      <c r="Q668" s="176">
        <f>ROUND(E668*P668,2)</f>
        <v>0</v>
      </c>
      <c r="R668" s="178"/>
      <c r="S668" s="178" t="s">
        <v>194</v>
      </c>
      <c r="T668" s="179" t="s">
        <v>195</v>
      </c>
      <c r="U668" s="158">
        <v>0</v>
      </c>
      <c r="V668" s="158">
        <f>ROUND(E668*U668,2)</f>
        <v>0</v>
      </c>
      <c r="W668" s="158"/>
      <c r="X668" s="158" t="s">
        <v>285</v>
      </c>
      <c r="Y668" s="158" t="s">
        <v>197</v>
      </c>
      <c r="Z668" s="147"/>
      <c r="AA668" s="147"/>
      <c r="AB668" s="147"/>
      <c r="AC668" s="147"/>
      <c r="AD668" s="147"/>
      <c r="AE668" s="147"/>
      <c r="AF668" s="147"/>
      <c r="AG668" s="147" t="s">
        <v>559</v>
      </c>
      <c r="AH668" s="147"/>
      <c r="AI668" s="147"/>
      <c r="AJ668" s="147"/>
      <c r="AK668" s="147"/>
      <c r="AL668" s="147"/>
      <c r="AM668" s="147"/>
      <c r="AN668" s="147"/>
      <c r="AO668" s="147"/>
      <c r="AP668" s="147"/>
      <c r="AQ668" s="147"/>
      <c r="AR668" s="147"/>
      <c r="AS668" s="147"/>
      <c r="AT668" s="147"/>
      <c r="AU668" s="147"/>
      <c r="AV668" s="147"/>
      <c r="AW668" s="147"/>
      <c r="AX668" s="147"/>
      <c r="AY668" s="147"/>
      <c r="AZ668" s="147"/>
      <c r="BA668" s="147"/>
      <c r="BB668" s="147"/>
      <c r="BC668" s="147"/>
      <c r="BD668" s="147"/>
      <c r="BE668" s="147"/>
      <c r="BF668" s="147"/>
      <c r="BG668" s="147"/>
      <c r="BH668" s="147"/>
    </row>
    <row r="669" spans="1:60" outlineLevel="2" x14ac:dyDescent="0.2">
      <c r="A669" s="154"/>
      <c r="B669" s="155"/>
      <c r="C669" s="198" t="s">
        <v>1181</v>
      </c>
      <c r="D669" s="199"/>
      <c r="E669" s="199"/>
      <c r="F669" s="199"/>
      <c r="G669" s="199"/>
      <c r="H669" s="158"/>
      <c r="I669" s="158"/>
      <c r="J669" s="158"/>
      <c r="K669" s="158"/>
      <c r="L669" s="158"/>
      <c r="M669" s="158"/>
      <c r="N669" s="157"/>
      <c r="O669" s="157"/>
      <c r="P669" s="157"/>
      <c r="Q669" s="157"/>
      <c r="R669" s="158"/>
      <c r="S669" s="158"/>
      <c r="T669" s="158"/>
      <c r="U669" s="158"/>
      <c r="V669" s="158"/>
      <c r="W669" s="158"/>
      <c r="X669" s="158"/>
      <c r="Y669" s="158"/>
      <c r="Z669" s="147"/>
      <c r="AA669" s="147"/>
      <c r="AB669" s="147"/>
      <c r="AC669" s="147"/>
      <c r="AD669" s="147"/>
      <c r="AE669" s="147"/>
      <c r="AF669" s="147"/>
      <c r="AG669" s="147" t="s">
        <v>200</v>
      </c>
      <c r="AH669" s="147"/>
      <c r="AI669" s="147"/>
      <c r="AJ669" s="147"/>
      <c r="AK669" s="147"/>
      <c r="AL669" s="147"/>
      <c r="AM669" s="147"/>
      <c r="AN669" s="147"/>
      <c r="AO669" s="147"/>
      <c r="AP669" s="147"/>
      <c r="AQ669" s="147"/>
      <c r="AR669" s="147"/>
      <c r="AS669" s="147"/>
      <c r="AT669" s="147"/>
      <c r="AU669" s="147"/>
      <c r="AV669" s="147"/>
      <c r="AW669" s="147"/>
      <c r="AX669" s="147"/>
      <c r="AY669" s="147"/>
      <c r="AZ669" s="147"/>
      <c r="BA669" s="147"/>
      <c r="BB669" s="147"/>
      <c r="BC669" s="147"/>
      <c r="BD669" s="147"/>
      <c r="BE669" s="147"/>
      <c r="BF669" s="147"/>
      <c r="BG669" s="147"/>
      <c r="BH669" s="147"/>
    </row>
    <row r="670" spans="1:60" outlineLevel="3" x14ac:dyDescent="0.2">
      <c r="A670" s="154"/>
      <c r="B670" s="155"/>
      <c r="C670" s="265" t="s">
        <v>1182</v>
      </c>
      <c r="D670" s="266"/>
      <c r="E670" s="266"/>
      <c r="F670" s="266"/>
      <c r="G670" s="266"/>
      <c r="H670" s="158"/>
      <c r="I670" s="158"/>
      <c r="J670" s="158"/>
      <c r="K670" s="158"/>
      <c r="L670" s="158"/>
      <c r="M670" s="158"/>
      <c r="N670" s="157"/>
      <c r="O670" s="157"/>
      <c r="P670" s="157"/>
      <c r="Q670" s="157"/>
      <c r="R670" s="158"/>
      <c r="S670" s="158"/>
      <c r="T670" s="158"/>
      <c r="U670" s="158"/>
      <c r="V670" s="158"/>
      <c r="W670" s="158"/>
      <c r="X670" s="158"/>
      <c r="Y670" s="158"/>
      <c r="Z670" s="147"/>
      <c r="AA670" s="147"/>
      <c r="AB670" s="147"/>
      <c r="AC670" s="147"/>
      <c r="AD670" s="147"/>
      <c r="AE670" s="147"/>
      <c r="AF670" s="147"/>
      <c r="AG670" s="147" t="s">
        <v>200</v>
      </c>
      <c r="AH670" s="147"/>
      <c r="AI670" s="147"/>
      <c r="AJ670" s="147"/>
      <c r="AK670" s="147"/>
      <c r="AL670" s="147"/>
      <c r="AM670" s="147"/>
      <c r="AN670" s="147"/>
      <c r="AO670" s="147"/>
      <c r="AP670" s="147"/>
      <c r="AQ670" s="147"/>
      <c r="AR670" s="147"/>
      <c r="AS670" s="147"/>
      <c r="AT670" s="147"/>
      <c r="AU670" s="147"/>
      <c r="AV670" s="147"/>
      <c r="AW670" s="147"/>
      <c r="AX670" s="147"/>
      <c r="AY670" s="147"/>
      <c r="AZ670" s="147"/>
      <c r="BA670" s="147"/>
      <c r="BB670" s="147"/>
      <c r="BC670" s="147"/>
      <c r="BD670" s="147"/>
      <c r="BE670" s="147"/>
      <c r="BF670" s="147"/>
      <c r="BG670" s="147"/>
      <c r="BH670" s="147"/>
    </row>
    <row r="671" spans="1:60" outlineLevel="2" x14ac:dyDescent="0.2">
      <c r="A671" s="154"/>
      <c r="B671" s="155"/>
      <c r="C671" s="183" t="s">
        <v>76</v>
      </c>
      <c r="D671" s="163"/>
      <c r="E671" s="164">
        <v>1</v>
      </c>
      <c r="F671" s="158"/>
      <c r="G671" s="158"/>
      <c r="H671" s="158"/>
      <c r="I671" s="158"/>
      <c r="J671" s="158"/>
      <c r="K671" s="158"/>
      <c r="L671" s="158"/>
      <c r="M671" s="158"/>
      <c r="N671" s="157"/>
      <c r="O671" s="157"/>
      <c r="P671" s="157"/>
      <c r="Q671" s="157"/>
      <c r="R671" s="158"/>
      <c r="S671" s="158"/>
      <c r="T671" s="158"/>
      <c r="U671" s="158"/>
      <c r="V671" s="158"/>
      <c r="W671" s="158"/>
      <c r="X671" s="158"/>
      <c r="Y671" s="158"/>
      <c r="Z671" s="147"/>
      <c r="AA671" s="147"/>
      <c r="AB671" s="147"/>
      <c r="AC671" s="147"/>
      <c r="AD671" s="147"/>
      <c r="AE671" s="147"/>
      <c r="AF671" s="147"/>
      <c r="AG671" s="147" t="s">
        <v>203</v>
      </c>
      <c r="AH671" s="147">
        <v>0</v>
      </c>
      <c r="AI671" s="147"/>
      <c r="AJ671" s="147"/>
      <c r="AK671" s="147"/>
      <c r="AL671" s="147"/>
      <c r="AM671" s="147"/>
      <c r="AN671" s="147"/>
      <c r="AO671" s="147"/>
      <c r="AP671" s="147"/>
      <c r="AQ671" s="147"/>
      <c r="AR671" s="147"/>
      <c r="AS671" s="147"/>
      <c r="AT671" s="147"/>
      <c r="AU671" s="147"/>
      <c r="AV671" s="147"/>
      <c r="AW671" s="147"/>
      <c r="AX671" s="147"/>
      <c r="AY671" s="147"/>
      <c r="AZ671" s="147"/>
      <c r="BA671" s="147"/>
      <c r="BB671" s="147"/>
      <c r="BC671" s="147"/>
      <c r="BD671" s="147"/>
      <c r="BE671" s="147"/>
      <c r="BF671" s="147"/>
      <c r="BG671" s="147"/>
      <c r="BH671" s="147"/>
    </row>
    <row r="672" spans="1:60" outlineLevel="1" x14ac:dyDescent="0.2">
      <c r="A672" s="154">
        <v>214</v>
      </c>
      <c r="B672" s="155" t="s">
        <v>1183</v>
      </c>
      <c r="C672" s="197" t="s">
        <v>1184</v>
      </c>
      <c r="D672" s="156" t="s">
        <v>0</v>
      </c>
      <c r="E672" s="196"/>
      <c r="F672" s="159"/>
      <c r="G672" s="158">
        <f>ROUND(E672*F672,2)</f>
        <v>0</v>
      </c>
      <c r="H672" s="159"/>
      <c r="I672" s="158">
        <f>ROUND(E672*H672,2)</f>
        <v>0</v>
      </c>
      <c r="J672" s="159"/>
      <c r="K672" s="158">
        <f>ROUND(E672*J672,2)</f>
        <v>0</v>
      </c>
      <c r="L672" s="158">
        <v>21</v>
      </c>
      <c r="M672" s="158">
        <f>G672*(1+L672/100)</f>
        <v>0</v>
      </c>
      <c r="N672" s="157">
        <v>0</v>
      </c>
      <c r="O672" s="157">
        <f>ROUND(E672*N672,2)</f>
        <v>0</v>
      </c>
      <c r="P672" s="157">
        <v>0</v>
      </c>
      <c r="Q672" s="157">
        <f>ROUND(E672*P672,2)</f>
        <v>0</v>
      </c>
      <c r="R672" s="158"/>
      <c r="S672" s="158" t="s">
        <v>194</v>
      </c>
      <c r="T672" s="158" t="s">
        <v>195</v>
      </c>
      <c r="U672" s="158">
        <v>0</v>
      </c>
      <c r="V672" s="158">
        <f>ROUND(E672*U672,2)</f>
        <v>0</v>
      </c>
      <c r="W672" s="158"/>
      <c r="X672" s="158" t="s">
        <v>299</v>
      </c>
      <c r="Y672" s="158" t="s">
        <v>197</v>
      </c>
      <c r="Z672" s="147"/>
      <c r="AA672" s="147"/>
      <c r="AB672" s="147"/>
      <c r="AC672" s="147"/>
      <c r="AD672" s="147"/>
      <c r="AE672" s="147"/>
      <c r="AF672" s="147"/>
      <c r="AG672" s="147" t="s">
        <v>1185</v>
      </c>
      <c r="AH672" s="147"/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</row>
    <row r="673" spans="1:60" x14ac:dyDescent="0.2">
      <c r="A673" s="166" t="s">
        <v>189</v>
      </c>
      <c r="B673" s="167" t="s">
        <v>139</v>
      </c>
      <c r="C673" s="181" t="s">
        <v>140</v>
      </c>
      <c r="D673" s="168"/>
      <c r="E673" s="169"/>
      <c r="F673" s="170"/>
      <c r="G673" s="170">
        <f>SUMIF(AG674:AG696,"&lt;&gt;NOR",G674:G696)</f>
        <v>0</v>
      </c>
      <c r="H673" s="170"/>
      <c r="I673" s="170">
        <f>SUM(I674:I696)</f>
        <v>0</v>
      </c>
      <c r="J673" s="170"/>
      <c r="K673" s="170">
        <f>SUM(K674:K696)</f>
        <v>0</v>
      </c>
      <c r="L673" s="170"/>
      <c r="M673" s="170">
        <f>SUM(M674:M696)</f>
        <v>0</v>
      </c>
      <c r="N673" s="169"/>
      <c r="O673" s="169">
        <f>SUM(O674:O696)</f>
        <v>21.79</v>
      </c>
      <c r="P673" s="169"/>
      <c r="Q673" s="169">
        <f>SUM(Q674:Q696)</f>
        <v>0</v>
      </c>
      <c r="R673" s="170"/>
      <c r="S673" s="170"/>
      <c r="T673" s="171"/>
      <c r="U673" s="165"/>
      <c r="V673" s="165">
        <f>SUM(V674:V696)</f>
        <v>0</v>
      </c>
      <c r="W673" s="165"/>
      <c r="X673" s="165"/>
      <c r="Y673" s="165"/>
      <c r="AG673" t="s">
        <v>190</v>
      </c>
    </row>
    <row r="674" spans="1:60" ht="22.5" outlineLevel="1" x14ac:dyDescent="0.2">
      <c r="A674" s="173">
        <v>215</v>
      </c>
      <c r="B674" s="174" t="s">
        <v>1186</v>
      </c>
      <c r="C674" s="182" t="s">
        <v>1187</v>
      </c>
      <c r="D674" s="175" t="s">
        <v>266</v>
      </c>
      <c r="E674" s="176">
        <v>173.5</v>
      </c>
      <c r="F674" s="177"/>
      <c r="G674" s="178">
        <f>ROUND(E674*F674,2)</f>
        <v>0</v>
      </c>
      <c r="H674" s="177"/>
      <c r="I674" s="178">
        <f>ROUND(E674*H674,2)</f>
        <v>0</v>
      </c>
      <c r="J674" s="177"/>
      <c r="K674" s="178">
        <f>ROUND(E674*J674,2)</f>
        <v>0</v>
      </c>
      <c r="L674" s="178">
        <v>21</v>
      </c>
      <c r="M674" s="178">
        <f>G674*(1+L674/100)</f>
        <v>0</v>
      </c>
      <c r="N674" s="176">
        <v>0</v>
      </c>
      <c r="O674" s="176">
        <f>ROUND(E674*N674,2)</f>
        <v>0</v>
      </c>
      <c r="P674" s="176">
        <v>0</v>
      </c>
      <c r="Q674" s="176">
        <f>ROUND(E674*P674,2)</f>
        <v>0</v>
      </c>
      <c r="R674" s="178"/>
      <c r="S674" s="178" t="s">
        <v>267</v>
      </c>
      <c r="T674" s="179" t="s">
        <v>268</v>
      </c>
      <c r="U674" s="158">
        <v>0</v>
      </c>
      <c r="V674" s="158">
        <f>ROUND(E674*U674,2)</f>
        <v>0</v>
      </c>
      <c r="W674" s="158"/>
      <c r="X674" s="158" t="s">
        <v>244</v>
      </c>
      <c r="Y674" s="158" t="s">
        <v>197</v>
      </c>
      <c r="Z674" s="147"/>
      <c r="AA674" s="147"/>
      <c r="AB674" s="147"/>
      <c r="AC674" s="147"/>
      <c r="AD674" s="147"/>
      <c r="AE674" s="147"/>
      <c r="AF674" s="147"/>
      <c r="AG674" s="147" t="s">
        <v>936</v>
      </c>
      <c r="AH674" s="147"/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</row>
    <row r="675" spans="1:60" outlineLevel="2" x14ac:dyDescent="0.2">
      <c r="A675" s="154"/>
      <c r="B675" s="155"/>
      <c r="C675" s="183" t="s">
        <v>828</v>
      </c>
      <c r="D675" s="163"/>
      <c r="E675" s="164">
        <v>173.5</v>
      </c>
      <c r="F675" s="158"/>
      <c r="G675" s="158"/>
      <c r="H675" s="158"/>
      <c r="I675" s="158"/>
      <c r="J675" s="158"/>
      <c r="K675" s="158"/>
      <c r="L675" s="158"/>
      <c r="M675" s="158"/>
      <c r="N675" s="157"/>
      <c r="O675" s="157"/>
      <c r="P675" s="157"/>
      <c r="Q675" s="157"/>
      <c r="R675" s="158"/>
      <c r="S675" s="158"/>
      <c r="T675" s="158"/>
      <c r="U675" s="158"/>
      <c r="V675" s="158"/>
      <c r="W675" s="158"/>
      <c r="X675" s="158"/>
      <c r="Y675" s="158"/>
      <c r="Z675" s="147"/>
      <c r="AA675" s="147"/>
      <c r="AB675" s="147"/>
      <c r="AC675" s="147"/>
      <c r="AD675" s="147"/>
      <c r="AE675" s="147"/>
      <c r="AF675" s="147"/>
      <c r="AG675" s="147" t="s">
        <v>203</v>
      </c>
      <c r="AH675" s="147">
        <v>0</v>
      </c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</row>
    <row r="676" spans="1:60" ht="22.5" outlineLevel="1" x14ac:dyDescent="0.2">
      <c r="A676" s="173">
        <v>216</v>
      </c>
      <c r="B676" s="174" t="s">
        <v>1188</v>
      </c>
      <c r="C676" s="182" t="s">
        <v>1189</v>
      </c>
      <c r="D676" s="175" t="s">
        <v>272</v>
      </c>
      <c r="E676" s="176">
        <v>55.06</v>
      </c>
      <c r="F676" s="177"/>
      <c r="G676" s="178">
        <f>ROUND(E676*F676,2)</f>
        <v>0</v>
      </c>
      <c r="H676" s="177"/>
      <c r="I676" s="178">
        <f>ROUND(E676*H676,2)</f>
        <v>0</v>
      </c>
      <c r="J676" s="177"/>
      <c r="K676" s="178">
        <f>ROUND(E676*J676,2)</f>
        <v>0</v>
      </c>
      <c r="L676" s="178">
        <v>21</v>
      </c>
      <c r="M676" s="178">
        <f>G676*(1+L676/100)</f>
        <v>0</v>
      </c>
      <c r="N676" s="176">
        <v>3.2000000000000003E-4</v>
      </c>
      <c r="O676" s="176">
        <f>ROUND(E676*N676,2)</f>
        <v>0.02</v>
      </c>
      <c r="P676" s="176">
        <v>0</v>
      </c>
      <c r="Q676" s="176">
        <f>ROUND(E676*P676,2)</f>
        <v>0</v>
      </c>
      <c r="R676" s="178"/>
      <c r="S676" s="178" t="s">
        <v>267</v>
      </c>
      <c r="T676" s="179" t="s">
        <v>973</v>
      </c>
      <c r="U676" s="158">
        <v>0</v>
      </c>
      <c r="V676" s="158">
        <f>ROUND(E676*U676,2)</f>
        <v>0</v>
      </c>
      <c r="W676" s="158"/>
      <c r="X676" s="158" t="s">
        <v>244</v>
      </c>
      <c r="Y676" s="158" t="s">
        <v>197</v>
      </c>
      <c r="Z676" s="147"/>
      <c r="AA676" s="147"/>
      <c r="AB676" s="147"/>
      <c r="AC676" s="147"/>
      <c r="AD676" s="147"/>
      <c r="AE676" s="147"/>
      <c r="AF676" s="147"/>
      <c r="AG676" s="147" t="s">
        <v>936</v>
      </c>
      <c r="AH676" s="147"/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</row>
    <row r="677" spans="1:60" outlineLevel="2" x14ac:dyDescent="0.2">
      <c r="A677" s="154"/>
      <c r="B677" s="155"/>
      <c r="C677" s="183" t="s">
        <v>1190</v>
      </c>
      <c r="D677" s="163"/>
      <c r="E677" s="164">
        <v>75.86</v>
      </c>
      <c r="F677" s="158"/>
      <c r="G677" s="158"/>
      <c r="H677" s="158"/>
      <c r="I677" s="158"/>
      <c r="J677" s="158"/>
      <c r="K677" s="158"/>
      <c r="L677" s="158"/>
      <c r="M677" s="158"/>
      <c r="N677" s="157"/>
      <c r="O677" s="157"/>
      <c r="P677" s="157"/>
      <c r="Q677" s="157"/>
      <c r="R677" s="158"/>
      <c r="S677" s="158"/>
      <c r="T677" s="158"/>
      <c r="U677" s="158"/>
      <c r="V677" s="158"/>
      <c r="W677" s="158"/>
      <c r="X677" s="158"/>
      <c r="Y677" s="158"/>
      <c r="Z677" s="147"/>
      <c r="AA677" s="147"/>
      <c r="AB677" s="147"/>
      <c r="AC677" s="147"/>
      <c r="AD677" s="147"/>
      <c r="AE677" s="147"/>
      <c r="AF677" s="147"/>
      <c r="AG677" s="147" t="s">
        <v>203</v>
      </c>
      <c r="AH677" s="147">
        <v>0</v>
      </c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</row>
    <row r="678" spans="1:60" outlineLevel="3" x14ac:dyDescent="0.2">
      <c r="A678" s="154"/>
      <c r="B678" s="155"/>
      <c r="C678" s="183" t="s">
        <v>1191</v>
      </c>
      <c r="D678" s="163"/>
      <c r="E678" s="164">
        <v>-26.8</v>
      </c>
      <c r="F678" s="158"/>
      <c r="G678" s="158"/>
      <c r="H678" s="158"/>
      <c r="I678" s="158"/>
      <c r="J678" s="158"/>
      <c r="K678" s="158"/>
      <c r="L678" s="158"/>
      <c r="M678" s="158"/>
      <c r="N678" s="157"/>
      <c r="O678" s="157"/>
      <c r="P678" s="157"/>
      <c r="Q678" s="157"/>
      <c r="R678" s="158"/>
      <c r="S678" s="158"/>
      <c r="T678" s="158"/>
      <c r="U678" s="158"/>
      <c r="V678" s="158"/>
      <c r="W678" s="158"/>
      <c r="X678" s="158"/>
      <c r="Y678" s="158"/>
      <c r="Z678" s="147"/>
      <c r="AA678" s="147"/>
      <c r="AB678" s="147"/>
      <c r="AC678" s="147"/>
      <c r="AD678" s="147"/>
      <c r="AE678" s="147"/>
      <c r="AF678" s="147"/>
      <c r="AG678" s="147" t="s">
        <v>203</v>
      </c>
      <c r="AH678" s="147">
        <v>0</v>
      </c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</row>
    <row r="679" spans="1:60" outlineLevel="3" x14ac:dyDescent="0.2">
      <c r="A679" s="154"/>
      <c r="B679" s="155"/>
      <c r="C679" s="183" t="s">
        <v>1192</v>
      </c>
      <c r="D679" s="163"/>
      <c r="E679" s="164">
        <v>6</v>
      </c>
      <c r="F679" s="158"/>
      <c r="G679" s="158"/>
      <c r="H679" s="158"/>
      <c r="I679" s="158"/>
      <c r="J679" s="158"/>
      <c r="K679" s="158"/>
      <c r="L679" s="158"/>
      <c r="M679" s="158"/>
      <c r="N679" s="157"/>
      <c r="O679" s="157"/>
      <c r="P679" s="157"/>
      <c r="Q679" s="157"/>
      <c r="R679" s="158"/>
      <c r="S679" s="158"/>
      <c r="T679" s="158"/>
      <c r="U679" s="158"/>
      <c r="V679" s="158"/>
      <c r="W679" s="158"/>
      <c r="X679" s="158"/>
      <c r="Y679" s="158"/>
      <c r="Z679" s="147"/>
      <c r="AA679" s="147"/>
      <c r="AB679" s="147"/>
      <c r="AC679" s="147"/>
      <c r="AD679" s="147"/>
      <c r="AE679" s="147"/>
      <c r="AF679" s="147"/>
      <c r="AG679" s="147" t="s">
        <v>203</v>
      </c>
      <c r="AH679" s="147">
        <v>0</v>
      </c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47"/>
      <c r="BB679" s="147"/>
      <c r="BC679" s="147"/>
      <c r="BD679" s="147"/>
      <c r="BE679" s="147"/>
      <c r="BF679" s="147"/>
      <c r="BG679" s="147"/>
      <c r="BH679" s="147"/>
    </row>
    <row r="680" spans="1:60" outlineLevel="1" x14ac:dyDescent="0.2">
      <c r="A680" s="173">
        <v>217</v>
      </c>
      <c r="B680" s="174" t="s">
        <v>1193</v>
      </c>
      <c r="C680" s="182" t="s">
        <v>1194</v>
      </c>
      <c r="D680" s="175" t="s">
        <v>266</v>
      </c>
      <c r="E680" s="176">
        <v>173.5</v>
      </c>
      <c r="F680" s="177"/>
      <c r="G680" s="178">
        <f>ROUND(E680*F680,2)</f>
        <v>0</v>
      </c>
      <c r="H680" s="177"/>
      <c r="I680" s="178">
        <f>ROUND(E680*H680,2)</f>
        <v>0</v>
      </c>
      <c r="J680" s="177"/>
      <c r="K680" s="178">
        <f>ROUND(E680*J680,2)</f>
        <v>0</v>
      </c>
      <c r="L680" s="178">
        <v>21</v>
      </c>
      <c r="M680" s="178">
        <f>G680*(1+L680/100)</f>
        <v>0</v>
      </c>
      <c r="N680" s="176">
        <v>6.3579999999999998E-2</v>
      </c>
      <c r="O680" s="176">
        <f>ROUND(E680*N680,2)</f>
        <v>11.03</v>
      </c>
      <c r="P680" s="176">
        <v>0</v>
      </c>
      <c r="Q680" s="176">
        <f>ROUND(E680*P680,2)</f>
        <v>0</v>
      </c>
      <c r="R680" s="178"/>
      <c r="S680" s="178" t="s">
        <v>267</v>
      </c>
      <c r="T680" s="179" t="s">
        <v>268</v>
      </c>
      <c r="U680" s="158">
        <v>0</v>
      </c>
      <c r="V680" s="158">
        <f>ROUND(E680*U680,2)</f>
        <v>0</v>
      </c>
      <c r="W680" s="158"/>
      <c r="X680" s="158" t="s">
        <v>244</v>
      </c>
      <c r="Y680" s="158" t="s">
        <v>197</v>
      </c>
      <c r="Z680" s="147"/>
      <c r="AA680" s="147"/>
      <c r="AB680" s="147"/>
      <c r="AC680" s="147"/>
      <c r="AD680" s="147"/>
      <c r="AE680" s="147"/>
      <c r="AF680" s="147"/>
      <c r="AG680" s="147" t="s">
        <v>936</v>
      </c>
      <c r="AH680" s="147"/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</row>
    <row r="681" spans="1:60" outlineLevel="2" x14ac:dyDescent="0.2">
      <c r="A681" s="154"/>
      <c r="B681" s="155"/>
      <c r="C681" s="183" t="s">
        <v>828</v>
      </c>
      <c r="D681" s="163"/>
      <c r="E681" s="164">
        <v>173.5</v>
      </c>
      <c r="F681" s="158"/>
      <c r="G681" s="158"/>
      <c r="H681" s="158"/>
      <c r="I681" s="158"/>
      <c r="J681" s="158"/>
      <c r="K681" s="158"/>
      <c r="L681" s="158"/>
      <c r="M681" s="158"/>
      <c r="N681" s="157"/>
      <c r="O681" s="157"/>
      <c r="P681" s="157"/>
      <c r="Q681" s="157"/>
      <c r="R681" s="158"/>
      <c r="S681" s="158"/>
      <c r="T681" s="158"/>
      <c r="U681" s="158"/>
      <c r="V681" s="158"/>
      <c r="W681" s="158"/>
      <c r="X681" s="158"/>
      <c r="Y681" s="158"/>
      <c r="Z681" s="147"/>
      <c r="AA681" s="147"/>
      <c r="AB681" s="147"/>
      <c r="AC681" s="147"/>
      <c r="AD681" s="147"/>
      <c r="AE681" s="147"/>
      <c r="AF681" s="147"/>
      <c r="AG681" s="147" t="s">
        <v>203</v>
      </c>
      <c r="AH681" s="147">
        <v>0</v>
      </c>
      <c r="AI681" s="147"/>
      <c r="AJ681" s="147"/>
      <c r="AK681" s="147"/>
      <c r="AL681" s="147"/>
      <c r="AM681" s="147"/>
      <c r="AN681" s="147"/>
      <c r="AO681" s="147"/>
      <c r="AP681" s="147"/>
      <c r="AQ681" s="147"/>
      <c r="AR681" s="147"/>
      <c r="AS681" s="147"/>
      <c r="AT681" s="147"/>
      <c r="AU681" s="147"/>
      <c r="AV681" s="147"/>
      <c r="AW681" s="147"/>
      <c r="AX681" s="147"/>
      <c r="AY681" s="147"/>
      <c r="AZ681" s="147"/>
      <c r="BA681" s="147"/>
      <c r="BB681" s="147"/>
      <c r="BC681" s="147"/>
      <c r="BD681" s="147"/>
      <c r="BE681" s="147"/>
      <c r="BF681" s="147"/>
      <c r="BG681" s="147"/>
      <c r="BH681" s="147"/>
    </row>
    <row r="682" spans="1:60" outlineLevel="1" x14ac:dyDescent="0.2">
      <c r="A682" s="173">
        <v>218</v>
      </c>
      <c r="B682" s="174" t="s">
        <v>1195</v>
      </c>
      <c r="C682" s="182" t="s">
        <v>1196</v>
      </c>
      <c r="D682" s="175" t="s">
        <v>272</v>
      </c>
      <c r="E682" s="176">
        <v>63.61</v>
      </c>
      <c r="F682" s="177"/>
      <c r="G682" s="178">
        <f>ROUND(E682*F682,2)</f>
        <v>0</v>
      </c>
      <c r="H682" s="177"/>
      <c r="I682" s="178">
        <f>ROUND(E682*H682,2)</f>
        <v>0</v>
      </c>
      <c r="J682" s="177"/>
      <c r="K682" s="178">
        <f>ROUND(E682*J682,2)</f>
        <v>0</v>
      </c>
      <c r="L682" s="178">
        <v>21</v>
      </c>
      <c r="M682" s="178">
        <f>G682*(1+L682/100)</f>
        <v>0</v>
      </c>
      <c r="N682" s="176">
        <v>4.0000000000000003E-5</v>
      </c>
      <c r="O682" s="176">
        <f>ROUND(E682*N682,2)</f>
        <v>0</v>
      </c>
      <c r="P682" s="176">
        <v>0</v>
      </c>
      <c r="Q682" s="176">
        <f>ROUND(E682*P682,2)</f>
        <v>0</v>
      </c>
      <c r="R682" s="178"/>
      <c r="S682" s="178" t="s">
        <v>267</v>
      </c>
      <c r="T682" s="179" t="s">
        <v>268</v>
      </c>
      <c r="U682" s="158">
        <v>0</v>
      </c>
      <c r="V682" s="158">
        <f>ROUND(E682*U682,2)</f>
        <v>0</v>
      </c>
      <c r="W682" s="158"/>
      <c r="X682" s="158" t="s">
        <v>244</v>
      </c>
      <c r="Y682" s="158" t="s">
        <v>197</v>
      </c>
      <c r="Z682" s="147"/>
      <c r="AA682" s="147"/>
      <c r="AB682" s="147"/>
      <c r="AC682" s="147"/>
      <c r="AD682" s="147"/>
      <c r="AE682" s="147"/>
      <c r="AF682" s="147"/>
      <c r="AG682" s="147" t="s">
        <v>936</v>
      </c>
      <c r="AH682" s="147"/>
      <c r="AI682" s="147"/>
      <c r="AJ682" s="147"/>
      <c r="AK682" s="147"/>
      <c r="AL682" s="147"/>
      <c r="AM682" s="147"/>
      <c r="AN682" s="147"/>
      <c r="AO682" s="147"/>
      <c r="AP682" s="147"/>
      <c r="AQ682" s="147"/>
      <c r="AR682" s="147"/>
      <c r="AS682" s="147"/>
      <c r="AT682" s="147"/>
      <c r="AU682" s="147"/>
      <c r="AV682" s="147"/>
      <c r="AW682" s="147"/>
      <c r="AX682" s="147"/>
      <c r="AY682" s="147"/>
      <c r="AZ682" s="147"/>
      <c r="BA682" s="147"/>
      <c r="BB682" s="147"/>
      <c r="BC682" s="147"/>
      <c r="BD682" s="147"/>
      <c r="BE682" s="147"/>
      <c r="BF682" s="147"/>
      <c r="BG682" s="147"/>
      <c r="BH682" s="147"/>
    </row>
    <row r="683" spans="1:60" outlineLevel="2" x14ac:dyDescent="0.2">
      <c r="A683" s="154"/>
      <c r="B683" s="155"/>
      <c r="C683" s="183" t="s">
        <v>1197</v>
      </c>
      <c r="D683" s="163"/>
      <c r="E683" s="164">
        <v>95.91</v>
      </c>
      <c r="F683" s="158"/>
      <c r="G683" s="158"/>
      <c r="H683" s="158"/>
      <c r="I683" s="158"/>
      <c r="J683" s="158"/>
      <c r="K683" s="158"/>
      <c r="L683" s="158"/>
      <c r="M683" s="158"/>
      <c r="N683" s="157"/>
      <c r="O683" s="157"/>
      <c r="P683" s="157"/>
      <c r="Q683" s="157"/>
      <c r="R683" s="158"/>
      <c r="S683" s="158"/>
      <c r="T683" s="158"/>
      <c r="U683" s="158"/>
      <c r="V683" s="158"/>
      <c r="W683" s="158"/>
      <c r="X683" s="158"/>
      <c r="Y683" s="158"/>
      <c r="Z683" s="147"/>
      <c r="AA683" s="147"/>
      <c r="AB683" s="147"/>
      <c r="AC683" s="147"/>
      <c r="AD683" s="147"/>
      <c r="AE683" s="147"/>
      <c r="AF683" s="147"/>
      <c r="AG683" s="147" t="s">
        <v>203</v>
      </c>
      <c r="AH683" s="147">
        <v>0</v>
      </c>
      <c r="AI683" s="147"/>
      <c r="AJ683" s="147"/>
      <c r="AK683" s="147"/>
      <c r="AL683" s="147"/>
      <c r="AM683" s="147"/>
      <c r="AN683" s="147"/>
      <c r="AO683" s="147"/>
      <c r="AP683" s="147"/>
      <c r="AQ683" s="147"/>
      <c r="AR683" s="147"/>
      <c r="AS683" s="147"/>
      <c r="AT683" s="147"/>
      <c r="AU683" s="147"/>
      <c r="AV683" s="147"/>
      <c r="AW683" s="147"/>
      <c r="AX683" s="147"/>
      <c r="AY683" s="147"/>
      <c r="AZ683" s="147"/>
      <c r="BA683" s="147"/>
      <c r="BB683" s="147"/>
      <c r="BC683" s="147"/>
      <c r="BD683" s="147"/>
      <c r="BE683" s="147"/>
      <c r="BF683" s="147"/>
      <c r="BG683" s="147"/>
      <c r="BH683" s="147"/>
    </row>
    <row r="684" spans="1:60" outlineLevel="3" x14ac:dyDescent="0.2">
      <c r="A684" s="154"/>
      <c r="B684" s="155"/>
      <c r="C684" s="183" t="s">
        <v>1198</v>
      </c>
      <c r="D684" s="163"/>
      <c r="E684" s="164">
        <v>-32.299999999999997</v>
      </c>
      <c r="F684" s="158"/>
      <c r="G684" s="158"/>
      <c r="H684" s="158"/>
      <c r="I684" s="158"/>
      <c r="J684" s="158"/>
      <c r="K684" s="158"/>
      <c r="L684" s="158"/>
      <c r="M684" s="158"/>
      <c r="N684" s="157"/>
      <c r="O684" s="157"/>
      <c r="P684" s="157"/>
      <c r="Q684" s="157"/>
      <c r="R684" s="158"/>
      <c r="S684" s="158"/>
      <c r="T684" s="158"/>
      <c r="U684" s="158"/>
      <c r="V684" s="158"/>
      <c r="W684" s="158"/>
      <c r="X684" s="158"/>
      <c r="Y684" s="158"/>
      <c r="Z684" s="147"/>
      <c r="AA684" s="147"/>
      <c r="AB684" s="147"/>
      <c r="AC684" s="147"/>
      <c r="AD684" s="147"/>
      <c r="AE684" s="147"/>
      <c r="AF684" s="147"/>
      <c r="AG684" s="147" t="s">
        <v>203</v>
      </c>
      <c r="AH684" s="147">
        <v>0</v>
      </c>
      <c r="AI684" s="147"/>
      <c r="AJ684" s="147"/>
      <c r="AK684" s="147"/>
      <c r="AL684" s="147"/>
      <c r="AM684" s="147"/>
      <c r="AN684" s="147"/>
      <c r="AO684" s="147"/>
      <c r="AP684" s="147"/>
      <c r="AQ684" s="147"/>
      <c r="AR684" s="147"/>
      <c r="AS684" s="147"/>
      <c r="AT684" s="147"/>
      <c r="AU684" s="147"/>
      <c r="AV684" s="147"/>
      <c r="AW684" s="147"/>
      <c r="AX684" s="147"/>
      <c r="AY684" s="147"/>
      <c r="AZ684" s="147"/>
      <c r="BA684" s="147"/>
      <c r="BB684" s="147"/>
      <c r="BC684" s="147"/>
      <c r="BD684" s="147"/>
      <c r="BE684" s="147"/>
      <c r="BF684" s="147"/>
      <c r="BG684" s="147"/>
      <c r="BH684" s="147"/>
    </row>
    <row r="685" spans="1:60" ht="22.5" outlineLevel="1" x14ac:dyDescent="0.2">
      <c r="A685" s="173">
        <v>219</v>
      </c>
      <c r="B685" s="174" t="s">
        <v>1199</v>
      </c>
      <c r="C685" s="182" t="s">
        <v>1200</v>
      </c>
      <c r="D685" s="175" t="s">
        <v>266</v>
      </c>
      <c r="E685" s="176">
        <v>173.5</v>
      </c>
      <c r="F685" s="177"/>
      <c r="G685" s="178">
        <f>ROUND(E685*F685,2)</f>
        <v>0</v>
      </c>
      <c r="H685" s="177"/>
      <c r="I685" s="178">
        <f>ROUND(E685*H685,2)</f>
        <v>0</v>
      </c>
      <c r="J685" s="177"/>
      <c r="K685" s="178">
        <f>ROUND(E685*J685,2)</f>
        <v>0</v>
      </c>
      <c r="L685" s="178">
        <v>21</v>
      </c>
      <c r="M685" s="178">
        <f>G685*(1+L685/100)</f>
        <v>0</v>
      </c>
      <c r="N685" s="176">
        <v>8.0000000000000004E-4</v>
      </c>
      <c r="O685" s="176">
        <f>ROUND(E685*N685,2)</f>
        <v>0.14000000000000001</v>
      </c>
      <c r="P685" s="176">
        <v>0</v>
      </c>
      <c r="Q685" s="176">
        <f>ROUND(E685*P685,2)</f>
        <v>0</v>
      </c>
      <c r="R685" s="178"/>
      <c r="S685" s="178" t="s">
        <v>267</v>
      </c>
      <c r="T685" s="179" t="s">
        <v>1201</v>
      </c>
      <c r="U685" s="158">
        <v>0</v>
      </c>
      <c r="V685" s="158">
        <f>ROUND(E685*U685,2)</f>
        <v>0</v>
      </c>
      <c r="W685" s="158"/>
      <c r="X685" s="158" t="s">
        <v>244</v>
      </c>
      <c r="Y685" s="158" t="s">
        <v>197</v>
      </c>
      <c r="Z685" s="147"/>
      <c r="AA685" s="147"/>
      <c r="AB685" s="147"/>
      <c r="AC685" s="147"/>
      <c r="AD685" s="147"/>
      <c r="AE685" s="147"/>
      <c r="AF685" s="147"/>
      <c r="AG685" s="147" t="s">
        <v>936</v>
      </c>
      <c r="AH685" s="147"/>
      <c r="AI685" s="147"/>
      <c r="AJ685" s="147"/>
      <c r="AK685" s="147"/>
      <c r="AL685" s="147"/>
      <c r="AM685" s="147"/>
      <c r="AN685" s="147"/>
      <c r="AO685" s="147"/>
      <c r="AP685" s="147"/>
      <c r="AQ685" s="147"/>
      <c r="AR685" s="147"/>
      <c r="AS685" s="147"/>
      <c r="AT685" s="147"/>
      <c r="AU685" s="147"/>
      <c r="AV685" s="147"/>
      <c r="AW685" s="147"/>
      <c r="AX685" s="147"/>
      <c r="AY685" s="147"/>
      <c r="AZ685" s="147"/>
      <c r="BA685" s="147"/>
      <c r="BB685" s="147"/>
      <c r="BC685" s="147"/>
      <c r="BD685" s="147"/>
      <c r="BE685" s="147"/>
      <c r="BF685" s="147"/>
      <c r="BG685" s="147"/>
      <c r="BH685" s="147"/>
    </row>
    <row r="686" spans="1:60" outlineLevel="2" x14ac:dyDescent="0.2">
      <c r="A686" s="154"/>
      <c r="B686" s="155"/>
      <c r="C686" s="183" t="s">
        <v>828</v>
      </c>
      <c r="D686" s="163"/>
      <c r="E686" s="164">
        <v>173.5</v>
      </c>
      <c r="F686" s="158"/>
      <c r="G686" s="158"/>
      <c r="H686" s="158"/>
      <c r="I686" s="158"/>
      <c r="J686" s="158"/>
      <c r="K686" s="158"/>
      <c r="L686" s="158"/>
      <c r="M686" s="158"/>
      <c r="N686" s="157"/>
      <c r="O686" s="157"/>
      <c r="P686" s="157"/>
      <c r="Q686" s="157"/>
      <c r="R686" s="158"/>
      <c r="S686" s="158"/>
      <c r="T686" s="158"/>
      <c r="U686" s="158"/>
      <c r="V686" s="158"/>
      <c r="W686" s="158"/>
      <c r="X686" s="158"/>
      <c r="Y686" s="158"/>
      <c r="Z686" s="147"/>
      <c r="AA686" s="147"/>
      <c r="AB686" s="147"/>
      <c r="AC686" s="147"/>
      <c r="AD686" s="147"/>
      <c r="AE686" s="147"/>
      <c r="AF686" s="147"/>
      <c r="AG686" s="147" t="s">
        <v>203</v>
      </c>
      <c r="AH686" s="147">
        <v>0</v>
      </c>
      <c r="AI686" s="147"/>
      <c r="AJ686" s="147"/>
      <c r="AK686" s="147"/>
      <c r="AL686" s="147"/>
      <c r="AM686" s="147"/>
      <c r="AN686" s="147"/>
      <c r="AO686" s="147"/>
      <c r="AP686" s="147"/>
      <c r="AQ686" s="147"/>
      <c r="AR686" s="147"/>
      <c r="AS686" s="147"/>
      <c r="AT686" s="147"/>
      <c r="AU686" s="147"/>
      <c r="AV686" s="147"/>
      <c r="AW686" s="147"/>
      <c r="AX686" s="147"/>
      <c r="AY686" s="147"/>
      <c r="AZ686" s="147"/>
      <c r="BA686" s="147"/>
      <c r="BB686" s="147"/>
      <c r="BC686" s="147"/>
      <c r="BD686" s="147"/>
      <c r="BE686" s="147"/>
      <c r="BF686" s="147"/>
      <c r="BG686" s="147"/>
      <c r="BH686" s="147"/>
    </row>
    <row r="687" spans="1:60" outlineLevel="1" x14ac:dyDescent="0.2">
      <c r="A687" s="173">
        <v>220</v>
      </c>
      <c r="B687" s="174" t="s">
        <v>1202</v>
      </c>
      <c r="C687" s="182" t="s">
        <v>1203</v>
      </c>
      <c r="D687" s="175" t="s">
        <v>266</v>
      </c>
      <c r="E687" s="176">
        <v>173.5</v>
      </c>
      <c r="F687" s="177"/>
      <c r="G687" s="178">
        <f>ROUND(E687*F687,2)</f>
        <v>0</v>
      </c>
      <c r="H687" s="177"/>
      <c r="I687" s="178">
        <f>ROUND(E687*H687,2)</f>
        <v>0</v>
      </c>
      <c r="J687" s="177"/>
      <c r="K687" s="178">
        <f>ROUND(E687*J687,2)</f>
        <v>0</v>
      </c>
      <c r="L687" s="178">
        <v>21</v>
      </c>
      <c r="M687" s="178">
        <f>G687*(1+L687/100)</f>
        <v>0</v>
      </c>
      <c r="N687" s="176">
        <v>0</v>
      </c>
      <c r="O687" s="176">
        <f>ROUND(E687*N687,2)</f>
        <v>0</v>
      </c>
      <c r="P687" s="176">
        <v>0</v>
      </c>
      <c r="Q687" s="176">
        <f>ROUND(E687*P687,2)</f>
        <v>0</v>
      </c>
      <c r="R687" s="178"/>
      <c r="S687" s="178" t="s">
        <v>194</v>
      </c>
      <c r="T687" s="179" t="s">
        <v>195</v>
      </c>
      <c r="U687" s="158">
        <v>0</v>
      </c>
      <c r="V687" s="158">
        <f>ROUND(E687*U687,2)</f>
        <v>0</v>
      </c>
      <c r="W687" s="158"/>
      <c r="X687" s="158" t="s">
        <v>244</v>
      </c>
      <c r="Y687" s="158" t="s">
        <v>197</v>
      </c>
      <c r="Z687" s="147"/>
      <c r="AA687" s="147"/>
      <c r="AB687" s="147"/>
      <c r="AC687" s="147"/>
      <c r="AD687" s="147"/>
      <c r="AE687" s="147"/>
      <c r="AF687" s="147"/>
      <c r="AG687" s="147" t="s">
        <v>397</v>
      </c>
      <c r="AH687" s="147"/>
      <c r="AI687" s="147"/>
      <c r="AJ687" s="147"/>
      <c r="AK687" s="147"/>
      <c r="AL687" s="147"/>
      <c r="AM687" s="147"/>
      <c r="AN687" s="147"/>
      <c r="AO687" s="147"/>
      <c r="AP687" s="147"/>
      <c r="AQ687" s="147"/>
      <c r="AR687" s="147"/>
      <c r="AS687" s="147"/>
      <c r="AT687" s="147"/>
      <c r="AU687" s="147"/>
      <c r="AV687" s="147"/>
      <c r="AW687" s="147"/>
      <c r="AX687" s="147"/>
      <c r="AY687" s="147"/>
      <c r="AZ687" s="147"/>
      <c r="BA687" s="147"/>
      <c r="BB687" s="147"/>
      <c r="BC687" s="147"/>
      <c r="BD687" s="147"/>
      <c r="BE687" s="147"/>
      <c r="BF687" s="147"/>
      <c r="BG687" s="147"/>
      <c r="BH687" s="147"/>
    </row>
    <row r="688" spans="1:60" outlineLevel="2" x14ac:dyDescent="0.2">
      <c r="A688" s="154"/>
      <c r="B688" s="155"/>
      <c r="C688" s="183" t="s">
        <v>1204</v>
      </c>
      <c r="D688" s="163"/>
      <c r="E688" s="164">
        <v>173.5</v>
      </c>
      <c r="F688" s="158"/>
      <c r="G688" s="158"/>
      <c r="H688" s="158"/>
      <c r="I688" s="158"/>
      <c r="J688" s="158"/>
      <c r="K688" s="158"/>
      <c r="L688" s="158"/>
      <c r="M688" s="158"/>
      <c r="N688" s="157"/>
      <c r="O688" s="157"/>
      <c r="P688" s="157"/>
      <c r="Q688" s="157"/>
      <c r="R688" s="158"/>
      <c r="S688" s="158"/>
      <c r="T688" s="158"/>
      <c r="U688" s="158"/>
      <c r="V688" s="158"/>
      <c r="W688" s="158"/>
      <c r="X688" s="158"/>
      <c r="Y688" s="158"/>
      <c r="Z688" s="147"/>
      <c r="AA688" s="147"/>
      <c r="AB688" s="147"/>
      <c r="AC688" s="147"/>
      <c r="AD688" s="147"/>
      <c r="AE688" s="147"/>
      <c r="AF688" s="147"/>
      <c r="AG688" s="147" t="s">
        <v>203</v>
      </c>
      <c r="AH688" s="147">
        <v>0</v>
      </c>
      <c r="AI688" s="147"/>
      <c r="AJ688" s="147"/>
      <c r="AK688" s="147"/>
      <c r="AL688" s="147"/>
      <c r="AM688" s="147"/>
      <c r="AN688" s="147"/>
      <c r="AO688" s="147"/>
      <c r="AP688" s="147"/>
      <c r="AQ688" s="147"/>
      <c r="AR688" s="147"/>
      <c r="AS688" s="147"/>
      <c r="AT688" s="147"/>
      <c r="AU688" s="147"/>
      <c r="AV688" s="147"/>
      <c r="AW688" s="147"/>
      <c r="AX688" s="147"/>
      <c r="AY688" s="147"/>
      <c r="AZ688" s="147"/>
      <c r="BA688" s="147"/>
      <c r="BB688" s="147"/>
      <c r="BC688" s="147"/>
      <c r="BD688" s="147"/>
      <c r="BE688" s="147"/>
      <c r="BF688" s="147"/>
      <c r="BG688" s="147"/>
      <c r="BH688" s="147"/>
    </row>
    <row r="689" spans="1:60" ht="22.5" outlineLevel="1" x14ac:dyDescent="0.2">
      <c r="A689" s="173">
        <v>221</v>
      </c>
      <c r="B689" s="174" t="s">
        <v>1205</v>
      </c>
      <c r="C689" s="182" t="s">
        <v>1206</v>
      </c>
      <c r="D689" s="175" t="s">
        <v>266</v>
      </c>
      <c r="E689" s="176">
        <v>190.85</v>
      </c>
      <c r="F689" s="177"/>
      <c r="G689" s="178">
        <f>ROUND(E689*F689,2)</f>
        <v>0</v>
      </c>
      <c r="H689" s="177"/>
      <c r="I689" s="178">
        <f>ROUND(E689*H689,2)</f>
        <v>0</v>
      </c>
      <c r="J689" s="177"/>
      <c r="K689" s="178">
        <f>ROUND(E689*J689,2)</f>
        <v>0</v>
      </c>
      <c r="L689" s="178">
        <v>21</v>
      </c>
      <c r="M689" s="178">
        <f>G689*(1+L689/100)</f>
        <v>0</v>
      </c>
      <c r="N689" s="176">
        <v>5.5E-2</v>
      </c>
      <c r="O689" s="176">
        <f>ROUND(E689*N689,2)</f>
        <v>10.5</v>
      </c>
      <c r="P689" s="176">
        <v>0</v>
      </c>
      <c r="Q689" s="176">
        <f>ROUND(E689*P689,2)</f>
        <v>0</v>
      </c>
      <c r="R689" s="178" t="s">
        <v>411</v>
      </c>
      <c r="S689" s="178" t="s">
        <v>267</v>
      </c>
      <c r="T689" s="179" t="s">
        <v>268</v>
      </c>
      <c r="U689" s="158">
        <v>0</v>
      </c>
      <c r="V689" s="158">
        <f>ROUND(E689*U689,2)</f>
        <v>0</v>
      </c>
      <c r="W689" s="158"/>
      <c r="X689" s="158" t="s">
        <v>285</v>
      </c>
      <c r="Y689" s="158" t="s">
        <v>197</v>
      </c>
      <c r="Z689" s="147"/>
      <c r="AA689" s="147"/>
      <c r="AB689" s="147"/>
      <c r="AC689" s="147"/>
      <c r="AD689" s="147"/>
      <c r="AE689" s="147"/>
      <c r="AF689" s="147"/>
      <c r="AG689" s="147" t="s">
        <v>966</v>
      </c>
      <c r="AH689" s="147"/>
      <c r="AI689" s="147"/>
      <c r="AJ689" s="147"/>
      <c r="AK689" s="147"/>
      <c r="AL689" s="147"/>
      <c r="AM689" s="147"/>
      <c r="AN689" s="147"/>
      <c r="AO689" s="147"/>
      <c r="AP689" s="147"/>
      <c r="AQ689" s="147"/>
      <c r="AR689" s="147"/>
      <c r="AS689" s="147"/>
      <c r="AT689" s="147"/>
      <c r="AU689" s="147"/>
      <c r="AV689" s="147"/>
      <c r="AW689" s="147"/>
      <c r="AX689" s="147"/>
      <c r="AY689" s="147"/>
      <c r="AZ689" s="147"/>
      <c r="BA689" s="147"/>
      <c r="BB689" s="147"/>
      <c r="BC689" s="147"/>
      <c r="BD689" s="147"/>
      <c r="BE689" s="147"/>
      <c r="BF689" s="147"/>
      <c r="BG689" s="147"/>
      <c r="BH689" s="147"/>
    </row>
    <row r="690" spans="1:60" outlineLevel="2" x14ac:dyDescent="0.2">
      <c r="A690" s="154"/>
      <c r="B690" s="155"/>
      <c r="C690" s="198" t="s">
        <v>1207</v>
      </c>
      <c r="D690" s="199"/>
      <c r="E690" s="199"/>
      <c r="F690" s="199"/>
      <c r="G690" s="199"/>
      <c r="H690" s="158"/>
      <c r="I690" s="158"/>
      <c r="J690" s="158"/>
      <c r="K690" s="158"/>
      <c r="L690" s="158"/>
      <c r="M690" s="158"/>
      <c r="N690" s="157"/>
      <c r="O690" s="157"/>
      <c r="P690" s="157"/>
      <c r="Q690" s="157"/>
      <c r="R690" s="158"/>
      <c r="S690" s="158"/>
      <c r="T690" s="158"/>
      <c r="U690" s="158"/>
      <c r="V690" s="158"/>
      <c r="W690" s="158"/>
      <c r="X690" s="158"/>
      <c r="Y690" s="158"/>
      <c r="Z690" s="147"/>
      <c r="AA690" s="147"/>
      <c r="AB690" s="147"/>
      <c r="AC690" s="147"/>
      <c r="AD690" s="147"/>
      <c r="AE690" s="147"/>
      <c r="AF690" s="147"/>
      <c r="AG690" s="147" t="s">
        <v>200</v>
      </c>
      <c r="AH690" s="147"/>
      <c r="AI690" s="147"/>
      <c r="AJ690" s="147"/>
      <c r="AK690" s="147"/>
      <c r="AL690" s="147"/>
      <c r="AM690" s="147"/>
      <c r="AN690" s="147"/>
      <c r="AO690" s="147"/>
      <c r="AP690" s="147"/>
      <c r="AQ690" s="147"/>
      <c r="AR690" s="147"/>
      <c r="AS690" s="147"/>
      <c r="AT690" s="147"/>
      <c r="AU690" s="147"/>
      <c r="AV690" s="147"/>
      <c r="AW690" s="147"/>
      <c r="AX690" s="147"/>
      <c r="AY690" s="147"/>
      <c r="AZ690" s="147"/>
      <c r="BA690" s="147"/>
      <c r="BB690" s="147"/>
      <c r="BC690" s="147"/>
      <c r="BD690" s="147"/>
      <c r="BE690" s="147"/>
      <c r="BF690" s="147"/>
      <c r="BG690" s="147"/>
      <c r="BH690" s="147"/>
    </row>
    <row r="691" spans="1:60" outlineLevel="3" x14ac:dyDescent="0.2">
      <c r="A691" s="154"/>
      <c r="B691" s="155"/>
      <c r="C691" s="265" t="s">
        <v>1208</v>
      </c>
      <c r="D691" s="266"/>
      <c r="E691" s="266"/>
      <c r="F691" s="266"/>
      <c r="G691" s="266"/>
      <c r="H691" s="158"/>
      <c r="I691" s="158"/>
      <c r="J691" s="158"/>
      <c r="K691" s="158"/>
      <c r="L691" s="158"/>
      <c r="M691" s="158"/>
      <c r="N691" s="157"/>
      <c r="O691" s="157"/>
      <c r="P691" s="157"/>
      <c r="Q691" s="157"/>
      <c r="R691" s="158"/>
      <c r="S691" s="158"/>
      <c r="T691" s="158"/>
      <c r="U691" s="158"/>
      <c r="V691" s="158"/>
      <c r="W691" s="158"/>
      <c r="X691" s="158"/>
      <c r="Y691" s="158"/>
      <c r="Z691" s="147"/>
      <c r="AA691" s="147"/>
      <c r="AB691" s="147"/>
      <c r="AC691" s="147"/>
      <c r="AD691" s="147"/>
      <c r="AE691" s="147"/>
      <c r="AF691" s="147"/>
      <c r="AG691" s="147" t="s">
        <v>200</v>
      </c>
      <c r="AH691" s="147"/>
      <c r="AI691" s="147"/>
      <c r="AJ691" s="147"/>
      <c r="AK691" s="147"/>
      <c r="AL691" s="147"/>
      <c r="AM691" s="147"/>
      <c r="AN691" s="147"/>
      <c r="AO691" s="147"/>
      <c r="AP691" s="147"/>
      <c r="AQ691" s="147"/>
      <c r="AR691" s="147"/>
      <c r="AS691" s="147"/>
      <c r="AT691" s="147"/>
      <c r="AU691" s="147"/>
      <c r="AV691" s="147"/>
      <c r="AW691" s="147"/>
      <c r="AX691" s="147"/>
      <c r="AY691" s="147"/>
      <c r="AZ691" s="147"/>
      <c r="BA691" s="147"/>
      <c r="BB691" s="147"/>
      <c r="BC691" s="147"/>
      <c r="BD691" s="147"/>
      <c r="BE691" s="147"/>
      <c r="BF691" s="147"/>
      <c r="BG691" s="147"/>
      <c r="BH691" s="147"/>
    </row>
    <row r="692" spans="1:60" outlineLevel="2" x14ac:dyDescent="0.2">
      <c r="A692" s="154"/>
      <c r="B692" s="155"/>
      <c r="C692" s="183" t="s">
        <v>1209</v>
      </c>
      <c r="D692" s="163"/>
      <c r="E692" s="164">
        <v>190.85</v>
      </c>
      <c r="F692" s="158"/>
      <c r="G692" s="158"/>
      <c r="H692" s="158"/>
      <c r="I692" s="158"/>
      <c r="J692" s="158"/>
      <c r="K692" s="158"/>
      <c r="L692" s="158"/>
      <c r="M692" s="158"/>
      <c r="N692" s="157"/>
      <c r="O692" s="157"/>
      <c r="P692" s="157"/>
      <c r="Q692" s="157"/>
      <c r="R692" s="158"/>
      <c r="S692" s="158"/>
      <c r="T692" s="158"/>
      <c r="U692" s="158"/>
      <c r="V692" s="158"/>
      <c r="W692" s="158"/>
      <c r="X692" s="158"/>
      <c r="Y692" s="158"/>
      <c r="Z692" s="147"/>
      <c r="AA692" s="147"/>
      <c r="AB692" s="147"/>
      <c r="AC692" s="147"/>
      <c r="AD692" s="147"/>
      <c r="AE692" s="147"/>
      <c r="AF692" s="147"/>
      <c r="AG692" s="147" t="s">
        <v>203</v>
      </c>
      <c r="AH692" s="147">
        <v>0</v>
      </c>
      <c r="AI692" s="147"/>
      <c r="AJ692" s="147"/>
      <c r="AK692" s="147"/>
      <c r="AL692" s="147"/>
      <c r="AM692" s="147"/>
      <c r="AN692" s="147"/>
      <c r="AO692" s="147"/>
      <c r="AP692" s="147"/>
      <c r="AQ692" s="147"/>
      <c r="AR692" s="147"/>
      <c r="AS692" s="147"/>
      <c r="AT692" s="147"/>
      <c r="AU692" s="147"/>
      <c r="AV692" s="147"/>
      <c r="AW692" s="147"/>
      <c r="AX692" s="147"/>
      <c r="AY692" s="147"/>
      <c r="AZ692" s="147"/>
      <c r="BA692" s="147"/>
      <c r="BB692" s="147"/>
      <c r="BC692" s="147"/>
      <c r="BD692" s="147"/>
      <c r="BE692" s="147"/>
      <c r="BF692" s="147"/>
      <c r="BG692" s="147"/>
      <c r="BH692" s="147"/>
    </row>
    <row r="693" spans="1:60" ht="22.5" outlineLevel="1" x14ac:dyDescent="0.2">
      <c r="A693" s="173">
        <v>222</v>
      </c>
      <c r="B693" s="174" t="s">
        <v>1210</v>
      </c>
      <c r="C693" s="182" t="s">
        <v>1211</v>
      </c>
      <c r="D693" s="175" t="s">
        <v>282</v>
      </c>
      <c r="E693" s="176">
        <v>202</v>
      </c>
      <c r="F693" s="177"/>
      <c r="G693" s="178">
        <f>ROUND(E693*F693,2)</f>
        <v>0</v>
      </c>
      <c r="H693" s="177"/>
      <c r="I693" s="178">
        <f>ROUND(E693*H693,2)</f>
        <v>0</v>
      </c>
      <c r="J693" s="177"/>
      <c r="K693" s="178">
        <f>ROUND(E693*J693,2)</f>
        <v>0</v>
      </c>
      <c r="L693" s="178">
        <v>21</v>
      </c>
      <c r="M693" s="178">
        <f>G693*(1+L693/100)</f>
        <v>0</v>
      </c>
      <c r="N693" s="176">
        <v>5.0000000000000001E-4</v>
      </c>
      <c r="O693" s="176">
        <f>ROUND(E693*N693,2)</f>
        <v>0.1</v>
      </c>
      <c r="P693" s="176">
        <v>0</v>
      </c>
      <c r="Q693" s="176">
        <f>ROUND(E693*P693,2)</f>
        <v>0</v>
      </c>
      <c r="R693" s="178" t="s">
        <v>411</v>
      </c>
      <c r="S693" s="178" t="s">
        <v>267</v>
      </c>
      <c r="T693" s="179" t="s">
        <v>268</v>
      </c>
      <c r="U693" s="158">
        <v>0</v>
      </c>
      <c r="V693" s="158">
        <f>ROUND(E693*U693,2)</f>
        <v>0</v>
      </c>
      <c r="W693" s="158"/>
      <c r="X693" s="158" t="s">
        <v>285</v>
      </c>
      <c r="Y693" s="158" t="s">
        <v>197</v>
      </c>
      <c r="Z693" s="147"/>
      <c r="AA693" s="147"/>
      <c r="AB693" s="147"/>
      <c r="AC693" s="147"/>
      <c r="AD693" s="147"/>
      <c r="AE693" s="147"/>
      <c r="AF693" s="147"/>
      <c r="AG693" s="147" t="s">
        <v>966</v>
      </c>
      <c r="AH693" s="147"/>
      <c r="AI693" s="147"/>
      <c r="AJ693" s="147"/>
      <c r="AK693" s="147"/>
      <c r="AL693" s="147"/>
      <c r="AM693" s="147"/>
      <c r="AN693" s="147"/>
      <c r="AO693" s="147"/>
      <c r="AP693" s="147"/>
      <c r="AQ693" s="147"/>
      <c r="AR693" s="147"/>
      <c r="AS693" s="147"/>
      <c r="AT693" s="147"/>
      <c r="AU693" s="147"/>
      <c r="AV693" s="147"/>
      <c r="AW693" s="147"/>
      <c r="AX693" s="147"/>
      <c r="AY693" s="147"/>
      <c r="AZ693" s="147"/>
      <c r="BA693" s="147"/>
      <c r="BB693" s="147"/>
      <c r="BC693" s="147"/>
      <c r="BD693" s="147"/>
      <c r="BE693" s="147"/>
      <c r="BF693" s="147"/>
      <c r="BG693" s="147"/>
      <c r="BH693" s="147"/>
    </row>
    <row r="694" spans="1:60" outlineLevel="2" x14ac:dyDescent="0.2">
      <c r="A694" s="154"/>
      <c r="B694" s="155"/>
      <c r="C694" s="183" t="s">
        <v>1212</v>
      </c>
      <c r="D694" s="163"/>
      <c r="E694" s="164">
        <v>201.89</v>
      </c>
      <c r="F694" s="158"/>
      <c r="G694" s="158"/>
      <c r="H694" s="158"/>
      <c r="I694" s="158"/>
      <c r="J694" s="158"/>
      <c r="K694" s="158"/>
      <c r="L694" s="158"/>
      <c r="M694" s="158"/>
      <c r="N694" s="157"/>
      <c r="O694" s="157"/>
      <c r="P694" s="157"/>
      <c r="Q694" s="157"/>
      <c r="R694" s="158"/>
      <c r="S694" s="158"/>
      <c r="T694" s="158"/>
      <c r="U694" s="158"/>
      <c r="V694" s="158"/>
      <c r="W694" s="158"/>
      <c r="X694" s="158"/>
      <c r="Y694" s="158"/>
      <c r="Z694" s="147"/>
      <c r="AA694" s="147"/>
      <c r="AB694" s="147"/>
      <c r="AC694" s="147"/>
      <c r="AD694" s="147"/>
      <c r="AE694" s="147"/>
      <c r="AF694" s="147"/>
      <c r="AG694" s="147" t="s">
        <v>203</v>
      </c>
      <c r="AH694" s="147">
        <v>0</v>
      </c>
      <c r="AI694" s="147"/>
      <c r="AJ694" s="147"/>
      <c r="AK694" s="147"/>
      <c r="AL694" s="147"/>
      <c r="AM694" s="147"/>
      <c r="AN694" s="147"/>
      <c r="AO694" s="147"/>
      <c r="AP694" s="147"/>
      <c r="AQ694" s="147"/>
      <c r="AR694" s="147"/>
      <c r="AS694" s="147"/>
      <c r="AT694" s="147"/>
      <c r="AU694" s="147"/>
      <c r="AV694" s="147"/>
      <c r="AW694" s="147"/>
      <c r="AX694" s="147"/>
      <c r="AY694" s="147"/>
      <c r="AZ694" s="147"/>
      <c r="BA694" s="147"/>
      <c r="BB694" s="147"/>
      <c r="BC694" s="147"/>
      <c r="BD694" s="147"/>
      <c r="BE694" s="147"/>
      <c r="BF694" s="147"/>
      <c r="BG694" s="147"/>
      <c r="BH694" s="147"/>
    </row>
    <row r="695" spans="1:60" outlineLevel="3" x14ac:dyDescent="0.2">
      <c r="A695" s="154"/>
      <c r="B695" s="155"/>
      <c r="C695" s="183" t="s">
        <v>1213</v>
      </c>
      <c r="D695" s="163"/>
      <c r="E695" s="164">
        <v>0.11</v>
      </c>
      <c r="F695" s="158"/>
      <c r="G695" s="158"/>
      <c r="H695" s="158"/>
      <c r="I695" s="158"/>
      <c r="J695" s="158"/>
      <c r="K695" s="158"/>
      <c r="L695" s="158"/>
      <c r="M695" s="158"/>
      <c r="N695" s="157"/>
      <c r="O695" s="157"/>
      <c r="P695" s="157"/>
      <c r="Q695" s="157"/>
      <c r="R695" s="158"/>
      <c r="S695" s="158"/>
      <c r="T695" s="158"/>
      <c r="U695" s="158"/>
      <c r="V695" s="158"/>
      <c r="W695" s="158"/>
      <c r="X695" s="158"/>
      <c r="Y695" s="158"/>
      <c r="Z695" s="147"/>
      <c r="AA695" s="147"/>
      <c r="AB695" s="147"/>
      <c r="AC695" s="147"/>
      <c r="AD695" s="147"/>
      <c r="AE695" s="147"/>
      <c r="AF695" s="147"/>
      <c r="AG695" s="147" t="s">
        <v>203</v>
      </c>
      <c r="AH695" s="147">
        <v>0</v>
      </c>
      <c r="AI695" s="147"/>
      <c r="AJ695" s="147"/>
      <c r="AK695" s="147"/>
      <c r="AL695" s="147"/>
      <c r="AM695" s="147"/>
      <c r="AN695" s="147"/>
      <c r="AO695" s="147"/>
      <c r="AP695" s="147"/>
      <c r="AQ695" s="147"/>
      <c r="AR695" s="147"/>
      <c r="AS695" s="147"/>
      <c r="AT695" s="147"/>
      <c r="AU695" s="147"/>
      <c r="AV695" s="147"/>
      <c r="AW695" s="147"/>
      <c r="AX695" s="147"/>
      <c r="AY695" s="147"/>
      <c r="AZ695" s="147"/>
      <c r="BA695" s="147"/>
      <c r="BB695" s="147"/>
      <c r="BC695" s="147"/>
      <c r="BD695" s="147"/>
      <c r="BE695" s="147"/>
      <c r="BF695" s="147"/>
      <c r="BG695" s="147"/>
      <c r="BH695" s="147"/>
    </row>
    <row r="696" spans="1:60" outlineLevel="1" x14ac:dyDescent="0.2">
      <c r="A696" s="154">
        <v>223</v>
      </c>
      <c r="B696" s="155" t="s">
        <v>1214</v>
      </c>
      <c r="C696" s="197" t="s">
        <v>1215</v>
      </c>
      <c r="D696" s="156" t="s">
        <v>0</v>
      </c>
      <c r="E696" s="196"/>
      <c r="F696" s="159"/>
      <c r="G696" s="158">
        <f>ROUND(E696*F696,2)</f>
        <v>0</v>
      </c>
      <c r="H696" s="159"/>
      <c r="I696" s="158">
        <f>ROUND(E696*H696,2)</f>
        <v>0</v>
      </c>
      <c r="J696" s="159"/>
      <c r="K696" s="158">
        <f>ROUND(E696*J696,2)</f>
        <v>0</v>
      </c>
      <c r="L696" s="158">
        <v>21</v>
      </c>
      <c r="M696" s="158">
        <f>G696*(1+L696/100)</f>
        <v>0</v>
      </c>
      <c r="N696" s="157">
        <v>0</v>
      </c>
      <c r="O696" s="157">
        <f>ROUND(E696*N696,2)</f>
        <v>0</v>
      </c>
      <c r="P696" s="157">
        <v>0</v>
      </c>
      <c r="Q696" s="157">
        <f>ROUND(E696*P696,2)</f>
        <v>0</v>
      </c>
      <c r="R696" s="158"/>
      <c r="S696" s="158" t="s">
        <v>267</v>
      </c>
      <c r="T696" s="158" t="s">
        <v>268</v>
      </c>
      <c r="U696" s="158">
        <v>0</v>
      </c>
      <c r="V696" s="158">
        <f>ROUND(E696*U696,2)</f>
        <v>0</v>
      </c>
      <c r="W696" s="158"/>
      <c r="X696" s="158" t="s">
        <v>299</v>
      </c>
      <c r="Y696" s="158" t="s">
        <v>197</v>
      </c>
      <c r="Z696" s="147"/>
      <c r="AA696" s="147"/>
      <c r="AB696" s="147"/>
      <c r="AC696" s="147"/>
      <c r="AD696" s="147"/>
      <c r="AE696" s="147"/>
      <c r="AF696" s="147"/>
      <c r="AG696" s="147" t="s">
        <v>300</v>
      </c>
      <c r="AH696" s="147"/>
      <c r="AI696" s="147"/>
      <c r="AJ696" s="147"/>
      <c r="AK696" s="147"/>
      <c r="AL696" s="147"/>
      <c r="AM696" s="147"/>
      <c r="AN696" s="147"/>
      <c r="AO696" s="147"/>
      <c r="AP696" s="147"/>
      <c r="AQ696" s="147"/>
      <c r="AR696" s="147"/>
      <c r="AS696" s="147"/>
      <c r="AT696" s="147"/>
      <c r="AU696" s="147"/>
      <c r="AV696" s="147"/>
      <c r="AW696" s="147"/>
      <c r="AX696" s="147"/>
      <c r="AY696" s="147"/>
      <c r="AZ696" s="147"/>
      <c r="BA696" s="147"/>
      <c r="BB696" s="147"/>
      <c r="BC696" s="147"/>
      <c r="BD696" s="147"/>
      <c r="BE696" s="147"/>
      <c r="BF696" s="147"/>
      <c r="BG696" s="147"/>
      <c r="BH696" s="147"/>
    </row>
    <row r="697" spans="1:60" x14ac:dyDescent="0.2">
      <c r="A697" s="166" t="s">
        <v>189</v>
      </c>
      <c r="B697" s="167" t="s">
        <v>141</v>
      </c>
      <c r="C697" s="181" t="s">
        <v>142</v>
      </c>
      <c r="D697" s="168"/>
      <c r="E697" s="169"/>
      <c r="F697" s="170"/>
      <c r="G697" s="170">
        <f>SUMIF(AG698:AG700,"&lt;&gt;NOR",G698:G700)</f>
        <v>0</v>
      </c>
      <c r="H697" s="170"/>
      <c r="I697" s="170">
        <f>SUM(I698:I700)</f>
        <v>0</v>
      </c>
      <c r="J697" s="170"/>
      <c r="K697" s="170">
        <f>SUM(K698:K700)</f>
        <v>0</v>
      </c>
      <c r="L697" s="170"/>
      <c r="M697" s="170">
        <f>SUM(M698:M700)</f>
        <v>0</v>
      </c>
      <c r="N697" s="169"/>
      <c r="O697" s="169">
        <f>SUM(O698:O700)</f>
        <v>0</v>
      </c>
      <c r="P697" s="169"/>
      <c r="Q697" s="169">
        <f>SUM(Q698:Q700)</f>
        <v>0</v>
      </c>
      <c r="R697" s="170"/>
      <c r="S697" s="170"/>
      <c r="T697" s="171"/>
      <c r="U697" s="165"/>
      <c r="V697" s="165">
        <f>SUM(V698:V700)</f>
        <v>0</v>
      </c>
      <c r="W697" s="165"/>
      <c r="X697" s="165"/>
      <c r="Y697" s="165"/>
      <c r="AG697" t="s">
        <v>190</v>
      </c>
    </row>
    <row r="698" spans="1:60" outlineLevel="1" x14ac:dyDescent="0.2">
      <c r="A698" s="173">
        <v>224</v>
      </c>
      <c r="B698" s="174" t="s">
        <v>1216</v>
      </c>
      <c r="C698" s="182" t="s">
        <v>1217</v>
      </c>
      <c r="D698" s="175" t="s">
        <v>266</v>
      </c>
      <c r="E698" s="176">
        <v>141.43</v>
      </c>
      <c r="F698" s="177"/>
      <c r="G698" s="178">
        <f>ROUND(E698*F698,2)</f>
        <v>0</v>
      </c>
      <c r="H698" s="177"/>
      <c r="I698" s="178">
        <f>ROUND(E698*H698,2)</f>
        <v>0</v>
      </c>
      <c r="J698" s="177"/>
      <c r="K698" s="178">
        <f>ROUND(E698*J698,2)</f>
        <v>0</v>
      </c>
      <c r="L698" s="178">
        <v>21</v>
      </c>
      <c r="M698" s="178">
        <f>G698*(1+L698/100)</f>
        <v>0</v>
      </c>
      <c r="N698" s="176">
        <v>0</v>
      </c>
      <c r="O698" s="176">
        <f>ROUND(E698*N698,2)</f>
        <v>0</v>
      </c>
      <c r="P698" s="176">
        <v>0</v>
      </c>
      <c r="Q698" s="176">
        <f>ROUND(E698*P698,2)</f>
        <v>0</v>
      </c>
      <c r="R698" s="178"/>
      <c r="S698" s="178" t="s">
        <v>194</v>
      </c>
      <c r="T698" s="179" t="s">
        <v>195</v>
      </c>
      <c r="U698" s="158">
        <v>0</v>
      </c>
      <c r="V698" s="158">
        <f>ROUND(E698*U698,2)</f>
        <v>0</v>
      </c>
      <c r="W698" s="158"/>
      <c r="X698" s="158" t="s">
        <v>244</v>
      </c>
      <c r="Y698" s="158" t="s">
        <v>197</v>
      </c>
      <c r="Z698" s="147"/>
      <c r="AA698" s="147"/>
      <c r="AB698" s="147"/>
      <c r="AC698" s="147"/>
      <c r="AD698" s="147"/>
      <c r="AE698" s="147"/>
      <c r="AF698" s="147"/>
      <c r="AG698" s="147" t="s">
        <v>397</v>
      </c>
      <c r="AH698" s="147"/>
      <c r="AI698" s="147"/>
      <c r="AJ698" s="147"/>
      <c r="AK698" s="147"/>
      <c r="AL698" s="147"/>
      <c r="AM698" s="147"/>
      <c r="AN698" s="147"/>
      <c r="AO698" s="147"/>
      <c r="AP698" s="147"/>
      <c r="AQ698" s="147"/>
      <c r="AR698" s="147"/>
      <c r="AS698" s="147"/>
      <c r="AT698" s="147"/>
      <c r="AU698" s="147"/>
      <c r="AV698" s="147"/>
      <c r="AW698" s="147"/>
      <c r="AX698" s="147"/>
      <c r="AY698" s="147"/>
      <c r="AZ698" s="147"/>
      <c r="BA698" s="147"/>
      <c r="BB698" s="147"/>
      <c r="BC698" s="147"/>
      <c r="BD698" s="147"/>
      <c r="BE698" s="147"/>
      <c r="BF698" s="147"/>
      <c r="BG698" s="147"/>
      <c r="BH698" s="147"/>
    </row>
    <row r="699" spans="1:60" outlineLevel="2" x14ac:dyDescent="0.2">
      <c r="A699" s="154"/>
      <c r="B699" s="155"/>
      <c r="C699" s="183" t="s">
        <v>644</v>
      </c>
      <c r="D699" s="163"/>
      <c r="E699" s="164">
        <v>141.43</v>
      </c>
      <c r="F699" s="158"/>
      <c r="G699" s="158"/>
      <c r="H699" s="158"/>
      <c r="I699" s="158"/>
      <c r="J699" s="158"/>
      <c r="K699" s="158"/>
      <c r="L699" s="158"/>
      <c r="M699" s="158"/>
      <c r="N699" s="157"/>
      <c r="O699" s="157"/>
      <c r="P699" s="157"/>
      <c r="Q699" s="157"/>
      <c r="R699" s="158"/>
      <c r="S699" s="158"/>
      <c r="T699" s="158"/>
      <c r="U699" s="158"/>
      <c r="V699" s="158"/>
      <c r="W699" s="158"/>
      <c r="X699" s="158"/>
      <c r="Y699" s="158"/>
      <c r="Z699" s="147"/>
      <c r="AA699" s="147"/>
      <c r="AB699" s="147"/>
      <c r="AC699" s="147"/>
      <c r="AD699" s="147"/>
      <c r="AE699" s="147"/>
      <c r="AF699" s="147"/>
      <c r="AG699" s="147" t="s">
        <v>203</v>
      </c>
      <c r="AH699" s="147">
        <v>0</v>
      </c>
      <c r="AI699" s="147"/>
      <c r="AJ699" s="147"/>
      <c r="AK699" s="147"/>
      <c r="AL699" s="147"/>
      <c r="AM699" s="147"/>
      <c r="AN699" s="147"/>
      <c r="AO699" s="147"/>
      <c r="AP699" s="147"/>
      <c r="AQ699" s="147"/>
      <c r="AR699" s="147"/>
      <c r="AS699" s="147"/>
      <c r="AT699" s="147"/>
      <c r="AU699" s="147"/>
      <c r="AV699" s="147"/>
      <c r="AW699" s="147"/>
      <c r="AX699" s="147"/>
      <c r="AY699" s="147"/>
      <c r="AZ699" s="147"/>
      <c r="BA699" s="147"/>
      <c r="BB699" s="147"/>
      <c r="BC699" s="147"/>
      <c r="BD699" s="147"/>
      <c r="BE699" s="147"/>
      <c r="BF699" s="147"/>
      <c r="BG699" s="147"/>
      <c r="BH699" s="147"/>
    </row>
    <row r="700" spans="1:60" outlineLevel="1" x14ac:dyDescent="0.2">
      <c r="A700" s="154">
        <v>225</v>
      </c>
      <c r="B700" s="155" t="s">
        <v>1218</v>
      </c>
      <c r="C700" s="197" t="s">
        <v>1219</v>
      </c>
      <c r="D700" s="156" t="s">
        <v>0</v>
      </c>
      <c r="E700" s="196"/>
      <c r="F700" s="159"/>
      <c r="G700" s="158">
        <f>ROUND(E700*F700,2)</f>
        <v>0</v>
      </c>
      <c r="H700" s="159"/>
      <c r="I700" s="158">
        <f>ROUND(E700*H700,2)</f>
        <v>0</v>
      </c>
      <c r="J700" s="159"/>
      <c r="K700" s="158">
        <f>ROUND(E700*J700,2)</f>
        <v>0</v>
      </c>
      <c r="L700" s="158">
        <v>21</v>
      </c>
      <c r="M700" s="158">
        <f>G700*(1+L700/100)</f>
        <v>0</v>
      </c>
      <c r="N700" s="157">
        <v>0</v>
      </c>
      <c r="O700" s="157">
        <f>ROUND(E700*N700,2)</f>
        <v>0</v>
      </c>
      <c r="P700" s="157">
        <v>0</v>
      </c>
      <c r="Q700" s="157">
        <f>ROUND(E700*P700,2)</f>
        <v>0</v>
      </c>
      <c r="R700" s="158"/>
      <c r="S700" s="158" t="s">
        <v>267</v>
      </c>
      <c r="T700" s="158" t="s">
        <v>268</v>
      </c>
      <c r="U700" s="158">
        <v>0</v>
      </c>
      <c r="V700" s="158">
        <f>ROUND(E700*U700,2)</f>
        <v>0</v>
      </c>
      <c r="W700" s="158"/>
      <c r="X700" s="158" t="s">
        <v>299</v>
      </c>
      <c r="Y700" s="158" t="s">
        <v>197</v>
      </c>
      <c r="Z700" s="147"/>
      <c r="AA700" s="147"/>
      <c r="AB700" s="147"/>
      <c r="AC700" s="147"/>
      <c r="AD700" s="147"/>
      <c r="AE700" s="147"/>
      <c r="AF700" s="147"/>
      <c r="AG700" s="147" t="s">
        <v>300</v>
      </c>
      <c r="AH700" s="147"/>
      <c r="AI700" s="147"/>
      <c r="AJ700" s="147"/>
      <c r="AK700" s="147"/>
      <c r="AL700" s="147"/>
      <c r="AM700" s="147"/>
      <c r="AN700" s="147"/>
      <c r="AO700" s="147"/>
      <c r="AP700" s="147"/>
      <c r="AQ700" s="147"/>
      <c r="AR700" s="147"/>
      <c r="AS700" s="147"/>
      <c r="AT700" s="147"/>
      <c r="AU700" s="147"/>
      <c r="AV700" s="147"/>
      <c r="AW700" s="147"/>
      <c r="AX700" s="147"/>
      <c r="AY700" s="147"/>
      <c r="AZ700" s="147"/>
      <c r="BA700" s="147"/>
      <c r="BB700" s="147"/>
      <c r="BC700" s="147"/>
      <c r="BD700" s="147"/>
      <c r="BE700" s="147"/>
      <c r="BF700" s="147"/>
      <c r="BG700" s="147"/>
      <c r="BH700" s="147"/>
    </row>
    <row r="701" spans="1:60" x14ac:dyDescent="0.2">
      <c r="A701" s="166" t="s">
        <v>189</v>
      </c>
      <c r="B701" s="167" t="s">
        <v>143</v>
      </c>
      <c r="C701" s="181" t="s">
        <v>144</v>
      </c>
      <c r="D701" s="168"/>
      <c r="E701" s="169"/>
      <c r="F701" s="170"/>
      <c r="G701" s="170">
        <f>SUMIF(AG702:AG726,"&lt;&gt;NOR",G702:G726)</f>
        <v>0</v>
      </c>
      <c r="H701" s="170"/>
      <c r="I701" s="170">
        <f>SUM(I702:I726)</f>
        <v>0</v>
      </c>
      <c r="J701" s="170"/>
      <c r="K701" s="170">
        <f>SUM(K702:K726)</f>
        <v>0</v>
      </c>
      <c r="L701" s="170"/>
      <c r="M701" s="170">
        <f>SUM(M702:M726)</f>
        <v>0</v>
      </c>
      <c r="N701" s="169"/>
      <c r="O701" s="169">
        <f>SUM(O702:O726)</f>
        <v>0.60000000000000009</v>
      </c>
      <c r="P701" s="169"/>
      <c r="Q701" s="169">
        <f>SUM(Q702:Q726)</f>
        <v>0</v>
      </c>
      <c r="R701" s="170"/>
      <c r="S701" s="170"/>
      <c r="T701" s="171"/>
      <c r="U701" s="165"/>
      <c r="V701" s="165">
        <f>SUM(V702:V726)</f>
        <v>0</v>
      </c>
      <c r="W701" s="165"/>
      <c r="X701" s="165"/>
      <c r="Y701" s="165"/>
      <c r="AG701" t="s">
        <v>190</v>
      </c>
    </row>
    <row r="702" spans="1:60" outlineLevel="1" x14ac:dyDescent="0.2">
      <c r="A702" s="173">
        <v>226</v>
      </c>
      <c r="B702" s="174" t="s">
        <v>1220</v>
      </c>
      <c r="C702" s="182" t="s">
        <v>1221</v>
      </c>
      <c r="D702" s="175" t="s">
        <v>266</v>
      </c>
      <c r="E702" s="176">
        <v>28.125</v>
      </c>
      <c r="F702" s="177"/>
      <c r="G702" s="178">
        <f>ROUND(E702*F702,2)</f>
        <v>0</v>
      </c>
      <c r="H702" s="177"/>
      <c r="I702" s="178">
        <f>ROUND(E702*H702,2)</f>
        <v>0</v>
      </c>
      <c r="J702" s="177"/>
      <c r="K702" s="178">
        <f>ROUND(E702*J702,2)</f>
        <v>0</v>
      </c>
      <c r="L702" s="178">
        <v>21</v>
      </c>
      <c r="M702" s="178">
        <f>G702*(1+L702/100)</f>
        <v>0</v>
      </c>
      <c r="N702" s="176">
        <v>2.1000000000000001E-4</v>
      </c>
      <c r="O702" s="176">
        <f>ROUND(E702*N702,2)</f>
        <v>0.01</v>
      </c>
      <c r="P702" s="176">
        <v>0</v>
      </c>
      <c r="Q702" s="176">
        <f>ROUND(E702*P702,2)</f>
        <v>0</v>
      </c>
      <c r="R702" s="178"/>
      <c r="S702" s="178" t="s">
        <v>267</v>
      </c>
      <c r="T702" s="179" t="s">
        <v>268</v>
      </c>
      <c r="U702" s="158">
        <v>0</v>
      </c>
      <c r="V702" s="158">
        <f>ROUND(E702*U702,2)</f>
        <v>0</v>
      </c>
      <c r="W702" s="158"/>
      <c r="X702" s="158" t="s">
        <v>244</v>
      </c>
      <c r="Y702" s="158" t="s">
        <v>197</v>
      </c>
      <c r="Z702" s="147"/>
      <c r="AA702" s="147"/>
      <c r="AB702" s="147"/>
      <c r="AC702" s="147"/>
      <c r="AD702" s="147"/>
      <c r="AE702" s="147"/>
      <c r="AF702" s="147"/>
      <c r="AG702" s="147" t="s">
        <v>936</v>
      </c>
      <c r="AH702" s="147"/>
      <c r="AI702" s="147"/>
      <c r="AJ702" s="147"/>
      <c r="AK702" s="147"/>
      <c r="AL702" s="147"/>
      <c r="AM702" s="147"/>
      <c r="AN702" s="147"/>
      <c r="AO702" s="147"/>
      <c r="AP702" s="147"/>
      <c r="AQ702" s="147"/>
      <c r="AR702" s="147"/>
      <c r="AS702" s="147"/>
      <c r="AT702" s="147"/>
      <c r="AU702" s="147"/>
      <c r="AV702" s="147"/>
      <c r="AW702" s="147"/>
      <c r="AX702" s="147"/>
      <c r="AY702" s="147"/>
      <c r="AZ702" s="147"/>
      <c r="BA702" s="147"/>
      <c r="BB702" s="147"/>
      <c r="BC702" s="147"/>
      <c r="BD702" s="147"/>
      <c r="BE702" s="147"/>
      <c r="BF702" s="147"/>
      <c r="BG702" s="147"/>
      <c r="BH702" s="147"/>
    </row>
    <row r="703" spans="1:60" outlineLevel="2" x14ac:dyDescent="0.2">
      <c r="A703" s="154"/>
      <c r="B703" s="155"/>
      <c r="C703" s="183" t="s">
        <v>662</v>
      </c>
      <c r="D703" s="163"/>
      <c r="E703" s="164">
        <v>28.13</v>
      </c>
      <c r="F703" s="158"/>
      <c r="G703" s="158"/>
      <c r="H703" s="158"/>
      <c r="I703" s="158"/>
      <c r="J703" s="158"/>
      <c r="K703" s="158"/>
      <c r="L703" s="158"/>
      <c r="M703" s="158"/>
      <c r="N703" s="157"/>
      <c r="O703" s="157"/>
      <c r="P703" s="157"/>
      <c r="Q703" s="157"/>
      <c r="R703" s="158"/>
      <c r="S703" s="158"/>
      <c r="T703" s="158"/>
      <c r="U703" s="158"/>
      <c r="V703" s="158"/>
      <c r="W703" s="158"/>
      <c r="X703" s="158"/>
      <c r="Y703" s="158"/>
      <c r="Z703" s="147"/>
      <c r="AA703" s="147"/>
      <c r="AB703" s="147"/>
      <c r="AC703" s="147"/>
      <c r="AD703" s="147"/>
      <c r="AE703" s="147"/>
      <c r="AF703" s="147"/>
      <c r="AG703" s="147" t="s">
        <v>203</v>
      </c>
      <c r="AH703" s="147">
        <v>0</v>
      </c>
      <c r="AI703" s="147"/>
      <c r="AJ703" s="147"/>
      <c r="AK703" s="147"/>
      <c r="AL703" s="147"/>
      <c r="AM703" s="147"/>
      <c r="AN703" s="147"/>
      <c r="AO703" s="147"/>
      <c r="AP703" s="147"/>
      <c r="AQ703" s="147"/>
      <c r="AR703" s="147"/>
      <c r="AS703" s="147"/>
      <c r="AT703" s="147"/>
      <c r="AU703" s="147"/>
      <c r="AV703" s="147"/>
      <c r="AW703" s="147"/>
      <c r="AX703" s="147"/>
      <c r="AY703" s="147"/>
      <c r="AZ703" s="147"/>
      <c r="BA703" s="147"/>
      <c r="BB703" s="147"/>
      <c r="BC703" s="147"/>
      <c r="BD703" s="147"/>
      <c r="BE703" s="147"/>
      <c r="BF703" s="147"/>
      <c r="BG703" s="147"/>
      <c r="BH703" s="147"/>
    </row>
    <row r="704" spans="1:60" ht="22.5" outlineLevel="1" x14ac:dyDescent="0.2">
      <c r="A704" s="173">
        <v>227</v>
      </c>
      <c r="B704" s="174" t="s">
        <v>1222</v>
      </c>
      <c r="C704" s="182" t="s">
        <v>1223</v>
      </c>
      <c r="D704" s="175" t="s">
        <v>282</v>
      </c>
      <c r="E704" s="176">
        <v>6</v>
      </c>
      <c r="F704" s="177"/>
      <c r="G704" s="178">
        <f>ROUND(E704*F704,2)</f>
        <v>0</v>
      </c>
      <c r="H704" s="177"/>
      <c r="I704" s="178">
        <f>ROUND(E704*H704,2)</f>
        <v>0</v>
      </c>
      <c r="J704" s="177"/>
      <c r="K704" s="178">
        <f>ROUND(E704*J704,2)</f>
        <v>0</v>
      </c>
      <c r="L704" s="178">
        <v>21</v>
      </c>
      <c r="M704" s="178">
        <f>G704*(1+L704/100)</f>
        <v>0</v>
      </c>
      <c r="N704" s="176">
        <v>0</v>
      </c>
      <c r="O704" s="176">
        <f>ROUND(E704*N704,2)</f>
        <v>0</v>
      </c>
      <c r="P704" s="176">
        <v>0</v>
      </c>
      <c r="Q704" s="176">
        <f>ROUND(E704*P704,2)</f>
        <v>0</v>
      </c>
      <c r="R704" s="178"/>
      <c r="S704" s="178" t="s">
        <v>267</v>
      </c>
      <c r="T704" s="179" t="s">
        <v>268</v>
      </c>
      <c r="U704" s="158">
        <v>0</v>
      </c>
      <c r="V704" s="158">
        <f>ROUND(E704*U704,2)</f>
        <v>0</v>
      </c>
      <c r="W704" s="158"/>
      <c r="X704" s="158" t="s">
        <v>244</v>
      </c>
      <c r="Y704" s="158" t="s">
        <v>197</v>
      </c>
      <c r="Z704" s="147"/>
      <c r="AA704" s="147"/>
      <c r="AB704" s="147"/>
      <c r="AC704" s="147"/>
      <c r="AD704" s="147"/>
      <c r="AE704" s="147"/>
      <c r="AF704" s="147"/>
      <c r="AG704" s="147" t="s">
        <v>936</v>
      </c>
      <c r="AH704" s="147"/>
      <c r="AI704" s="147"/>
      <c r="AJ704" s="147"/>
      <c r="AK704" s="147"/>
      <c r="AL704" s="147"/>
      <c r="AM704" s="147"/>
      <c r="AN704" s="147"/>
      <c r="AO704" s="147"/>
      <c r="AP704" s="147"/>
      <c r="AQ704" s="147"/>
      <c r="AR704" s="147"/>
      <c r="AS704" s="147"/>
      <c r="AT704" s="147"/>
      <c r="AU704" s="147"/>
      <c r="AV704" s="147"/>
      <c r="AW704" s="147"/>
      <c r="AX704" s="147"/>
      <c r="AY704" s="147"/>
      <c r="AZ704" s="147"/>
      <c r="BA704" s="147"/>
      <c r="BB704" s="147"/>
      <c r="BC704" s="147"/>
      <c r="BD704" s="147"/>
      <c r="BE704" s="147"/>
      <c r="BF704" s="147"/>
      <c r="BG704" s="147"/>
      <c r="BH704" s="147"/>
    </row>
    <row r="705" spans="1:60" outlineLevel="2" x14ac:dyDescent="0.2">
      <c r="A705" s="154"/>
      <c r="B705" s="155"/>
      <c r="C705" s="183" t="s">
        <v>86</v>
      </c>
      <c r="D705" s="163"/>
      <c r="E705" s="164">
        <v>6</v>
      </c>
      <c r="F705" s="158"/>
      <c r="G705" s="158"/>
      <c r="H705" s="158"/>
      <c r="I705" s="158"/>
      <c r="J705" s="158"/>
      <c r="K705" s="158"/>
      <c r="L705" s="158"/>
      <c r="M705" s="158"/>
      <c r="N705" s="157"/>
      <c r="O705" s="157"/>
      <c r="P705" s="157"/>
      <c r="Q705" s="157"/>
      <c r="R705" s="158"/>
      <c r="S705" s="158"/>
      <c r="T705" s="158"/>
      <c r="U705" s="158"/>
      <c r="V705" s="158"/>
      <c r="W705" s="158"/>
      <c r="X705" s="158"/>
      <c r="Y705" s="158"/>
      <c r="Z705" s="147"/>
      <c r="AA705" s="147"/>
      <c r="AB705" s="147"/>
      <c r="AC705" s="147"/>
      <c r="AD705" s="147"/>
      <c r="AE705" s="147"/>
      <c r="AF705" s="147"/>
      <c r="AG705" s="147" t="s">
        <v>203</v>
      </c>
      <c r="AH705" s="147">
        <v>0</v>
      </c>
      <c r="AI705" s="147"/>
      <c r="AJ705" s="147"/>
      <c r="AK705" s="147"/>
      <c r="AL705" s="147"/>
      <c r="AM705" s="147"/>
      <c r="AN705" s="147"/>
      <c r="AO705" s="147"/>
      <c r="AP705" s="147"/>
      <c r="AQ705" s="147"/>
      <c r="AR705" s="147"/>
      <c r="AS705" s="147"/>
      <c r="AT705" s="147"/>
      <c r="AU705" s="147"/>
      <c r="AV705" s="147"/>
      <c r="AW705" s="147"/>
      <c r="AX705" s="147"/>
      <c r="AY705" s="147"/>
      <c r="AZ705" s="147"/>
      <c r="BA705" s="147"/>
      <c r="BB705" s="147"/>
      <c r="BC705" s="147"/>
      <c r="BD705" s="147"/>
      <c r="BE705" s="147"/>
      <c r="BF705" s="147"/>
      <c r="BG705" s="147"/>
      <c r="BH705" s="147"/>
    </row>
    <row r="706" spans="1:60" ht="22.5" outlineLevel="1" x14ac:dyDescent="0.2">
      <c r="A706" s="173">
        <v>228</v>
      </c>
      <c r="B706" s="174" t="s">
        <v>1224</v>
      </c>
      <c r="C706" s="182" t="s">
        <v>1225</v>
      </c>
      <c r="D706" s="175" t="s">
        <v>282</v>
      </c>
      <c r="E706" s="176">
        <v>4</v>
      </c>
      <c r="F706" s="177"/>
      <c r="G706" s="178">
        <f>ROUND(E706*F706,2)</f>
        <v>0</v>
      </c>
      <c r="H706" s="177"/>
      <c r="I706" s="178">
        <f>ROUND(E706*H706,2)</f>
        <v>0</v>
      </c>
      <c r="J706" s="177"/>
      <c r="K706" s="178">
        <f>ROUND(E706*J706,2)</f>
        <v>0</v>
      </c>
      <c r="L706" s="178">
        <v>21</v>
      </c>
      <c r="M706" s="178">
        <f>G706*(1+L706/100)</f>
        <v>0</v>
      </c>
      <c r="N706" s="176">
        <v>0</v>
      </c>
      <c r="O706" s="176">
        <f>ROUND(E706*N706,2)</f>
        <v>0</v>
      </c>
      <c r="P706" s="176">
        <v>0</v>
      </c>
      <c r="Q706" s="176">
        <f>ROUND(E706*P706,2)</f>
        <v>0</v>
      </c>
      <c r="R706" s="178"/>
      <c r="S706" s="178" t="s">
        <v>267</v>
      </c>
      <c r="T706" s="179" t="s">
        <v>268</v>
      </c>
      <c r="U706" s="158">
        <v>0</v>
      </c>
      <c r="V706" s="158">
        <f>ROUND(E706*U706,2)</f>
        <v>0</v>
      </c>
      <c r="W706" s="158"/>
      <c r="X706" s="158" t="s">
        <v>244</v>
      </c>
      <c r="Y706" s="158" t="s">
        <v>197</v>
      </c>
      <c r="Z706" s="147"/>
      <c r="AA706" s="147"/>
      <c r="AB706" s="147"/>
      <c r="AC706" s="147"/>
      <c r="AD706" s="147"/>
      <c r="AE706" s="147"/>
      <c r="AF706" s="147"/>
      <c r="AG706" s="147" t="s">
        <v>936</v>
      </c>
      <c r="AH706" s="147"/>
      <c r="AI706" s="147"/>
      <c r="AJ706" s="147"/>
      <c r="AK706" s="147"/>
      <c r="AL706" s="147"/>
      <c r="AM706" s="147"/>
      <c r="AN706" s="147"/>
      <c r="AO706" s="147"/>
      <c r="AP706" s="147"/>
      <c r="AQ706" s="147"/>
      <c r="AR706" s="147"/>
      <c r="AS706" s="147"/>
      <c r="AT706" s="147"/>
      <c r="AU706" s="147"/>
      <c r="AV706" s="147"/>
      <c r="AW706" s="147"/>
      <c r="AX706" s="147"/>
      <c r="AY706" s="147"/>
      <c r="AZ706" s="147"/>
      <c r="BA706" s="147"/>
      <c r="BB706" s="147"/>
      <c r="BC706" s="147"/>
      <c r="BD706" s="147"/>
      <c r="BE706" s="147"/>
      <c r="BF706" s="147"/>
      <c r="BG706" s="147"/>
      <c r="BH706" s="147"/>
    </row>
    <row r="707" spans="1:60" outlineLevel="2" x14ac:dyDescent="0.2">
      <c r="A707" s="154"/>
      <c r="B707" s="155"/>
      <c r="C707" s="183" t="s">
        <v>82</v>
      </c>
      <c r="D707" s="163"/>
      <c r="E707" s="164">
        <v>4</v>
      </c>
      <c r="F707" s="158"/>
      <c r="G707" s="158"/>
      <c r="H707" s="158"/>
      <c r="I707" s="158"/>
      <c r="J707" s="158"/>
      <c r="K707" s="158"/>
      <c r="L707" s="158"/>
      <c r="M707" s="158"/>
      <c r="N707" s="157"/>
      <c r="O707" s="157"/>
      <c r="P707" s="157"/>
      <c r="Q707" s="157"/>
      <c r="R707" s="158"/>
      <c r="S707" s="158"/>
      <c r="T707" s="158"/>
      <c r="U707" s="158"/>
      <c r="V707" s="158"/>
      <c r="W707" s="158"/>
      <c r="X707" s="158"/>
      <c r="Y707" s="158"/>
      <c r="Z707" s="147"/>
      <c r="AA707" s="147"/>
      <c r="AB707" s="147"/>
      <c r="AC707" s="147"/>
      <c r="AD707" s="147"/>
      <c r="AE707" s="147"/>
      <c r="AF707" s="147"/>
      <c r="AG707" s="147" t="s">
        <v>203</v>
      </c>
      <c r="AH707" s="147">
        <v>0</v>
      </c>
      <c r="AI707" s="147"/>
      <c r="AJ707" s="147"/>
      <c r="AK707" s="147"/>
      <c r="AL707" s="147"/>
      <c r="AM707" s="147"/>
      <c r="AN707" s="147"/>
      <c r="AO707" s="147"/>
      <c r="AP707" s="147"/>
      <c r="AQ707" s="147"/>
      <c r="AR707" s="147"/>
      <c r="AS707" s="147"/>
      <c r="AT707" s="147"/>
      <c r="AU707" s="147"/>
      <c r="AV707" s="147"/>
      <c r="AW707" s="147"/>
      <c r="AX707" s="147"/>
      <c r="AY707" s="147"/>
      <c r="AZ707" s="147"/>
      <c r="BA707" s="147"/>
      <c r="BB707" s="147"/>
      <c r="BC707" s="147"/>
      <c r="BD707" s="147"/>
      <c r="BE707" s="147"/>
      <c r="BF707" s="147"/>
      <c r="BG707" s="147"/>
      <c r="BH707" s="147"/>
    </row>
    <row r="708" spans="1:60" ht="22.5" outlineLevel="1" x14ac:dyDescent="0.2">
      <c r="A708" s="173">
        <v>229</v>
      </c>
      <c r="B708" s="174" t="s">
        <v>1226</v>
      </c>
      <c r="C708" s="182" t="s">
        <v>1227</v>
      </c>
      <c r="D708" s="175" t="s">
        <v>266</v>
      </c>
      <c r="E708" s="176">
        <v>28.125</v>
      </c>
      <c r="F708" s="177"/>
      <c r="G708" s="178">
        <f>ROUND(E708*F708,2)</f>
        <v>0</v>
      </c>
      <c r="H708" s="177"/>
      <c r="I708" s="178">
        <f>ROUND(E708*H708,2)</f>
        <v>0</v>
      </c>
      <c r="J708" s="177"/>
      <c r="K708" s="178">
        <f>ROUND(E708*J708,2)</f>
        <v>0</v>
      </c>
      <c r="L708" s="178">
        <v>21</v>
      </c>
      <c r="M708" s="178">
        <f>G708*(1+L708/100)</f>
        <v>0</v>
      </c>
      <c r="N708" s="176">
        <v>4.9699999999999996E-3</v>
      </c>
      <c r="O708" s="176">
        <f>ROUND(E708*N708,2)</f>
        <v>0.14000000000000001</v>
      </c>
      <c r="P708" s="176">
        <v>0</v>
      </c>
      <c r="Q708" s="176">
        <f>ROUND(E708*P708,2)</f>
        <v>0</v>
      </c>
      <c r="R708" s="178"/>
      <c r="S708" s="178" t="s">
        <v>267</v>
      </c>
      <c r="T708" s="179" t="s">
        <v>268</v>
      </c>
      <c r="U708" s="158">
        <v>0</v>
      </c>
      <c r="V708" s="158">
        <f>ROUND(E708*U708,2)</f>
        <v>0</v>
      </c>
      <c r="W708" s="158"/>
      <c r="X708" s="158" t="s">
        <v>244</v>
      </c>
      <c r="Y708" s="158" t="s">
        <v>197</v>
      </c>
      <c r="Z708" s="147"/>
      <c r="AA708" s="147"/>
      <c r="AB708" s="147"/>
      <c r="AC708" s="147"/>
      <c r="AD708" s="147"/>
      <c r="AE708" s="147"/>
      <c r="AF708" s="147"/>
      <c r="AG708" s="147" t="s">
        <v>936</v>
      </c>
      <c r="AH708" s="147"/>
      <c r="AI708" s="147"/>
      <c r="AJ708" s="147"/>
      <c r="AK708" s="147"/>
      <c r="AL708" s="147"/>
      <c r="AM708" s="147"/>
      <c r="AN708" s="147"/>
      <c r="AO708" s="147"/>
      <c r="AP708" s="147"/>
      <c r="AQ708" s="147"/>
      <c r="AR708" s="147"/>
      <c r="AS708" s="147"/>
      <c r="AT708" s="147"/>
      <c r="AU708" s="147"/>
      <c r="AV708" s="147"/>
      <c r="AW708" s="147"/>
      <c r="AX708" s="147"/>
      <c r="AY708" s="147"/>
      <c r="AZ708" s="147"/>
      <c r="BA708" s="147"/>
      <c r="BB708" s="147"/>
      <c r="BC708" s="147"/>
      <c r="BD708" s="147"/>
      <c r="BE708" s="147"/>
      <c r="BF708" s="147"/>
      <c r="BG708" s="147"/>
      <c r="BH708" s="147"/>
    </row>
    <row r="709" spans="1:60" outlineLevel="2" x14ac:dyDescent="0.2">
      <c r="A709" s="154"/>
      <c r="B709" s="155"/>
      <c r="C709" s="183" t="s">
        <v>662</v>
      </c>
      <c r="D709" s="163"/>
      <c r="E709" s="164">
        <v>28.13</v>
      </c>
      <c r="F709" s="158"/>
      <c r="G709" s="158"/>
      <c r="H709" s="158"/>
      <c r="I709" s="158"/>
      <c r="J709" s="158"/>
      <c r="K709" s="158"/>
      <c r="L709" s="158"/>
      <c r="M709" s="158"/>
      <c r="N709" s="157"/>
      <c r="O709" s="157"/>
      <c r="P709" s="157"/>
      <c r="Q709" s="157"/>
      <c r="R709" s="158"/>
      <c r="S709" s="158"/>
      <c r="T709" s="158"/>
      <c r="U709" s="158"/>
      <c r="V709" s="158"/>
      <c r="W709" s="158"/>
      <c r="X709" s="158"/>
      <c r="Y709" s="158"/>
      <c r="Z709" s="147"/>
      <c r="AA709" s="147"/>
      <c r="AB709" s="147"/>
      <c r="AC709" s="147"/>
      <c r="AD709" s="147"/>
      <c r="AE709" s="147"/>
      <c r="AF709" s="147"/>
      <c r="AG709" s="147" t="s">
        <v>203</v>
      </c>
      <c r="AH709" s="147">
        <v>0</v>
      </c>
      <c r="AI709" s="147"/>
      <c r="AJ709" s="147"/>
      <c r="AK709" s="147"/>
      <c r="AL709" s="147"/>
      <c r="AM709" s="147"/>
      <c r="AN709" s="147"/>
      <c r="AO709" s="147"/>
      <c r="AP709" s="147"/>
      <c r="AQ709" s="147"/>
      <c r="AR709" s="147"/>
      <c r="AS709" s="147"/>
      <c r="AT709" s="147"/>
      <c r="AU709" s="147"/>
      <c r="AV709" s="147"/>
      <c r="AW709" s="147"/>
      <c r="AX709" s="147"/>
      <c r="AY709" s="147"/>
      <c r="AZ709" s="147"/>
      <c r="BA709" s="147"/>
      <c r="BB709" s="147"/>
      <c r="BC709" s="147"/>
      <c r="BD709" s="147"/>
      <c r="BE709" s="147"/>
      <c r="BF709" s="147"/>
      <c r="BG709" s="147"/>
      <c r="BH709" s="147"/>
    </row>
    <row r="710" spans="1:60" ht="22.5" outlineLevel="1" x14ac:dyDescent="0.2">
      <c r="A710" s="173">
        <v>230</v>
      </c>
      <c r="B710" s="174" t="s">
        <v>1228</v>
      </c>
      <c r="C710" s="182" t="s">
        <v>1229</v>
      </c>
      <c r="D710" s="175" t="s">
        <v>266</v>
      </c>
      <c r="E710" s="176">
        <v>28.125</v>
      </c>
      <c r="F710" s="177"/>
      <c r="G710" s="178">
        <f>ROUND(E710*F710,2)</f>
        <v>0</v>
      </c>
      <c r="H710" s="177"/>
      <c r="I710" s="178">
        <f>ROUND(E710*H710,2)</f>
        <v>0</v>
      </c>
      <c r="J710" s="177"/>
      <c r="K710" s="178">
        <f>ROUND(E710*J710,2)</f>
        <v>0</v>
      </c>
      <c r="L710" s="178">
        <v>21</v>
      </c>
      <c r="M710" s="178">
        <f>G710*(1+L710/100)</f>
        <v>0</v>
      </c>
      <c r="N710" s="176">
        <v>4.0000000000000002E-4</v>
      </c>
      <c r="O710" s="176">
        <f>ROUND(E710*N710,2)</f>
        <v>0.01</v>
      </c>
      <c r="P710" s="176">
        <v>0</v>
      </c>
      <c r="Q710" s="176">
        <f>ROUND(E710*P710,2)</f>
        <v>0</v>
      </c>
      <c r="R710" s="178"/>
      <c r="S710" s="178" t="s">
        <v>267</v>
      </c>
      <c r="T710" s="179" t="s">
        <v>268</v>
      </c>
      <c r="U710" s="158">
        <v>0</v>
      </c>
      <c r="V710" s="158">
        <f>ROUND(E710*U710,2)</f>
        <v>0</v>
      </c>
      <c r="W710" s="158"/>
      <c r="X710" s="158" t="s">
        <v>244</v>
      </c>
      <c r="Y710" s="158" t="s">
        <v>197</v>
      </c>
      <c r="Z710" s="147"/>
      <c r="AA710" s="147"/>
      <c r="AB710" s="147"/>
      <c r="AC710" s="147"/>
      <c r="AD710" s="147"/>
      <c r="AE710" s="147"/>
      <c r="AF710" s="147"/>
      <c r="AG710" s="147" t="s">
        <v>936</v>
      </c>
      <c r="AH710" s="147"/>
      <c r="AI710" s="147"/>
      <c r="AJ710" s="147"/>
      <c r="AK710" s="147"/>
      <c r="AL710" s="147"/>
      <c r="AM710" s="147"/>
      <c r="AN710" s="147"/>
      <c r="AO710" s="147"/>
      <c r="AP710" s="147"/>
      <c r="AQ710" s="147"/>
      <c r="AR710" s="147"/>
      <c r="AS710" s="147"/>
      <c r="AT710" s="147"/>
      <c r="AU710" s="147"/>
      <c r="AV710" s="147"/>
      <c r="AW710" s="147"/>
      <c r="AX710" s="147"/>
      <c r="AY710" s="147"/>
      <c r="AZ710" s="147"/>
      <c r="BA710" s="147"/>
      <c r="BB710" s="147"/>
      <c r="BC710" s="147"/>
      <c r="BD710" s="147"/>
      <c r="BE710" s="147"/>
      <c r="BF710" s="147"/>
      <c r="BG710" s="147"/>
      <c r="BH710" s="147"/>
    </row>
    <row r="711" spans="1:60" outlineLevel="2" x14ac:dyDescent="0.2">
      <c r="A711" s="154"/>
      <c r="B711" s="155"/>
      <c r="C711" s="198" t="s">
        <v>1230</v>
      </c>
      <c r="D711" s="199"/>
      <c r="E711" s="199"/>
      <c r="F711" s="199"/>
      <c r="G711" s="199"/>
      <c r="H711" s="158"/>
      <c r="I711" s="158"/>
      <c r="J711" s="158"/>
      <c r="K711" s="158"/>
      <c r="L711" s="158"/>
      <c r="M711" s="158"/>
      <c r="N711" s="157"/>
      <c r="O711" s="157"/>
      <c r="P711" s="157"/>
      <c r="Q711" s="157"/>
      <c r="R711" s="158"/>
      <c r="S711" s="158"/>
      <c r="T711" s="158"/>
      <c r="U711" s="158"/>
      <c r="V711" s="158"/>
      <c r="W711" s="158"/>
      <c r="X711" s="158"/>
      <c r="Y711" s="158"/>
      <c r="Z711" s="147"/>
      <c r="AA711" s="147"/>
      <c r="AB711" s="147"/>
      <c r="AC711" s="147"/>
      <c r="AD711" s="147"/>
      <c r="AE711" s="147"/>
      <c r="AF711" s="147"/>
      <c r="AG711" s="147" t="s">
        <v>200</v>
      </c>
      <c r="AH711" s="147"/>
      <c r="AI711" s="147"/>
      <c r="AJ711" s="147"/>
      <c r="AK711" s="147"/>
      <c r="AL711" s="147"/>
      <c r="AM711" s="147"/>
      <c r="AN711" s="147"/>
      <c r="AO711" s="147"/>
      <c r="AP711" s="147"/>
      <c r="AQ711" s="147"/>
      <c r="AR711" s="147"/>
      <c r="AS711" s="147"/>
      <c r="AT711" s="147"/>
      <c r="AU711" s="147"/>
      <c r="AV711" s="147"/>
      <c r="AW711" s="147"/>
      <c r="AX711" s="147"/>
      <c r="AY711" s="147"/>
      <c r="AZ711" s="147"/>
      <c r="BA711" s="147"/>
      <c r="BB711" s="147"/>
      <c r="BC711" s="147"/>
      <c r="BD711" s="147"/>
      <c r="BE711" s="147"/>
      <c r="BF711" s="147"/>
      <c r="BG711" s="147"/>
      <c r="BH711" s="147"/>
    </row>
    <row r="712" spans="1:60" outlineLevel="2" x14ac:dyDescent="0.2">
      <c r="A712" s="154"/>
      <c r="B712" s="155"/>
      <c r="C712" s="183" t="s">
        <v>662</v>
      </c>
      <c r="D712" s="163"/>
      <c r="E712" s="164">
        <v>28.13</v>
      </c>
      <c r="F712" s="158"/>
      <c r="G712" s="158"/>
      <c r="H712" s="158"/>
      <c r="I712" s="158"/>
      <c r="J712" s="158"/>
      <c r="K712" s="158"/>
      <c r="L712" s="158"/>
      <c r="M712" s="158"/>
      <c r="N712" s="157"/>
      <c r="O712" s="157"/>
      <c r="P712" s="157"/>
      <c r="Q712" s="157"/>
      <c r="R712" s="158"/>
      <c r="S712" s="158"/>
      <c r="T712" s="158"/>
      <c r="U712" s="158"/>
      <c r="V712" s="158"/>
      <c r="W712" s="158"/>
      <c r="X712" s="158"/>
      <c r="Y712" s="158"/>
      <c r="Z712" s="147"/>
      <c r="AA712" s="147"/>
      <c r="AB712" s="147"/>
      <c r="AC712" s="147"/>
      <c r="AD712" s="147"/>
      <c r="AE712" s="147"/>
      <c r="AF712" s="147"/>
      <c r="AG712" s="147" t="s">
        <v>203</v>
      </c>
      <c r="AH712" s="147">
        <v>0</v>
      </c>
      <c r="AI712" s="147"/>
      <c r="AJ712" s="147"/>
      <c r="AK712" s="147"/>
      <c r="AL712" s="147"/>
      <c r="AM712" s="147"/>
      <c r="AN712" s="147"/>
      <c r="AO712" s="147"/>
      <c r="AP712" s="147"/>
      <c r="AQ712" s="147"/>
      <c r="AR712" s="147"/>
      <c r="AS712" s="147"/>
      <c r="AT712" s="147"/>
      <c r="AU712" s="147"/>
      <c r="AV712" s="147"/>
      <c r="AW712" s="147"/>
      <c r="AX712" s="147"/>
      <c r="AY712" s="147"/>
      <c r="AZ712" s="147"/>
      <c r="BA712" s="147"/>
      <c r="BB712" s="147"/>
      <c r="BC712" s="147"/>
      <c r="BD712" s="147"/>
      <c r="BE712" s="147"/>
      <c r="BF712" s="147"/>
      <c r="BG712" s="147"/>
      <c r="BH712" s="147"/>
    </row>
    <row r="713" spans="1:60" ht="33.75" outlineLevel="1" x14ac:dyDescent="0.2">
      <c r="A713" s="173">
        <v>231</v>
      </c>
      <c r="B713" s="174" t="s">
        <v>1231</v>
      </c>
      <c r="C713" s="182" t="s">
        <v>1232</v>
      </c>
      <c r="D713" s="175" t="s">
        <v>266</v>
      </c>
      <c r="E713" s="176">
        <v>28.125</v>
      </c>
      <c r="F713" s="177"/>
      <c r="G713" s="178">
        <f>ROUND(E713*F713,2)</f>
        <v>0</v>
      </c>
      <c r="H713" s="177"/>
      <c r="I713" s="178">
        <f>ROUND(E713*H713,2)</f>
        <v>0</v>
      </c>
      <c r="J713" s="177"/>
      <c r="K713" s="178">
        <f>ROUND(E713*J713,2)</f>
        <v>0</v>
      </c>
      <c r="L713" s="178">
        <v>21</v>
      </c>
      <c r="M713" s="178">
        <f>G713*(1+L713/100)</f>
        <v>0</v>
      </c>
      <c r="N713" s="176">
        <v>1.1E-4</v>
      </c>
      <c r="O713" s="176">
        <f>ROUND(E713*N713,2)</f>
        <v>0</v>
      </c>
      <c r="P713" s="176">
        <v>0</v>
      </c>
      <c r="Q713" s="176">
        <f>ROUND(E713*P713,2)</f>
        <v>0</v>
      </c>
      <c r="R713" s="178"/>
      <c r="S713" s="178" t="s">
        <v>267</v>
      </c>
      <c r="T713" s="179" t="s">
        <v>268</v>
      </c>
      <c r="U713" s="158">
        <v>0</v>
      </c>
      <c r="V713" s="158">
        <f>ROUND(E713*U713,2)</f>
        <v>0</v>
      </c>
      <c r="W713" s="158"/>
      <c r="X713" s="158" t="s">
        <v>244</v>
      </c>
      <c r="Y713" s="158" t="s">
        <v>197</v>
      </c>
      <c r="Z713" s="147"/>
      <c r="AA713" s="147"/>
      <c r="AB713" s="147"/>
      <c r="AC713" s="147"/>
      <c r="AD713" s="147"/>
      <c r="AE713" s="147"/>
      <c r="AF713" s="147"/>
      <c r="AG713" s="147" t="s">
        <v>936</v>
      </c>
      <c r="AH713" s="147"/>
      <c r="AI713" s="147"/>
      <c r="AJ713" s="147"/>
      <c r="AK713" s="147"/>
      <c r="AL713" s="147"/>
      <c r="AM713" s="147"/>
      <c r="AN713" s="147"/>
      <c r="AO713" s="147"/>
      <c r="AP713" s="147"/>
      <c r="AQ713" s="147"/>
      <c r="AR713" s="147"/>
      <c r="AS713" s="147"/>
      <c r="AT713" s="147"/>
      <c r="AU713" s="147"/>
      <c r="AV713" s="147"/>
      <c r="AW713" s="147"/>
      <c r="AX713" s="147"/>
      <c r="AY713" s="147"/>
      <c r="AZ713" s="147"/>
      <c r="BA713" s="147"/>
      <c r="BB713" s="147"/>
      <c r="BC713" s="147"/>
      <c r="BD713" s="147"/>
      <c r="BE713" s="147"/>
      <c r="BF713" s="147"/>
      <c r="BG713" s="147"/>
      <c r="BH713" s="147"/>
    </row>
    <row r="714" spans="1:60" outlineLevel="2" x14ac:dyDescent="0.2">
      <c r="A714" s="154"/>
      <c r="B714" s="155"/>
      <c r="C714" s="183" t="s">
        <v>662</v>
      </c>
      <c r="D714" s="163"/>
      <c r="E714" s="164">
        <v>28.13</v>
      </c>
      <c r="F714" s="158"/>
      <c r="G714" s="158"/>
      <c r="H714" s="158"/>
      <c r="I714" s="158"/>
      <c r="J714" s="158"/>
      <c r="K714" s="158"/>
      <c r="L714" s="158"/>
      <c r="M714" s="158"/>
      <c r="N714" s="157"/>
      <c r="O714" s="157"/>
      <c r="P714" s="157"/>
      <c r="Q714" s="157"/>
      <c r="R714" s="158"/>
      <c r="S714" s="158"/>
      <c r="T714" s="158"/>
      <c r="U714" s="158"/>
      <c r="V714" s="158"/>
      <c r="W714" s="158"/>
      <c r="X714" s="158"/>
      <c r="Y714" s="158"/>
      <c r="Z714" s="147"/>
      <c r="AA714" s="147"/>
      <c r="AB714" s="147"/>
      <c r="AC714" s="147"/>
      <c r="AD714" s="147"/>
      <c r="AE714" s="147"/>
      <c r="AF714" s="147"/>
      <c r="AG714" s="147" t="s">
        <v>203</v>
      </c>
      <c r="AH714" s="147">
        <v>0</v>
      </c>
      <c r="AI714" s="147"/>
      <c r="AJ714" s="147"/>
      <c r="AK714" s="147"/>
      <c r="AL714" s="147"/>
      <c r="AM714" s="147"/>
      <c r="AN714" s="147"/>
      <c r="AO714" s="147"/>
      <c r="AP714" s="147"/>
      <c r="AQ714" s="147"/>
      <c r="AR714" s="147"/>
      <c r="AS714" s="147"/>
      <c r="AT714" s="147"/>
      <c r="AU714" s="147"/>
      <c r="AV714" s="147"/>
      <c r="AW714" s="147"/>
      <c r="AX714" s="147"/>
      <c r="AY714" s="147"/>
      <c r="AZ714" s="147"/>
      <c r="BA714" s="147"/>
      <c r="BB714" s="147"/>
      <c r="BC714" s="147"/>
      <c r="BD714" s="147"/>
      <c r="BE714" s="147"/>
      <c r="BF714" s="147"/>
      <c r="BG714" s="147"/>
      <c r="BH714" s="147"/>
    </row>
    <row r="715" spans="1:60" ht="33.75" outlineLevel="1" x14ac:dyDescent="0.2">
      <c r="A715" s="173">
        <v>232</v>
      </c>
      <c r="B715" s="174" t="s">
        <v>1233</v>
      </c>
      <c r="C715" s="182" t="s">
        <v>1234</v>
      </c>
      <c r="D715" s="175" t="s">
        <v>266</v>
      </c>
      <c r="E715" s="176">
        <v>28.125</v>
      </c>
      <c r="F715" s="177"/>
      <c r="G715" s="178">
        <f>ROUND(E715*F715,2)</f>
        <v>0</v>
      </c>
      <c r="H715" s="177"/>
      <c r="I715" s="178">
        <f>ROUND(E715*H715,2)</f>
        <v>0</v>
      </c>
      <c r="J715" s="177"/>
      <c r="K715" s="178">
        <f>ROUND(E715*J715,2)</f>
        <v>0</v>
      </c>
      <c r="L715" s="178">
        <v>21</v>
      </c>
      <c r="M715" s="178">
        <f>G715*(1+L715/100)</f>
        <v>0</v>
      </c>
      <c r="N715" s="176">
        <v>0</v>
      </c>
      <c r="O715" s="176">
        <f>ROUND(E715*N715,2)</f>
        <v>0</v>
      </c>
      <c r="P715" s="176">
        <v>0</v>
      </c>
      <c r="Q715" s="176">
        <f>ROUND(E715*P715,2)</f>
        <v>0</v>
      </c>
      <c r="R715" s="178"/>
      <c r="S715" s="178" t="s">
        <v>267</v>
      </c>
      <c r="T715" s="179" t="s">
        <v>268</v>
      </c>
      <c r="U715" s="158">
        <v>0</v>
      </c>
      <c r="V715" s="158">
        <f>ROUND(E715*U715,2)</f>
        <v>0</v>
      </c>
      <c r="W715" s="158"/>
      <c r="X715" s="158" t="s">
        <v>244</v>
      </c>
      <c r="Y715" s="158" t="s">
        <v>197</v>
      </c>
      <c r="Z715" s="147"/>
      <c r="AA715" s="147"/>
      <c r="AB715" s="147"/>
      <c r="AC715" s="147"/>
      <c r="AD715" s="147"/>
      <c r="AE715" s="147"/>
      <c r="AF715" s="147"/>
      <c r="AG715" s="147" t="s">
        <v>936</v>
      </c>
      <c r="AH715" s="147"/>
      <c r="AI715" s="147"/>
      <c r="AJ715" s="147"/>
      <c r="AK715" s="147"/>
      <c r="AL715" s="147"/>
      <c r="AM715" s="147"/>
      <c r="AN715" s="147"/>
      <c r="AO715" s="147"/>
      <c r="AP715" s="147"/>
      <c r="AQ715" s="147"/>
      <c r="AR715" s="147"/>
      <c r="AS715" s="147"/>
      <c r="AT715" s="147"/>
      <c r="AU715" s="147"/>
      <c r="AV715" s="147"/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</row>
    <row r="716" spans="1:60" outlineLevel="2" x14ac:dyDescent="0.2">
      <c r="A716" s="154"/>
      <c r="B716" s="155"/>
      <c r="C716" s="183" t="s">
        <v>662</v>
      </c>
      <c r="D716" s="163"/>
      <c r="E716" s="164">
        <v>28.13</v>
      </c>
      <c r="F716" s="158"/>
      <c r="G716" s="158"/>
      <c r="H716" s="158"/>
      <c r="I716" s="158"/>
      <c r="J716" s="158"/>
      <c r="K716" s="158"/>
      <c r="L716" s="158"/>
      <c r="M716" s="158"/>
      <c r="N716" s="157"/>
      <c r="O716" s="157"/>
      <c r="P716" s="157"/>
      <c r="Q716" s="157"/>
      <c r="R716" s="158"/>
      <c r="S716" s="158"/>
      <c r="T716" s="158"/>
      <c r="U716" s="158"/>
      <c r="V716" s="158"/>
      <c r="W716" s="158"/>
      <c r="X716" s="158"/>
      <c r="Y716" s="158"/>
      <c r="Z716" s="147"/>
      <c r="AA716" s="147"/>
      <c r="AB716" s="147"/>
      <c r="AC716" s="147"/>
      <c r="AD716" s="147"/>
      <c r="AE716" s="147"/>
      <c r="AF716" s="147"/>
      <c r="AG716" s="147" t="s">
        <v>203</v>
      </c>
      <c r="AH716" s="147">
        <v>0</v>
      </c>
      <c r="AI716" s="147"/>
      <c r="AJ716" s="147"/>
      <c r="AK716" s="147"/>
      <c r="AL716" s="147"/>
      <c r="AM716" s="147"/>
      <c r="AN716" s="147"/>
      <c r="AO716" s="147"/>
      <c r="AP716" s="147"/>
      <c r="AQ716" s="147"/>
      <c r="AR716" s="147"/>
      <c r="AS716" s="147"/>
      <c r="AT716" s="147"/>
      <c r="AU716" s="147"/>
      <c r="AV716" s="147"/>
      <c r="AW716" s="147"/>
      <c r="AX716" s="147"/>
      <c r="AY716" s="147"/>
      <c r="AZ716" s="147"/>
      <c r="BA716" s="147"/>
      <c r="BB716" s="147"/>
      <c r="BC716" s="147"/>
      <c r="BD716" s="147"/>
      <c r="BE716" s="147"/>
      <c r="BF716" s="147"/>
      <c r="BG716" s="147"/>
      <c r="BH716" s="147"/>
    </row>
    <row r="717" spans="1:60" outlineLevel="1" x14ac:dyDescent="0.2">
      <c r="A717" s="173">
        <v>233</v>
      </c>
      <c r="B717" s="174" t="s">
        <v>1235</v>
      </c>
      <c r="C717" s="182" t="s">
        <v>1236</v>
      </c>
      <c r="D717" s="175" t="s">
        <v>272</v>
      </c>
      <c r="E717" s="176">
        <v>13.6</v>
      </c>
      <c r="F717" s="177"/>
      <c r="G717" s="178">
        <f>ROUND(E717*F717,2)</f>
        <v>0</v>
      </c>
      <c r="H717" s="177"/>
      <c r="I717" s="178">
        <f>ROUND(E717*H717,2)</f>
        <v>0</v>
      </c>
      <c r="J717" s="177"/>
      <c r="K717" s="178">
        <f>ROUND(E717*J717,2)</f>
        <v>0</v>
      </c>
      <c r="L717" s="178">
        <v>21</v>
      </c>
      <c r="M717" s="178">
        <f>G717*(1+L717/100)</f>
        <v>0</v>
      </c>
      <c r="N717" s="176">
        <v>0</v>
      </c>
      <c r="O717" s="176">
        <f>ROUND(E717*N717,2)</f>
        <v>0</v>
      </c>
      <c r="P717" s="176">
        <v>0</v>
      </c>
      <c r="Q717" s="176">
        <f>ROUND(E717*P717,2)</f>
        <v>0</v>
      </c>
      <c r="R717" s="178"/>
      <c r="S717" s="178" t="s">
        <v>267</v>
      </c>
      <c r="T717" s="179" t="s">
        <v>268</v>
      </c>
      <c r="U717" s="158">
        <v>0</v>
      </c>
      <c r="V717" s="158">
        <f>ROUND(E717*U717,2)</f>
        <v>0</v>
      </c>
      <c r="W717" s="158"/>
      <c r="X717" s="158" t="s">
        <v>244</v>
      </c>
      <c r="Y717" s="158" t="s">
        <v>197</v>
      </c>
      <c r="Z717" s="147"/>
      <c r="AA717" s="147"/>
      <c r="AB717" s="147"/>
      <c r="AC717" s="147"/>
      <c r="AD717" s="147"/>
      <c r="AE717" s="147"/>
      <c r="AF717" s="147"/>
      <c r="AG717" s="147" t="s">
        <v>936</v>
      </c>
      <c r="AH717" s="147"/>
      <c r="AI717" s="147"/>
      <c r="AJ717" s="147"/>
      <c r="AK717" s="147"/>
      <c r="AL717" s="147"/>
      <c r="AM717" s="147"/>
      <c r="AN717" s="147"/>
      <c r="AO717" s="147"/>
      <c r="AP717" s="147"/>
      <c r="AQ717" s="147"/>
      <c r="AR717" s="147"/>
      <c r="AS717" s="147"/>
      <c r="AT717" s="147"/>
      <c r="AU717" s="147"/>
      <c r="AV717" s="147"/>
      <c r="AW717" s="147"/>
      <c r="AX717" s="147"/>
      <c r="AY717" s="147"/>
      <c r="AZ717" s="147"/>
      <c r="BA717" s="147"/>
      <c r="BB717" s="147"/>
      <c r="BC717" s="147"/>
      <c r="BD717" s="147"/>
      <c r="BE717" s="147"/>
      <c r="BF717" s="147"/>
      <c r="BG717" s="147"/>
      <c r="BH717" s="147"/>
    </row>
    <row r="718" spans="1:60" outlineLevel="2" x14ac:dyDescent="0.2">
      <c r="A718" s="154"/>
      <c r="B718" s="155"/>
      <c r="C718" s="198" t="s">
        <v>1237</v>
      </c>
      <c r="D718" s="199"/>
      <c r="E718" s="199"/>
      <c r="F718" s="199"/>
      <c r="G718" s="199"/>
      <c r="H718" s="158"/>
      <c r="I718" s="158"/>
      <c r="J718" s="158"/>
      <c r="K718" s="158"/>
      <c r="L718" s="158"/>
      <c r="M718" s="158"/>
      <c r="N718" s="157"/>
      <c r="O718" s="157"/>
      <c r="P718" s="157"/>
      <c r="Q718" s="157"/>
      <c r="R718" s="158"/>
      <c r="S718" s="158"/>
      <c r="T718" s="158"/>
      <c r="U718" s="158"/>
      <c r="V718" s="158"/>
      <c r="W718" s="158"/>
      <c r="X718" s="158"/>
      <c r="Y718" s="158"/>
      <c r="Z718" s="147"/>
      <c r="AA718" s="147"/>
      <c r="AB718" s="147"/>
      <c r="AC718" s="147"/>
      <c r="AD718" s="147"/>
      <c r="AE718" s="147"/>
      <c r="AF718" s="147"/>
      <c r="AG718" s="147" t="s">
        <v>200</v>
      </c>
      <c r="AH718" s="147"/>
      <c r="AI718" s="147"/>
      <c r="AJ718" s="147"/>
      <c r="AK718" s="147"/>
      <c r="AL718" s="147"/>
      <c r="AM718" s="147"/>
      <c r="AN718" s="147"/>
      <c r="AO718" s="147"/>
      <c r="AP718" s="147"/>
      <c r="AQ718" s="147"/>
      <c r="AR718" s="147"/>
      <c r="AS718" s="147"/>
      <c r="AT718" s="147"/>
      <c r="AU718" s="147"/>
      <c r="AV718" s="147"/>
      <c r="AW718" s="147"/>
      <c r="AX718" s="147"/>
      <c r="AY718" s="147"/>
      <c r="AZ718" s="147"/>
      <c r="BA718" s="147"/>
      <c r="BB718" s="147"/>
      <c r="BC718" s="147"/>
      <c r="BD718" s="147"/>
      <c r="BE718" s="147"/>
      <c r="BF718" s="147"/>
      <c r="BG718" s="147"/>
      <c r="BH718" s="147"/>
    </row>
    <row r="719" spans="1:60" outlineLevel="2" x14ac:dyDescent="0.2">
      <c r="A719" s="154"/>
      <c r="B719" s="155"/>
      <c r="C719" s="183" t="s">
        <v>1238</v>
      </c>
      <c r="D719" s="163"/>
      <c r="E719" s="164">
        <v>13.6</v>
      </c>
      <c r="F719" s="158"/>
      <c r="G719" s="158"/>
      <c r="H719" s="158"/>
      <c r="I719" s="158"/>
      <c r="J719" s="158"/>
      <c r="K719" s="158"/>
      <c r="L719" s="158"/>
      <c r="M719" s="158"/>
      <c r="N719" s="157"/>
      <c r="O719" s="157"/>
      <c r="P719" s="157"/>
      <c r="Q719" s="157"/>
      <c r="R719" s="158"/>
      <c r="S719" s="158"/>
      <c r="T719" s="158"/>
      <c r="U719" s="158"/>
      <c r="V719" s="158"/>
      <c r="W719" s="158"/>
      <c r="X719" s="158"/>
      <c r="Y719" s="158"/>
      <c r="Z719" s="147"/>
      <c r="AA719" s="147"/>
      <c r="AB719" s="147"/>
      <c r="AC719" s="147"/>
      <c r="AD719" s="147"/>
      <c r="AE719" s="147"/>
      <c r="AF719" s="147"/>
      <c r="AG719" s="147" t="s">
        <v>203</v>
      </c>
      <c r="AH719" s="147">
        <v>0</v>
      </c>
      <c r="AI719" s="147"/>
      <c r="AJ719" s="147"/>
      <c r="AK719" s="147"/>
      <c r="AL719" s="147"/>
      <c r="AM719" s="147"/>
      <c r="AN719" s="147"/>
      <c r="AO719" s="147"/>
      <c r="AP719" s="147"/>
      <c r="AQ719" s="147"/>
      <c r="AR719" s="147"/>
      <c r="AS719" s="147"/>
      <c r="AT719" s="147"/>
      <c r="AU719" s="147"/>
      <c r="AV719" s="147"/>
      <c r="AW719" s="147"/>
      <c r="AX719" s="147"/>
      <c r="AY719" s="147"/>
      <c r="AZ719" s="147"/>
      <c r="BA719" s="147"/>
      <c r="BB719" s="147"/>
      <c r="BC719" s="147"/>
      <c r="BD719" s="147"/>
      <c r="BE719" s="147"/>
      <c r="BF719" s="147"/>
      <c r="BG719" s="147"/>
      <c r="BH719" s="147"/>
    </row>
    <row r="720" spans="1:60" outlineLevel="1" x14ac:dyDescent="0.2">
      <c r="A720" s="173">
        <v>234</v>
      </c>
      <c r="B720" s="174" t="s">
        <v>1239</v>
      </c>
      <c r="C720" s="182" t="s">
        <v>1240</v>
      </c>
      <c r="D720" s="175" t="s">
        <v>272</v>
      </c>
      <c r="E720" s="176">
        <v>14</v>
      </c>
      <c r="F720" s="177"/>
      <c r="G720" s="178">
        <f>ROUND(E720*F720,2)</f>
        <v>0</v>
      </c>
      <c r="H720" s="177"/>
      <c r="I720" s="178">
        <f>ROUND(E720*H720,2)</f>
        <v>0</v>
      </c>
      <c r="J720" s="177"/>
      <c r="K720" s="178">
        <f>ROUND(E720*J720,2)</f>
        <v>0</v>
      </c>
      <c r="L720" s="178">
        <v>21</v>
      </c>
      <c r="M720" s="178">
        <f>G720*(1+L720/100)</f>
        <v>0</v>
      </c>
      <c r="N720" s="176">
        <v>2.2000000000000001E-4</v>
      </c>
      <c r="O720" s="176">
        <f>ROUND(E720*N720,2)</f>
        <v>0</v>
      </c>
      <c r="P720" s="176">
        <v>0</v>
      </c>
      <c r="Q720" s="176">
        <f>ROUND(E720*P720,2)</f>
        <v>0</v>
      </c>
      <c r="R720" s="178"/>
      <c r="S720" s="178" t="s">
        <v>194</v>
      </c>
      <c r="T720" s="179" t="s">
        <v>195</v>
      </c>
      <c r="U720" s="158">
        <v>0</v>
      </c>
      <c r="V720" s="158">
        <f>ROUND(E720*U720,2)</f>
        <v>0</v>
      </c>
      <c r="W720" s="158"/>
      <c r="X720" s="158" t="s">
        <v>285</v>
      </c>
      <c r="Y720" s="158" t="s">
        <v>197</v>
      </c>
      <c r="Z720" s="147"/>
      <c r="AA720" s="147"/>
      <c r="AB720" s="147"/>
      <c r="AC720" s="147"/>
      <c r="AD720" s="147"/>
      <c r="AE720" s="147"/>
      <c r="AF720" s="147"/>
      <c r="AG720" s="147" t="s">
        <v>966</v>
      </c>
      <c r="AH720" s="147"/>
      <c r="AI720" s="147"/>
      <c r="AJ720" s="147"/>
      <c r="AK720" s="147"/>
      <c r="AL720" s="147"/>
      <c r="AM720" s="147"/>
      <c r="AN720" s="147"/>
      <c r="AO720" s="147"/>
      <c r="AP720" s="147"/>
      <c r="AQ720" s="147"/>
      <c r="AR720" s="147"/>
      <c r="AS720" s="147"/>
      <c r="AT720" s="147"/>
      <c r="AU720" s="147"/>
      <c r="AV720" s="147"/>
      <c r="AW720" s="147"/>
      <c r="AX720" s="147"/>
      <c r="AY720" s="147"/>
      <c r="AZ720" s="147"/>
      <c r="BA720" s="147"/>
      <c r="BB720" s="147"/>
      <c r="BC720" s="147"/>
      <c r="BD720" s="147"/>
      <c r="BE720" s="147"/>
      <c r="BF720" s="147"/>
      <c r="BG720" s="147"/>
      <c r="BH720" s="147"/>
    </row>
    <row r="721" spans="1:60" outlineLevel="2" x14ac:dyDescent="0.2">
      <c r="A721" s="154"/>
      <c r="B721" s="155"/>
      <c r="C721" s="183" t="s">
        <v>1238</v>
      </c>
      <c r="D721" s="163"/>
      <c r="E721" s="164">
        <v>13.6</v>
      </c>
      <c r="F721" s="158"/>
      <c r="G721" s="158"/>
      <c r="H721" s="158"/>
      <c r="I721" s="158"/>
      <c r="J721" s="158"/>
      <c r="K721" s="158"/>
      <c r="L721" s="158"/>
      <c r="M721" s="158"/>
      <c r="N721" s="157"/>
      <c r="O721" s="157"/>
      <c r="P721" s="157"/>
      <c r="Q721" s="157"/>
      <c r="R721" s="158"/>
      <c r="S721" s="158"/>
      <c r="T721" s="158"/>
      <c r="U721" s="158"/>
      <c r="V721" s="158"/>
      <c r="W721" s="158"/>
      <c r="X721" s="158"/>
      <c r="Y721" s="158"/>
      <c r="Z721" s="147"/>
      <c r="AA721" s="147"/>
      <c r="AB721" s="147"/>
      <c r="AC721" s="147"/>
      <c r="AD721" s="147"/>
      <c r="AE721" s="147"/>
      <c r="AF721" s="147"/>
      <c r="AG721" s="147" t="s">
        <v>203</v>
      </c>
      <c r="AH721" s="147">
        <v>0</v>
      </c>
      <c r="AI721" s="147"/>
      <c r="AJ721" s="147"/>
      <c r="AK721" s="147"/>
      <c r="AL721" s="147"/>
      <c r="AM721" s="147"/>
      <c r="AN721" s="147"/>
      <c r="AO721" s="147"/>
      <c r="AP721" s="147"/>
      <c r="AQ721" s="147"/>
      <c r="AR721" s="147"/>
      <c r="AS721" s="147"/>
      <c r="AT721" s="147"/>
      <c r="AU721" s="147"/>
      <c r="AV721" s="147"/>
      <c r="AW721" s="147"/>
      <c r="AX721" s="147"/>
      <c r="AY721" s="147"/>
      <c r="AZ721" s="147"/>
      <c r="BA721" s="147"/>
      <c r="BB721" s="147"/>
      <c r="BC721" s="147"/>
      <c r="BD721" s="147"/>
      <c r="BE721" s="147"/>
      <c r="BF721" s="147"/>
      <c r="BG721" s="147"/>
      <c r="BH721" s="147"/>
    </row>
    <row r="722" spans="1:60" outlineLevel="3" x14ac:dyDescent="0.2">
      <c r="A722" s="154"/>
      <c r="B722" s="155"/>
      <c r="C722" s="183" t="s">
        <v>1241</v>
      </c>
      <c r="D722" s="163"/>
      <c r="E722" s="164">
        <v>0.4</v>
      </c>
      <c r="F722" s="158"/>
      <c r="G722" s="158"/>
      <c r="H722" s="158"/>
      <c r="I722" s="158"/>
      <c r="J722" s="158"/>
      <c r="K722" s="158"/>
      <c r="L722" s="158"/>
      <c r="M722" s="158"/>
      <c r="N722" s="157"/>
      <c r="O722" s="157"/>
      <c r="P722" s="157"/>
      <c r="Q722" s="157"/>
      <c r="R722" s="158"/>
      <c r="S722" s="158"/>
      <c r="T722" s="158"/>
      <c r="U722" s="158"/>
      <c r="V722" s="158"/>
      <c r="W722" s="158"/>
      <c r="X722" s="158"/>
      <c r="Y722" s="158"/>
      <c r="Z722" s="147"/>
      <c r="AA722" s="147"/>
      <c r="AB722" s="147"/>
      <c r="AC722" s="147"/>
      <c r="AD722" s="147"/>
      <c r="AE722" s="147"/>
      <c r="AF722" s="147"/>
      <c r="AG722" s="147" t="s">
        <v>203</v>
      </c>
      <c r="AH722" s="147">
        <v>0</v>
      </c>
      <c r="AI722" s="147"/>
      <c r="AJ722" s="147"/>
      <c r="AK722" s="147"/>
      <c r="AL722" s="147"/>
      <c r="AM722" s="147"/>
      <c r="AN722" s="147"/>
      <c r="AO722" s="147"/>
      <c r="AP722" s="147"/>
      <c r="AQ722" s="147"/>
      <c r="AR722" s="147"/>
      <c r="AS722" s="147"/>
      <c r="AT722" s="147"/>
      <c r="AU722" s="147"/>
      <c r="AV722" s="147"/>
      <c r="AW722" s="147"/>
      <c r="AX722" s="147"/>
      <c r="AY722" s="147"/>
      <c r="AZ722" s="147"/>
      <c r="BA722" s="147"/>
      <c r="BB722" s="147"/>
      <c r="BC722" s="147"/>
      <c r="BD722" s="147"/>
      <c r="BE722" s="147"/>
      <c r="BF722" s="147"/>
      <c r="BG722" s="147"/>
      <c r="BH722" s="147"/>
    </row>
    <row r="723" spans="1:60" ht="22.5" outlineLevel="1" x14ac:dyDescent="0.2">
      <c r="A723" s="173">
        <v>235</v>
      </c>
      <c r="B723" s="174" t="s">
        <v>1242</v>
      </c>
      <c r="C723" s="182" t="s">
        <v>1243</v>
      </c>
      <c r="D723" s="175" t="s">
        <v>266</v>
      </c>
      <c r="E723" s="176">
        <v>32.343699999999998</v>
      </c>
      <c r="F723" s="177"/>
      <c r="G723" s="178">
        <f>ROUND(E723*F723,2)</f>
        <v>0</v>
      </c>
      <c r="H723" s="177"/>
      <c r="I723" s="178">
        <f>ROUND(E723*H723,2)</f>
        <v>0</v>
      </c>
      <c r="J723" s="177"/>
      <c r="K723" s="178">
        <f>ROUND(E723*J723,2)</f>
        <v>0</v>
      </c>
      <c r="L723" s="178">
        <v>21</v>
      </c>
      <c r="M723" s="178">
        <f>G723*(1+L723/100)</f>
        <v>0</v>
      </c>
      <c r="N723" s="176">
        <v>1.3599999999999999E-2</v>
      </c>
      <c r="O723" s="176">
        <f>ROUND(E723*N723,2)</f>
        <v>0.44</v>
      </c>
      <c r="P723" s="176">
        <v>0</v>
      </c>
      <c r="Q723" s="176">
        <f>ROUND(E723*P723,2)</f>
        <v>0</v>
      </c>
      <c r="R723" s="178" t="s">
        <v>411</v>
      </c>
      <c r="S723" s="178" t="s">
        <v>267</v>
      </c>
      <c r="T723" s="179" t="s">
        <v>1045</v>
      </c>
      <c r="U723" s="158">
        <v>0</v>
      </c>
      <c r="V723" s="158">
        <f>ROUND(E723*U723,2)</f>
        <v>0</v>
      </c>
      <c r="W723" s="158"/>
      <c r="X723" s="158" t="s">
        <v>285</v>
      </c>
      <c r="Y723" s="158" t="s">
        <v>197</v>
      </c>
      <c r="Z723" s="147"/>
      <c r="AA723" s="147"/>
      <c r="AB723" s="147"/>
      <c r="AC723" s="147"/>
      <c r="AD723" s="147"/>
      <c r="AE723" s="147"/>
      <c r="AF723" s="147"/>
      <c r="AG723" s="147" t="s">
        <v>966</v>
      </c>
      <c r="AH723" s="147"/>
      <c r="AI723" s="147"/>
      <c r="AJ723" s="147"/>
      <c r="AK723" s="147"/>
      <c r="AL723" s="147"/>
      <c r="AM723" s="147"/>
      <c r="AN723" s="147"/>
      <c r="AO723" s="147"/>
      <c r="AP723" s="147"/>
      <c r="AQ723" s="147"/>
      <c r="AR723" s="147"/>
      <c r="AS723" s="147"/>
      <c r="AT723" s="147"/>
      <c r="AU723" s="147"/>
      <c r="AV723" s="147"/>
      <c r="AW723" s="147"/>
      <c r="AX723" s="147"/>
      <c r="AY723" s="147"/>
      <c r="AZ723" s="147"/>
      <c r="BA723" s="147"/>
      <c r="BB723" s="147"/>
      <c r="BC723" s="147"/>
      <c r="BD723" s="147"/>
      <c r="BE723" s="147"/>
      <c r="BF723" s="147"/>
      <c r="BG723" s="147"/>
      <c r="BH723" s="147"/>
    </row>
    <row r="724" spans="1:60" outlineLevel="2" x14ac:dyDescent="0.2">
      <c r="A724" s="154"/>
      <c r="B724" s="155"/>
      <c r="C724" s="198" t="s">
        <v>1244</v>
      </c>
      <c r="D724" s="199"/>
      <c r="E724" s="199"/>
      <c r="F724" s="199"/>
      <c r="G724" s="199"/>
      <c r="H724" s="158"/>
      <c r="I724" s="158"/>
      <c r="J724" s="158"/>
      <c r="K724" s="158"/>
      <c r="L724" s="158"/>
      <c r="M724" s="158"/>
      <c r="N724" s="157"/>
      <c r="O724" s="157"/>
      <c r="P724" s="157"/>
      <c r="Q724" s="157"/>
      <c r="R724" s="158"/>
      <c r="S724" s="158"/>
      <c r="T724" s="158"/>
      <c r="U724" s="158"/>
      <c r="V724" s="158"/>
      <c r="W724" s="158"/>
      <c r="X724" s="158"/>
      <c r="Y724" s="158"/>
      <c r="Z724" s="147"/>
      <c r="AA724" s="147"/>
      <c r="AB724" s="147"/>
      <c r="AC724" s="147"/>
      <c r="AD724" s="147"/>
      <c r="AE724" s="147"/>
      <c r="AF724" s="147"/>
      <c r="AG724" s="147" t="s">
        <v>200</v>
      </c>
      <c r="AH724" s="147"/>
      <c r="AI724" s="147"/>
      <c r="AJ724" s="147"/>
      <c r="AK724" s="147"/>
      <c r="AL724" s="147"/>
      <c r="AM724" s="147"/>
      <c r="AN724" s="147"/>
      <c r="AO724" s="147"/>
      <c r="AP724" s="147"/>
      <c r="AQ724" s="147"/>
      <c r="AR724" s="147"/>
      <c r="AS724" s="147"/>
      <c r="AT724" s="147"/>
      <c r="AU724" s="147"/>
      <c r="AV724" s="147"/>
      <c r="AW724" s="147"/>
      <c r="AX724" s="147"/>
      <c r="AY724" s="147"/>
      <c r="AZ724" s="147"/>
      <c r="BA724" s="147"/>
      <c r="BB724" s="147"/>
      <c r="BC724" s="147"/>
      <c r="BD724" s="147"/>
      <c r="BE724" s="147"/>
      <c r="BF724" s="147"/>
      <c r="BG724" s="147"/>
      <c r="BH724" s="147"/>
    </row>
    <row r="725" spans="1:60" outlineLevel="2" x14ac:dyDescent="0.2">
      <c r="A725" s="154"/>
      <c r="B725" s="155"/>
      <c r="C725" s="183" t="s">
        <v>1245</v>
      </c>
      <c r="D725" s="163"/>
      <c r="E725" s="164">
        <v>32.340000000000003</v>
      </c>
      <c r="F725" s="158"/>
      <c r="G725" s="158"/>
      <c r="H725" s="158"/>
      <c r="I725" s="158"/>
      <c r="J725" s="158"/>
      <c r="K725" s="158"/>
      <c r="L725" s="158"/>
      <c r="M725" s="158"/>
      <c r="N725" s="157"/>
      <c r="O725" s="157"/>
      <c r="P725" s="157"/>
      <c r="Q725" s="157"/>
      <c r="R725" s="158"/>
      <c r="S725" s="158"/>
      <c r="T725" s="158"/>
      <c r="U725" s="158"/>
      <c r="V725" s="158"/>
      <c r="W725" s="158"/>
      <c r="X725" s="158"/>
      <c r="Y725" s="158"/>
      <c r="Z725" s="147"/>
      <c r="AA725" s="147"/>
      <c r="AB725" s="147"/>
      <c r="AC725" s="147"/>
      <c r="AD725" s="147"/>
      <c r="AE725" s="147"/>
      <c r="AF725" s="147"/>
      <c r="AG725" s="147" t="s">
        <v>203</v>
      </c>
      <c r="AH725" s="147">
        <v>0</v>
      </c>
      <c r="AI725" s="147"/>
      <c r="AJ725" s="147"/>
      <c r="AK725" s="147"/>
      <c r="AL725" s="147"/>
      <c r="AM725" s="147"/>
      <c r="AN725" s="147"/>
      <c r="AO725" s="147"/>
      <c r="AP725" s="147"/>
      <c r="AQ725" s="147"/>
      <c r="AR725" s="147"/>
      <c r="AS725" s="147"/>
      <c r="AT725" s="147"/>
      <c r="AU725" s="147"/>
      <c r="AV725" s="147"/>
      <c r="AW725" s="147"/>
      <c r="AX725" s="147"/>
      <c r="AY725" s="147"/>
      <c r="AZ725" s="147"/>
      <c r="BA725" s="147"/>
      <c r="BB725" s="147"/>
      <c r="BC725" s="147"/>
      <c r="BD725" s="147"/>
      <c r="BE725" s="147"/>
      <c r="BF725" s="147"/>
      <c r="BG725" s="147"/>
      <c r="BH725" s="147"/>
    </row>
    <row r="726" spans="1:60" outlineLevel="1" x14ac:dyDescent="0.2">
      <c r="A726" s="154">
        <v>236</v>
      </c>
      <c r="B726" s="155" t="s">
        <v>1246</v>
      </c>
      <c r="C726" s="197" t="s">
        <v>1247</v>
      </c>
      <c r="D726" s="156" t="s">
        <v>0</v>
      </c>
      <c r="E726" s="196"/>
      <c r="F726" s="159"/>
      <c r="G726" s="158">
        <f>ROUND(E726*F726,2)</f>
        <v>0</v>
      </c>
      <c r="H726" s="159"/>
      <c r="I726" s="158">
        <f>ROUND(E726*H726,2)</f>
        <v>0</v>
      </c>
      <c r="J726" s="159"/>
      <c r="K726" s="158">
        <f>ROUND(E726*J726,2)</f>
        <v>0</v>
      </c>
      <c r="L726" s="158">
        <v>21</v>
      </c>
      <c r="M726" s="158">
        <f>G726*(1+L726/100)</f>
        <v>0</v>
      </c>
      <c r="N726" s="157">
        <v>0</v>
      </c>
      <c r="O726" s="157">
        <f>ROUND(E726*N726,2)</f>
        <v>0</v>
      </c>
      <c r="P726" s="157">
        <v>0</v>
      </c>
      <c r="Q726" s="157">
        <f>ROUND(E726*P726,2)</f>
        <v>0</v>
      </c>
      <c r="R726" s="158"/>
      <c r="S726" s="158" t="s">
        <v>267</v>
      </c>
      <c r="T726" s="158" t="s">
        <v>268</v>
      </c>
      <c r="U726" s="158">
        <v>0</v>
      </c>
      <c r="V726" s="158">
        <f>ROUND(E726*U726,2)</f>
        <v>0</v>
      </c>
      <c r="W726" s="158"/>
      <c r="X726" s="158" t="s">
        <v>299</v>
      </c>
      <c r="Y726" s="158" t="s">
        <v>197</v>
      </c>
      <c r="Z726" s="147"/>
      <c r="AA726" s="147"/>
      <c r="AB726" s="147"/>
      <c r="AC726" s="147"/>
      <c r="AD726" s="147"/>
      <c r="AE726" s="147"/>
      <c r="AF726" s="147"/>
      <c r="AG726" s="147" t="s">
        <v>300</v>
      </c>
      <c r="AH726" s="147"/>
      <c r="AI726" s="147"/>
      <c r="AJ726" s="147"/>
      <c r="AK726" s="147"/>
      <c r="AL726" s="147"/>
      <c r="AM726" s="147"/>
      <c r="AN726" s="147"/>
      <c r="AO726" s="147"/>
      <c r="AP726" s="147"/>
      <c r="AQ726" s="147"/>
      <c r="AR726" s="147"/>
      <c r="AS726" s="147"/>
      <c r="AT726" s="147"/>
      <c r="AU726" s="147"/>
      <c r="AV726" s="147"/>
      <c r="AW726" s="147"/>
      <c r="AX726" s="147"/>
      <c r="AY726" s="147"/>
      <c r="AZ726" s="147"/>
      <c r="BA726" s="147"/>
      <c r="BB726" s="147"/>
      <c r="BC726" s="147"/>
      <c r="BD726" s="147"/>
      <c r="BE726" s="147"/>
      <c r="BF726" s="147"/>
      <c r="BG726" s="147"/>
      <c r="BH726" s="147"/>
    </row>
    <row r="727" spans="1:60" x14ac:dyDescent="0.2">
      <c r="A727" s="166" t="s">
        <v>189</v>
      </c>
      <c r="B727" s="167" t="s">
        <v>145</v>
      </c>
      <c r="C727" s="181" t="s">
        <v>146</v>
      </c>
      <c r="D727" s="168"/>
      <c r="E727" s="169"/>
      <c r="F727" s="170"/>
      <c r="G727" s="170">
        <f>SUMIF(AG728:AG732,"&lt;&gt;NOR",G728:G732)</f>
        <v>0</v>
      </c>
      <c r="H727" s="170"/>
      <c r="I727" s="170">
        <f>SUM(I728:I732)</f>
        <v>0</v>
      </c>
      <c r="J727" s="170"/>
      <c r="K727" s="170">
        <f>SUM(K728:K732)</f>
        <v>0</v>
      </c>
      <c r="L727" s="170"/>
      <c r="M727" s="170">
        <f>SUM(M728:M732)</f>
        <v>0</v>
      </c>
      <c r="N727" s="169"/>
      <c r="O727" s="169">
        <f>SUM(O728:O732)</f>
        <v>0.01</v>
      </c>
      <c r="P727" s="169"/>
      <c r="Q727" s="169">
        <f>SUM(Q728:Q732)</f>
        <v>0</v>
      </c>
      <c r="R727" s="170"/>
      <c r="S727" s="170"/>
      <c r="T727" s="171"/>
      <c r="U727" s="165"/>
      <c r="V727" s="165">
        <f>SUM(V728:V732)</f>
        <v>0</v>
      </c>
      <c r="W727" s="165"/>
      <c r="X727" s="165"/>
      <c r="Y727" s="165"/>
      <c r="AG727" t="s">
        <v>190</v>
      </c>
    </row>
    <row r="728" spans="1:60" outlineLevel="1" x14ac:dyDescent="0.2">
      <c r="A728" s="173">
        <v>237</v>
      </c>
      <c r="B728" s="174" t="s">
        <v>1248</v>
      </c>
      <c r="C728" s="182" t="s">
        <v>1249</v>
      </c>
      <c r="D728" s="175" t="s">
        <v>266</v>
      </c>
      <c r="E728" s="176">
        <v>106.05200000000001</v>
      </c>
      <c r="F728" s="177"/>
      <c r="G728" s="178">
        <f>ROUND(E728*F728,2)</f>
        <v>0</v>
      </c>
      <c r="H728" s="177"/>
      <c r="I728" s="178">
        <f>ROUND(E728*H728,2)</f>
        <v>0</v>
      </c>
      <c r="J728" s="177"/>
      <c r="K728" s="178">
        <f>ROUND(E728*J728,2)</f>
        <v>0</v>
      </c>
      <c r="L728" s="178">
        <v>21</v>
      </c>
      <c r="M728" s="178">
        <f>G728*(1+L728/100)</f>
        <v>0</v>
      </c>
      <c r="N728" s="176">
        <v>8.0000000000000007E-5</v>
      </c>
      <c r="O728" s="176">
        <f>ROUND(E728*N728,2)</f>
        <v>0.01</v>
      </c>
      <c r="P728" s="176">
        <v>0</v>
      </c>
      <c r="Q728" s="176">
        <f>ROUND(E728*P728,2)</f>
        <v>0</v>
      </c>
      <c r="R728" s="178"/>
      <c r="S728" s="178" t="s">
        <v>267</v>
      </c>
      <c r="T728" s="179" t="s">
        <v>268</v>
      </c>
      <c r="U728" s="158">
        <v>0</v>
      </c>
      <c r="V728" s="158">
        <f>ROUND(E728*U728,2)</f>
        <v>0</v>
      </c>
      <c r="W728" s="158"/>
      <c r="X728" s="158" t="s">
        <v>244</v>
      </c>
      <c r="Y728" s="158" t="s">
        <v>197</v>
      </c>
      <c r="Z728" s="147"/>
      <c r="AA728" s="147"/>
      <c r="AB728" s="147"/>
      <c r="AC728" s="147"/>
      <c r="AD728" s="147"/>
      <c r="AE728" s="147"/>
      <c r="AF728" s="147"/>
      <c r="AG728" s="147" t="s">
        <v>936</v>
      </c>
      <c r="AH728" s="147"/>
      <c r="AI728" s="147"/>
      <c r="AJ728" s="147"/>
      <c r="AK728" s="147"/>
      <c r="AL728" s="147"/>
      <c r="AM728" s="147"/>
      <c r="AN728" s="147"/>
      <c r="AO728" s="147"/>
      <c r="AP728" s="147"/>
      <c r="AQ728" s="147"/>
      <c r="AR728" s="147"/>
      <c r="AS728" s="147"/>
      <c r="AT728" s="147"/>
      <c r="AU728" s="147"/>
      <c r="AV728" s="147"/>
      <c r="AW728" s="147"/>
      <c r="AX728" s="147"/>
      <c r="AY728" s="147"/>
      <c r="AZ728" s="147"/>
      <c r="BA728" s="147"/>
      <c r="BB728" s="147"/>
      <c r="BC728" s="147"/>
      <c r="BD728" s="147"/>
      <c r="BE728" s="147"/>
      <c r="BF728" s="147"/>
      <c r="BG728" s="147"/>
      <c r="BH728" s="147"/>
    </row>
    <row r="729" spans="1:60" outlineLevel="2" x14ac:dyDescent="0.2">
      <c r="A729" s="154"/>
      <c r="B729" s="155"/>
      <c r="C729" s="183" t="s">
        <v>1250</v>
      </c>
      <c r="D729" s="163"/>
      <c r="E729" s="164">
        <v>53.57</v>
      </c>
      <c r="F729" s="158"/>
      <c r="G729" s="158"/>
      <c r="H729" s="158"/>
      <c r="I729" s="158"/>
      <c r="J729" s="158"/>
      <c r="K729" s="158"/>
      <c r="L729" s="158"/>
      <c r="M729" s="158"/>
      <c r="N729" s="157"/>
      <c r="O729" s="157"/>
      <c r="P729" s="157"/>
      <c r="Q729" s="157"/>
      <c r="R729" s="158"/>
      <c r="S729" s="158"/>
      <c r="T729" s="158"/>
      <c r="U729" s="158"/>
      <c r="V729" s="158"/>
      <c r="W729" s="158"/>
      <c r="X729" s="158"/>
      <c r="Y729" s="158"/>
      <c r="Z729" s="147"/>
      <c r="AA729" s="147"/>
      <c r="AB729" s="147"/>
      <c r="AC729" s="147"/>
      <c r="AD729" s="147"/>
      <c r="AE729" s="147"/>
      <c r="AF729" s="147"/>
      <c r="AG729" s="147" t="s">
        <v>203</v>
      </c>
      <c r="AH729" s="147">
        <v>0</v>
      </c>
      <c r="AI729" s="147"/>
      <c r="AJ729" s="147"/>
      <c r="AK729" s="147"/>
      <c r="AL729" s="147"/>
      <c r="AM729" s="147"/>
      <c r="AN729" s="147"/>
      <c r="AO729" s="147"/>
      <c r="AP729" s="147"/>
      <c r="AQ729" s="147"/>
      <c r="AR729" s="147"/>
      <c r="AS729" s="147"/>
      <c r="AT729" s="147"/>
      <c r="AU729" s="147"/>
      <c r="AV729" s="147"/>
      <c r="AW729" s="147"/>
      <c r="AX729" s="147"/>
      <c r="AY729" s="147"/>
      <c r="AZ729" s="147"/>
      <c r="BA729" s="147"/>
      <c r="BB729" s="147"/>
      <c r="BC729" s="147"/>
      <c r="BD729" s="147"/>
      <c r="BE729" s="147"/>
      <c r="BF729" s="147"/>
      <c r="BG729" s="147"/>
      <c r="BH729" s="147"/>
    </row>
    <row r="730" spans="1:60" outlineLevel="3" x14ac:dyDescent="0.2">
      <c r="A730" s="154"/>
      <c r="B730" s="155"/>
      <c r="C730" s="183" t="s">
        <v>1251</v>
      </c>
      <c r="D730" s="163"/>
      <c r="E730" s="164">
        <v>16.7</v>
      </c>
      <c r="F730" s="158"/>
      <c r="G730" s="158"/>
      <c r="H730" s="158"/>
      <c r="I730" s="158"/>
      <c r="J730" s="158"/>
      <c r="K730" s="158"/>
      <c r="L730" s="158"/>
      <c r="M730" s="158"/>
      <c r="N730" s="157"/>
      <c r="O730" s="157"/>
      <c r="P730" s="157"/>
      <c r="Q730" s="157"/>
      <c r="R730" s="158"/>
      <c r="S730" s="158"/>
      <c r="T730" s="158"/>
      <c r="U730" s="158"/>
      <c r="V730" s="158"/>
      <c r="W730" s="158"/>
      <c r="X730" s="158"/>
      <c r="Y730" s="158"/>
      <c r="Z730" s="147"/>
      <c r="AA730" s="147"/>
      <c r="AB730" s="147"/>
      <c r="AC730" s="147"/>
      <c r="AD730" s="147"/>
      <c r="AE730" s="147"/>
      <c r="AF730" s="147"/>
      <c r="AG730" s="147" t="s">
        <v>203</v>
      </c>
      <c r="AH730" s="147">
        <v>0</v>
      </c>
      <c r="AI730" s="147"/>
      <c r="AJ730" s="147"/>
      <c r="AK730" s="147"/>
      <c r="AL730" s="147"/>
      <c r="AM730" s="147"/>
      <c r="AN730" s="147"/>
      <c r="AO730" s="147"/>
      <c r="AP730" s="147"/>
      <c r="AQ730" s="147"/>
      <c r="AR730" s="147"/>
      <c r="AS730" s="147"/>
      <c r="AT730" s="147"/>
      <c r="AU730" s="147"/>
      <c r="AV730" s="147"/>
      <c r="AW730" s="147"/>
      <c r="AX730" s="147"/>
      <c r="AY730" s="147"/>
      <c r="AZ730" s="147"/>
      <c r="BA730" s="147"/>
      <c r="BB730" s="147"/>
      <c r="BC730" s="147"/>
      <c r="BD730" s="147"/>
      <c r="BE730" s="147"/>
      <c r="BF730" s="147"/>
      <c r="BG730" s="147"/>
      <c r="BH730" s="147"/>
    </row>
    <row r="731" spans="1:60" outlineLevel="3" x14ac:dyDescent="0.2">
      <c r="A731" s="154"/>
      <c r="B731" s="155"/>
      <c r="C731" s="183" t="s">
        <v>1252</v>
      </c>
      <c r="D731" s="163"/>
      <c r="E731" s="164">
        <v>3.78</v>
      </c>
      <c r="F731" s="158"/>
      <c r="G731" s="158"/>
      <c r="H731" s="158"/>
      <c r="I731" s="158"/>
      <c r="J731" s="158"/>
      <c r="K731" s="158"/>
      <c r="L731" s="158"/>
      <c r="M731" s="158"/>
      <c r="N731" s="157"/>
      <c r="O731" s="157"/>
      <c r="P731" s="157"/>
      <c r="Q731" s="157"/>
      <c r="R731" s="158"/>
      <c r="S731" s="158"/>
      <c r="T731" s="158"/>
      <c r="U731" s="158"/>
      <c r="V731" s="158"/>
      <c r="W731" s="158"/>
      <c r="X731" s="158"/>
      <c r="Y731" s="158"/>
      <c r="Z731" s="147"/>
      <c r="AA731" s="147"/>
      <c r="AB731" s="147"/>
      <c r="AC731" s="147"/>
      <c r="AD731" s="147"/>
      <c r="AE731" s="147"/>
      <c r="AF731" s="147"/>
      <c r="AG731" s="147" t="s">
        <v>203</v>
      </c>
      <c r="AH731" s="147">
        <v>0</v>
      </c>
      <c r="AI731" s="147"/>
      <c r="AJ731" s="147"/>
      <c r="AK731" s="147"/>
      <c r="AL731" s="147"/>
      <c r="AM731" s="147"/>
      <c r="AN731" s="147"/>
      <c r="AO731" s="147"/>
      <c r="AP731" s="147"/>
      <c r="AQ731" s="147"/>
      <c r="AR731" s="147"/>
      <c r="AS731" s="147"/>
      <c r="AT731" s="147"/>
      <c r="AU731" s="147"/>
      <c r="AV731" s="147"/>
      <c r="AW731" s="147"/>
      <c r="AX731" s="147"/>
      <c r="AY731" s="147"/>
      <c r="AZ731" s="147"/>
      <c r="BA731" s="147"/>
      <c r="BB731" s="147"/>
      <c r="BC731" s="147"/>
      <c r="BD731" s="147"/>
      <c r="BE731" s="147"/>
      <c r="BF731" s="147"/>
      <c r="BG731" s="147"/>
      <c r="BH731" s="147"/>
    </row>
    <row r="732" spans="1:60" outlineLevel="3" x14ac:dyDescent="0.2">
      <c r="A732" s="154"/>
      <c r="B732" s="155"/>
      <c r="C732" s="183" t="s">
        <v>1253</v>
      </c>
      <c r="D732" s="163"/>
      <c r="E732" s="164">
        <v>32</v>
      </c>
      <c r="F732" s="158"/>
      <c r="G732" s="158"/>
      <c r="H732" s="158"/>
      <c r="I732" s="158"/>
      <c r="J732" s="158"/>
      <c r="K732" s="158"/>
      <c r="L732" s="158"/>
      <c r="M732" s="158"/>
      <c r="N732" s="157"/>
      <c r="O732" s="157"/>
      <c r="P732" s="157"/>
      <c r="Q732" s="157"/>
      <c r="R732" s="158"/>
      <c r="S732" s="158"/>
      <c r="T732" s="158"/>
      <c r="U732" s="158"/>
      <c r="V732" s="158"/>
      <c r="W732" s="158"/>
      <c r="X732" s="158"/>
      <c r="Y732" s="158"/>
      <c r="Z732" s="147"/>
      <c r="AA732" s="147"/>
      <c r="AB732" s="147"/>
      <c r="AC732" s="147"/>
      <c r="AD732" s="147"/>
      <c r="AE732" s="147"/>
      <c r="AF732" s="147"/>
      <c r="AG732" s="147" t="s">
        <v>203</v>
      </c>
      <c r="AH732" s="147">
        <v>0</v>
      </c>
      <c r="AI732" s="147"/>
      <c r="AJ732" s="147"/>
      <c r="AK732" s="147"/>
      <c r="AL732" s="147"/>
      <c r="AM732" s="147"/>
      <c r="AN732" s="147"/>
      <c r="AO732" s="147"/>
      <c r="AP732" s="147"/>
      <c r="AQ732" s="147"/>
      <c r="AR732" s="147"/>
      <c r="AS732" s="147"/>
      <c r="AT732" s="147"/>
      <c r="AU732" s="147"/>
      <c r="AV732" s="147"/>
      <c r="AW732" s="147"/>
      <c r="AX732" s="147"/>
      <c r="AY732" s="147"/>
      <c r="AZ732" s="147"/>
      <c r="BA732" s="147"/>
      <c r="BB732" s="147"/>
      <c r="BC732" s="147"/>
      <c r="BD732" s="147"/>
      <c r="BE732" s="147"/>
      <c r="BF732" s="147"/>
      <c r="BG732" s="147"/>
      <c r="BH732" s="147"/>
    </row>
    <row r="733" spans="1:60" x14ac:dyDescent="0.2">
      <c r="A733" s="166" t="s">
        <v>189</v>
      </c>
      <c r="B733" s="167" t="s">
        <v>147</v>
      </c>
      <c r="C733" s="181" t="s">
        <v>148</v>
      </c>
      <c r="D733" s="168"/>
      <c r="E733" s="169"/>
      <c r="F733" s="170"/>
      <c r="G733" s="170">
        <f>SUMIF(AG734:AG747,"&lt;&gt;NOR",G734:G747)</f>
        <v>0</v>
      </c>
      <c r="H733" s="170"/>
      <c r="I733" s="170">
        <f>SUM(I734:I747)</f>
        <v>0</v>
      </c>
      <c r="J733" s="170"/>
      <c r="K733" s="170">
        <f>SUM(K734:K747)</f>
        <v>0</v>
      </c>
      <c r="L733" s="170"/>
      <c r="M733" s="170">
        <f>SUM(M734:M747)</f>
        <v>0</v>
      </c>
      <c r="N733" s="169"/>
      <c r="O733" s="169">
        <f>SUM(O734:O747)</f>
        <v>0.13</v>
      </c>
      <c r="P733" s="169"/>
      <c r="Q733" s="169">
        <f>SUM(Q734:Q747)</f>
        <v>0</v>
      </c>
      <c r="R733" s="170"/>
      <c r="S733" s="170"/>
      <c r="T733" s="171"/>
      <c r="U733" s="165"/>
      <c r="V733" s="165">
        <f>SUM(V734:V747)</f>
        <v>0</v>
      </c>
      <c r="W733" s="165"/>
      <c r="X733" s="165"/>
      <c r="Y733" s="165"/>
      <c r="AG733" t="s">
        <v>190</v>
      </c>
    </row>
    <row r="734" spans="1:60" outlineLevel="1" x14ac:dyDescent="0.2">
      <c r="A734" s="173">
        <v>238</v>
      </c>
      <c r="B734" s="174" t="s">
        <v>1254</v>
      </c>
      <c r="C734" s="182" t="s">
        <v>1255</v>
      </c>
      <c r="D734" s="175" t="s">
        <v>266</v>
      </c>
      <c r="E734" s="176">
        <v>282.71100000000001</v>
      </c>
      <c r="F734" s="177"/>
      <c r="G734" s="178">
        <f>ROUND(E734*F734,2)</f>
        <v>0</v>
      </c>
      <c r="H734" s="177"/>
      <c r="I734" s="178">
        <f>ROUND(E734*H734,2)</f>
        <v>0</v>
      </c>
      <c r="J734" s="177"/>
      <c r="K734" s="178">
        <f>ROUND(E734*J734,2)</f>
        <v>0</v>
      </c>
      <c r="L734" s="178">
        <v>21</v>
      </c>
      <c r="M734" s="178">
        <f>G734*(1+L734/100)</f>
        <v>0</v>
      </c>
      <c r="N734" s="176">
        <v>0</v>
      </c>
      <c r="O734" s="176">
        <f>ROUND(E734*N734,2)</f>
        <v>0</v>
      </c>
      <c r="P734" s="176">
        <v>0</v>
      </c>
      <c r="Q734" s="176">
        <f>ROUND(E734*P734,2)</f>
        <v>0</v>
      </c>
      <c r="R734" s="178"/>
      <c r="S734" s="178" t="s">
        <v>267</v>
      </c>
      <c r="T734" s="179" t="s">
        <v>268</v>
      </c>
      <c r="U734" s="158">
        <v>0</v>
      </c>
      <c r="V734" s="158">
        <f>ROUND(E734*U734,2)</f>
        <v>0</v>
      </c>
      <c r="W734" s="158"/>
      <c r="X734" s="158" t="s">
        <v>244</v>
      </c>
      <c r="Y734" s="158" t="s">
        <v>197</v>
      </c>
      <c r="Z734" s="147"/>
      <c r="AA734" s="147"/>
      <c r="AB734" s="147"/>
      <c r="AC734" s="147"/>
      <c r="AD734" s="147"/>
      <c r="AE734" s="147"/>
      <c r="AF734" s="147"/>
      <c r="AG734" s="147" t="s">
        <v>936</v>
      </c>
      <c r="AH734" s="147"/>
      <c r="AI734" s="147"/>
      <c r="AJ734" s="147"/>
      <c r="AK734" s="147"/>
      <c r="AL734" s="147"/>
      <c r="AM734" s="147"/>
      <c r="AN734" s="147"/>
      <c r="AO734" s="147"/>
      <c r="AP734" s="147"/>
      <c r="AQ734" s="147"/>
      <c r="AR734" s="147"/>
      <c r="AS734" s="147"/>
      <c r="AT734" s="147"/>
      <c r="AU734" s="147"/>
      <c r="AV734" s="147"/>
      <c r="AW734" s="147"/>
      <c r="AX734" s="147"/>
      <c r="AY734" s="147"/>
      <c r="AZ734" s="147"/>
      <c r="BA734" s="147"/>
      <c r="BB734" s="147"/>
      <c r="BC734" s="147"/>
      <c r="BD734" s="147"/>
      <c r="BE734" s="147"/>
      <c r="BF734" s="147"/>
      <c r="BG734" s="147"/>
      <c r="BH734" s="147"/>
    </row>
    <row r="735" spans="1:60" outlineLevel="2" x14ac:dyDescent="0.2">
      <c r="A735" s="154"/>
      <c r="B735" s="155"/>
      <c r="C735" s="183" t="s">
        <v>673</v>
      </c>
      <c r="D735" s="163"/>
      <c r="E735" s="164">
        <v>141.28</v>
      </c>
      <c r="F735" s="158"/>
      <c r="G735" s="158"/>
      <c r="H735" s="158"/>
      <c r="I735" s="158"/>
      <c r="J735" s="158"/>
      <c r="K735" s="158"/>
      <c r="L735" s="158"/>
      <c r="M735" s="158"/>
      <c r="N735" s="157"/>
      <c r="O735" s="157"/>
      <c r="P735" s="157"/>
      <c r="Q735" s="157"/>
      <c r="R735" s="158"/>
      <c r="S735" s="158"/>
      <c r="T735" s="158"/>
      <c r="U735" s="158"/>
      <c r="V735" s="158"/>
      <c r="W735" s="158"/>
      <c r="X735" s="158"/>
      <c r="Y735" s="158"/>
      <c r="Z735" s="147"/>
      <c r="AA735" s="147"/>
      <c r="AB735" s="147"/>
      <c r="AC735" s="147"/>
      <c r="AD735" s="147"/>
      <c r="AE735" s="147"/>
      <c r="AF735" s="147"/>
      <c r="AG735" s="147" t="s">
        <v>203</v>
      </c>
      <c r="AH735" s="147">
        <v>0</v>
      </c>
      <c r="AI735" s="147"/>
      <c r="AJ735" s="147"/>
      <c r="AK735" s="147"/>
      <c r="AL735" s="147"/>
      <c r="AM735" s="147"/>
      <c r="AN735" s="147"/>
      <c r="AO735" s="147"/>
      <c r="AP735" s="147"/>
      <c r="AQ735" s="147"/>
      <c r="AR735" s="147"/>
      <c r="AS735" s="147"/>
      <c r="AT735" s="147"/>
      <c r="AU735" s="147"/>
      <c r="AV735" s="147"/>
      <c r="AW735" s="147"/>
      <c r="AX735" s="147"/>
      <c r="AY735" s="147"/>
      <c r="AZ735" s="147"/>
      <c r="BA735" s="147"/>
      <c r="BB735" s="147"/>
      <c r="BC735" s="147"/>
      <c r="BD735" s="147"/>
      <c r="BE735" s="147"/>
      <c r="BF735" s="147"/>
      <c r="BG735" s="147"/>
      <c r="BH735" s="147"/>
    </row>
    <row r="736" spans="1:60" outlineLevel="3" x14ac:dyDescent="0.2">
      <c r="A736" s="154"/>
      <c r="B736" s="155"/>
      <c r="C736" s="183" t="s">
        <v>1256</v>
      </c>
      <c r="D736" s="163"/>
      <c r="E736" s="164">
        <v>141.43</v>
      </c>
      <c r="F736" s="158"/>
      <c r="G736" s="158"/>
      <c r="H736" s="158"/>
      <c r="I736" s="158"/>
      <c r="J736" s="158"/>
      <c r="K736" s="158"/>
      <c r="L736" s="158"/>
      <c r="M736" s="158"/>
      <c r="N736" s="157"/>
      <c r="O736" s="157"/>
      <c r="P736" s="157"/>
      <c r="Q736" s="157"/>
      <c r="R736" s="158"/>
      <c r="S736" s="158"/>
      <c r="T736" s="158"/>
      <c r="U736" s="158"/>
      <c r="V736" s="158"/>
      <c r="W736" s="158"/>
      <c r="X736" s="158"/>
      <c r="Y736" s="158"/>
      <c r="Z736" s="147"/>
      <c r="AA736" s="147"/>
      <c r="AB736" s="147"/>
      <c r="AC736" s="147"/>
      <c r="AD736" s="147"/>
      <c r="AE736" s="147"/>
      <c r="AF736" s="147"/>
      <c r="AG736" s="147" t="s">
        <v>203</v>
      </c>
      <c r="AH736" s="147">
        <v>0</v>
      </c>
      <c r="AI736" s="147"/>
      <c r="AJ736" s="147"/>
      <c r="AK736" s="147"/>
      <c r="AL736" s="147"/>
      <c r="AM736" s="147"/>
      <c r="AN736" s="147"/>
      <c r="AO736" s="147"/>
      <c r="AP736" s="147"/>
      <c r="AQ736" s="147"/>
      <c r="AR736" s="147"/>
      <c r="AS736" s="147"/>
      <c r="AT736" s="147"/>
      <c r="AU736" s="147"/>
      <c r="AV736" s="147"/>
      <c r="AW736" s="147"/>
      <c r="AX736" s="147"/>
      <c r="AY736" s="147"/>
      <c r="AZ736" s="147"/>
      <c r="BA736" s="147"/>
      <c r="BB736" s="147"/>
      <c r="BC736" s="147"/>
      <c r="BD736" s="147"/>
      <c r="BE736" s="147"/>
      <c r="BF736" s="147"/>
      <c r="BG736" s="147"/>
      <c r="BH736" s="147"/>
    </row>
    <row r="737" spans="1:60" outlineLevel="1" x14ac:dyDescent="0.2">
      <c r="A737" s="173">
        <v>239</v>
      </c>
      <c r="B737" s="174" t="s">
        <v>1257</v>
      </c>
      <c r="C737" s="182" t="s">
        <v>1258</v>
      </c>
      <c r="D737" s="175" t="s">
        <v>266</v>
      </c>
      <c r="E737" s="176">
        <v>354.87099999999998</v>
      </c>
      <c r="F737" s="177"/>
      <c r="G737" s="178">
        <f>ROUND(E737*F737,2)</f>
        <v>0</v>
      </c>
      <c r="H737" s="177"/>
      <c r="I737" s="178">
        <f>ROUND(E737*H737,2)</f>
        <v>0</v>
      </c>
      <c r="J737" s="177"/>
      <c r="K737" s="178">
        <f>ROUND(E737*J737,2)</f>
        <v>0</v>
      </c>
      <c r="L737" s="178">
        <v>21</v>
      </c>
      <c r="M737" s="178">
        <f>G737*(1+L737/100)</f>
        <v>0</v>
      </c>
      <c r="N737" s="176">
        <v>5.0000000000000002E-5</v>
      </c>
      <c r="O737" s="176">
        <f>ROUND(E737*N737,2)</f>
        <v>0.02</v>
      </c>
      <c r="P737" s="176">
        <v>0</v>
      </c>
      <c r="Q737" s="176">
        <f>ROUND(E737*P737,2)</f>
        <v>0</v>
      </c>
      <c r="R737" s="178"/>
      <c r="S737" s="178" t="s">
        <v>267</v>
      </c>
      <c r="T737" s="179" t="s">
        <v>268</v>
      </c>
      <c r="U737" s="158">
        <v>0</v>
      </c>
      <c r="V737" s="158">
        <f>ROUND(E737*U737,2)</f>
        <v>0</v>
      </c>
      <c r="W737" s="158"/>
      <c r="X737" s="158" t="s">
        <v>244</v>
      </c>
      <c r="Y737" s="158" t="s">
        <v>197</v>
      </c>
      <c r="Z737" s="147"/>
      <c r="AA737" s="147"/>
      <c r="AB737" s="147"/>
      <c r="AC737" s="147"/>
      <c r="AD737" s="147"/>
      <c r="AE737" s="147"/>
      <c r="AF737" s="147"/>
      <c r="AG737" s="147" t="s">
        <v>936</v>
      </c>
      <c r="AH737" s="147"/>
      <c r="AI737" s="147"/>
      <c r="AJ737" s="147"/>
      <c r="AK737" s="147"/>
      <c r="AL737" s="147"/>
      <c r="AM737" s="147"/>
      <c r="AN737" s="147"/>
      <c r="AO737" s="147"/>
      <c r="AP737" s="147"/>
      <c r="AQ737" s="147"/>
      <c r="AR737" s="147"/>
      <c r="AS737" s="147"/>
      <c r="AT737" s="147"/>
      <c r="AU737" s="147"/>
      <c r="AV737" s="147"/>
      <c r="AW737" s="147"/>
      <c r="AX737" s="147"/>
      <c r="AY737" s="147"/>
      <c r="AZ737" s="147"/>
      <c r="BA737" s="147"/>
      <c r="BB737" s="147"/>
      <c r="BC737" s="147"/>
      <c r="BD737" s="147"/>
      <c r="BE737" s="147"/>
      <c r="BF737" s="147"/>
      <c r="BG737" s="147"/>
      <c r="BH737" s="147"/>
    </row>
    <row r="738" spans="1:60" outlineLevel="2" x14ac:dyDescent="0.2">
      <c r="A738" s="154"/>
      <c r="B738" s="155"/>
      <c r="C738" s="183" t="s">
        <v>673</v>
      </c>
      <c r="D738" s="163"/>
      <c r="E738" s="164">
        <v>141.28</v>
      </c>
      <c r="F738" s="158"/>
      <c r="G738" s="158"/>
      <c r="H738" s="158"/>
      <c r="I738" s="158"/>
      <c r="J738" s="158"/>
      <c r="K738" s="158"/>
      <c r="L738" s="158"/>
      <c r="M738" s="158"/>
      <c r="N738" s="157"/>
      <c r="O738" s="157"/>
      <c r="P738" s="157"/>
      <c r="Q738" s="157"/>
      <c r="R738" s="158"/>
      <c r="S738" s="158"/>
      <c r="T738" s="158"/>
      <c r="U738" s="158"/>
      <c r="V738" s="158"/>
      <c r="W738" s="158"/>
      <c r="X738" s="158"/>
      <c r="Y738" s="158"/>
      <c r="Z738" s="147"/>
      <c r="AA738" s="147"/>
      <c r="AB738" s="147"/>
      <c r="AC738" s="147"/>
      <c r="AD738" s="147"/>
      <c r="AE738" s="147"/>
      <c r="AF738" s="147"/>
      <c r="AG738" s="147" t="s">
        <v>203</v>
      </c>
      <c r="AH738" s="147">
        <v>0</v>
      </c>
      <c r="AI738" s="147"/>
      <c r="AJ738" s="147"/>
      <c r="AK738" s="147"/>
      <c r="AL738" s="147"/>
      <c r="AM738" s="147"/>
      <c r="AN738" s="147"/>
      <c r="AO738" s="147"/>
      <c r="AP738" s="147"/>
      <c r="AQ738" s="147"/>
      <c r="AR738" s="147"/>
      <c r="AS738" s="147"/>
      <c r="AT738" s="147"/>
      <c r="AU738" s="147"/>
      <c r="AV738" s="147"/>
      <c r="AW738" s="147"/>
      <c r="AX738" s="147"/>
      <c r="AY738" s="147"/>
      <c r="AZ738" s="147"/>
      <c r="BA738" s="147"/>
      <c r="BB738" s="147"/>
      <c r="BC738" s="147"/>
      <c r="BD738" s="147"/>
      <c r="BE738" s="147"/>
      <c r="BF738" s="147"/>
      <c r="BG738" s="147"/>
      <c r="BH738" s="147"/>
    </row>
    <row r="739" spans="1:60" outlineLevel="3" x14ac:dyDescent="0.2">
      <c r="A739" s="154"/>
      <c r="B739" s="155"/>
      <c r="C739" s="183" t="s">
        <v>665</v>
      </c>
      <c r="D739" s="163"/>
      <c r="E739" s="164">
        <v>40.299999999999997</v>
      </c>
      <c r="F739" s="158"/>
      <c r="G739" s="158"/>
      <c r="H739" s="158"/>
      <c r="I739" s="158"/>
      <c r="J739" s="158"/>
      <c r="K739" s="158"/>
      <c r="L739" s="158"/>
      <c r="M739" s="158"/>
      <c r="N739" s="157"/>
      <c r="O739" s="157"/>
      <c r="P739" s="157"/>
      <c r="Q739" s="157"/>
      <c r="R739" s="158"/>
      <c r="S739" s="158"/>
      <c r="T739" s="158"/>
      <c r="U739" s="158"/>
      <c r="V739" s="158"/>
      <c r="W739" s="158"/>
      <c r="X739" s="158"/>
      <c r="Y739" s="158"/>
      <c r="Z739" s="147"/>
      <c r="AA739" s="147"/>
      <c r="AB739" s="147"/>
      <c r="AC739" s="147"/>
      <c r="AD739" s="147"/>
      <c r="AE739" s="147"/>
      <c r="AF739" s="147"/>
      <c r="AG739" s="147" t="s">
        <v>203</v>
      </c>
      <c r="AH739" s="147">
        <v>0</v>
      </c>
      <c r="AI739" s="147"/>
      <c r="AJ739" s="147"/>
      <c r="AK739" s="147"/>
      <c r="AL739" s="147"/>
      <c r="AM739" s="147"/>
      <c r="AN739" s="147"/>
      <c r="AO739" s="147"/>
      <c r="AP739" s="147"/>
      <c r="AQ739" s="147"/>
      <c r="AR739" s="147"/>
      <c r="AS739" s="147"/>
      <c r="AT739" s="147"/>
      <c r="AU739" s="147"/>
      <c r="AV739" s="147"/>
      <c r="AW739" s="147"/>
      <c r="AX739" s="147"/>
      <c r="AY739" s="147"/>
      <c r="AZ739" s="147"/>
      <c r="BA739" s="147"/>
      <c r="BB739" s="147"/>
      <c r="BC739" s="147"/>
      <c r="BD739" s="147"/>
      <c r="BE739" s="147"/>
      <c r="BF739" s="147"/>
      <c r="BG739" s="147"/>
      <c r="BH739" s="147"/>
    </row>
    <row r="740" spans="1:60" outlineLevel="3" x14ac:dyDescent="0.2">
      <c r="A740" s="154"/>
      <c r="B740" s="155"/>
      <c r="C740" s="183" t="s">
        <v>1256</v>
      </c>
      <c r="D740" s="163"/>
      <c r="E740" s="164">
        <v>141.43</v>
      </c>
      <c r="F740" s="158"/>
      <c r="G740" s="158"/>
      <c r="H740" s="158"/>
      <c r="I740" s="158"/>
      <c r="J740" s="158"/>
      <c r="K740" s="158"/>
      <c r="L740" s="158"/>
      <c r="M740" s="158"/>
      <c r="N740" s="157"/>
      <c r="O740" s="157"/>
      <c r="P740" s="157"/>
      <c r="Q740" s="157"/>
      <c r="R740" s="158"/>
      <c r="S740" s="158"/>
      <c r="T740" s="158"/>
      <c r="U740" s="158"/>
      <c r="V740" s="158"/>
      <c r="W740" s="158"/>
      <c r="X740" s="158"/>
      <c r="Y740" s="158"/>
      <c r="Z740" s="147"/>
      <c r="AA740" s="147"/>
      <c r="AB740" s="147"/>
      <c r="AC740" s="147"/>
      <c r="AD740" s="147"/>
      <c r="AE740" s="147"/>
      <c r="AF740" s="147"/>
      <c r="AG740" s="147" t="s">
        <v>203</v>
      </c>
      <c r="AH740" s="147">
        <v>0</v>
      </c>
      <c r="AI740" s="147"/>
      <c r="AJ740" s="147"/>
      <c r="AK740" s="147"/>
      <c r="AL740" s="147"/>
      <c r="AM740" s="147"/>
      <c r="AN740" s="147"/>
      <c r="AO740" s="147"/>
      <c r="AP740" s="147"/>
      <c r="AQ740" s="147"/>
      <c r="AR740" s="147"/>
      <c r="AS740" s="147"/>
      <c r="AT740" s="147"/>
      <c r="AU740" s="147"/>
      <c r="AV740" s="147"/>
      <c r="AW740" s="147"/>
      <c r="AX740" s="147"/>
      <c r="AY740" s="147"/>
      <c r="AZ740" s="147"/>
      <c r="BA740" s="147"/>
      <c r="BB740" s="147"/>
      <c r="BC740" s="147"/>
      <c r="BD740" s="147"/>
      <c r="BE740" s="147"/>
      <c r="BF740" s="147"/>
      <c r="BG740" s="147"/>
      <c r="BH740" s="147"/>
    </row>
    <row r="741" spans="1:60" outlineLevel="3" x14ac:dyDescent="0.2">
      <c r="A741" s="154"/>
      <c r="B741" s="155"/>
      <c r="C741" s="183" t="s">
        <v>653</v>
      </c>
      <c r="D741" s="163"/>
      <c r="E741" s="164">
        <v>31.86</v>
      </c>
      <c r="F741" s="158"/>
      <c r="G741" s="158"/>
      <c r="H741" s="158"/>
      <c r="I741" s="158"/>
      <c r="J741" s="158"/>
      <c r="K741" s="158"/>
      <c r="L741" s="158"/>
      <c r="M741" s="158"/>
      <c r="N741" s="157"/>
      <c r="O741" s="157"/>
      <c r="P741" s="157"/>
      <c r="Q741" s="157"/>
      <c r="R741" s="158"/>
      <c r="S741" s="158"/>
      <c r="T741" s="158"/>
      <c r="U741" s="158"/>
      <c r="V741" s="158"/>
      <c r="W741" s="158"/>
      <c r="X741" s="158"/>
      <c r="Y741" s="158"/>
      <c r="Z741" s="147"/>
      <c r="AA741" s="147"/>
      <c r="AB741" s="147"/>
      <c r="AC741" s="147"/>
      <c r="AD741" s="147"/>
      <c r="AE741" s="147"/>
      <c r="AF741" s="147"/>
      <c r="AG741" s="147" t="s">
        <v>203</v>
      </c>
      <c r="AH741" s="147">
        <v>0</v>
      </c>
      <c r="AI741" s="147"/>
      <c r="AJ741" s="147"/>
      <c r="AK741" s="147"/>
      <c r="AL741" s="147"/>
      <c r="AM741" s="147"/>
      <c r="AN741" s="147"/>
      <c r="AO741" s="147"/>
      <c r="AP741" s="147"/>
      <c r="AQ741" s="147"/>
      <c r="AR741" s="147"/>
      <c r="AS741" s="147"/>
      <c r="AT741" s="147"/>
      <c r="AU741" s="147"/>
      <c r="AV741" s="147"/>
      <c r="AW741" s="147"/>
      <c r="AX741" s="147"/>
      <c r="AY741" s="147"/>
      <c r="AZ741" s="147"/>
      <c r="BA741" s="147"/>
      <c r="BB741" s="147"/>
      <c r="BC741" s="147"/>
      <c r="BD741" s="147"/>
      <c r="BE741" s="147"/>
      <c r="BF741" s="147"/>
      <c r="BG741" s="147"/>
      <c r="BH741" s="147"/>
    </row>
    <row r="742" spans="1:60" outlineLevel="1" x14ac:dyDescent="0.2">
      <c r="A742" s="173">
        <v>240</v>
      </c>
      <c r="B742" s="174" t="s">
        <v>1259</v>
      </c>
      <c r="C742" s="182" t="s">
        <v>1260</v>
      </c>
      <c r="D742" s="175" t="s">
        <v>266</v>
      </c>
      <c r="E742" s="176">
        <v>354.87099999999998</v>
      </c>
      <c r="F742" s="177"/>
      <c r="G742" s="178">
        <f>ROUND(E742*F742,2)</f>
        <v>0</v>
      </c>
      <c r="H742" s="177"/>
      <c r="I742" s="178">
        <f>ROUND(E742*H742,2)</f>
        <v>0</v>
      </c>
      <c r="J742" s="177"/>
      <c r="K742" s="178">
        <f>ROUND(E742*J742,2)</f>
        <v>0</v>
      </c>
      <c r="L742" s="178">
        <v>21</v>
      </c>
      <c r="M742" s="178">
        <f>G742*(1+L742/100)</f>
        <v>0</v>
      </c>
      <c r="N742" s="176">
        <v>3.2000000000000003E-4</v>
      </c>
      <c r="O742" s="176">
        <f>ROUND(E742*N742,2)</f>
        <v>0.11</v>
      </c>
      <c r="P742" s="176">
        <v>0</v>
      </c>
      <c r="Q742" s="176">
        <f>ROUND(E742*P742,2)</f>
        <v>0</v>
      </c>
      <c r="R742" s="178"/>
      <c r="S742" s="178" t="s">
        <v>267</v>
      </c>
      <c r="T742" s="179" t="s">
        <v>268</v>
      </c>
      <c r="U742" s="158">
        <v>0</v>
      </c>
      <c r="V742" s="158">
        <f>ROUND(E742*U742,2)</f>
        <v>0</v>
      </c>
      <c r="W742" s="158"/>
      <c r="X742" s="158" t="s">
        <v>244</v>
      </c>
      <c r="Y742" s="158" t="s">
        <v>197</v>
      </c>
      <c r="Z742" s="147"/>
      <c r="AA742" s="147"/>
      <c r="AB742" s="147"/>
      <c r="AC742" s="147"/>
      <c r="AD742" s="147"/>
      <c r="AE742" s="147"/>
      <c r="AF742" s="147"/>
      <c r="AG742" s="147" t="s">
        <v>936</v>
      </c>
      <c r="AH742" s="147"/>
      <c r="AI742" s="147"/>
      <c r="AJ742" s="147"/>
      <c r="AK742" s="147"/>
      <c r="AL742" s="147"/>
      <c r="AM742" s="147"/>
      <c r="AN742" s="147"/>
      <c r="AO742" s="147"/>
      <c r="AP742" s="147"/>
      <c r="AQ742" s="147"/>
      <c r="AR742" s="147"/>
      <c r="AS742" s="147"/>
      <c r="AT742" s="147"/>
      <c r="AU742" s="147"/>
      <c r="AV742" s="147"/>
      <c r="AW742" s="147"/>
      <c r="AX742" s="147"/>
      <c r="AY742" s="147"/>
      <c r="AZ742" s="147"/>
      <c r="BA742" s="147"/>
      <c r="BB742" s="147"/>
      <c r="BC742" s="147"/>
      <c r="BD742" s="147"/>
      <c r="BE742" s="147"/>
      <c r="BF742" s="147"/>
      <c r="BG742" s="147"/>
      <c r="BH742" s="147"/>
    </row>
    <row r="743" spans="1:60" outlineLevel="2" x14ac:dyDescent="0.2">
      <c r="A743" s="154"/>
      <c r="B743" s="155"/>
      <c r="C743" s="198" t="s">
        <v>1261</v>
      </c>
      <c r="D743" s="199"/>
      <c r="E743" s="199"/>
      <c r="F743" s="199"/>
      <c r="G743" s="199"/>
      <c r="H743" s="158"/>
      <c r="I743" s="158"/>
      <c r="J743" s="158"/>
      <c r="K743" s="158"/>
      <c r="L743" s="158"/>
      <c r="M743" s="158"/>
      <c r="N743" s="157"/>
      <c r="O743" s="157"/>
      <c r="P743" s="157"/>
      <c r="Q743" s="157"/>
      <c r="R743" s="158"/>
      <c r="S743" s="158"/>
      <c r="T743" s="158"/>
      <c r="U743" s="158"/>
      <c r="V743" s="158"/>
      <c r="W743" s="158"/>
      <c r="X743" s="158"/>
      <c r="Y743" s="158"/>
      <c r="Z743" s="147"/>
      <c r="AA743" s="147"/>
      <c r="AB743" s="147"/>
      <c r="AC743" s="147"/>
      <c r="AD743" s="147"/>
      <c r="AE743" s="147"/>
      <c r="AF743" s="147"/>
      <c r="AG743" s="147" t="s">
        <v>200</v>
      </c>
      <c r="AH743" s="147"/>
      <c r="AI743" s="147"/>
      <c r="AJ743" s="147"/>
      <c r="AK743" s="147"/>
      <c r="AL743" s="147"/>
      <c r="AM743" s="147"/>
      <c r="AN743" s="147"/>
      <c r="AO743" s="147"/>
      <c r="AP743" s="147"/>
      <c r="AQ743" s="147"/>
      <c r="AR743" s="147"/>
      <c r="AS743" s="147"/>
      <c r="AT743" s="147"/>
      <c r="AU743" s="147"/>
      <c r="AV743" s="147"/>
      <c r="AW743" s="147"/>
      <c r="AX743" s="147"/>
      <c r="AY743" s="147"/>
      <c r="AZ743" s="147"/>
      <c r="BA743" s="147"/>
      <c r="BB743" s="147"/>
      <c r="BC743" s="147"/>
      <c r="BD743" s="147"/>
      <c r="BE743" s="147"/>
      <c r="BF743" s="147"/>
      <c r="BG743" s="147"/>
      <c r="BH743" s="147"/>
    </row>
    <row r="744" spans="1:60" outlineLevel="2" x14ac:dyDescent="0.2">
      <c r="A744" s="154"/>
      <c r="B744" s="155"/>
      <c r="C744" s="183" t="s">
        <v>673</v>
      </c>
      <c r="D744" s="163"/>
      <c r="E744" s="164">
        <v>141.28</v>
      </c>
      <c r="F744" s="158"/>
      <c r="G744" s="158"/>
      <c r="H744" s="158"/>
      <c r="I744" s="158"/>
      <c r="J744" s="158"/>
      <c r="K744" s="158"/>
      <c r="L744" s="158"/>
      <c r="M744" s="158"/>
      <c r="N744" s="157"/>
      <c r="O744" s="157"/>
      <c r="P744" s="157"/>
      <c r="Q744" s="157"/>
      <c r="R744" s="158"/>
      <c r="S744" s="158"/>
      <c r="T744" s="158"/>
      <c r="U744" s="158"/>
      <c r="V744" s="158"/>
      <c r="W744" s="158"/>
      <c r="X744" s="158"/>
      <c r="Y744" s="158"/>
      <c r="Z744" s="147"/>
      <c r="AA744" s="147"/>
      <c r="AB744" s="147"/>
      <c r="AC744" s="147"/>
      <c r="AD744" s="147"/>
      <c r="AE744" s="147"/>
      <c r="AF744" s="147"/>
      <c r="AG744" s="147" t="s">
        <v>203</v>
      </c>
      <c r="AH744" s="147">
        <v>0</v>
      </c>
      <c r="AI744" s="147"/>
      <c r="AJ744" s="147"/>
      <c r="AK744" s="147"/>
      <c r="AL744" s="147"/>
      <c r="AM744" s="147"/>
      <c r="AN744" s="147"/>
      <c r="AO744" s="147"/>
      <c r="AP744" s="147"/>
      <c r="AQ744" s="147"/>
      <c r="AR744" s="147"/>
      <c r="AS744" s="147"/>
      <c r="AT744" s="147"/>
      <c r="AU744" s="147"/>
      <c r="AV744" s="147"/>
      <c r="AW744" s="147"/>
      <c r="AX744" s="147"/>
      <c r="AY744" s="147"/>
      <c r="AZ744" s="147"/>
      <c r="BA744" s="147"/>
      <c r="BB744" s="147"/>
      <c r="BC744" s="147"/>
      <c r="BD744" s="147"/>
      <c r="BE744" s="147"/>
      <c r="BF744" s="147"/>
      <c r="BG744" s="147"/>
      <c r="BH744" s="147"/>
    </row>
    <row r="745" spans="1:60" outlineLevel="3" x14ac:dyDescent="0.2">
      <c r="A745" s="154"/>
      <c r="B745" s="155"/>
      <c r="C745" s="183" t="s">
        <v>665</v>
      </c>
      <c r="D745" s="163"/>
      <c r="E745" s="164">
        <v>40.299999999999997</v>
      </c>
      <c r="F745" s="158"/>
      <c r="G745" s="158"/>
      <c r="H745" s="158"/>
      <c r="I745" s="158"/>
      <c r="J745" s="158"/>
      <c r="K745" s="158"/>
      <c r="L745" s="158"/>
      <c r="M745" s="158"/>
      <c r="N745" s="157"/>
      <c r="O745" s="157"/>
      <c r="P745" s="157"/>
      <c r="Q745" s="157"/>
      <c r="R745" s="158"/>
      <c r="S745" s="158"/>
      <c r="T745" s="158"/>
      <c r="U745" s="158"/>
      <c r="V745" s="158"/>
      <c r="W745" s="158"/>
      <c r="X745" s="158"/>
      <c r="Y745" s="158"/>
      <c r="Z745" s="147"/>
      <c r="AA745" s="147"/>
      <c r="AB745" s="147"/>
      <c r="AC745" s="147"/>
      <c r="AD745" s="147"/>
      <c r="AE745" s="147"/>
      <c r="AF745" s="147"/>
      <c r="AG745" s="147" t="s">
        <v>203</v>
      </c>
      <c r="AH745" s="147">
        <v>0</v>
      </c>
      <c r="AI745" s="147"/>
      <c r="AJ745" s="147"/>
      <c r="AK745" s="147"/>
      <c r="AL745" s="147"/>
      <c r="AM745" s="147"/>
      <c r="AN745" s="147"/>
      <c r="AO745" s="147"/>
      <c r="AP745" s="147"/>
      <c r="AQ745" s="147"/>
      <c r="AR745" s="147"/>
      <c r="AS745" s="147"/>
      <c r="AT745" s="147"/>
      <c r="AU745" s="147"/>
      <c r="AV745" s="147"/>
      <c r="AW745" s="147"/>
      <c r="AX745" s="147"/>
      <c r="AY745" s="147"/>
      <c r="AZ745" s="147"/>
      <c r="BA745" s="147"/>
      <c r="BB745" s="147"/>
      <c r="BC745" s="147"/>
      <c r="BD745" s="147"/>
      <c r="BE745" s="147"/>
      <c r="BF745" s="147"/>
      <c r="BG745" s="147"/>
      <c r="BH745" s="147"/>
    </row>
    <row r="746" spans="1:60" outlineLevel="3" x14ac:dyDescent="0.2">
      <c r="A746" s="154"/>
      <c r="B746" s="155"/>
      <c r="C746" s="183" t="s">
        <v>1256</v>
      </c>
      <c r="D746" s="163"/>
      <c r="E746" s="164">
        <v>141.43</v>
      </c>
      <c r="F746" s="158"/>
      <c r="G746" s="158"/>
      <c r="H746" s="158"/>
      <c r="I746" s="158"/>
      <c r="J746" s="158"/>
      <c r="K746" s="158"/>
      <c r="L746" s="158"/>
      <c r="M746" s="158"/>
      <c r="N746" s="157"/>
      <c r="O746" s="157"/>
      <c r="P746" s="157"/>
      <c r="Q746" s="157"/>
      <c r="R746" s="158"/>
      <c r="S746" s="158"/>
      <c r="T746" s="158"/>
      <c r="U746" s="158"/>
      <c r="V746" s="158"/>
      <c r="W746" s="158"/>
      <c r="X746" s="158"/>
      <c r="Y746" s="158"/>
      <c r="Z746" s="147"/>
      <c r="AA746" s="147"/>
      <c r="AB746" s="147"/>
      <c r="AC746" s="147"/>
      <c r="AD746" s="147"/>
      <c r="AE746" s="147"/>
      <c r="AF746" s="147"/>
      <c r="AG746" s="147" t="s">
        <v>203</v>
      </c>
      <c r="AH746" s="147">
        <v>0</v>
      </c>
      <c r="AI746" s="147"/>
      <c r="AJ746" s="147"/>
      <c r="AK746" s="147"/>
      <c r="AL746" s="147"/>
      <c r="AM746" s="147"/>
      <c r="AN746" s="147"/>
      <c r="AO746" s="147"/>
      <c r="AP746" s="147"/>
      <c r="AQ746" s="147"/>
      <c r="AR746" s="147"/>
      <c r="AS746" s="147"/>
      <c r="AT746" s="147"/>
      <c r="AU746" s="147"/>
      <c r="AV746" s="147"/>
      <c r="AW746" s="147"/>
      <c r="AX746" s="147"/>
      <c r="AY746" s="147"/>
      <c r="AZ746" s="147"/>
      <c r="BA746" s="147"/>
      <c r="BB746" s="147"/>
      <c r="BC746" s="147"/>
      <c r="BD746" s="147"/>
      <c r="BE746" s="147"/>
      <c r="BF746" s="147"/>
      <c r="BG746" s="147"/>
      <c r="BH746" s="147"/>
    </row>
    <row r="747" spans="1:60" outlineLevel="3" x14ac:dyDescent="0.2">
      <c r="A747" s="154"/>
      <c r="B747" s="155"/>
      <c r="C747" s="183" t="s">
        <v>653</v>
      </c>
      <c r="D747" s="163"/>
      <c r="E747" s="164">
        <v>31.86</v>
      </c>
      <c r="F747" s="158"/>
      <c r="G747" s="158"/>
      <c r="H747" s="158"/>
      <c r="I747" s="158"/>
      <c r="J747" s="158"/>
      <c r="K747" s="158"/>
      <c r="L747" s="158"/>
      <c r="M747" s="158"/>
      <c r="N747" s="157"/>
      <c r="O747" s="157"/>
      <c r="P747" s="157"/>
      <c r="Q747" s="157"/>
      <c r="R747" s="158"/>
      <c r="S747" s="158"/>
      <c r="T747" s="158"/>
      <c r="U747" s="158"/>
      <c r="V747" s="158"/>
      <c r="W747" s="158"/>
      <c r="X747" s="158"/>
      <c r="Y747" s="158"/>
      <c r="Z747" s="147"/>
      <c r="AA747" s="147"/>
      <c r="AB747" s="147"/>
      <c r="AC747" s="147"/>
      <c r="AD747" s="147"/>
      <c r="AE747" s="147"/>
      <c r="AF747" s="147"/>
      <c r="AG747" s="147" t="s">
        <v>203</v>
      </c>
      <c r="AH747" s="147">
        <v>0</v>
      </c>
      <c r="AI747" s="147"/>
      <c r="AJ747" s="147"/>
      <c r="AK747" s="147"/>
      <c r="AL747" s="147"/>
      <c r="AM747" s="147"/>
      <c r="AN747" s="147"/>
      <c r="AO747" s="147"/>
      <c r="AP747" s="147"/>
      <c r="AQ747" s="147"/>
      <c r="AR747" s="147"/>
      <c r="AS747" s="147"/>
      <c r="AT747" s="147"/>
      <c r="AU747" s="147"/>
      <c r="AV747" s="147"/>
      <c r="AW747" s="147"/>
      <c r="AX747" s="147"/>
      <c r="AY747" s="147"/>
      <c r="AZ747" s="147"/>
      <c r="BA747" s="147"/>
      <c r="BB747" s="147"/>
      <c r="BC747" s="147"/>
      <c r="BD747" s="147"/>
      <c r="BE747" s="147"/>
      <c r="BF747" s="147"/>
      <c r="BG747" s="147"/>
      <c r="BH747" s="147"/>
    </row>
    <row r="748" spans="1:60" x14ac:dyDescent="0.2">
      <c r="A748" s="166" t="s">
        <v>189</v>
      </c>
      <c r="B748" s="167" t="s">
        <v>149</v>
      </c>
      <c r="C748" s="181" t="s">
        <v>150</v>
      </c>
      <c r="D748" s="168"/>
      <c r="E748" s="169"/>
      <c r="F748" s="170"/>
      <c r="G748" s="170">
        <f>SUMIF(AG749:AG750,"&lt;&gt;NOR",G749:G750)</f>
        <v>0</v>
      </c>
      <c r="H748" s="170"/>
      <c r="I748" s="170">
        <f>SUM(I749:I750)</f>
        <v>0</v>
      </c>
      <c r="J748" s="170"/>
      <c r="K748" s="170">
        <f>SUM(K749:K750)</f>
        <v>0</v>
      </c>
      <c r="L748" s="170"/>
      <c r="M748" s="170">
        <f>SUM(M749:M750)</f>
        <v>0</v>
      </c>
      <c r="N748" s="169"/>
      <c r="O748" s="169">
        <f>SUM(O749:O750)</f>
        <v>0</v>
      </c>
      <c r="P748" s="169"/>
      <c r="Q748" s="169">
        <f>SUM(Q749:Q750)</f>
        <v>0</v>
      </c>
      <c r="R748" s="170"/>
      <c r="S748" s="170"/>
      <c r="T748" s="171"/>
      <c r="U748" s="165"/>
      <c r="V748" s="165">
        <f>SUM(V749:V750)</f>
        <v>0</v>
      </c>
      <c r="W748" s="165"/>
      <c r="X748" s="165"/>
      <c r="Y748" s="165"/>
      <c r="AG748" t="s">
        <v>190</v>
      </c>
    </row>
    <row r="749" spans="1:60" ht="22.5" outlineLevel="1" x14ac:dyDescent="0.2">
      <c r="A749" s="173">
        <v>241</v>
      </c>
      <c r="B749" s="174" t="s">
        <v>1262</v>
      </c>
      <c r="C749" s="182" t="s">
        <v>1263</v>
      </c>
      <c r="D749" s="175" t="s">
        <v>266</v>
      </c>
      <c r="E749" s="176">
        <v>1.44</v>
      </c>
      <c r="F749" s="177"/>
      <c r="G749" s="178">
        <f>ROUND(E749*F749,2)</f>
        <v>0</v>
      </c>
      <c r="H749" s="177"/>
      <c r="I749" s="178">
        <f>ROUND(E749*H749,2)</f>
        <v>0</v>
      </c>
      <c r="J749" s="177"/>
      <c r="K749" s="178">
        <f>ROUND(E749*J749,2)</f>
        <v>0</v>
      </c>
      <c r="L749" s="178">
        <v>21</v>
      </c>
      <c r="M749" s="178">
        <f>G749*(1+L749/100)</f>
        <v>0</v>
      </c>
      <c r="N749" s="176">
        <v>1.9599999999999999E-3</v>
      </c>
      <c r="O749" s="176">
        <f>ROUND(E749*N749,2)</f>
        <v>0</v>
      </c>
      <c r="P749" s="176">
        <v>0</v>
      </c>
      <c r="Q749" s="176">
        <f>ROUND(E749*P749,2)</f>
        <v>0</v>
      </c>
      <c r="R749" s="178"/>
      <c r="S749" s="178" t="s">
        <v>267</v>
      </c>
      <c r="T749" s="179" t="s">
        <v>514</v>
      </c>
      <c r="U749" s="158">
        <v>0</v>
      </c>
      <c r="V749" s="158">
        <f>ROUND(E749*U749,2)</f>
        <v>0</v>
      </c>
      <c r="W749" s="158"/>
      <c r="X749" s="158" t="s">
        <v>244</v>
      </c>
      <c r="Y749" s="158" t="s">
        <v>197</v>
      </c>
      <c r="Z749" s="147"/>
      <c r="AA749" s="147"/>
      <c r="AB749" s="147"/>
      <c r="AC749" s="147"/>
      <c r="AD749" s="147"/>
      <c r="AE749" s="147"/>
      <c r="AF749" s="147"/>
      <c r="AG749" s="147" t="s">
        <v>936</v>
      </c>
      <c r="AH749" s="147"/>
      <c r="AI749" s="147"/>
      <c r="AJ749" s="147"/>
      <c r="AK749" s="147"/>
      <c r="AL749" s="147"/>
      <c r="AM749" s="147"/>
      <c r="AN749" s="147"/>
      <c r="AO749" s="147"/>
      <c r="AP749" s="147"/>
      <c r="AQ749" s="147"/>
      <c r="AR749" s="147"/>
      <c r="AS749" s="147"/>
      <c r="AT749" s="147"/>
      <c r="AU749" s="147"/>
      <c r="AV749" s="147"/>
      <c r="AW749" s="147"/>
      <c r="AX749" s="147"/>
      <c r="AY749" s="147"/>
      <c r="AZ749" s="147"/>
      <c r="BA749" s="147"/>
      <c r="BB749" s="147"/>
      <c r="BC749" s="147"/>
      <c r="BD749" s="147"/>
      <c r="BE749" s="147"/>
      <c r="BF749" s="147"/>
      <c r="BG749" s="147"/>
      <c r="BH749" s="147"/>
    </row>
    <row r="750" spans="1:60" outlineLevel="2" x14ac:dyDescent="0.2">
      <c r="A750" s="154"/>
      <c r="B750" s="155"/>
      <c r="C750" s="183" t="s">
        <v>705</v>
      </c>
      <c r="D750" s="163"/>
      <c r="E750" s="164">
        <v>1.44</v>
      </c>
      <c r="F750" s="158"/>
      <c r="G750" s="158"/>
      <c r="H750" s="158"/>
      <c r="I750" s="158"/>
      <c r="J750" s="158"/>
      <c r="K750" s="158"/>
      <c r="L750" s="158"/>
      <c r="M750" s="158"/>
      <c r="N750" s="157"/>
      <c r="O750" s="157"/>
      <c r="P750" s="157"/>
      <c r="Q750" s="157"/>
      <c r="R750" s="158"/>
      <c r="S750" s="158"/>
      <c r="T750" s="158"/>
      <c r="U750" s="158"/>
      <c r="V750" s="158"/>
      <c r="W750" s="158"/>
      <c r="X750" s="158"/>
      <c r="Y750" s="158"/>
      <c r="Z750" s="147"/>
      <c r="AA750" s="147"/>
      <c r="AB750" s="147"/>
      <c r="AC750" s="147"/>
      <c r="AD750" s="147"/>
      <c r="AE750" s="147"/>
      <c r="AF750" s="147"/>
      <c r="AG750" s="147" t="s">
        <v>203</v>
      </c>
      <c r="AH750" s="147">
        <v>0</v>
      </c>
      <c r="AI750" s="147"/>
      <c r="AJ750" s="147"/>
      <c r="AK750" s="147"/>
      <c r="AL750" s="147"/>
      <c r="AM750" s="147"/>
      <c r="AN750" s="147"/>
      <c r="AO750" s="147"/>
      <c r="AP750" s="147"/>
      <c r="AQ750" s="147"/>
      <c r="AR750" s="147"/>
      <c r="AS750" s="147"/>
      <c r="AT750" s="147"/>
      <c r="AU750" s="147"/>
      <c r="AV750" s="147"/>
      <c r="AW750" s="147"/>
      <c r="AX750" s="147"/>
      <c r="AY750" s="147"/>
      <c r="AZ750" s="147"/>
      <c r="BA750" s="147"/>
      <c r="BB750" s="147"/>
      <c r="BC750" s="147"/>
      <c r="BD750" s="147"/>
      <c r="BE750" s="147"/>
      <c r="BF750" s="147"/>
      <c r="BG750" s="147"/>
      <c r="BH750" s="147"/>
    </row>
    <row r="751" spans="1:60" x14ac:dyDescent="0.2">
      <c r="A751" s="166" t="s">
        <v>189</v>
      </c>
      <c r="B751" s="167" t="s">
        <v>157</v>
      </c>
      <c r="C751" s="181" t="s">
        <v>158</v>
      </c>
      <c r="D751" s="168"/>
      <c r="E751" s="169"/>
      <c r="F751" s="170"/>
      <c r="G751" s="170">
        <f>SUMIF(AG752:AG758,"&lt;&gt;NOR",G752:G758)</f>
        <v>0</v>
      </c>
      <c r="H751" s="170"/>
      <c r="I751" s="170">
        <f>SUM(I752:I758)</f>
        <v>0</v>
      </c>
      <c r="J751" s="170"/>
      <c r="K751" s="170">
        <f>SUM(K752:K758)</f>
        <v>0</v>
      </c>
      <c r="L751" s="170"/>
      <c r="M751" s="170">
        <f>SUM(M752:M758)</f>
        <v>0</v>
      </c>
      <c r="N751" s="169"/>
      <c r="O751" s="169">
        <f>SUM(O752:O758)</f>
        <v>0</v>
      </c>
      <c r="P751" s="169"/>
      <c r="Q751" s="169">
        <f>SUM(Q752:Q758)</f>
        <v>0</v>
      </c>
      <c r="R751" s="170"/>
      <c r="S751" s="170"/>
      <c r="T751" s="171"/>
      <c r="U751" s="165"/>
      <c r="V751" s="165">
        <f>SUM(V752:V758)</f>
        <v>8.6300000000000008</v>
      </c>
      <c r="W751" s="165"/>
      <c r="X751" s="165"/>
      <c r="Y751" s="165"/>
      <c r="AG751" t="s">
        <v>190</v>
      </c>
    </row>
    <row r="752" spans="1:60" outlineLevel="1" x14ac:dyDescent="0.2">
      <c r="A752" s="173">
        <v>242</v>
      </c>
      <c r="B752" s="174" t="s">
        <v>441</v>
      </c>
      <c r="C752" s="182" t="s">
        <v>442</v>
      </c>
      <c r="D752" s="175" t="s">
        <v>298</v>
      </c>
      <c r="E752" s="176">
        <v>52.643999999999998</v>
      </c>
      <c r="F752" s="177"/>
      <c r="G752" s="178">
        <f>ROUND(E752*F752,2)</f>
        <v>0</v>
      </c>
      <c r="H752" s="177"/>
      <c r="I752" s="178">
        <f>ROUND(E752*H752,2)</f>
        <v>0</v>
      </c>
      <c r="J752" s="177"/>
      <c r="K752" s="178">
        <f>ROUND(E752*J752,2)</f>
        <v>0</v>
      </c>
      <c r="L752" s="178">
        <v>21</v>
      </c>
      <c r="M752" s="178">
        <f>G752*(1+L752/100)</f>
        <v>0</v>
      </c>
      <c r="N752" s="176">
        <v>0</v>
      </c>
      <c r="O752" s="176">
        <f>ROUND(E752*N752,2)</f>
        <v>0</v>
      </c>
      <c r="P752" s="176">
        <v>0</v>
      </c>
      <c r="Q752" s="176">
        <f>ROUND(E752*P752,2)</f>
        <v>0</v>
      </c>
      <c r="R752" s="178" t="s">
        <v>1264</v>
      </c>
      <c r="S752" s="178" t="s">
        <v>267</v>
      </c>
      <c r="T752" s="179" t="s">
        <v>276</v>
      </c>
      <c r="U752" s="158">
        <v>0.16400000000000001</v>
      </c>
      <c r="V752" s="158">
        <f>ROUND(E752*U752,2)</f>
        <v>8.6300000000000008</v>
      </c>
      <c r="W752" s="158"/>
      <c r="X752" s="158" t="s">
        <v>443</v>
      </c>
      <c r="Y752" s="158" t="s">
        <v>197</v>
      </c>
      <c r="Z752" s="147"/>
      <c r="AA752" s="147"/>
      <c r="AB752" s="147"/>
      <c r="AC752" s="147"/>
      <c r="AD752" s="147"/>
      <c r="AE752" s="147"/>
      <c r="AF752" s="147"/>
      <c r="AG752" s="147" t="s">
        <v>444</v>
      </c>
      <c r="AH752" s="147"/>
      <c r="AI752" s="147"/>
      <c r="AJ752" s="147"/>
      <c r="AK752" s="147"/>
      <c r="AL752" s="147"/>
      <c r="AM752" s="147"/>
      <c r="AN752" s="147"/>
      <c r="AO752" s="147"/>
      <c r="AP752" s="147"/>
      <c r="AQ752" s="147"/>
      <c r="AR752" s="147"/>
      <c r="AS752" s="147"/>
      <c r="AT752" s="147"/>
      <c r="AU752" s="147"/>
      <c r="AV752" s="147"/>
      <c r="AW752" s="147"/>
      <c r="AX752" s="147"/>
      <c r="AY752" s="147"/>
      <c r="AZ752" s="147"/>
      <c r="BA752" s="147"/>
      <c r="BB752" s="147"/>
      <c r="BC752" s="147"/>
      <c r="BD752" s="147"/>
      <c r="BE752" s="147"/>
      <c r="BF752" s="147"/>
      <c r="BG752" s="147"/>
      <c r="BH752" s="147"/>
    </row>
    <row r="753" spans="1:60" ht="22.5" outlineLevel="2" x14ac:dyDescent="0.2">
      <c r="A753" s="154"/>
      <c r="B753" s="155"/>
      <c r="C753" s="207" t="s">
        <v>1265</v>
      </c>
      <c r="D753" s="208"/>
      <c r="E753" s="208"/>
      <c r="F753" s="208"/>
      <c r="G753" s="208"/>
      <c r="H753" s="158"/>
      <c r="I753" s="158"/>
      <c r="J753" s="158"/>
      <c r="K753" s="158"/>
      <c r="L753" s="158"/>
      <c r="M753" s="158"/>
      <c r="N753" s="157"/>
      <c r="O753" s="157"/>
      <c r="P753" s="157"/>
      <c r="Q753" s="157"/>
      <c r="R753" s="158"/>
      <c r="S753" s="158"/>
      <c r="T753" s="158"/>
      <c r="U753" s="158"/>
      <c r="V753" s="158"/>
      <c r="W753" s="158"/>
      <c r="X753" s="158"/>
      <c r="Y753" s="158"/>
      <c r="Z753" s="147"/>
      <c r="AA753" s="147"/>
      <c r="AB753" s="147"/>
      <c r="AC753" s="147"/>
      <c r="AD753" s="147"/>
      <c r="AE753" s="147"/>
      <c r="AF753" s="147"/>
      <c r="AG753" s="147" t="s">
        <v>482</v>
      </c>
      <c r="AH753" s="147"/>
      <c r="AI753" s="147"/>
      <c r="AJ753" s="147"/>
      <c r="AK753" s="147"/>
      <c r="AL753" s="147"/>
      <c r="AM753" s="147"/>
      <c r="AN753" s="147"/>
      <c r="AO753" s="147"/>
      <c r="AP753" s="147"/>
      <c r="AQ753" s="147"/>
      <c r="AR753" s="147"/>
      <c r="AS753" s="147"/>
      <c r="AT753" s="147"/>
      <c r="AU753" s="147"/>
      <c r="AV753" s="147"/>
      <c r="AW753" s="147"/>
      <c r="AX753" s="147"/>
      <c r="AY753" s="147"/>
      <c r="AZ753" s="147"/>
      <c r="BA753" s="180" t="str">
        <f>C753</f>
        <v>se složením a hrubým urovnáním nebo s přeložením na jiný dopravní prostředek kromě lodi, vč. příplatku za každých dalších i započatých 1000 m přes 1000 m,</v>
      </c>
      <c r="BB753" s="147"/>
      <c r="BC753" s="147"/>
      <c r="BD753" s="147"/>
      <c r="BE753" s="147"/>
      <c r="BF753" s="147"/>
      <c r="BG753" s="147"/>
      <c r="BH753" s="147"/>
    </row>
    <row r="754" spans="1:60" outlineLevel="1" x14ac:dyDescent="0.2">
      <c r="A754" s="188">
        <v>243</v>
      </c>
      <c r="B754" s="189" t="s">
        <v>446</v>
      </c>
      <c r="C754" s="195" t="s">
        <v>447</v>
      </c>
      <c r="D754" s="190" t="s">
        <v>298</v>
      </c>
      <c r="E754" s="191">
        <v>52.643999999999998</v>
      </c>
      <c r="F754" s="192"/>
      <c r="G754" s="193">
        <f>ROUND(E754*F754,2)</f>
        <v>0</v>
      </c>
      <c r="H754" s="192"/>
      <c r="I754" s="193">
        <f>ROUND(E754*H754,2)</f>
        <v>0</v>
      </c>
      <c r="J754" s="192"/>
      <c r="K754" s="193">
        <f>ROUND(E754*J754,2)</f>
        <v>0</v>
      </c>
      <c r="L754" s="193">
        <v>21</v>
      </c>
      <c r="M754" s="193">
        <f>G754*(1+L754/100)</f>
        <v>0</v>
      </c>
      <c r="N754" s="191">
        <v>0</v>
      </c>
      <c r="O754" s="191">
        <f>ROUND(E754*N754,2)</f>
        <v>0</v>
      </c>
      <c r="P754" s="191">
        <v>0</v>
      </c>
      <c r="Q754" s="191">
        <f>ROUND(E754*P754,2)</f>
        <v>0</v>
      </c>
      <c r="R754" s="193"/>
      <c r="S754" s="193" t="s">
        <v>267</v>
      </c>
      <c r="T754" s="194" t="s">
        <v>268</v>
      </c>
      <c r="U754" s="158">
        <v>0</v>
      </c>
      <c r="V754" s="158">
        <f>ROUND(E754*U754,2)</f>
        <v>0</v>
      </c>
      <c r="W754" s="158"/>
      <c r="X754" s="158" t="s">
        <v>443</v>
      </c>
      <c r="Y754" s="158" t="s">
        <v>197</v>
      </c>
      <c r="Z754" s="147"/>
      <c r="AA754" s="147"/>
      <c r="AB754" s="147"/>
      <c r="AC754" s="147"/>
      <c r="AD754" s="147"/>
      <c r="AE754" s="147"/>
      <c r="AF754" s="147"/>
      <c r="AG754" s="147" t="s">
        <v>444</v>
      </c>
      <c r="AH754" s="147"/>
      <c r="AI754" s="147"/>
      <c r="AJ754" s="147"/>
      <c r="AK754" s="147"/>
      <c r="AL754" s="147"/>
      <c r="AM754" s="147"/>
      <c r="AN754" s="147"/>
      <c r="AO754" s="147"/>
      <c r="AP754" s="147"/>
      <c r="AQ754" s="147"/>
      <c r="AR754" s="147"/>
      <c r="AS754" s="147"/>
      <c r="AT754" s="147"/>
      <c r="AU754" s="147"/>
      <c r="AV754" s="147"/>
      <c r="AW754" s="147"/>
      <c r="AX754" s="147"/>
      <c r="AY754" s="147"/>
      <c r="AZ754" s="147"/>
      <c r="BA754" s="147"/>
      <c r="BB754" s="147"/>
      <c r="BC754" s="147"/>
      <c r="BD754" s="147"/>
      <c r="BE754" s="147"/>
      <c r="BF754" s="147"/>
      <c r="BG754" s="147"/>
      <c r="BH754" s="147"/>
    </row>
    <row r="755" spans="1:60" outlineLevel="1" x14ac:dyDescent="0.2">
      <c r="A755" s="188">
        <v>244</v>
      </c>
      <c r="B755" s="189" t="s">
        <v>448</v>
      </c>
      <c r="C755" s="195" t="s">
        <v>449</v>
      </c>
      <c r="D755" s="190" t="s">
        <v>298</v>
      </c>
      <c r="E755" s="191">
        <v>1000.23604</v>
      </c>
      <c r="F755" s="192"/>
      <c r="G755" s="193">
        <f>ROUND(E755*F755,2)</f>
        <v>0</v>
      </c>
      <c r="H755" s="192"/>
      <c r="I755" s="193">
        <f>ROUND(E755*H755,2)</f>
        <v>0</v>
      </c>
      <c r="J755" s="192"/>
      <c r="K755" s="193">
        <f>ROUND(E755*J755,2)</f>
        <v>0</v>
      </c>
      <c r="L755" s="193">
        <v>21</v>
      </c>
      <c r="M755" s="193">
        <f>G755*(1+L755/100)</f>
        <v>0</v>
      </c>
      <c r="N755" s="191">
        <v>0</v>
      </c>
      <c r="O755" s="191">
        <f>ROUND(E755*N755,2)</f>
        <v>0</v>
      </c>
      <c r="P755" s="191">
        <v>0</v>
      </c>
      <c r="Q755" s="191">
        <f>ROUND(E755*P755,2)</f>
        <v>0</v>
      </c>
      <c r="R755" s="193"/>
      <c r="S755" s="193" t="s">
        <v>267</v>
      </c>
      <c r="T755" s="194" t="s">
        <v>268</v>
      </c>
      <c r="U755" s="158">
        <v>0</v>
      </c>
      <c r="V755" s="158">
        <f>ROUND(E755*U755,2)</f>
        <v>0</v>
      </c>
      <c r="W755" s="158"/>
      <c r="X755" s="158" t="s">
        <v>443</v>
      </c>
      <c r="Y755" s="158" t="s">
        <v>197</v>
      </c>
      <c r="Z755" s="147"/>
      <c r="AA755" s="147"/>
      <c r="AB755" s="147"/>
      <c r="AC755" s="147"/>
      <c r="AD755" s="147"/>
      <c r="AE755" s="147"/>
      <c r="AF755" s="147"/>
      <c r="AG755" s="147" t="s">
        <v>444</v>
      </c>
      <c r="AH755" s="147"/>
      <c r="AI755" s="147"/>
      <c r="AJ755" s="147"/>
      <c r="AK755" s="147"/>
      <c r="AL755" s="147"/>
      <c r="AM755" s="147"/>
      <c r="AN755" s="147"/>
      <c r="AO755" s="147"/>
      <c r="AP755" s="147"/>
      <c r="AQ755" s="147"/>
      <c r="AR755" s="147"/>
      <c r="AS755" s="147"/>
      <c r="AT755" s="147"/>
      <c r="AU755" s="147"/>
      <c r="AV755" s="147"/>
      <c r="AW755" s="147"/>
      <c r="AX755" s="147"/>
      <c r="AY755" s="147"/>
      <c r="AZ755" s="147"/>
      <c r="BA755" s="147"/>
      <c r="BB755" s="147"/>
      <c r="BC755" s="147"/>
      <c r="BD755" s="147"/>
      <c r="BE755" s="147"/>
      <c r="BF755" s="147"/>
      <c r="BG755" s="147"/>
      <c r="BH755" s="147"/>
    </row>
    <row r="756" spans="1:60" outlineLevel="1" x14ac:dyDescent="0.2">
      <c r="A756" s="188">
        <v>245</v>
      </c>
      <c r="B756" s="189" t="s">
        <v>450</v>
      </c>
      <c r="C756" s="195" t="s">
        <v>451</v>
      </c>
      <c r="D756" s="190" t="s">
        <v>298</v>
      </c>
      <c r="E756" s="191">
        <v>52.643999999999998</v>
      </c>
      <c r="F756" s="192"/>
      <c r="G756" s="193">
        <f>ROUND(E756*F756,2)</f>
        <v>0</v>
      </c>
      <c r="H756" s="192"/>
      <c r="I756" s="193">
        <f>ROUND(E756*H756,2)</f>
        <v>0</v>
      </c>
      <c r="J756" s="192"/>
      <c r="K756" s="193">
        <f>ROUND(E756*J756,2)</f>
        <v>0</v>
      </c>
      <c r="L756" s="193">
        <v>21</v>
      </c>
      <c r="M756" s="193">
        <f>G756*(1+L756/100)</f>
        <v>0</v>
      </c>
      <c r="N756" s="191">
        <v>0</v>
      </c>
      <c r="O756" s="191">
        <f>ROUND(E756*N756,2)</f>
        <v>0</v>
      </c>
      <c r="P756" s="191">
        <v>0</v>
      </c>
      <c r="Q756" s="191">
        <f>ROUND(E756*P756,2)</f>
        <v>0</v>
      </c>
      <c r="R756" s="193"/>
      <c r="S756" s="193" t="s">
        <v>267</v>
      </c>
      <c r="T756" s="194" t="s">
        <v>268</v>
      </c>
      <c r="U756" s="158">
        <v>0</v>
      </c>
      <c r="V756" s="158">
        <f>ROUND(E756*U756,2)</f>
        <v>0</v>
      </c>
      <c r="W756" s="158"/>
      <c r="X756" s="158" t="s">
        <v>443</v>
      </c>
      <c r="Y756" s="158" t="s">
        <v>197</v>
      </c>
      <c r="Z756" s="147"/>
      <c r="AA756" s="147"/>
      <c r="AB756" s="147"/>
      <c r="AC756" s="147"/>
      <c r="AD756" s="147"/>
      <c r="AE756" s="147"/>
      <c r="AF756" s="147"/>
      <c r="AG756" s="147" t="s">
        <v>444</v>
      </c>
      <c r="AH756" s="147"/>
      <c r="AI756" s="147"/>
      <c r="AJ756" s="147"/>
      <c r="AK756" s="147"/>
      <c r="AL756" s="147"/>
      <c r="AM756" s="147"/>
      <c r="AN756" s="147"/>
      <c r="AO756" s="147"/>
      <c r="AP756" s="147"/>
      <c r="AQ756" s="147"/>
      <c r="AR756" s="147"/>
      <c r="AS756" s="147"/>
      <c r="AT756" s="147"/>
      <c r="AU756" s="147"/>
      <c r="AV756" s="147"/>
      <c r="AW756" s="147"/>
      <c r="AX756" s="147"/>
      <c r="AY756" s="147"/>
      <c r="AZ756" s="147"/>
      <c r="BA756" s="147"/>
      <c r="BB756" s="147"/>
      <c r="BC756" s="147"/>
      <c r="BD756" s="147"/>
      <c r="BE756" s="147"/>
      <c r="BF756" s="147"/>
      <c r="BG756" s="147"/>
      <c r="BH756" s="147"/>
    </row>
    <row r="757" spans="1:60" outlineLevel="1" x14ac:dyDescent="0.2">
      <c r="A757" s="188">
        <v>246</v>
      </c>
      <c r="B757" s="189" t="s">
        <v>452</v>
      </c>
      <c r="C757" s="195" t="s">
        <v>453</v>
      </c>
      <c r="D757" s="190" t="s">
        <v>298</v>
      </c>
      <c r="E757" s="191">
        <v>263.22001</v>
      </c>
      <c r="F757" s="192"/>
      <c r="G757" s="193">
        <f>ROUND(E757*F757,2)</f>
        <v>0</v>
      </c>
      <c r="H757" s="192"/>
      <c r="I757" s="193">
        <f>ROUND(E757*H757,2)</f>
        <v>0</v>
      </c>
      <c r="J757" s="192"/>
      <c r="K757" s="193">
        <f>ROUND(E757*J757,2)</f>
        <v>0</v>
      </c>
      <c r="L757" s="193">
        <v>21</v>
      </c>
      <c r="M757" s="193">
        <f>G757*(1+L757/100)</f>
        <v>0</v>
      </c>
      <c r="N757" s="191">
        <v>0</v>
      </c>
      <c r="O757" s="191">
        <f>ROUND(E757*N757,2)</f>
        <v>0</v>
      </c>
      <c r="P757" s="191">
        <v>0</v>
      </c>
      <c r="Q757" s="191">
        <f>ROUND(E757*P757,2)</f>
        <v>0</v>
      </c>
      <c r="R757" s="193"/>
      <c r="S757" s="193" t="s">
        <v>267</v>
      </c>
      <c r="T757" s="194" t="s">
        <v>268</v>
      </c>
      <c r="U757" s="158">
        <v>0</v>
      </c>
      <c r="V757" s="158">
        <f>ROUND(E757*U757,2)</f>
        <v>0</v>
      </c>
      <c r="W757" s="158"/>
      <c r="X757" s="158" t="s">
        <v>443</v>
      </c>
      <c r="Y757" s="158" t="s">
        <v>197</v>
      </c>
      <c r="Z757" s="147"/>
      <c r="AA757" s="147"/>
      <c r="AB757" s="147"/>
      <c r="AC757" s="147"/>
      <c r="AD757" s="147"/>
      <c r="AE757" s="147"/>
      <c r="AF757" s="147"/>
      <c r="AG757" s="147" t="s">
        <v>444</v>
      </c>
      <c r="AH757" s="147"/>
      <c r="AI757" s="147"/>
      <c r="AJ757" s="147"/>
      <c r="AK757" s="147"/>
      <c r="AL757" s="147"/>
      <c r="AM757" s="147"/>
      <c r="AN757" s="147"/>
      <c r="AO757" s="147"/>
      <c r="AP757" s="147"/>
      <c r="AQ757" s="147"/>
      <c r="AR757" s="147"/>
      <c r="AS757" s="147"/>
      <c r="AT757" s="147"/>
      <c r="AU757" s="147"/>
      <c r="AV757" s="147"/>
      <c r="AW757" s="147"/>
      <c r="AX757" s="147"/>
      <c r="AY757" s="147"/>
      <c r="AZ757" s="147"/>
      <c r="BA757" s="147"/>
      <c r="BB757" s="147"/>
      <c r="BC757" s="147"/>
      <c r="BD757" s="147"/>
      <c r="BE757" s="147"/>
      <c r="BF757" s="147"/>
      <c r="BG757" s="147"/>
      <c r="BH757" s="147"/>
    </row>
    <row r="758" spans="1:60" ht="22.5" outlineLevel="1" x14ac:dyDescent="0.2">
      <c r="A758" s="173">
        <v>247</v>
      </c>
      <c r="B758" s="174" t="s">
        <v>454</v>
      </c>
      <c r="C758" s="182" t="s">
        <v>455</v>
      </c>
      <c r="D758" s="175" t="s">
        <v>298</v>
      </c>
      <c r="E758" s="176">
        <v>52.643999999999998</v>
      </c>
      <c r="F758" s="177"/>
      <c r="G758" s="178">
        <f>ROUND(E758*F758,2)</f>
        <v>0</v>
      </c>
      <c r="H758" s="177"/>
      <c r="I758" s="178">
        <f>ROUND(E758*H758,2)</f>
        <v>0</v>
      </c>
      <c r="J758" s="177"/>
      <c r="K758" s="178">
        <f>ROUND(E758*J758,2)</f>
        <v>0</v>
      </c>
      <c r="L758" s="178">
        <v>21</v>
      </c>
      <c r="M758" s="178">
        <f>G758*(1+L758/100)</f>
        <v>0</v>
      </c>
      <c r="N758" s="176">
        <v>0</v>
      </c>
      <c r="O758" s="176">
        <f>ROUND(E758*N758,2)</f>
        <v>0</v>
      </c>
      <c r="P758" s="176">
        <v>0</v>
      </c>
      <c r="Q758" s="176">
        <f>ROUND(E758*P758,2)</f>
        <v>0</v>
      </c>
      <c r="R758" s="178"/>
      <c r="S758" s="178" t="s">
        <v>267</v>
      </c>
      <c r="T758" s="179" t="s">
        <v>268</v>
      </c>
      <c r="U758" s="158">
        <v>0</v>
      </c>
      <c r="V758" s="158">
        <f>ROUND(E758*U758,2)</f>
        <v>0</v>
      </c>
      <c r="W758" s="158"/>
      <c r="X758" s="158" t="s">
        <v>443</v>
      </c>
      <c r="Y758" s="158" t="s">
        <v>197</v>
      </c>
      <c r="Z758" s="147"/>
      <c r="AA758" s="147"/>
      <c r="AB758" s="147"/>
      <c r="AC758" s="147"/>
      <c r="AD758" s="147"/>
      <c r="AE758" s="147"/>
      <c r="AF758" s="147"/>
      <c r="AG758" s="147" t="s">
        <v>444</v>
      </c>
      <c r="AH758" s="147"/>
      <c r="AI758" s="147"/>
      <c r="AJ758" s="147"/>
      <c r="AK758" s="147"/>
      <c r="AL758" s="147"/>
      <c r="AM758" s="147"/>
      <c r="AN758" s="147"/>
      <c r="AO758" s="147"/>
      <c r="AP758" s="147"/>
      <c r="AQ758" s="147"/>
      <c r="AR758" s="147"/>
      <c r="AS758" s="147"/>
      <c r="AT758" s="147"/>
      <c r="AU758" s="147"/>
      <c r="AV758" s="147"/>
      <c r="AW758" s="147"/>
      <c r="AX758" s="147"/>
      <c r="AY758" s="147"/>
      <c r="AZ758" s="147"/>
      <c r="BA758" s="147"/>
      <c r="BB758" s="147"/>
      <c r="BC758" s="147"/>
      <c r="BD758" s="147"/>
      <c r="BE758" s="147"/>
      <c r="BF758" s="147"/>
      <c r="BG758" s="147"/>
      <c r="BH758" s="147"/>
    </row>
    <row r="759" spans="1:60" x14ac:dyDescent="0.2">
      <c r="A759" s="3"/>
      <c r="B759" s="4"/>
      <c r="C759" s="184"/>
      <c r="D759" s="6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AE759">
        <v>12</v>
      </c>
      <c r="AF759">
        <v>21</v>
      </c>
      <c r="AG759" t="s">
        <v>175</v>
      </c>
    </row>
    <row r="760" spans="1:60" x14ac:dyDescent="0.2">
      <c r="A760" s="150"/>
      <c r="B760" s="151" t="s">
        <v>29</v>
      </c>
      <c r="C760" s="185"/>
      <c r="D760" s="152"/>
      <c r="E760" s="153"/>
      <c r="F760" s="153"/>
      <c r="G760" s="172">
        <f>G8+G32+G50+G100+G150+G185+G192+G207+G282+G299+G313+G329+G337+G374+G409+G411+G414+G449+G476+G516+G523+G538+G577+G588+G667+G673+G697+G701+G727+G733+G748+G751</f>
        <v>0</v>
      </c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AE760">
        <f>SUMIF(L7:L758,AE759,G7:G758)</f>
        <v>0</v>
      </c>
      <c r="AF760">
        <f>SUMIF(L7:L758,AF759,G7:G758)</f>
        <v>0</v>
      </c>
      <c r="AG760" t="s">
        <v>222</v>
      </c>
    </row>
    <row r="761" spans="1:60" x14ac:dyDescent="0.2">
      <c r="C761" s="186"/>
      <c r="D761" s="10"/>
      <c r="AG761" t="s">
        <v>223</v>
      </c>
    </row>
    <row r="762" spans="1:60" x14ac:dyDescent="0.2">
      <c r="D762" s="10"/>
    </row>
    <row r="763" spans="1:60" x14ac:dyDescent="0.2">
      <c r="D763" s="10"/>
    </row>
    <row r="764" spans="1:60" x14ac:dyDescent="0.2">
      <c r="D764" s="10"/>
    </row>
    <row r="765" spans="1:60" x14ac:dyDescent="0.2">
      <c r="D765" s="10"/>
    </row>
    <row r="766" spans="1:60" x14ac:dyDescent="0.2">
      <c r="D766" s="10"/>
    </row>
    <row r="767" spans="1:60" x14ac:dyDescent="0.2">
      <c r="D767" s="10"/>
    </row>
    <row r="768" spans="1:60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jeqk0pmN+fbRbHzIjNBXNFcWeG/EwtHvsHFWqRf2fDAECGobSMNQtkuGF+1OQ1Mz7m9nIdFJBMvkkFN+6+CPg==" saltValue="XAHRzibFMIZ3M3dyjd38TA==" spinCount="100000" sheet="1" formatRows="0"/>
  <mergeCells count="145">
    <mergeCell ref="C29:G29"/>
    <mergeCell ref="C40:G40"/>
    <mergeCell ref="C54:G54"/>
    <mergeCell ref="C59:G59"/>
    <mergeCell ref="C60:G60"/>
    <mergeCell ref="C68:G68"/>
    <mergeCell ref="A1:G1"/>
    <mergeCell ref="C2:G2"/>
    <mergeCell ref="C3:G3"/>
    <mergeCell ref="C4:G4"/>
    <mergeCell ref="C14:G14"/>
    <mergeCell ref="C26:G26"/>
    <mergeCell ref="C98:G98"/>
    <mergeCell ref="C110:G110"/>
    <mergeCell ref="C115:G115"/>
    <mergeCell ref="C129:G129"/>
    <mergeCell ref="C141:G141"/>
    <mergeCell ref="C144:G144"/>
    <mergeCell ref="C76:G76"/>
    <mergeCell ref="C83:G83"/>
    <mergeCell ref="C86:G86"/>
    <mergeCell ref="C89:G89"/>
    <mergeCell ref="C92:G92"/>
    <mergeCell ref="C95:G95"/>
    <mergeCell ref="C202:G202"/>
    <mergeCell ref="C205:G205"/>
    <mergeCell ref="C215:G215"/>
    <mergeCell ref="C216:G216"/>
    <mergeCell ref="C217:G217"/>
    <mergeCell ref="C222:G222"/>
    <mergeCell ref="C164:G164"/>
    <mergeCell ref="C167:G167"/>
    <mergeCell ref="C182:G182"/>
    <mergeCell ref="C194:G194"/>
    <mergeCell ref="C196:G196"/>
    <mergeCell ref="C199:G199"/>
    <mergeCell ref="C235:G235"/>
    <mergeCell ref="C236:G236"/>
    <mergeCell ref="C237:G237"/>
    <mergeCell ref="C238:G238"/>
    <mergeCell ref="C239:G239"/>
    <mergeCell ref="C240:G240"/>
    <mergeCell ref="C223:G223"/>
    <mergeCell ref="C224:G224"/>
    <mergeCell ref="C231:G231"/>
    <mergeCell ref="C232:G232"/>
    <mergeCell ref="C233:G233"/>
    <mergeCell ref="C234:G234"/>
    <mergeCell ref="C265:G265"/>
    <mergeCell ref="C270:G270"/>
    <mergeCell ref="C280:G280"/>
    <mergeCell ref="C294:G294"/>
    <mergeCell ref="C297:G297"/>
    <mergeCell ref="C304:G304"/>
    <mergeCell ref="C241:G241"/>
    <mergeCell ref="C242:G242"/>
    <mergeCell ref="C243:G243"/>
    <mergeCell ref="C244:G244"/>
    <mergeCell ref="C249:G249"/>
    <mergeCell ref="C257:G257"/>
    <mergeCell ref="C390:G390"/>
    <mergeCell ref="C405:G405"/>
    <mergeCell ref="C428:G428"/>
    <mergeCell ref="C431:G431"/>
    <mergeCell ref="C436:G436"/>
    <mergeCell ref="C472:G472"/>
    <mergeCell ref="C317:G317"/>
    <mergeCell ref="C362:G362"/>
    <mergeCell ref="C369:G369"/>
    <mergeCell ref="C372:G372"/>
    <mergeCell ref="C376:G376"/>
    <mergeCell ref="C379:G379"/>
    <mergeCell ref="C549:G549"/>
    <mergeCell ref="C552:G552"/>
    <mergeCell ref="C554:G554"/>
    <mergeCell ref="C561:G561"/>
    <mergeCell ref="C566:G566"/>
    <mergeCell ref="C570:G570"/>
    <mergeCell ref="C480:G480"/>
    <mergeCell ref="C487:G487"/>
    <mergeCell ref="C499:G499"/>
    <mergeCell ref="C518:G518"/>
    <mergeCell ref="C525:G525"/>
    <mergeCell ref="C533:G533"/>
    <mergeCell ref="C600:G600"/>
    <mergeCell ref="C602:G602"/>
    <mergeCell ref="C603:G603"/>
    <mergeCell ref="C604:G604"/>
    <mergeCell ref="C605:G605"/>
    <mergeCell ref="C606:G606"/>
    <mergeCell ref="C583:G583"/>
    <mergeCell ref="C590:G590"/>
    <mergeCell ref="C593:G593"/>
    <mergeCell ref="C594:G594"/>
    <mergeCell ref="C597:G597"/>
    <mergeCell ref="C599:G599"/>
    <mergeCell ref="C615:G615"/>
    <mergeCell ref="C617:G617"/>
    <mergeCell ref="C618:G618"/>
    <mergeCell ref="C620:G620"/>
    <mergeCell ref="C622:G622"/>
    <mergeCell ref="C623:G623"/>
    <mergeCell ref="C607:G607"/>
    <mergeCell ref="C608:G608"/>
    <mergeCell ref="C610:G610"/>
    <mergeCell ref="C612:G612"/>
    <mergeCell ref="C613:G613"/>
    <mergeCell ref="C614:G614"/>
    <mergeCell ref="C635:G635"/>
    <mergeCell ref="C637:G637"/>
    <mergeCell ref="C638:G638"/>
    <mergeCell ref="C639:G639"/>
    <mergeCell ref="C640:G640"/>
    <mergeCell ref="C641:G641"/>
    <mergeCell ref="C624:G624"/>
    <mergeCell ref="C625:G625"/>
    <mergeCell ref="C627:G627"/>
    <mergeCell ref="C629:G629"/>
    <mergeCell ref="C632:G632"/>
    <mergeCell ref="C634:G634"/>
    <mergeCell ref="C650:G650"/>
    <mergeCell ref="C652:G652"/>
    <mergeCell ref="C653:G653"/>
    <mergeCell ref="C655:G655"/>
    <mergeCell ref="C657:G657"/>
    <mergeCell ref="C658:G658"/>
    <mergeCell ref="C642:G642"/>
    <mergeCell ref="C643:G643"/>
    <mergeCell ref="C645:G645"/>
    <mergeCell ref="C647:G647"/>
    <mergeCell ref="C648:G648"/>
    <mergeCell ref="C649:G649"/>
    <mergeCell ref="C753:G753"/>
    <mergeCell ref="C690:G690"/>
    <mergeCell ref="C691:G691"/>
    <mergeCell ref="C711:G711"/>
    <mergeCell ref="C718:G718"/>
    <mergeCell ref="C724:G724"/>
    <mergeCell ref="C743:G743"/>
    <mergeCell ref="C659:G659"/>
    <mergeCell ref="C660:G660"/>
    <mergeCell ref="C662:G662"/>
    <mergeCell ref="C664:G664"/>
    <mergeCell ref="C669:G669"/>
    <mergeCell ref="C670:G670"/>
  </mergeCells>
  <pageMargins left="0.59055118110236204" right="0.196850393700787" top="0.78740157499999996" bottom="0.78740157499999996" header="0.3" footer="0.3"/>
  <pageSetup paperSize="9" scale="93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CA840-3919-4BB3-ABAC-393C4881FE01}">
  <sheetPr>
    <outlinePr summaryBelow="0"/>
    <pageSetUpPr fitToPage="1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00" t="s">
        <v>162</v>
      </c>
      <c r="B1" s="200"/>
      <c r="C1" s="200"/>
      <c r="D1" s="200"/>
      <c r="E1" s="200"/>
      <c r="F1" s="200"/>
      <c r="G1" s="200"/>
      <c r="AG1" t="s">
        <v>163</v>
      </c>
    </row>
    <row r="2" spans="1:60" ht="24.95" customHeight="1" x14ac:dyDescent="0.2">
      <c r="A2" s="139" t="s">
        <v>7</v>
      </c>
      <c r="B2" s="49" t="s">
        <v>43</v>
      </c>
      <c r="C2" s="201" t="s">
        <v>44</v>
      </c>
      <c r="D2" s="202"/>
      <c r="E2" s="202"/>
      <c r="F2" s="202"/>
      <c r="G2" s="203"/>
      <c r="AG2" t="s">
        <v>164</v>
      </c>
    </row>
    <row r="3" spans="1:60" ht="24.95" customHeight="1" x14ac:dyDescent="0.2">
      <c r="A3" s="139" t="s">
        <v>8</v>
      </c>
      <c r="B3" s="49" t="s">
        <v>47</v>
      </c>
      <c r="C3" s="201" t="s">
        <v>48</v>
      </c>
      <c r="D3" s="202"/>
      <c r="E3" s="202"/>
      <c r="F3" s="202"/>
      <c r="G3" s="203"/>
      <c r="AC3" s="120" t="s">
        <v>164</v>
      </c>
      <c r="AG3" t="s">
        <v>165</v>
      </c>
    </row>
    <row r="4" spans="1:60" ht="24.95" customHeight="1" x14ac:dyDescent="0.2">
      <c r="A4" s="140" t="s">
        <v>9</v>
      </c>
      <c r="B4" s="141" t="s">
        <v>54</v>
      </c>
      <c r="C4" s="204" t="s">
        <v>55</v>
      </c>
      <c r="D4" s="205"/>
      <c r="E4" s="205"/>
      <c r="F4" s="205"/>
      <c r="G4" s="206"/>
      <c r="AG4" t="s">
        <v>166</v>
      </c>
    </row>
    <row r="5" spans="1:60" x14ac:dyDescent="0.2">
      <c r="D5" s="10"/>
    </row>
    <row r="6" spans="1:60" ht="38.25" x14ac:dyDescent="0.2">
      <c r="A6" s="143" t="s">
        <v>167</v>
      </c>
      <c r="B6" s="145" t="s">
        <v>168</v>
      </c>
      <c r="C6" s="145" t="s">
        <v>169</v>
      </c>
      <c r="D6" s="144" t="s">
        <v>170</v>
      </c>
      <c r="E6" s="143" t="s">
        <v>171</v>
      </c>
      <c r="F6" s="142" t="s">
        <v>172</v>
      </c>
      <c r="G6" s="143" t="s">
        <v>29</v>
      </c>
      <c r="H6" s="146" t="s">
        <v>30</v>
      </c>
      <c r="I6" s="146" t="s">
        <v>173</v>
      </c>
      <c r="J6" s="146" t="s">
        <v>31</v>
      </c>
      <c r="K6" s="146" t="s">
        <v>174</v>
      </c>
      <c r="L6" s="146" t="s">
        <v>175</v>
      </c>
      <c r="M6" s="146" t="s">
        <v>176</v>
      </c>
      <c r="N6" s="146" t="s">
        <v>177</v>
      </c>
      <c r="O6" s="146" t="s">
        <v>178</v>
      </c>
      <c r="P6" s="146" t="s">
        <v>179</v>
      </c>
      <c r="Q6" s="146" t="s">
        <v>180</v>
      </c>
      <c r="R6" s="146" t="s">
        <v>181</v>
      </c>
      <c r="S6" s="146" t="s">
        <v>182</v>
      </c>
      <c r="T6" s="146" t="s">
        <v>183</v>
      </c>
      <c r="U6" s="146" t="s">
        <v>184</v>
      </c>
      <c r="V6" s="146" t="s">
        <v>185</v>
      </c>
      <c r="W6" s="146" t="s">
        <v>186</v>
      </c>
      <c r="X6" s="146" t="s">
        <v>187</v>
      </c>
      <c r="Y6" s="146" t="s">
        <v>188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189</v>
      </c>
      <c r="B8" s="167" t="s">
        <v>76</v>
      </c>
      <c r="C8" s="181" t="s">
        <v>77</v>
      </c>
      <c r="D8" s="168"/>
      <c r="E8" s="169"/>
      <c r="F8" s="170"/>
      <c r="G8" s="170">
        <f>SUMIF(AG9:AG34,"&lt;&gt;NOR",G9:G34)</f>
        <v>0</v>
      </c>
      <c r="H8" s="170"/>
      <c r="I8" s="170">
        <f>SUM(I9:I34)</f>
        <v>0</v>
      </c>
      <c r="J8" s="170"/>
      <c r="K8" s="170">
        <f>SUM(K9:K34)</f>
        <v>0</v>
      </c>
      <c r="L8" s="170"/>
      <c r="M8" s="170">
        <f>SUM(M9:M34)</f>
        <v>0</v>
      </c>
      <c r="N8" s="169"/>
      <c r="O8" s="169">
        <f>SUM(O9:O34)</f>
        <v>0</v>
      </c>
      <c r="P8" s="169"/>
      <c r="Q8" s="169">
        <f>SUM(Q9:Q34)</f>
        <v>91.02</v>
      </c>
      <c r="R8" s="170"/>
      <c r="S8" s="170"/>
      <c r="T8" s="171"/>
      <c r="U8" s="165"/>
      <c r="V8" s="165">
        <f>SUM(V9:V34)</f>
        <v>0.06</v>
      </c>
      <c r="W8" s="165"/>
      <c r="X8" s="165"/>
      <c r="Y8" s="165"/>
      <c r="AG8" t="s">
        <v>190</v>
      </c>
    </row>
    <row r="9" spans="1:60" ht="22.5" outlineLevel="1" x14ac:dyDescent="0.2">
      <c r="A9" s="173">
        <v>1</v>
      </c>
      <c r="B9" s="174" t="s">
        <v>1271</v>
      </c>
      <c r="C9" s="182" t="s">
        <v>1272</v>
      </c>
      <c r="D9" s="175" t="s">
        <v>266</v>
      </c>
      <c r="E9" s="176">
        <v>119.9725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0</v>
      </c>
      <c r="O9" s="176">
        <f>ROUND(E9*N9,2)</f>
        <v>0</v>
      </c>
      <c r="P9" s="176">
        <v>0.22500000000000001</v>
      </c>
      <c r="Q9" s="176">
        <f>ROUND(E9*P9,2)</f>
        <v>26.99</v>
      </c>
      <c r="R9" s="178"/>
      <c r="S9" s="178" t="s">
        <v>267</v>
      </c>
      <c r="T9" s="179" t="s">
        <v>268</v>
      </c>
      <c r="U9" s="158">
        <v>0</v>
      </c>
      <c r="V9" s="158">
        <f>ROUND(E9*U9,2)</f>
        <v>0</v>
      </c>
      <c r="W9" s="158"/>
      <c r="X9" s="158" t="s">
        <v>244</v>
      </c>
      <c r="Y9" s="158" t="s">
        <v>197</v>
      </c>
      <c r="Z9" s="147"/>
      <c r="AA9" s="147"/>
      <c r="AB9" s="147"/>
      <c r="AC9" s="147"/>
      <c r="AD9" s="147"/>
      <c r="AE9" s="147"/>
      <c r="AF9" s="147"/>
      <c r="AG9" s="147" t="s">
        <v>245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98" t="s">
        <v>1273</v>
      </c>
      <c r="D10" s="199"/>
      <c r="E10" s="199"/>
      <c r="F10" s="199"/>
      <c r="G10" s="199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200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3" t="s">
        <v>1274</v>
      </c>
      <c r="D11" s="163"/>
      <c r="E11" s="164">
        <v>36.17</v>
      </c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203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3" t="s">
        <v>1275</v>
      </c>
      <c r="D12" s="163"/>
      <c r="E12" s="164">
        <v>58.8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203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3" t="s">
        <v>1276</v>
      </c>
      <c r="D13" s="163"/>
      <c r="E13" s="164">
        <v>25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203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ht="22.5" outlineLevel="1" x14ac:dyDescent="0.2">
      <c r="A14" s="173">
        <v>2</v>
      </c>
      <c r="B14" s="174" t="s">
        <v>1277</v>
      </c>
      <c r="C14" s="182" t="s">
        <v>1278</v>
      </c>
      <c r="D14" s="175" t="s">
        <v>266</v>
      </c>
      <c r="E14" s="176">
        <v>94.972499999999997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0</v>
      </c>
      <c r="O14" s="176">
        <f>ROUND(E14*N14,2)</f>
        <v>0</v>
      </c>
      <c r="P14" s="176">
        <v>0.66</v>
      </c>
      <c r="Q14" s="176">
        <f>ROUND(E14*P14,2)</f>
        <v>62.68</v>
      </c>
      <c r="R14" s="178"/>
      <c r="S14" s="178" t="s">
        <v>267</v>
      </c>
      <c r="T14" s="179" t="s">
        <v>268</v>
      </c>
      <c r="U14" s="158">
        <v>0</v>
      </c>
      <c r="V14" s="158">
        <f>ROUND(E14*U14,2)</f>
        <v>0</v>
      </c>
      <c r="W14" s="158"/>
      <c r="X14" s="158" t="s">
        <v>244</v>
      </c>
      <c r="Y14" s="158" t="s">
        <v>197</v>
      </c>
      <c r="Z14" s="147"/>
      <c r="AA14" s="147"/>
      <c r="AB14" s="147"/>
      <c r="AC14" s="147"/>
      <c r="AD14" s="147"/>
      <c r="AE14" s="147"/>
      <c r="AF14" s="147"/>
      <c r="AG14" s="147" t="s">
        <v>245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183" t="s">
        <v>1279</v>
      </c>
      <c r="D15" s="163"/>
      <c r="E15" s="164">
        <v>36.17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203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3" t="s">
        <v>1280</v>
      </c>
      <c r="D16" s="163"/>
      <c r="E16" s="164">
        <v>58.8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203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1" x14ac:dyDescent="0.2">
      <c r="A17" s="173">
        <v>3</v>
      </c>
      <c r="B17" s="174" t="s">
        <v>1281</v>
      </c>
      <c r="C17" s="182" t="s">
        <v>1282</v>
      </c>
      <c r="D17" s="175" t="s">
        <v>272</v>
      </c>
      <c r="E17" s="176">
        <v>5</v>
      </c>
      <c r="F17" s="177"/>
      <c r="G17" s="178">
        <f>ROUND(E17*F17,2)</f>
        <v>0</v>
      </c>
      <c r="H17" s="177"/>
      <c r="I17" s="178">
        <f>ROUND(E17*H17,2)</f>
        <v>0</v>
      </c>
      <c r="J17" s="177"/>
      <c r="K17" s="178">
        <f>ROUND(E17*J17,2)</f>
        <v>0</v>
      </c>
      <c r="L17" s="178">
        <v>21</v>
      </c>
      <c r="M17" s="178">
        <f>G17*(1+L17/100)</f>
        <v>0</v>
      </c>
      <c r="N17" s="176">
        <v>0</v>
      </c>
      <c r="O17" s="176">
        <f>ROUND(E17*N17,2)</f>
        <v>0</v>
      </c>
      <c r="P17" s="176">
        <v>0.27</v>
      </c>
      <c r="Q17" s="176">
        <f>ROUND(E17*P17,2)</f>
        <v>1.35</v>
      </c>
      <c r="R17" s="178"/>
      <c r="S17" s="178" t="s">
        <v>267</v>
      </c>
      <c r="T17" s="179" t="s">
        <v>268</v>
      </c>
      <c r="U17" s="158">
        <v>0</v>
      </c>
      <c r="V17" s="158">
        <f>ROUND(E17*U17,2)</f>
        <v>0</v>
      </c>
      <c r="W17" s="158"/>
      <c r="X17" s="158" t="s">
        <v>244</v>
      </c>
      <c r="Y17" s="158" t="s">
        <v>197</v>
      </c>
      <c r="Z17" s="147"/>
      <c r="AA17" s="147"/>
      <c r="AB17" s="147"/>
      <c r="AC17" s="147"/>
      <c r="AD17" s="147"/>
      <c r="AE17" s="147"/>
      <c r="AF17" s="147"/>
      <c r="AG17" s="147" t="s">
        <v>245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83" t="s">
        <v>1283</v>
      </c>
      <c r="D18" s="163"/>
      <c r="E18" s="164">
        <v>5</v>
      </c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203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1" x14ac:dyDescent="0.2">
      <c r="A19" s="173">
        <v>4</v>
      </c>
      <c r="B19" s="174" t="s">
        <v>1284</v>
      </c>
      <c r="C19" s="182" t="s">
        <v>1285</v>
      </c>
      <c r="D19" s="175" t="s">
        <v>458</v>
      </c>
      <c r="E19" s="176">
        <v>5.88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0</v>
      </c>
      <c r="O19" s="176">
        <f>ROUND(E19*N19,2)</f>
        <v>0</v>
      </c>
      <c r="P19" s="176">
        <v>0</v>
      </c>
      <c r="Q19" s="176">
        <f>ROUND(E19*P19,2)</f>
        <v>0</v>
      </c>
      <c r="R19" s="178"/>
      <c r="S19" s="178" t="s">
        <v>267</v>
      </c>
      <c r="T19" s="179" t="s">
        <v>268</v>
      </c>
      <c r="U19" s="158">
        <v>0</v>
      </c>
      <c r="V19" s="158">
        <f>ROUND(E19*U19,2)</f>
        <v>0</v>
      </c>
      <c r="W19" s="158"/>
      <c r="X19" s="158" t="s">
        <v>244</v>
      </c>
      <c r="Y19" s="158" t="s">
        <v>197</v>
      </c>
      <c r="Z19" s="147"/>
      <c r="AA19" s="147"/>
      <c r="AB19" s="147"/>
      <c r="AC19" s="147"/>
      <c r="AD19" s="147"/>
      <c r="AE19" s="147"/>
      <c r="AF19" s="147"/>
      <c r="AG19" s="147" t="s">
        <v>245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98" t="s">
        <v>1286</v>
      </c>
      <c r="D20" s="199"/>
      <c r="E20" s="199"/>
      <c r="F20" s="199"/>
      <c r="G20" s="199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200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 t="s">
        <v>1287</v>
      </c>
      <c r="D21" s="163"/>
      <c r="E21" s="164">
        <v>5.88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203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ht="22.5" outlineLevel="1" x14ac:dyDescent="0.2">
      <c r="A22" s="173">
        <v>5</v>
      </c>
      <c r="B22" s="174" t="s">
        <v>1288</v>
      </c>
      <c r="C22" s="182" t="s">
        <v>1289</v>
      </c>
      <c r="D22" s="175" t="s">
        <v>458</v>
      </c>
      <c r="E22" s="176">
        <v>5.88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0</v>
      </c>
      <c r="O22" s="176">
        <f>ROUND(E22*N22,2)</f>
        <v>0</v>
      </c>
      <c r="P22" s="176">
        <v>0</v>
      </c>
      <c r="Q22" s="176">
        <f>ROUND(E22*P22,2)</f>
        <v>0</v>
      </c>
      <c r="R22" s="178"/>
      <c r="S22" s="178" t="s">
        <v>267</v>
      </c>
      <c r="T22" s="179" t="s">
        <v>268</v>
      </c>
      <c r="U22" s="158">
        <v>0</v>
      </c>
      <c r="V22" s="158">
        <f>ROUND(E22*U22,2)</f>
        <v>0</v>
      </c>
      <c r="W22" s="158"/>
      <c r="X22" s="158" t="s">
        <v>244</v>
      </c>
      <c r="Y22" s="158" t="s">
        <v>197</v>
      </c>
      <c r="Z22" s="147"/>
      <c r="AA22" s="147"/>
      <c r="AB22" s="147"/>
      <c r="AC22" s="147"/>
      <c r="AD22" s="147"/>
      <c r="AE22" s="147"/>
      <c r="AF22" s="147"/>
      <c r="AG22" s="147" t="s">
        <v>245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83" t="s">
        <v>1287</v>
      </c>
      <c r="D23" s="163"/>
      <c r="E23" s="164">
        <v>5.88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203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ht="22.5" outlineLevel="1" x14ac:dyDescent="0.2">
      <c r="A24" s="173">
        <v>6</v>
      </c>
      <c r="B24" s="174" t="s">
        <v>1290</v>
      </c>
      <c r="C24" s="182" t="s">
        <v>1291</v>
      </c>
      <c r="D24" s="175" t="s">
        <v>458</v>
      </c>
      <c r="E24" s="176">
        <v>0.5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0</v>
      </c>
      <c r="O24" s="176">
        <f>ROUND(E24*N24,2)</f>
        <v>0</v>
      </c>
      <c r="P24" s="176">
        <v>0</v>
      </c>
      <c r="Q24" s="176">
        <f>ROUND(E24*P24,2)</f>
        <v>0</v>
      </c>
      <c r="R24" s="178"/>
      <c r="S24" s="178" t="s">
        <v>267</v>
      </c>
      <c r="T24" s="179" t="s">
        <v>268</v>
      </c>
      <c r="U24" s="158">
        <v>0</v>
      </c>
      <c r="V24" s="158">
        <f>ROUND(E24*U24,2)</f>
        <v>0</v>
      </c>
      <c r="W24" s="158"/>
      <c r="X24" s="158" t="s">
        <v>244</v>
      </c>
      <c r="Y24" s="158" t="s">
        <v>197</v>
      </c>
      <c r="Z24" s="147"/>
      <c r="AA24" s="147"/>
      <c r="AB24" s="147"/>
      <c r="AC24" s="147"/>
      <c r="AD24" s="147"/>
      <c r="AE24" s="147"/>
      <c r="AF24" s="147"/>
      <c r="AG24" s="147" t="s">
        <v>245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83" t="s">
        <v>1292</v>
      </c>
      <c r="D25" s="163"/>
      <c r="E25" s="164">
        <v>0.5</v>
      </c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203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1" x14ac:dyDescent="0.2">
      <c r="A26" s="173">
        <v>7</v>
      </c>
      <c r="B26" s="174" t="s">
        <v>469</v>
      </c>
      <c r="C26" s="182" t="s">
        <v>470</v>
      </c>
      <c r="D26" s="175" t="s">
        <v>458</v>
      </c>
      <c r="E26" s="176">
        <v>5.88</v>
      </c>
      <c r="F26" s="177"/>
      <c r="G26" s="178">
        <f>ROUND(E26*F26,2)</f>
        <v>0</v>
      </c>
      <c r="H26" s="177"/>
      <c r="I26" s="178">
        <f>ROUND(E26*H26,2)</f>
        <v>0</v>
      </c>
      <c r="J26" s="177"/>
      <c r="K26" s="178">
        <f>ROUND(E26*J26,2)</f>
        <v>0</v>
      </c>
      <c r="L26" s="178">
        <v>21</v>
      </c>
      <c r="M26" s="178">
        <f>G26*(1+L26/100)</f>
        <v>0</v>
      </c>
      <c r="N26" s="176">
        <v>0</v>
      </c>
      <c r="O26" s="176">
        <f>ROUND(E26*N26,2)</f>
        <v>0</v>
      </c>
      <c r="P26" s="176">
        <v>0</v>
      </c>
      <c r="Q26" s="176">
        <f>ROUND(E26*P26,2)</f>
        <v>0</v>
      </c>
      <c r="R26" s="178"/>
      <c r="S26" s="178" t="s">
        <v>267</v>
      </c>
      <c r="T26" s="179" t="s">
        <v>268</v>
      </c>
      <c r="U26" s="158">
        <v>0</v>
      </c>
      <c r="V26" s="158">
        <f>ROUND(E26*U26,2)</f>
        <v>0</v>
      </c>
      <c r="W26" s="158"/>
      <c r="X26" s="158" t="s">
        <v>244</v>
      </c>
      <c r="Y26" s="158" t="s">
        <v>197</v>
      </c>
      <c r="Z26" s="147"/>
      <c r="AA26" s="147"/>
      <c r="AB26" s="147"/>
      <c r="AC26" s="147"/>
      <c r="AD26" s="147"/>
      <c r="AE26" s="147"/>
      <c r="AF26" s="147"/>
      <c r="AG26" s="147" t="s">
        <v>245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2" x14ac:dyDescent="0.2">
      <c r="A27" s="154"/>
      <c r="B27" s="155"/>
      <c r="C27" s="183" t="s">
        <v>1287</v>
      </c>
      <c r="D27" s="163"/>
      <c r="E27" s="164">
        <v>5.88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203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ht="22.5" outlineLevel="1" x14ac:dyDescent="0.2">
      <c r="A28" s="173">
        <v>8</v>
      </c>
      <c r="B28" s="174" t="s">
        <v>476</v>
      </c>
      <c r="C28" s="182" t="s">
        <v>477</v>
      </c>
      <c r="D28" s="175" t="s">
        <v>458</v>
      </c>
      <c r="E28" s="176">
        <v>5.88</v>
      </c>
      <c r="F28" s="177"/>
      <c r="G28" s="178">
        <f>ROUND(E28*F28,2)</f>
        <v>0</v>
      </c>
      <c r="H28" s="177"/>
      <c r="I28" s="178">
        <f>ROUND(E28*H28,2)</f>
        <v>0</v>
      </c>
      <c r="J28" s="177"/>
      <c r="K28" s="178">
        <f>ROUND(E28*J28,2)</f>
        <v>0</v>
      </c>
      <c r="L28" s="178">
        <v>21</v>
      </c>
      <c r="M28" s="178">
        <f>G28*(1+L28/100)</f>
        <v>0</v>
      </c>
      <c r="N28" s="176">
        <v>0</v>
      </c>
      <c r="O28" s="176">
        <f>ROUND(E28*N28,2)</f>
        <v>0</v>
      </c>
      <c r="P28" s="176">
        <v>0</v>
      </c>
      <c r="Q28" s="176">
        <f>ROUND(E28*P28,2)</f>
        <v>0</v>
      </c>
      <c r="R28" s="178"/>
      <c r="S28" s="178" t="s">
        <v>267</v>
      </c>
      <c r="T28" s="179" t="s">
        <v>268</v>
      </c>
      <c r="U28" s="158">
        <v>0</v>
      </c>
      <c r="V28" s="158">
        <f>ROUND(E28*U28,2)</f>
        <v>0</v>
      </c>
      <c r="W28" s="158"/>
      <c r="X28" s="158" t="s">
        <v>244</v>
      </c>
      <c r="Y28" s="158" t="s">
        <v>197</v>
      </c>
      <c r="Z28" s="147"/>
      <c r="AA28" s="147"/>
      <c r="AB28" s="147"/>
      <c r="AC28" s="147"/>
      <c r="AD28" s="147"/>
      <c r="AE28" s="147"/>
      <c r="AF28" s="147"/>
      <c r="AG28" s="147" t="s">
        <v>245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183" t="s">
        <v>1287</v>
      </c>
      <c r="D29" s="163"/>
      <c r="E29" s="164">
        <v>5.88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203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1" x14ac:dyDescent="0.2">
      <c r="A30" s="188">
        <v>9</v>
      </c>
      <c r="B30" s="189" t="s">
        <v>471</v>
      </c>
      <c r="C30" s="195" t="s">
        <v>1293</v>
      </c>
      <c r="D30" s="190" t="s">
        <v>458</v>
      </c>
      <c r="E30" s="191">
        <v>5.8</v>
      </c>
      <c r="F30" s="192"/>
      <c r="G30" s="193">
        <f>ROUND(E30*F30,2)</f>
        <v>0</v>
      </c>
      <c r="H30" s="192"/>
      <c r="I30" s="193">
        <f>ROUND(E30*H30,2)</f>
        <v>0</v>
      </c>
      <c r="J30" s="192"/>
      <c r="K30" s="193">
        <f>ROUND(E30*J30,2)</f>
        <v>0</v>
      </c>
      <c r="L30" s="193">
        <v>21</v>
      </c>
      <c r="M30" s="193">
        <f>G30*(1+L30/100)</f>
        <v>0</v>
      </c>
      <c r="N30" s="191">
        <v>0</v>
      </c>
      <c r="O30" s="191">
        <f>ROUND(E30*N30,2)</f>
        <v>0</v>
      </c>
      <c r="P30" s="191">
        <v>0</v>
      </c>
      <c r="Q30" s="191">
        <f>ROUND(E30*P30,2)</f>
        <v>0</v>
      </c>
      <c r="R30" s="193"/>
      <c r="S30" s="193" t="s">
        <v>267</v>
      </c>
      <c r="T30" s="194" t="s">
        <v>276</v>
      </c>
      <c r="U30" s="158">
        <v>1.0999999999999999E-2</v>
      </c>
      <c r="V30" s="158">
        <f>ROUND(E30*U30,2)</f>
        <v>0.06</v>
      </c>
      <c r="W30" s="158"/>
      <c r="X30" s="158" t="s">
        <v>244</v>
      </c>
      <c r="Y30" s="158" t="s">
        <v>197</v>
      </c>
      <c r="Z30" s="147"/>
      <c r="AA30" s="147"/>
      <c r="AB30" s="147"/>
      <c r="AC30" s="147"/>
      <c r="AD30" s="147"/>
      <c r="AE30" s="147"/>
      <c r="AF30" s="147"/>
      <c r="AG30" s="147" t="s">
        <v>480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73">
        <v>10</v>
      </c>
      <c r="B31" s="174" t="s">
        <v>478</v>
      </c>
      <c r="C31" s="182" t="s">
        <v>479</v>
      </c>
      <c r="D31" s="175" t="s">
        <v>458</v>
      </c>
      <c r="E31" s="176">
        <v>110.2</v>
      </c>
      <c r="F31" s="177"/>
      <c r="G31" s="178">
        <f>ROUND(E31*F31,2)</f>
        <v>0</v>
      </c>
      <c r="H31" s="177"/>
      <c r="I31" s="178">
        <f>ROUND(E31*H31,2)</f>
        <v>0</v>
      </c>
      <c r="J31" s="177"/>
      <c r="K31" s="178">
        <f>ROUND(E31*J31,2)</f>
        <v>0</v>
      </c>
      <c r="L31" s="178">
        <v>21</v>
      </c>
      <c r="M31" s="178">
        <f>G31*(1+L31/100)</f>
        <v>0</v>
      </c>
      <c r="N31" s="176">
        <v>0</v>
      </c>
      <c r="O31" s="176">
        <f>ROUND(E31*N31,2)</f>
        <v>0</v>
      </c>
      <c r="P31" s="176">
        <v>0</v>
      </c>
      <c r="Q31" s="176">
        <f>ROUND(E31*P31,2)</f>
        <v>0</v>
      </c>
      <c r="R31" s="178" t="s">
        <v>475</v>
      </c>
      <c r="S31" s="178" t="s">
        <v>267</v>
      </c>
      <c r="T31" s="179" t="s">
        <v>276</v>
      </c>
      <c r="U31" s="158">
        <v>0</v>
      </c>
      <c r="V31" s="158">
        <f>ROUND(E31*U31,2)</f>
        <v>0</v>
      </c>
      <c r="W31" s="158"/>
      <c r="X31" s="158" t="s">
        <v>244</v>
      </c>
      <c r="Y31" s="158" t="s">
        <v>197</v>
      </c>
      <c r="Z31" s="147"/>
      <c r="AA31" s="147"/>
      <c r="AB31" s="147"/>
      <c r="AC31" s="147"/>
      <c r="AD31" s="147"/>
      <c r="AE31" s="147"/>
      <c r="AF31" s="147"/>
      <c r="AG31" s="147" t="s">
        <v>480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07" t="s">
        <v>481</v>
      </c>
      <c r="D32" s="208"/>
      <c r="E32" s="208"/>
      <c r="F32" s="208"/>
      <c r="G32" s="20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482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3" t="s">
        <v>1294</v>
      </c>
      <c r="D33" s="163"/>
      <c r="E33" s="164">
        <v>110.2</v>
      </c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203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1" x14ac:dyDescent="0.2">
      <c r="A34" s="188">
        <v>11</v>
      </c>
      <c r="B34" s="189" t="s">
        <v>473</v>
      </c>
      <c r="C34" s="195" t="s">
        <v>474</v>
      </c>
      <c r="D34" s="190" t="s">
        <v>458</v>
      </c>
      <c r="E34" s="191">
        <v>5.8</v>
      </c>
      <c r="F34" s="192"/>
      <c r="G34" s="193">
        <f>ROUND(E34*F34,2)</f>
        <v>0</v>
      </c>
      <c r="H34" s="192"/>
      <c r="I34" s="193">
        <f>ROUND(E34*H34,2)</f>
        <v>0</v>
      </c>
      <c r="J34" s="192"/>
      <c r="K34" s="193">
        <f>ROUND(E34*J34,2)</f>
        <v>0</v>
      </c>
      <c r="L34" s="193">
        <v>21</v>
      </c>
      <c r="M34" s="193">
        <f>G34*(1+L34/100)</f>
        <v>0</v>
      </c>
      <c r="N34" s="191">
        <v>0</v>
      </c>
      <c r="O34" s="191">
        <f>ROUND(E34*N34,2)</f>
        <v>0</v>
      </c>
      <c r="P34" s="191">
        <v>0</v>
      </c>
      <c r="Q34" s="191">
        <f>ROUND(E34*P34,2)</f>
        <v>0</v>
      </c>
      <c r="R34" s="193" t="s">
        <v>475</v>
      </c>
      <c r="S34" s="193" t="s">
        <v>267</v>
      </c>
      <c r="T34" s="194" t="s">
        <v>268</v>
      </c>
      <c r="U34" s="158">
        <v>0</v>
      </c>
      <c r="V34" s="158">
        <f>ROUND(E34*U34,2)</f>
        <v>0</v>
      </c>
      <c r="W34" s="158"/>
      <c r="X34" s="158" t="s">
        <v>244</v>
      </c>
      <c r="Y34" s="158" t="s">
        <v>197</v>
      </c>
      <c r="Z34" s="147"/>
      <c r="AA34" s="147"/>
      <c r="AB34" s="147"/>
      <c r="AC34" s="147"/>
      <c r="AD34" s="147"/>
      <c r="AE34" s="147"/>
      <c r="AF34" s="147"/>
      <c r="AG34" s="147" t="s">
        <v>245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x14ac:dyDescent="0.2">
      <c r="A35" s="166" t="s">
        <v>189</v>
      </c>
      <c r="B35" s="167" t="s">
        <v>78</v>
      </c>
      <c r="C35" s="181" t="s">
        <v>79</v>
      </c>
      <c r="D35" s="168"/>
      <c r="E35" s="169"/>
      <c r="F35" s="170"/>
      <c r="G35" s="170">
        <f>SUMIF(AG36:AG41,"&lt;&gt;NOR",G36:G41)</f>
        <v>0</v>
      </c>
      <c r="H35" s="170"/>
      <c r="I35" s="170">
        <f>SUM(I36:I41)</f>
        <v>0</v>
      </c>
      <c r="J35" s="170"/>
      <c r="K35" s="170">
        <f>SUM(K36:K41)</f>
        <v>0</v>
      </c>
      <c r="L35" s="170"/>
      <c r="M35" s="170">
        <f>SUM(M36:M41)</f>
        <v>0</v>
      </c>
      <c r="N35" s="169"/>
      <c r="O35" s="169">
        <f>SUM(O36:O41)</f>
        <v>0.04</v>
      </c>
      <c r="P35" s="169"/>
      <c r="Q35" s="169">
        <f>SUM(Q36:Q41)</f>
        <v>0</v>
      </c>
      <c r="R35" s="170"/>
      <c r="S35" s="170"/>
      <c r="T35" s="171"/>
      <c r="U35" s="165"/>
      <c r="V35" s="165">
        <f>SUM(V36:V41)</f>
        <v>0</v>
      </c>
      <c r="W35" s="165"/>
      <c r="X35" s="165"/>
      <c r="Y35" s="165"/>
      <c r="AG35" t="s">
        <v>190</v>
      </c>
    </row>
    <row r="36" spans="1:60" ht="22.5" outlineLevel="1" x14ac:dyDescent="0.2">
      <c r="A36" s="173">
        <v>12</v>
      </c>
      <c r="B36" s="174" t="s">
        <v>1295</v>
      </c>
      <c r="C36" s="182" t="s">
        <v>1296</v>
      </c>
      <c r="D36" s="175" t="s">
        <v>266</v>
      </c>
      <c r="E36" s="176">
        <v>65.400000000000006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21</v>
      </c>
      <c r="M36" s="178">
        <f>G36*(1+L36/100)</f>
        <v>0</v>
      </c>
      <c r="N36" s="176">
        <v>0</v>
      </c>
      <c r="O36" s="176">
        <f>ROUND(E36*N36,2)</f>
        <v>0</v>
      </c>
      <c r="P36" s="176">
        <v>0</v>
      </c>
      <c r="Q36" s="176">
        <f>ROUND(E36*P36,2)</f>
        <v>0</v>
      </c>
      <c r="R36" s="178"/>
      <c r="S36" s="178" t="s">
        <v>267</v>
      </c>
      <c r="T36" s="179" t="s">
        <v>268</v>
      </c>
      <c r="U36" s="158">
        <v>0</v>
      </c>
      <c r="V36" s="158">
        <f>ROUND(E36*U36,2)</f>
        <v>0</v>
      </c>
      <c r="W36" s="158"/>
      <c r="X36" s="158" t="s">
        <v>244</v>
      </c>
      <c r="Y36" s="158" t="s">
        <v>197</v>
      </c>
      <c r="Z36" s="147"/>
      <c r="AA36" s="147"/>
      <c r="AB36" s="147"/>
      <c r="AC36" s="147"/>
      <c r="AD36" s="147"/>
      <c r="AE36" s="147"/>
      <c r="AF36" s="147"/>
      <c r="AG36" s="147" t="s">
        <v>245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83" t="s">
        <v>1275</v>
      </c>
      <c r="D37" s="163"/>
      <c r="E37" s="164">
        <v>58.8</v>
      </c>
      <c r="F37" s="158"/>
      <c r="G37" s="158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203</v>
      </c>
      <c r="AH37" s="147">
        <v>0</v>
      </c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3" x14ac:dyDescent="0.2">
      <c r="A38" s="154"/>
      <c r="B38" s="155"/>
      <c r="C38" s="183" t="s">
        <v>1297</v>
      </c>
      <c r="D38" s="163"/>
      <c r="E38" s="164">
        <v>6.6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203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3">
        <v>13</v>
      </c>
      <c r="B39" s="174" t="s">
        <v>1298</v>
      </c>
      <c r="C39" s="182" t="s">
        <v>1299</v>
      </c>
      <c r="D39" s="175" t="s">
        <v>266</v>
      </c>
      <c r="E39" s="176">
        <v>81.75</v>
      </c>
      <c r="F39" s="177"/>
      <c r="G39" s="178">
        <f>ROUND(E39*F39,2)</f>
        <v>0</v>
      </c>
      <c r="H39" s="177"/>
      <c r="I39" s="178">
        <f>ROUND(E39*H39,2)</f>
        <v>0</v>
      </c>
      <c r="J39" s="177"/>
      <c r="K39" s="178">
        <f>ROUND(E39*J39,2)</f>
        <v>0</v>
      </c>
      <c r="L39" s="178">
        <v>21</v>
      </c>
      <c r="M39" s="178">
        <f>G39*(1+L39/100)</f>
        <v>0</v>
      </c>
      <c r="N39" s="176">
        <v>5.0000000000000001E-4</v>
      </c>
      <c r="O39" s="176">
        <f>ROUND(E39*N39,2)</f>
        <v>0.04</v>
      </c>
      <c r="P39" s="176">
        <v>0</v>
      </c>
      <c r="Q39" s="176">
        <f>ROUND(E39*P39,2)</f>
        <v>0</v>
      </c>
      <c r="R39" s="178"/>
      <c r="S39" s="178" t="s">
        <v>267</v>
      </c>
      <c r="T39" s="179" t="s">
        <v>268</v>
      </c>
      <c r="U39" s="158">
        <v>0</v>
      </c>
      <c r="V39" s="158">
        <f>ROUND(E39*U39,2)</f>
        <v>0</v>
      </c>
      <c r="W39" s="158"/>
      <c r="X39" s="158" t="s">
        <v>244</v>
      </c>
      <c r="Y39" s="158" t="s">
        <v>197</v>
      </c>
      <c r="Z39" s="147"/>
      <c r="AA39" s="147"/>
      <c r="AB39" s="147"/>
      <c r="AC39" s="147"/>
      <c r="AD39" s="147"/>
      <c r="AE39" s="147"/>
      <c r="AF39" s="147"/>
      <c r="AG39" s="147" t="s">
        <v>397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183" t="s">
        <v>1300</v>
      </c>
      <c r="D40" s="163"/>
      <c r="E40" s="164">
        <v>73.5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203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3" x14ac:dyDescent="0.2">
      <c r="A41" s="154"/>
      <c r="B41" s="155"/>
      <c r="C41" s="183" t="s">
        <v>1301</v>
      </c>
      <c r="D41" s="163"/>
      <c r="E41" s="164">
        <v>8.25</v>
      </c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203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x14ac:dyDescent="0.2">
      <c r="A42" s="166" t="s">
        <v>189</v>
      </c>
      <c r="B42" s="167" t="s">
        <v>84</v>
      </c>
      <c r="C42" s="181" t="s">
        <v>85</v>
      </c>
      <c r="D42" s="168"/>
      <c r="E42" s="169"/>
      <c r="F42" s="170"/>
      <c r="G42" s="170">
        <f>SUMIF(AG43:AG62,"&lt;&gt;NOR",G43:G62)</f>
        <v>0</v>
      </c>
      <c r="H42" s="170"/>
      <c r="I42" s="170">
        <f>SUM(I43:I62)</f>
        <v>0</v>
      </c>
      <c r="J42" s="170"/>
      <c r="K42" s="170">
        <f>SUM(K43:K62)</f>
        <v>0</v>
      </c>
      <c r="L42" s="170"/>
      <c r="M42" s="170">
        <f>SUM(M43:M62)</f>
        <v>0</v>
      </c>
      <c r="N42" s="169"/>
      <c r="O42" s="169">
        <f>SUM(O43:O62)</f>
        <v>77.290000000000006</v>
      </c>
      <c r="P42" s="169"/>
      <c r="Q42" s="169">
        <f>SUM(Q43:Q62)</f>
        <v>0</v>
      </c>
      <c r="R42" s="170"/>
      <c r="S42" s="170"/>
      <c r="T42" s="171"/>
      <c r="U42" s="165"/>
      <c r="V42" s="165">
        <f>SUM(V43:V62)</f>
        <v>0</v>
      </c>
      <c r="W42" s="165"/>
      <c r="X42" s="165"/>
      <c r="Y42" s="165"/>
      <c r="AG42" t="s">
        <v>190</v>
      </c>
    </row>
    <row r="43" spans="1:60" outlineLevel="1" x14ac:dyDescent="0.2">
      <c r="A43" s="173">
        <v>14</v>
      </c>
      <c r="B43" s="174" t="s">
        <v>1302</v>
      </c>
      <c r="C43" s="182" t="s">
        <v>1303</v>
      </c>
      <c r="D43" s="175" t="s">
        <v>266</v>
      </c>
      <c r="E43" s="176">
        <v>65.400000000000006</v>
      </c>
      <c r="F43" s="177"/>
      <c r="G43" s="178">
        <f>ROUND(E43*F43,2)</f>
        <v>0</v>
      </c>
      <c r="H43" s="177"/>
      <c r="I43" s="178">
        <f>ROUND(E43*H43,2)</f>
        <v>0</v>
      </c>
      <c r="J43" s="177"/>
      <c r="K43" s="178">
        <f>ROUND(E43*J43,2)</f>
        <v>0</v>
      </c>
      <c r="L43" s="178">
        <v>21</v>
      </c>
      <c r="M43" s="178">
        <f>G43*(1+L43/100)</f>
        <v>0</v>
      </c>
      <c r="N43" s="176">
        <v>0.64500000000000002</v>
      </c>
      <c r="O43" s="176">
        <f>ROUND(E43*N43,2)</f>
        <v>42.18</v>
      </c>
      <c r="P43" s="176">
        <v>0</v>
      </c>
      <c r="Q43" s="176">
        <f>ROUND(E43*P43,2)</f>
        <v>0</v>
      </c>
      <c r="R43" s="178"/>
      <c r="S43" s="178" t="s">
        <v>267</v>
      </c>
      <c r="T43" s="179" t="s">
        <v>268</v>
      </c>
      <c r="U43" s="158">
        <v>0</v>
      </c>
      <c r="V43" s="158">
        <f>ROUND(E43*U43,2)</f>
        <v>0</v>
      </c>
      <c r="W43" s="158"/>
      <c r="X43" s="158" t="s">
        <v>244</v>
      </c>
      <c r="Y43" s="158" t="s">
        <v>197</v>
      </c>
      <c r="Z43" s="147"/>
      <c r="AA43" s="147"/>
      <c r="AB43" s="147"/>
      <c r="AC43" s="147"/>
      <c r="AD43" s="147"/>
      <c r="AE43" s="147"/>
      <c r="AF43" s="147"/>
      <c r="AG43" s="147" t="s">
        <v>245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3" t="s">
        <v>1275</v>
      </c>
      <c r="D44" s="163"/>
      <c r="E44" s="164">
        <v>58.8</v>
      </c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203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">
      <c r="A45" s="154"/>
      <c r="B45" s="155"/>
      <c r="C45" s="183" t="s">
        <v>1297</v>
      </c>
      <c r="D45" s="163"/>
      <c r="E45" s="164">
        <v>6.6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203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ht="22.5" outlineLevel="1" x14ac:dyDescent="0.2">
      <c r="A46" s="173">
        <v>15</v>
      </c>
      <c r="B46" s="174" t="s">
        <v>1304</v>
      </c>
      <c r="C46" s="182" t="s">
        <v>1305</v>
      </c>
      <c r="D46" s="175" t="s">
        <v>266</v>
      </c>
      <c r="E46" s="176">
        <v>65.400000000000006</v>
      </c>
      <c r="F46" s="177"/>
      <c r="G46" s="178">
        <f>ROUND(E46*F46,2)</f>
        <v>0</v>
      </c>
      <c r="H46" s="177"/>
      <c r="I46" s="178">
        <f>ROUND(E46*H46,2)</f>
        <v>0</v>
      </c>
      <c r="J46" s="177"/>
      <c r="K46" s="178">
        <f>ROUND(E46*J46,2)</f>
        <v>0</v>
      </c>
      <c r="L46" s="178">
        <v>21</v>
      </c>
      <c r="M46" s="178">
        <f>G46*(1+L46/100)</f>
        <v>0</v>
      </c>
      <c r="N46" s="176">
        <v>0.378</v>
      </c>
      <c r="O46" s="176">
        <f>ROUND(E46*N46,2)</f>
        <v>24.72</v>
      </c>
      <c r="P46" s="176">
        <v>0</v>
      </c>
      <c r="Q46" s="176">
        <f>ROUND(E46*P46,2)</f>
        <v>0</v>
      </c>
      <c r="R46" s="178"/>
      <c r="S46" s="178" t="s">
        <v>267</v>
      </c>
      <c r="T46" s="179" t="s">
        <v>268</v>
      </c>
      <c r="U46" s="158">
        <v>0</v>
      </c>
      <c r="V46" s="158">
        <f>ROUND(E46*U46,2)</f>
        <v>0</v>
      </c>
      <c r="W46" s="158"/>
      <c r="X46" s="158" t="s">
        <v>244</v>
      </c>
      <c r="Y46" s="158" t="s">
        <v>197</v>
      </c>
      <c r="Z46" s="147"/>
      <c r="AA46" s="147"/>
      <c r="AB46" s="147"/>
      <c r="AC46" s="147"/>
      <c r="AD46" s="147"/>
      <c r="AE46" s="147"/>
      <c r="AF46" s="147"/>
      <c r="AG46" s="147" t="s">
        <v>245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2" x14ac:dyDescent="0.2">
      <c r="A47" s="154"/>
      <c r="B47" s="155"/>
      <c r="C47" s="198" t="s">
        <v>1306</v>
      </c>
      <c r="D47" s="199"/>
      <c r="E47" s="199"/>
      <c r="F47" s="199"/>
      <c r="G47" s="199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200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87" t="s">
        <v>240</v>
      </c>
      <c r="D48" s="160"/>
      <c r="E48" s="161"/>
      <c r="F48" s="162"/>
      <c r="G48" s="162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200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265" t="s">
        <v>1307</v>
      </c>
      <c r="D49" s="266"/>
      <c r="E49" s="266"/>
      <c r="F49" s="266"/>
      <c r="G49" s="266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200</v>
      </c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183" t="s">
        <v>1275</v>
      </c>
      <c r="D50" s="163"/>
      <c r="E50" s="164">
        <v>58.8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203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83" t="s">
        <v>1297</v>
      </c>
      <c r="D51" s="163"/>
      <c r="E51" s="164">
        <v>6.6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203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1" x14ac:dyDescent="0.2">
      <c r="A52" s="173">
        <v>16</v>
      </c>
      <c r="B52" s="174" t="s">
        <v>1308</v>
      </c>
      <c r="C52" s="182" t="s">
        <v>1309</v>
      </c>
      <c r="D52" s="175" t="s">
        <v>266</v>
      </c>
      <c r="E52" s="176">
        <v>90.4</v>
      </c>
      <c r="F52" s="177"/>
      <c r="G52" s="178">
        <f>ROUND(E52*F52,2)</f>
        <v>0</v>
      </c>
      <c r="H52" s="177"/>
      <c r="I52" s="178">
        <f>ROUND(E52*H52,2)</f>
        <v>0</v>
      </c>
      <c r="J52" s="177"/>
      <c r="K52" s="178">
        <f>ROUND(E52*J52,2)</f>
        <v>0</v>
      </c>
      <c r="L52" s="178">
        <v>21</v>
      </c>
      <c r="M52" s="178">
        <f>G52*(1+L52/100)</f>
        <v>0</v>
      </c>
      <c r="N52" s="176">
        <v>9.2799999999999994E-2</v>
      </c>
      <c r="O52" s="176">
        <f>ROUND(E52*N52,2)</f>
        <v>8.39</v>
      </c>
      <c r="P52" s="176">
        <v>0</v>
      </c>
      <c r="Q52" s="176">
        <f>ROUND(E52*P52,2)</f>
        <v>0</v>
      </c>
      <c r="R52" s="178"/>
      <c r="S52" s="178" t="s">
        <v>267</v>
      </c>
      <c r="T52" s="179" t="s">
        <v>268</v>
      </c>
      <c r="U52" s="158">
        <v>0</v>
      </c>
      <c r="V52" s="158">
        <f>ROUND(E52*U52,2)</f>
        <v>0</v>
      </c>
      <c r="W52" s="158"/>
      <c r="X52" s="158" t="s">
        <v>244</v>
      </c>
      <c r="Y52" s="158" t="s">
        <v>197</v>
      </c>
      <c r="Z52" s="147"/>
      <c r="AA52" s="147"/>
      <c r="AB52" s="147"/>
      <c r="AC52" s="147"/>
      <c r="AD52" s="147"/>
      <c r="AE52" s="147"/>
      <c r="AF52" s="147"/>
      <c r="AG52" s="147" t="s">
        <v>397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198" t="s">
        <v>1310</v>
      </c>
      <c r="D53" s="199"/>
      <c r="E53" s="199"/>
      <c r="F53" s="199"/>
      <c r="G53" s="199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200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83" t="s">
        <v>1275</v>
      </c>
      <c r="D54" s="163"/>
      <c r="E54" s="164">
        <v>58.8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203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183" t="s">
        <v>1297</v>
      </c>
      <c r="D55" s="163"/>
      <c r="E55" s="164">
        <v>6.6</v>
      </c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203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3" t="s">
        <v>1276</v>
      </c>
      <c r="D56" s="163"/>
      <c r="E56" s="164">
        <v>25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203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3">
        <v>17</v>
      </c>
      <c r="B57" s="174" t="s">
        <v>1311</v>
      </c>
      <c r="C57" s="182" t="s">
        <v>1312</v>
      </c>
      <c r="D57" s="175" t="s">
        <v>272</v>
      </c>
      <c r="E57" s="176">
        <v>33.5</v>
      </c>
      <c r="F57" s="177"/>
      <c r="G57" s="178">
        <f>ROUND(E57*F57,2)</f>
        <v>0</v>
      </c>
      <c r="H57" s="177"/>
      <c r="I57" s="178">
        <f>ROUND(E57*H57,2)</f>
        <v>0</v>
      </c>
      <c r="J57" s="177"/>
      <c r="K57" s="178">
        <f>ROUND(E57*J57,2)</f>
        <v>0</v>
      </c>
      <c r="L57" s="178">
        <v>21</v>
      </c>
      <c r="M57" s="178">
        <f>G57*(1+L57/100)</f>
        <v>0</v>
      </c>
      <c r="N57" s="176">
        <v>3.6000000000000002E-4</v>
      </c>
      <c r="O57" s="176">
        <f>ROUND(E57*N57,2)</f>
        <v>0.01</v>
      </c>
      <c r="P57" s="176">
        <v>0</v>
      </c>
      <c r="Q57" s="176">
        <f>ROUND(E57*P57,2)</f>
        <v>0</v>
      </c>
      <c r="R57" s="178"/>
      <c r="S57" s="178" t="s">
        <v>267</v>
      </c>
      <c r="T57" s="179" t="s">
        <v>268</v>
      </c>
      <c r="U57" s="158">
        <v>0</v>
      </c>
      <c r="V57" s="158">
        <f>ROUND(E57*U57,2)</f>
        <v>0</v>
      </c>
      <c r="W57" s="158"/>
      <c r="X57" s="158" t="s">
        <v>244</v>
      </c>
      <c r="Y57" s="158" t="s">
        <v>197</v>
      </c>
      <c r="Z57" s="147"/>
      <c r="AA57" s="147"/>
      <c r="AB57" s="147"/>
      <c r="AC57" s="147"/>
      <c r="AD57" s="147"/>
      <c r="AE57" s="147"/>
      <c r="AF57" s="147"/>
      <c r="AG57" s="147" t="s">
        <v>245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198" t="s">
        <v>1313</v>
      </c>
      <c r="D58" s="199"/>
      <c r="E58" s="199"/>
      <c r="F58" s="199"/>
      <c r="G58" s="199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200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183" t="s">
        <v>1314</v>
      </c>
      <c r="D59" s="163"/>
      <c r="E59" s="164">
        <v>33.5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203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ht="22.5" outlineLevel="1" x14ac:dyDescent="0.2">
      <c r="A60" s="173">
        <v>18</v>
      </c>
      <c r="B60" s="174" t="s">
        <v>1315</v>
      </c>
      <c r="C60" s="182" t="s">
        <v>1316</v>
      </c>
      <c r="D60" s="175" t="s">
        <v>266</v>
      </c>
      <c r="E60" s="176">
        <v>13.08</v>
      </c>
      <c r="F60" s="177"/>
      <c r="G60" s="178">
        <f>ROUND(E60*F60,2)</f>
        <v>0</v>
      </c>
      <c r="H60" s="177"/>
      <c r="I60" s="178">
        <f>ROUND(E60*H60,2)</f>
        <v>0</v>
      </c>
      <c r="J60" s="177"/>
      <c r="K60" s="178">
        <f>ROUND(E60*J60,2)</f>
        <v>0</v>
      </c>
      <c r="L60" s="178">
        <v>21</v>
      </c>
      <c r="M60" s="178">
        <f>G60*(1+L60/100)</f>
        <v>0</v>
      </c>
      <c r="N60" s="176">
        <v>0.152</v>
      </c>
      <c r="O60" s="176">
        <f>ROUND(E60*N60,2)</f>
        <v>1.99</v>
      </c>
      <c r="P60" s="176">
        <v>0</v>
      </c>
      <c r="Q60" s="176">
        <f>ROUND(E60*P60,2)</f>
        <v>0</v>
      </c>
      <c r="R60" s="178" t="s">
        <v>411</v>
      </c>
      <c r="S60" s="178" t="s">
        <v>267</v>
      </c>
      <c r="T60" s="179" t="s">
        <v>268</v>
      </c>
      <c r="U60" s="158">
        <v>0</v>
      </c>
      <c r="V60" s="158">
        <f>ROUND(E60*U60,2)</f>
        <v>0</v>
      </c>
      <c r="W60" s="158"/>
      <c r="X60" s="158" t="s">
        <v>285</v>
      </c>
      <c r="Y60" s="158" t="s">
        <v>197</v>
      </c>
      <c r="Z60" s="147"/>
      <c r="AA60" s="147"/>
      <c r="AB60" s="147"/>
      <c r="AC60" s="147"/>
      <c r="AD60" s="147"/>
      <c r="AE60" s="147"/>
      <c r="AF60" s="147"/>
      <c r="AG60" s="147" t="s">
        <v>559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198" t="s">
        <v>1317</v>
      </c>
      <c r="D61" s="199"/>
      <c r="E61" s="199"/>
      <c r="F61" s="199"/>
      <c r="G61" s="199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200</v>
      </c>
      <c r="AH61" s="147"/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2" x14ac:dyDescent="0.2">
      <c r="A62" s="154"/>
      <c r="B62" s="155"/>
      <c r="C62" s="183" t="s">
        <v>1318</v>
      </c>
      <c r="D62" s="163"/>
      <c r="E62" s="164">
        <v>13.08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203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x14ac:dyDescent="0.2">
      <c r="A63" s="166" t="s">
        <v>189</v>
      </c>
      <c r="B63" s="167" t="s">
        <v>97</v>
      </c>
      <c r="C63" s="181" t="s">
        <v>98</v>
      </c>
      <c r="D63" s="168"/>
      <c r="E63" s="169"/>
      <c r="F63" s="170"/>
      <c r="G63" s="170">
        <f>SUMIF(AG64:AG65,"&lt;&gt;NOR",G64:G65)</f>
        <v>0</v>
      </c>
      <c r="H63" s="170"/>
      <c r="I63" s="170">
        <f>SUM(I64:I65)</f>
        <v>0</v>
      </c>
      <c r="J63" s="170"/>
      <c r="K63" s="170">
        <f>SUM(K64:K65)</f>
        <v>0</v>
      </c>
      <c r="L63" s="170"/>
      <c r="M63" s="170">
        <f>SUM(M64:M65)</f>
        <v>0</v>
      </c>
      <c r="N63" s="169"/>
      <c r="O63" s="169">
        <f>SUM(O64:O65)</f>
        <v>0</v>
      </c>
      <c r="P63" s="169"/>
      <c r="Q63" s="169">
        <f>SUM(Q64:Q65)</f>
        <v>0</v>
      </c>
      <c r="R63" s="170"/>
      <c r="S63" s="170"/>
      <c r="T63" s="171"/>
      <c r="U63" s="165"/>
      <c r="V63" s="165">
        <f>SUM(V64:V65)</f>
        <v>0</v>
      </c>
      <c r="W63" s="165"/>
      <c r="X63" s="165"/>
      <c r="Y63" s="165"/>
      <c r="AG63" t="s">
        <v>190</v>
      </c>
    </row>
    <row r="64" spans="1:60" outlineLevel="1" x14ac:dyDescent="0.2">
      <c r="A64" s="173">
        <v>19</v>
      </c>
      <c r="B64" s="174" t="s">
        <v>1319</v>
      </c>
      <c r="C64" s="182" t="s">
        <v>1320</v>
      </c>
      <c r="D64" s="175" t="s">
        <v>272</v>
      </c>
      <c r="E64" s="176">
        <v>40</v>
      </c>
      <c r="F64" s="177"/>
      <c r="G64" s="178">
        <f>ROUND(E64*F64,2)</f>
        <v>0</v>
      </c>
      <c r="H64" s="177"/>
      <c r="I64" s="178">
        <f>ROUND(E64*H64,2)</f>
        <v>0</v>
      </c>
      <c r="J64" s="177"/>
      <c r="K64" s="178">
        <f>ROUND(E64*J64,2)</f>
        <v>0</v>
      </c>
      <c r="L64" s="178">
        <v>21</v>
      </c>
      <c r="M64" s="178">
        <f>G64*(1+L64/100)</f>
        <v>0</v>
      </c>
      <c r="N64" s="176">
        <v>0</v>
      </c>
      <c r="O64" s="176">
        <f>ROUND(E64*N64,2)</f>
        <v>0</v>
      </c>
      <c r="P64" s="176">
        <v>0</v>
      </c>
      <c r="Q64" s="176">
        <f>ROUND(E64*P64,2)</f>
        <v>0</v>
      </c>
      <c r="R64" s="178"/>
      <c r="S64" s="178" t="s">
        <v>267</v>
      </c>
      <c r="T64" s="179" t="s">
        <v>268</v>
      </c>
      <c r="U64" s="158">
        <v>0</v>
      </c>
      <c r="V64" s="158">
        <f>ROUND(E64*U64,2)</f>
        <v>0</v>
      </c>
      <c r="W64" s="158"/>
      <c r="X64" s="158" t="s">
        <v>244</v>
      </c>
      <c r="Y64" s="158" t="s">
        <v>197</v>
      </c>
      <c r="Z64" s="147"/>
      <c r="AA64" s="147"/>
      <c r="AB64" s="147"/>
      <c r="AC64" s="147"/>
      <c r="AD64" s="147"/>
      <c r="AE64" s="147"/>
      <c r="AF64" s="147"/>
      <c r="AG64" s="147" t="s">
        <v>245</v>
      </c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183" t="s">
        <v>1321</v>
      </c>
      <c r="D65" s="163"/>
      <c r="E65" s="164">
        <v>40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203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x14ac:dyDescent="0.2">
      <c r="A66" s="166" t="s">
        <v>189</v>
      </c>
      <c r="B66" s="167" t="s">
        <v>99</v>
      </c>
      <c r="C66" s="181" t="s">
        <v>100</v>
      </c>
      <c r="D66" s="168"/>
      <c r="E66" s="169"/>
      <c r="F66" s="170"/>
      <c r="G66" s="170">
        <f>SUMIF(AG67:AG68,"&lt;&gt;NOR",G67:G68)</f>
        <v>0</v>
      </c>
      <c r="H66" s="170"/>
      <c r="I66" s="170">
        <f>SUM(I67:I68)</f>
        <v>0</v>
      </c>
      <c r="J66" s="170"/>
      <c r="K66" s="170">
        <f>SUM(K67:K68)</f>
        <v>0</v>
      </c>
      <c r="L66" s="170"/>
      <c r="M66" s="170">
        <f>SUM(M67:M68)</f>
        <v>0</v>
      </c>
      <c r="N66" s="169"/>
      <c r="O66" s="169">
        <f>SUM(O67:O68)</f>
        <v>1.19</v>
      </c>
      <c r="P66" s="169"/>
      <c r="Q66" s="169">
        <f>SUM(Q67:Q68)</f>
        <v>0</v>
      </c>
      <c r="R66" s="170"/>
      <c r="S66" s="170"/>
      <c r="T66" s="171"/>
      <c r="U66" s="165"/>
      <c r="V66" s="165">
        <f>SUM(V67:V68)</f>
        <v>0</v>
      </c>
      <c r="W66" s="165"/>
      <c r="X66" s="165"/>
      <c r="Y66" s="165"/>
      <c r="AG66" t="s">
        <v>190</v>
      </c>
    </row>
    <row r="67" spans="1:60" ht="33.75" outlineLevel="1" x14ac:dyDescent="0.2">
      <c r="A67" s="173">
        <v>20</v>
      </c>
      <c r="B67" s="174" t="s">
        <v>1322</v>
      </c>
      <c r="C67" s="182" t="s">
        <v>1323</v>
      </c>
      <c r="D67" s="175" t="s">
        <v>272</v>
      </c>
      <c r="E67" s="176">
        <v>4.4000000000000004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21</v>
      </c>
      <c r="M67" s="178">
        <f>G67*(1+L67/100)</f>
        <v>0</v>
      </c>
      <c r="N67" s="176">
        <v>0.26940999999999998</v>
      </c>
      <c r="O67" s="176">
        <f>ROUND(E67*N67,2)</f>
        <v>1.19</v>
      </c>
      <c r="P67" s="176">
        <v>0</v>
      </c>
      <c r="Q67" s="176">
        <f>ROUND(E67*P67,2)</f>
        <v>0</v>
      </c>
      <c r="R67" s="178"/>
      <c r="S67" s="178" t="s">
        <v>267</v>
      </c>
      <c r="T67" s="179" t="s">
        <v>268</v>
      </c>
      <c r="U67" s="158">
        <v>0</v>
      </c>
      <c r="V67" s="158">
        <f>ROUND(E67*U67,2)</f>
        <v>0</v>
      </c>
      <c r="W67" s="158"/>
      <c r="X67" s="158" t="s">
        <v>244</v>
      </c>
      <c r="Y67" s="158" t="s">
        <v>197</v>
      </c>
      <c r="Z67" s="147"/>
      <c r="AA67" s="147"/>
      <c r="AB67" s="147"/>
      <c r="AC67" s="147"/>
      <c r="AD67" s="147"/>
      <c r="AE67" s="147"/>
      <c r="AF67" s="147"/>
      <c r="AG67" s="147" t="s">
        <v>245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83" t="s">
        <v>1324</v>
      </c>
      <c r="D68" s="163"/>
      <c r="E68" s="164">
        <v>4.4000000000000004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203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x14ac:dyDescent="0.2">
      <c r="A69" s="166" t="s">
        <v>189</v>
      </c>
      <c r="B69" s="167" t="s">
        <v>157</v>
      </c>
      <c r="C69" s="181" t="s">
        <v>158</v>
      </c>
      <c r="D69" s="168"/>
      <c r="E69" s="169"/>
      <c r="F69" s="170"/>
      <c r="G69" s="170">
        <f>SUMIF(AG70:AG71,"&lt;&gt;NOR",G70:G71)</f>
        <v>0</v>
      </c>
      <c r="H69" s="170"/>
      <c r="I69" s="170">
        <f>SUM(I70:I71)</f>
        <v>0</v>
      </c>
      <c r="J69" s="170"/>
      <c r="K69" s="170">
        <f>SUM(K70:K71)</f>
        <v>0</v>
      </c>
      <c r="L69" s="170"/>
      <c r="M69" s="170">
        <f>SUM(M70:M71)</f>
        <v>0</v>
      </c>
      <c r="N69" s="169"/>
      <c r="O69" s="169">
        <f>SUM(O70:O71)</f>
        <v>0</v>
      </c>
      <c r="P69" s="169"/>
      <c r="Q69" s="169">
        <f>SUM(Q70:Q71)</f>
        <v>0</v>
      </c>
      <c r="R69" s="170"/>
      <c r="S69" s="170"/>
      <c r="T69" s="171"/>
      <c r="U69" s="165"/>
      <c r="V69" s="165">
        <f>SUM(V70:V71)</f>
        <v>0</v>
      </c>
      <c r="W69" s="165"/>
      <c r="X69" s="165"/>
      <c r="Y69" s="165"/>
      <c r="AG69" t="s">
        <v>190</v>
      </c>
    </row>
    <row r="70" spans="1:60" outlineLevel="1" x14ac:dyDescent="0.2">
      <c r="A70" s="173">
        <v>21</v>
      </c>
      <c r="B70" s="174" t="s">
        <v>441</v>
      </c>
      <c r="C70" s="182" t="s">
        <v>442</v>
      </c>
      <c r="D70" s="175" t="s">
        <v>298</v>
      </c>
      <c r="E70" s="176">
        <v>91.025660000000002</v>
      </c>
      <c r="F70" s="177"/>
      <c r="G70" s="178">
        <f>ROUND(E70*F70,2)</f>
        <v>0</v>
      </c>
      <c r="H70" s="177"/>
      <c r="I70" s="178">
        <f>ROUND(E70*H70,2)</f>
        <v>0</v>
      </c>
      <c r="J70" s="177"/>
      <c r="K70" s="178">
        <f>ROUND(E70*J70,2)</f>
        <v>0</v>
      </c>
      <c r="L70" s="178">
        <v>21</v>
      </c>
      <c r="M70" s="178">
        <f>G70*(1+L70/100)</f>
        <v>0</v>
      </c>
      <c r="N70" s="176">
        <v>0</v>
      </c>
      <c r="O70" s="176">
        <f>ROUND(E70*N70,2)</f>
        <v>0</v>
      </c>
      <c r="P70" s="176">
        <v>0</v>
      </c>
      <c r="Q70" s="176">
        <f>ROUND(E70*P70,2)</f>
        <v>0</v>
      </c>
      <c r="R70" s="178"/>
      <c r="S70" s="178" t="s">
        <v>267</v>
      </c>
      <c r="T70" s="179" t="s">
        <v>268</v>
      </c>
      <c r="U70" s="158">
        <v>0</v>
      </c>
      <c r="V70" s="158">
        <f>ROUND(E70*U70,2)</f>
        <v>0</v>
      </c>
      <c r="W70" s="158"/>
      <c r="X70" s="158" t="s">
        <v>443</v>
      </c>
      <c r="Y70" s="158" t="s">
        <v>197</v>
      </c>
      <c r="Z70" s="147"/>
      <c r="AA70" s="147"/>
      <c r="AB70" s="147"/>
      <c r="AC70" s="147"/>
      <c r="AD70" s="147"/>
      <c r="AE70" s="147"/>
      <c r="AF70" s="147"/>
      <c r="AG70" s="147" t="s">
        <v>444</v>
      </c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2" x14ac:dyDescent="0.2">
      <c r="A71" s="154"/>
      <c r="B71" s="155"/>
      <c r="C71" s="198" t="s">
        <v>445</v>
      </c>
      <c r="D71" s="199"/>
      <c r="E71" s="199"/>
      <c r="F71" s="199"/>
      <c r="G71" s="199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200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x14ac:dyDescent="0.2">
      <c r="A72" s="166" t="s">
        <v>189</v>
      </c>
      <c r="B72" s="167" t="s">
        <v>109</v>
      </c>
      <c r="C72" s="181" t="s">
        <v>110</v>
      </c>
      <c r="D72" s="168"/>
      <c r="E72" s="169"/>
      <c r="F72" s="170"/>
      <c r="G72" s="170">
        <f>SUMIF(AG73:AG74,"&lt;&gt;NOR",G73:G74)</f>
        <v>0</v>
      </c>
      <c r="H72" s="170"/>
      <c r="I72" s="170">
        <f>SUM(I73:I74)</f>
        <v>0</v>
      </c>
      <c r="J72" s="170"/>
      <c r="K72" s="170">
        <f>SUM(K73:K74)</f>
        <v>0</v>
      </c>
      <c r="L72" s="170"/>
      <c r="M72" s="170">
        <f>SUM(M73:M74)</f>
        <v>0</v>
      </c>
      <c r="N72" s="169"/>
      <c r="O72" s="169">
        <f>SUM(O73:O74)</f>
        <v>0</v>
      </c>
      <c r="P72" s="169"/>
      <c r="Q72" s="169">
        <f>SUM(Q73:Q74)</f>
        <v>0</v>
      </c>
      <c r="R72" s="170"/>
      <c r="S72" s="170"/>
      <c r="T72" s="171"/>
      <c r="U72" s="165"/>
      <c r="V72" s="165">
        <f>SUM(V73:V74)</f>
        <v>30.62</v>
      </c>
      <c r="W72" s="165"/>
      <c r="X72" s="165"/>
      <c r="Y72" s="165"/>
      <c r="AG72" t="s">
        <v>190</v>
      </c>
    </row>
    <row r="73" spans="1:60" outlineLevel="1" x14ac:dyDescent="0.2">
      <c r="A73" s="173">
        <v>22</v>
      </c>
      <c r="B73" s="174" t="s">
        <v>1325</v>
      </c>
      <c r="C73" s="182" t="s">
        <v>1326</v>
      </c>
      <c r="D73" s="175" t="s">
        <v>298</v>
      </c>
      <c r="E73" s="176">
        <v>78.519819999999996</v>
      </c>
      <c r="F73" s="177"/>
      <c r="G73" s="178">
        <f>ROUND(E73*F73,2)</f>
        <v>0</v>
      </c>
      <c r="H73" s="177"/>
      <c r="I73" s="178">
        <f>ROUND(E73*H73,2)</f>
        <v>0</v>
      </c>
      <c r="J73" s="177"/>
      <c r="K73" s="178">
        <f>ROUND(E73*J73,2)</f>
        <v>0</v>
      </c>
      <c r="L73" s="178">
        <v>21</v>
      </c>
      <c r="M73" s="178">
        <f>G73*(1+L73/100)</f>
        <v>0</v>
      </c>
      <c r="N73" s="176">
        <v>0</v>
      </c>
      <c r="O73" s="176">
        <f>ROUND(E73*N73,2)</f>
        <v>0</v>
      </c>
      <c r="P73" s="176">
        <v>0</v>
      </c>
      <c r="Q73" s="176">
        <f>ROUND(E73*P73,2)</f>
        <v>0</v>
      </c>
      <c r="R73" s="178" t="s">
        <v>1327</v>
      </c>
      <c r="S73" s="178" t="s">
        <v>267</v>
      </c>
      <c r="T73" s="179" t="s">
        <v>268</v>
      </c>
      <c r="U73" s="158">
        <v>0.39</v>
      </c>
      <c r="V73" s="158">
        <f>ROUND(E73*U73,2)</f>
        <v>30.62</v>
      </c>
      <c r="W73" s="158"/>
      <c r="X73" s="158" t="s">
        <v>299</v>
      </c>
      <c r="Y73" s="158" t="s">
        <v>197</v>
      </c>
      <c r="Z73" s="147"/>
      <c r="AA73" s="147"/>
      <c r="AB73" s="147"/>
      <c r="AC73" s="147"/>
      <c r="AD73" s="147"/>
      <c r="AE73" s="147"/>
      <c r="AF73" s="147"/>
      <c r="AG73" s="147" t="s">
        <v>1328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207" t="s">
        <v>1329</v>
      </c>
      <c r="D74" s="208"/>
      <c r="E74" s="208"/>
      <c r="F74" s="208"/>
      <c r="G74" s="20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482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x14ac:dyDescent="0.2">
      <c r="A75" s="166" t="s">
        <v>189</v>
      </c>
      <c r="B75" s="167" t="s">
        <v>157</v>
      </c>
      <c r="C75" s="181" t="s">
        <v>158</v>
      </c>
      <c r="D75" s="168"/>
      <c r="E75" s="169"/>
      <c r="F75" s="170"/>
      <c r="G75" s="170">
        <f>SUMIF(AG76:AG84,"&lt;&gt;NOR",G76:G84)</f>
        <v>0</v>
      </c>
      <c r="H75" s="170"/>
      <c r="I75" s="170">
        <f>SUM(I76:I84)</f>
        <v>0</v>
      </c>
      <c r="J75" s="170"/>
      <c r="K75" s="170">
        <f>SUM(K76:K84)</f>
        <v>0</v>
      </c>
      <c r="L75" s="170"/>
      <c r="M75" s="170">
        <f>SUM(M76:M84)</f>
        <v>0</v>
      </c>
      <c r="N75" s="169"/>
      <c r="O75" s="169">
        <f>SUM(O76:O84)</f>
        <v>0</v>
      </c>
      <c r="P75" s="169"/>
      <c r="Q75" s="169">
        <f>SUM(Q76:Q84)</f>
        <v>0</v>
      </c>
      <c r="R75" s="170"/>
      <c r="S75" s="170"/>
      <c r="T75" s="171"/>
      <c r="U75" s="165"/>
      <c r="V75" s="165">
        <f>SUM(V76:V84)</f>
        <v>0</v>
      </c>
      <c r="W75" s="165"/>
      <c r="X75" s="165"/>
      <c r="Y75" s="165"/>
      <c r="AG75" t="s">
        <v>190</v>
      </c>
    </row>
    <row r="76" spans="1:60" outlineLevel="1" x14ac:dyDescent="0.2">
      <c r="A76" s="173">
        <v>23</v>
      </c>
      <c r="B76" s="174" t="s">
        <v>446</v>
      </c>
      <c r="C76" s="182" t="s">
        <v>447</v>
      </c>
      <c r="D76" s="175" t="s">
        <v>298</v>
      </c>
      <c r="E76" s="176">
        <v>91.025660000000002</v>
      </c>
      <c r="F76" s="177"/>
      <c r="G76" s="178">
        <f>ROUND(E76*F76,2)</f>
        <v>0</v>
      </c>
      <c r="H76" s="177"/>
      <c r="I76" s="178">
        <f>ROUND(E76*H76,2)</f>
        <v>0</v>
      </c>
      <c r="J76" s="177"/>
      <c r="K76" s="178">
        <f>ROUND(E76*J76,2)</f>
        <v>0</v>
      </c>
      <c r="L76" s="178">
        <v>21</v>
      </c>
      <c r="M76" s="178">
        <f>G76*(1+L76/100)</f>
        <v>0</v>
      </c>
      <c r="N76" s="176">
        <v>0</v>
      </c>
      <c r="O76" s="176">
        <f>ROUND(E76*N76,2)</f>
        <v>0</v>
      </c>
      <c r="P76" s="176">
        <v>0</v>
      </c>
      <c r="Q76" s="176">
        <f>ROUND(E76*P76,2)</f>
        <v>0</v>
      </c>
      <c r="R76" s="178"/>
      <c r="S76" s="178" t="s">
        <v>267</v>
      </c>
      <c r="T76" s="179" t="s">
        <v>268</v>
      </c>
      <c r="U76" s="158">
        <v>0</v>
      </c>
      <c r="V76" s="158">
        <f>ROUND(E76*U76,2)</f>
        <v>0</v>
      </c>
      <c r="W76" s="158"/>
      <c r="X76" s="158" t="s">
        <v>443</v>
      </c>
      <c r="Y76" s="158" t="s">
        <v>197</v>
      </c>
      <c r="Z76" s="147"/>
      <c r="AA76" s="147"/>
      <c r="AB76" s="147"/>
      <c r="AC76" s="147"/>
      <c r="AD76" s="147"/>
      <c r="AE76" s="147"/>
      <c r="AF76" s="147"/>
      <c r="AG76" s="147" t="s">
        <v>444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198" t="s">
        <v>445</v>
      </c>
      <c r="D77" s="199"/>
      <c r="E77" s="199"/>
      <c r="F77" s="199"/>
      <c r="G77" s="199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200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1" x14ac:dyDescent="0.2">
      <c r="A78" s="173">
        <v>24</v>
      </c>
      <c r="B78" s="174" t="s">
        <v>448</v>
      </c>
      <c r="C78" s="182" t="s">
        <v>449</v>
      </c>
      <c r="D78" s="175" t="s">
        <v>298</v>
      </c>
      <c r="E78" s="176">
        <v>1729.48759</v>
      </c>
      <c r="F78" s="177"/>
      <c r="G78" s="178">
        <f>ROUND(E78*F78,2)</f>
        <v>0</v>
      </c>
      <c r="H78" s="177"/>
      <c r="I78" s="178">
        <f>ROUND(E78*H78,2)</f>
        <v>0</v>
      </c>
      <c r="J78" s="177"/>
      <c r="K78" s="178">
        <f>ROUND(E78*J78,2)</f>
        <v>0</v>
      </c>
      <c r="L78" s="178">
        <v>21</v>
      </c>
      <c r="M78" s="178">
        <f>G78*(1+L78/100)</f>
        <v>0</v>
      </c>
      <c r="N78" s="176">
        <v>0</v>
      </c>
      <c r="O78" s="176">
        <f>ROUND(E78*N78,2)</f>
        <v>0</v>
      </c>
      <c r="P78" s="176">
        <v>0</v>
      </c>
      <c r="Q78" s="176">
        <f>ROUND(E78*P78,2)</f>
        <v>0</v>
      </c>
      <c r="R78" s="178"/>
      <c r="S78" s="178" t="s">
        <v>267</v>
      </c>
      <c r="T78" s="179" t="s">
        <v>268</v>
      </c>
      <c r="U78" s="158">
        <v>0</v>
      </c>
      <c r="V78" s="158">
        <f>ROUND(E78*U78,2)</f>
        <v>0</v>
      </c>
      <c r="W78" s="158"/>
      <c r="X78" s="158" t="s">
        <v>443</v>
      </c>
      <c r="Y78" s="158" t="s">
        <v>197</v>
      </c>
      <c r="Z78" s="147"/>
      <c r="AA78" s="147"/>
      <c r="AB78" s="147"/>
      <c r="AC78" s="147"/>
      <c r="AD78" s="147"/>
      <c r="AE78" s="147"/>
      <c r="AF78" s="147"/>
      <c r="AG78" s="147" t="s">
        <v>444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2" x14ac:dyDescent="0.2">
      <c r="A79" s="154"/>
      <c r="B79" s="155"/>
      <c r="C79" s="198" t="s">
        <v>445</v>
      </c>
      <c r="D79" s="199"/>
      <c r="E79" s="199"/>
      <c r="F79" s="199"/>
      <c r="G79" s="199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200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1" x14ac:dyDescent="0.2">
      <c r="A80" s="173">
        <v>25</v>
      </c>
      <c r="B80" s="174" t="s">
        <v>450</v>
      </c>
      <c r="C80" s="182" t="s">
        <v>451</v>
      </c>
      <c r="D80" s="175" t="s">
        <v>298</v>
      </c>
      <c r="E80" s="176">
        <v>91.025660000000002</v>
      </c>
      <c r="F80" s="177"/>
      <c r="G80" s="178">
        <f>ROUND(E80*F80,2)</f>
        <v>0</v>
      </c>
      <c r="H80" s="177"/>
      <c r="I80" s="178">
        <f>ROUND(E80*H80,2)</f>
        <v>0</v>
      </c>
      <c r="J80" s="177"/>
      <c r="K80" s="178">
        <f>ROUND(E80*J80,2)</f>
        <v>0</v>
      </c>
      <c r="L80" s="178">
        <v>21</v>
      </c>
      <c r="M80" s="178">
        <f>G80*(1+L80/100)</f>
        <v>0</v>
      </c>
      <c r="N80" s="176">
        <v>0</v>
      </c>
      <c r="O80" s="176">
        <f>ROUND(E80*N80,2)</f>
        <v>0</v>
      </c>
      <c r="P80" s="176">
        <v>0</v>
      </c>
      <c r="Q80" s="176">
        <f>ROUND(E80*P80,2)</f>
        <v>0</v>
      </c>
      <c r="R80" s="178"/>
      <c r="S80" s="178" t="s">
        <v>267</v>
      </c>
      <c r="T80" s="179" t="s">
        <v>268</v>
      </c>
      <c r="U80" s="158">
        <v>0</v>
      </c>
      <c r="V80" s="158">
        <f>ROUND(E80*U80,2)</f>
        <v>0</v>
      </c>
      <c r="W80" s="158"/>
      <c r="X80" s="158" t="s">
        <v>443</v>
      </c>
      <c r="Y80" s="158" t="s">
        <v>197</v>
      </c>
      <c r="Z80" s="147"/>
      <c r="AA80" s="147"/>
      <c r="AB80" s="147"/>
      <c r="AC80" s="147"/>
      <c r="AD80" s="147"/>
      <c r="AE80" s="147"/>
      <c r="AF80" s="147"/>
      <c r="AG80" s="147" t="s">
        <v>444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198" t="s">
        <v>445</v>
      </c>
      <c r="D81" s="199"/>
      <c r="E81" s="199"/>
      <c r="F81" s="199"/>
      <c r="G81" s="199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200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1" x14ac:dyDescent="0.2">
      <c r="A82" s="173">
        <v>26</v>
      </c>
      <c r="B82" s="174" t="s">
        <v>452</v>
      </c>
      <c r="C82" s="182" t="s">
        <v>453</v>
      </c>
      <c r="D82" s="175" t="s">
        <v>298</v>
      </c>
      <c r="E82" s="176">
        <v>455.12831</v>
      </c>
      <c r="F82" s="177"/>
      <c r="G82" s="178">
        <f>ROUND(E82*F82,2)</f>
        <v>0</v>
      </c>
      <c r="H82" s="177"/>
      <c r="I82" s="178">
        <f>ROUND(E82*H82,2)</f>
        <v>0</v>
      </c>
      <c r="J82" s="177"/>
      <c r="K82" s="178">
        <f>ROUND(E82*J82,2)</f>
        <v>0</v>
      </c>
      <c r="L82" s="178">
        <v>21</v>
      </c>
      <c r="M82" s="178">
        <f>G82*(1+L82/100)</f>
        <v>0</v>
      </c>
      <c r="N82" s="176">
        <v>0</v>
      </c>
      <c r="O82" s="176">
        <f>ROUND(E82*N82,2)</f>
        <v>0</v>
      </c>
      <c r="P82" s="176">
        <v>0</v>
      </c>
      <c r="Q82" s="176">
        <f>ROUND(E82*P82,2)</f>
        <v>0</v>
      </c>
      <c r="R82" s="178"/>
      <c r="S82" s="178" t="s">
        <v>267</v>
      </c>
      <c r="T82" s="179" t="s">
        <v>268</v>
      </c>
      <c r="U82" s="158">
        <v>0</v>
      </c>
      <c r="V82" s="158">
        <f>ROUND(E82*U82,2)</f>
        <v>0</v>
      </c>
      <c r="W82" s="158"/>
      <c r="X82" s="158" t="s">
        <v>443</v>
      </c>
      <c r="Y82" s="158" t="s">
        <v>197</v>
      </c>
      <c r="Z82" s="147"/>
      <c r="AA82" s="147"/>
      <c r="AB82" s="147"/>
      <c r="AC82" s="147"/>
      <c r="AD82" s="147"/>
      <c r="AE82" s="147"/>
      <c r="AF82" s="147"/>
      <c r="AG82" s="147" t="s">
        <v>444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2" x14ac:dyDescent="0.2">
      <c r="A83" s="154"/>
      <c r="B83" s="155"/>
      <c r="C83" s="198" t="s">
        <v>445</v>
      </c>
      <c r="D83" s="199"/>
      <c r="E83" s="199"/>
      <c r="F83" s="199"/>
      <c r="G83" s="199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200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ht="22.5" outlineLevel="1" x14ac:dyDescent="0.2">
      <c r="A84" s="173">
        <v>27</v>
      </c>
      <c r="B84" s="174" t="s">
        <v>454</v>
      </c>
      <c r="C84" s="182" t="s">
        <v>455</v>
      </c>
      <c r="D84" s="175" t="s">
        <v>298</v>
      </c>
      <c r="E84" s="176">
        <v>91.025660000000002</v>
      </c>
      <c r="F84" s="177"/>
      <c r="G84" s="178">
        <f>ROUND(E84*F84,2)</f>
        <v>0</v>
      </c>
      <c r="H84" s="177"/>
      <c r="I84" s="178">
        <f>ROUND(E84*H84,2)</f>
        <v>0</v>
      </c>
      <c r="J84" s="177"/>
      <c r="K84" s="178">
        <f>ROUND(E84*J84,2)</f>
        <v>0</v>
      </c>
      <c r="L84" s="178">
        <v>21</v>
      </c>
      <c r="M84" s="178">
        <f>G84*(1+L84/100)</f>
        <v>0</v>
      </c>
      <c r="N84" s="176">
        <v>0</v>
      </c>
      <c r="O84" s="176">
        <f>ROUND(E84*N84,2)</f>
        <v>0</v>
      </c>
      <c r="P84" s="176">
        <v>0</v>
      </c>
      <c r="Q84" s="176">
        <f>ROUND(E84*P84,2)</f>
        <v>0</v>
      </c>
      <c r="R84" s="178"/>
      <c r="S84" s="178" t="s">
        <v>267</v>
      </c>
      <c r="T84" s="179" t="s">
        <v>268</v>
      </c>
      <c r="U84" s="158">
        <v>0</v>
      </c>
      <c r="V84" s="158">
        <f>ROUND(E84*U84,2)</f>
        <v>0</v>
      </c>
      <c r="W84" s="158"/>
      <c r="X84" s="158" t="s">
        <v>443</v>
      </c>
      <c r="Y84" s="158" t="s">
        <v>197</v>
      </c>
      <c r="Z84" s="147"/>
      <c r="AA84" s="147"/>
      <c r="AB84" s="147"/>
      <c r="AC84" s="147"/>
      <c r="AD84" s="147"/>
      <c r="AE84" s="147"/>
      <c r="AF84" s="147"/>
      <c r="AG84" s="147" t="s">
        <v>444</v>
      </c>
      <c r="AH84" s="147"/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x14ac:dyDescent="0.2">
      <c r="A85" s="3"/>
      <c r="B85" s="4"/>
      <c r="C85" s="184"/>
      <c r="D85" s="6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AE85">
        <v>12</v>
      </c>
      <c r="AF85">
        <v>21</v>
      </c>
      <c r="AG85" t="s">
        <v>175</v>
      </c>
    </row>
    <row r="86" spans="1:60" x14ac:dyDescent="0.2">
      <c r="A86" s="150"/>
      <c r="B86" s="151" t="s">
        <v>29</v>
      </c>
      <c r="C86" s="185"/>
      <c r="D86" s="152"/>
      <c r="E86" s="153"/>
      <c r="F86" s="153"/>
      <c r="G86" s="172">
        <f>G8+G35+G42+G63+G66+G69+G72+G75</f>
        <v>0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AE86">
        <f>SUMIF(L7:L84,AE85,G7:G84)</f>
        <v>0</v>
      </c>
      <c r="AF86">
        <f>SUMIF(L7:L84,AF85,G7:G84)</f>
        <v>0</v>
      </c>
      <c r="AG86" t="s">
        <v>222</v>
      </c>
    </row>
    <row r="87" spans="1:60" x14ac:dyDescent="0.2">
      <c r="C87" s="186"/>
      <c r="D87" s="10"/>
      <c r="AG87" t="s">
        <v>223</v>
      </c>
    </row>
    <row r="88" spans="1:60" x14ac:dyDescent="0.2">
      <c r="D88" s="10"/>
    </row>
    <row r="89" spans="1:60" x14ac:dyDescent="0.2">
      <c r="D89" s="10"/>
    </row>
    <row r="90" spans="1:60" x14ac:dyDescent="0.2">
      <c r="D90" s="10"/>
    </row>
    <row r="91" spans="1:60" x14ac:dyDescent="0.2">
      <c r="D91" s="10"/>
    </row>
    <row r="92" spans="1:60" x14ac:dyDescent="0.2">
      <c r="D92" s="10"/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QvNI5ZDlOthD4/NnFDHHyQ58vNoEu3fuydr4rKcNjsCiYTlnq2Nz+OFko3KSP6wF5qbYPHXP9Lt5ZP+e6Apdow==" saltValue="bRGEqyG/zrjKNt8+idMQgg==" spinCount="100000" sheet="1" formatRows="0"/>
  <mergeCells count="18">
    <mergeCell ref="C20:G20"/>
    <mergeCell ref="A1:G1"/>
    <mergeCell ref="C2:G2"/>
    <mergeCell ref="C3:G3"/>
    <mergeCell ref="C4:G4"/>
    <mergeCell ref="C10:G10"/>
    <mergeCell ref="C83:G83"/>
    <mergeCell ref="C32:G32"/>
    <mergeCell ref="C47:G47"/>
    <mergeCell ref="C49:G49"/>
    <mergeCell ref="C53:G53"/>
    <mergeCell ref="C58:G58"/>
    <mergeCell ref="C61:G61"/>
    <mergeCell ref="C71:G71"/>
    <mergeCell ref="C74:G74"/>
    <mergeCell ref="C77:G77"/>
    <mergeCell ref="C79:G79"/>
    <mergeCell ref="C81:G81"/>
  </mergeCells>
  <pageMargins left="0.59055118110236204" right="0.196850393700787" top="0.78740157499999996" bottom="0.78740157499999996" header="0.3" footer="0.3"/>
  <pageSetup paperSize="9" scale="93" fitToHeight="0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36A75-E43B-4499-834D-BC23C4C2C2B7}">
  <sheetPr>
    <outlinePr summaryBelow="0"/>
    <pageSetUpPr fitToPage="1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5703125" style="120" customWidth="1"/>
    <col min="3" max="3" width="63.28515625" style="120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1" width="0" hidden="1" customWidth="1"/>
    <col min="14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00" t="s">
        <v>162</v>
      </c>
      <c r="B1" s="200"/>
      <c r="C1" s="200"/>
      <c r="D1" s="200"/>
      <c r="E1" s="200"/>
      <c r="F1" s="200"/>
      <c r="G1" s="200"/>
      <c r="AG1" t="s">
        <v>163</v>
      </c>
    </row>
    <row r="2" spans="1:60" ht="24.95" customHeight="1" x14ac:dyDescent="0.2">
      <c r="A2" s="139" t="s">
        <v>7</v>
      </c>
      <c r="B2" s="49" t="s">
        <v>43</v>
      </c>
      <c r="C2" s="201" t="s">
        <v>44</v>
      </c>
      <c r="D2" s="202"/>
      <c r="E2" s="202"/>
      <c r="F2" s="202"/>
      <c r="G2" s="203"/>
      <c r="AG2" t="s">
        <v>164</v>
      </c>
    </row>
    <row r="3" spans="1:60" ht="24.95" customHeight="1" x14ac:dyDescent="0.2">
      <c r="A3" s="139" t="s">
        <v>8</v>
      </c>
      <c r="B3" s="49" t="s">
        <v>47</v>
      </c>
      <c r="C3" s="201" t="s">
        <v>48</v>
      </c>
      <c r="D3" s="202"/>
      <c r="E3" s="202"/>
      <c r="F3" s="202"/>
      <c r="G3" s="203"/>
      <c r="AC3" s="120" t="s">
        <v>164</v>
      </c>
      <c r="AG3" t="s">
        <v>165</v>
      </c>
    </row>
    <row r="4" spans="1:60" ht="24.95" customHeight="1" x14ac:dyDescent="0.2">
      <c r="A4" s="140" t="s">
        <v>9</v>
      </c>
      <c r="B4" s="141" t="s">
        <v>56</v>
      </c>
      <c r="C4" s="204" t="s">
        <v>57</v>
      </c>
      <c r="D4" s="205"/>
      <c r="E4" s="205"/>
      <c r="F4" s="205"/>
      <c r="G4" s="206"/>
      <c r="AG4" t="s">
        <v>166</v>
      </c>
    </row>
    <row r="5" spans="1:60" x14ac:dyDescent="0.2">
      <c r="D5" s="10"/>
    </row>
    <row r="6" spans="1:60" ht="38.25" x14ac:dyDescent="0.2">
      <c r="A6" s="143" t="s">
        <v>167</v>
      </c>
      <c r="B6" s="145" t="s">
        <v>168</v>
      </c>
      <c r="C6" s="145" t="s">
        <v>169</v>
      </c>
      <c r="D6" s="144" t="s">
        <v>170</v>
      </c>
      <c r="E6" s="143" t="s">
        <v>171</v>
      </c>
      <c r="F6" s="142" t="s">
        <v>172</v>
      </c>
      <c r="G6" s="143" t="s">
        <v>29</v>
      </c>
      <c r="H6" s="146" t="s">
        <v>30</v>
      </c>
      <c r="I6" s="146" t="s">
        <v>173</v>
      </c>
      <c r="J6" s="146" t="s">
        <v>31</v>
      </c>
      <c r="K6" s="146" t="s">
        <v>174</v>
      </c>
      <c r="L6" s="146" t="s">
        <v>175</v>
      </c>
      <c r="M6" s="146" t="s">
        <v>176</v>
      </c>
      <c r="N6" s="146" t="s">
        <v>177</v>
      </c>
      <c r="O6" s="146" t="s">
        <v>178</v>
      </c>
      <c r="P6" s="146" t="s">
        <v>179</v>
      </c>
      <c r="Q6" s="146" t="s">
        <v>180</v>
      </c>
      <c r="R6" s="146" t="s">
        <v>181</v>
      </c>
      <c r="S6" s="146" t="s">
        <v>182</v>
      </c>
      <c r="T6" s="146" t="s">
        <v>183</v>
      </c>
      <c r="U6" s="146" t="s">
        <v>184</v>
      </c>
      <c r="V6" s="146" t="s">
        <v>185</v>
      </c>
      <c r="W6" s="146" t="s">
        <v>186</v>
      </c>
      <c r="X6" s="146" t="s">
        <v>187</v>
      </c>
      <c r="Y6" s="146" t="s">
        <v>188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6" t="s">
        <v>189</v>
      </c>
      <c r="B8" s="167" t="s">
        <v>88</v>
      </c>
      <c r="C8" s="181" t="s">
        <v>89</v>
      </c>
      <c r="D8" s="168"/>
      <c r="E8" s="169"/>
      <c r="F8" s="170"/>
      <c r="G8" s="170">
        <f>SUMIF(AG9:AG10,"&lt;&gt;NOR",G9:G10)</f>
        <v>0</v>
      </c>
      <c r="H8" s="170"/>
      <c r="I8" s="170">
        <f>SUM(I9:I10)</f>
        <v>0</v>
      </c>
      <c r="J8" s="170"/>
      <c r="K8" s="170">
        <f>SUM(K9:K10)</f>
        <v>0</v>
      </c>
      <c r="L8" s="170"/>
      <c r="M8" s="170">
        <f>SUM(M9:M10)</f>
        <v>0</v>
      </c>
      <c r="N8" s="169"/>
      <c r="O8" s="169">
        <f>SUM(O9:O10)</f>
        <v>0.1</v>
      </c>
      <c r="P8" s="169"/>
      <c r="Q8" s="169">
        <f>SUM(Q9:Q10)</f>
        <v>0</v>
      </c>
      <c r="R8" s="170"/>
      <c r="S8" s="170"/>
      <c r="T8" s="171"/>
      <c r="U8" s="165"/>
      <c r="V8" s="165">
        <f>SUM(V9:V10)</f>
        <v>0</v>
      </c>
      <c r="W8" s="165"/>
      <c r="X8" s="165"/>
      <c r="Y8" s="165"/>
      <c r="AG8" t="s">
        <v>190</v>
      </c>
    </row>
    <row r="9" spans="1:60" outlineLevel="1" x14ac:dyDescent="0.2">
      <c r="A9" s="173">
        <v>1</v>
      </c>
      <c r="B9" s="174" t="s">
        <v>274</v>
      </c>
      <c r="C9" s="182" t="s">
        <v>1330</v>
      </c>
      <c r="D9" s="175" t="s">
        <v>272</v>
      </c>
      <c r="E9" s="176">
        <v>12</v>
      </c>
      <c r="F9" s="177"/>
      <c r="G9" s="178">
        <f>ROUND(E9*F9,2)</f>
        <v>0</v>
      </c>
      <c r="H9" s="177"/>
      <c r="I9" s="178">
        <f>ROUND(E9*H9,2)</f>
        <v>0</v>
      </c>
      <c r="J9" s="177"/>
      <c r="K9" s="178">
        <f>ROUND(E9*J9,2)</f>
        <v>0</v>
      </c>
      <c r="L9" s="178">
        <v>21</v>
      </c>
      <c r="M9" s="178">
        <f>G9*(1+L9/100)</f>
        <v>0</v>
      </c>
      <c r="N9" s="176">
        <v>8.6599999999999993E-3</v>
      </c>
      <c r="O9" s="176">
        <f>ROUND(E9*N9,2)</f>
        <v>0.1</v>
      </c>
      <c r="P9" s="176">
        <v>0</v>
      </c>
      <c r="Q9" s="176">
        <f>ROUND(E9*P9,2)</f>
        <v>0</v>
      </c>
      <c r="R9" s="178"/>
      <c r="S9" s="178" t="s">
        <v>267</v>
      </c>
      <c r="T9" s="179" t="s">
        <v>268</v>
      </c>
      <c r="U9" s="158">
        <v>0</v>
      </c>
      <c r="V9" s="158">
        <f>ROUND(E9*U9,2)</f>
        <v>0</v>
      </c>
      <c r="W9" s="158"/>
      <c r="X9" s="158" t="s">
        <v>244</v>
      </c>
      <c r="Y9" s="158" t="s">
        <v>197</v>
      </c>
      <c r="Z9" s="147"/>
      <c r="AA9" s="147"/>
      <c r="AB9" s="147"/>
      <c r="AC9" s="147"/>
      <c r="AD9" s="147"/>
      <c r="AE9" s="147"/>
      <c r="AF9" s="147"/>
      <c r="AG9" s="147" t="s">
        <v>245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3" t="s">
        <v>1331</v>
      </c>
      <c r="D10" s="163"/>
      <c r="E10" s="164">
        <v>12</v>
      </c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203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166" t="s">
        <v>189</v>
      </c>
      <c r="B11" s="167" t="s">
        <v>107</v>
      </c>
      <c r="C11" s="181" t="s">
        <v>108</v>
      </c>
      <c r="D11" s="168"/>
      <c r="E11" s="169"/>
      <c r="F11" s="170"/>
      <c r="G11" s="170">
        <f>SUMIF(AG12:AG15,"&lt;&gt;NOR",G12:G15)</f>
        <v>0</v>
      </c>
      <c r="H11" s="170"/>
      <c r="I11" s="170">
        <f>SUM(I12:I15)</f>
        <v>0</v>
      </c>
      <c r="J11" s="170"/>
      <c r="K11" s="170">
        <f>SUM(K12:K15)</f>
        <v>0</v>
      </c>
      <c r="L11" s="170"/>
      <c r="M11" s="170">
        <f>SUM(M12:M15)</f>
        <v>0</v>
      </c>
      <c r="N11" s="169"/>
      <c r="O11" s="169">
        <f>SUM(O12:O15)</f>
        <v>0.01</v>
      </c>
      <c r="P11" s="169"/>
      <c r="Q11" s="169">
        <f>SUM(Q12:Q15)</f>
        <v>0.16999999999999998</v>
      </c>
      <c r="R11" s="170"/>
      <c r="S11" s="170"/>
      <c r="T11" s="171"/>
      <c r="U11" s="165"/>
      <c r="V11" s="165">
        <f>SUM(V12:V15)</f>
        <v>0</v>
      </c>
      <c r="W11" s="165"/>
      <c r="X11" s="165"/>
      <c r="Y11" s="165"/>
      <c r="AG11" t="s">
        <v>190</v>
      </c>
    </row>
    <row r="12" spans="1:60" ht="22.5" outlineLevel="1" x14ac:dyDescent="0.2">
      <c r="A12" s="173">
        <v>2</v>
      </c>
      <c r="B12" s="174" t="s">
        <v>1332</v>
      </c>
      <c r="C12" s="182" t="s">
        <v>1333</v>
      </c>
      <c r="D12" s="175" t="s">
        <v>282</v>
      </c>
      <c r="E12" s="176">
        <v>4</v>
      </c>
      <c r="F12" s="177"/>
      <c r="G12" s="178">
        <f>ROUND(E12*F12,2)</f>
        <v>0</v>
      </c>
      <c r="H12" s="177"/>
      <c r="I12" s="178">
        <f>ROUND(E12*H12,2)</f>
        <v>0</v>
      </c>
      <c r="J12" s="177"/>
      <c r="K12" s="178">
        <f>ROUND(E12*J12,2)</f>
        <v>0</v>
      </c>
      <c r="L12" s="178">
        <v>21</v>
      </c>
      <c r="M12" s="178">
        <f>G12*(1+L12/100)</f>
        <v>0</v>
      </c>
      <c r="N12" s="176">
        <v>4.8999999999999998E-4</v>
      </c>
      <c r="O12" s="176">
        <f>ROUND(E12*N12,2)</f>
        <v>0</v>
      </c>
      <c r="P12" s="176">
        <v>1.4999999999999999E-2</v>
      </c>
      <c r="Q12" s="176">
        <f>ROUND(E12*P12,2)</f>
        <v>0.06</v>
      </c>
      <c r="R12" s="178"/>
      <c r="S12" s="178" t="s">
        <v>267</v>
      </c>
      <c r="T12" s="179" t="s">
        <v>268</v>
      </c>
      <c r="U12" s="158">
        <v>0</v>
      </c>
      <c r="V12" s="158">
        <f>ROUND(E12*U12,2)</f>
        <v>0</v>
      </c>
      <c r="W12" s="158"/>
      <c r="X12" s="158" t="s">
        <v>244</v>
      </c>
      <c r="Y12" s="158" t="s">
        <v>197</v>
      </c>
      <c r="Z12" s="147"/>
      <c r="AA12" s="147"/>
      <c r="AB12" s="147"/>
      <c r="AC12" s="147"/>
      <c r="AD12" s="147"/>
      <c r="AE12" s="147"/>
      <c r="AF12" s="147"/>
      <c r="AG12" s="147" t="s">
        <v>245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183" t="s">
        <v>82</v>
      </c>
      <c r="D13" s="163"/>
      <c r="E13" s="164">
        <v>4</v>
      </c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203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1" x14ac:dyDescent="0.2">
      <c r="A14" s="173">
        <v>3</v>
      </c>
      <c r="B14" s="174" t="s">
        <v>1334</v>
      </c>
      <c r="C14" s="182" t="s">
        <v>1335</v>
      </c>
      <c r="D14" s="175" t="s">
        <v>272</v>
      </c>
      <c r="E14" s="176">
        <v>12</v>
      </c>
      <c r="F14" s="177"/>
      <c r="G14" s="178">
        <f>ROUND(E14*F14,2)</f>
        <v>0</v>
      </c>
      <c r="H14" s="177"/>
      <c r="I14" s="178">
        <f>ROUND(E14*H14,2)</f>
        <v>0</v>
      </c>
      <c r="J14" s="177"/>
      <c r="K14" s="178">
        <f>ROUND(E14*J14,2)</f>
        <v>0</v>
      </c>
      <c r="L14" s="178">
        <v>21</v>
      </c>
      <c r="M14" s="178">
        <f>G14*(1+L14/100)</f>
        <v>0</v>
      </c>
      <c r="N14" s="176">
        <v>4.8999999999999998E-4</v>
      </c>
      <c r="O14" s="176">
        <f>ROUND(E14*N14,2)</f>
        <v>0.01</v>
      </c>
      <c r="P14" s="176">
        <v>8.9999999999999993E-3</v>
      </c>
      <c r="Q14" s="176">
        <f>ROUND(E14*P14,2)</f>
        <v>0.11</v>
      </c>
      <c r="R14" s="178"/>
      <c r="S14" s="178" t="s">
        <v>267</v>
      </c>
      <c r="T14" s="179" t="s">
        <v>268</v>
      </c>
      <c r="U14" s="158">
        <v>0</v>
      </c>
      <c r="V14" s="158">
        <f>ROUND(E14*U14,2)</f>
        <v>0</v>
      </c>
      <c r="W14" s="158"/>
      <c r="X14" s="158" t="s">
        <v>244</v>
      </c>
      <c r="Y14" s="158" t="s">
        <v>197</v>
      </c>
      <c r="Z14" s="147"/>
      <c r="AA14" s="147"/>
      <c r="AB14" s="147"/>
      <c r="AC14" s="147"/>
      <c r="AD14" s="147"/>
      <c r="AE14" s="147"/>
      <c r="AF14" s="147"/>
      <c r="AG14" s="147" t="s">
        <v>245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2" x14ac:dyDescent="0.2">
      <c r="A15" s="154"/>
      <c r="B15" s="155"/>
      <c r="C15" s="183" t="s">
        <v>1331</v>
      </c>
      <c r="D15" s="163"/>
      <c r="E15" s="164">
        <v>12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203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x14ac:dyDescent="0.2">
      <c r="A16" s="166" t="s">
        <v>189</v>
      </c>
      <c r="B16" s="167" t="s">
        <v>109</v>
      </c>
      <c r="C16" s="181" t="s">
        <v>110</v>
      </c>
      <c r="D16" s="168"/>
      <c r="E16" s="169"/>
      <c r="F16" s="170"/>
      <c r="G16" s="170">
        <f>SUMIF(AG17:AG17,"&lt;&gt;NOR",G17:G17)</f>
        <v>0</v>
      </c>
      <c r="H16" s="170"/>
      <c r="I16" s="170">
        <f>SUM(I17:I17)</f>
        <v>0</v>
      </c>
      <c r="J16" s="170"/>
      <c r="K16" s="170">
        <f>SUM(K17:K17)</f>
        <v>0</v>
      </c>
      <c r="L16" s="170"/>
      <c r="M16" s="170">
        <f>SUM(M17:M17)</f>
        <v>0</v>
      </c>
      <c r="N16" s="169"/>
      <c r="O16" s="169">
        <f>SUM(O17:O17)</f>
        <v>0</v>
      </c>
      <c r="P16" s="169"/>
      <c r="Q16" s="169">
        <f>SUM(Q17:Q17)</f>
        <v>0</v>
      </c>
      <c r="R16" s="170"/>
      <c r="S16" s="170"/>
      <c r="T16" s="171"/>
      <c r="U16" s="165"/>
      <c r="V16" s="165">
        <f>SUM(V17:V17)</f>
        <v>0</v>
      </c>
      <c r="W16" s="165"/>
      <c r="X16" s="165"/>
      <c r="Y16" s="165"/>
      <c r="AG16" t="s">
        <v>190</v>
      </c>
    </row>
    <row r="17" spans="1:60" ht="22.5" outlineLevel="1" x14ac:dyDescent="0.2">
      <c r="A17" s="188">
        <v>4</v>
      </c>
      <c r="B17" s="189" t="s">
        <v>296</v>
      </c>
      <c r="C17" s="195" t="s">
        <v>297</v>
      </c>
      <c r="D17" s="190" t="s">
        <v>298</v>
      </c>
      <c r="E17" s="191">
        <v>0.11176</v>
      </c>
      <c r="F17" s="192"/>
      <c r="G17" s="193">
        <f>ROUND(E17*F17,2)</f>
        <v>0</v>
      </c>
      <c r="H17" s="192"/>
      <c r="I17" s="193">
        <f>ROUND(E17*H17,2)</f>
        <v>0</v>
      </c>
      <c r="J17" s="192"/>
      <c r="K17" s="193">
        <f>ROUND(E17*J17,2)</f>
        <v>0</v>
      </c>
      <c r="L17" s="193">
        <v>21</v>
      </c>
      <c r="M17" s="193">
        <f>G17*(1+L17/100)</f>
        <v>0</v>
      </c>
      <c r="N17" s="191">
        <v>0</v>
      </c>
      <c r="O17" s="191">
        <f>ROUND(E17*N17,2)</f>
        <v>0</v>
      </c>
      <c r="P17" s="191">
        <v>0</v>
      </c>
      <c r="Q17" s="191">
        <f>ROUND(E17*P17,2)</f>
        <v>0</v>
      </c>
      <c r="R17" s="193"/>
      <c r="S17" s="193" t="s">
        <v>267</v>
      </c>
      <c r="T17" s="194" t="s">
        <v>268</v>
      </c>
      <c r="U17" s="158">
        <v>0</v>
      </c>
      <c r="V17" s="158">
        <f>ROUND(E17*U17,2)</f>
        <v>0</v>
      </c>
      <c r="W17" s="158"/>
      <c r="X17" s="158" t="s">
        <v>299</v>
      </c>
      <c r="Y17" s="158" t="s">
        <v>197</v>
      </c>
      <c r="Z17" s="147"/>
      <c r="AA17" s="147"/>
      <c r="AB17" s="147"/>
      <c r="AC17" s="147"/>
      <c r="AD17" s="147"/>
      <c r="AE17" s="147"/>
      <c r="AF17" s="147"/>
      <c r="AG17" s="147" t="s">
        <v>300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6" t="s">
        <v>189</v>
      </c>
      <c r="B18" s="167" t="s">
        <v>117</v>
      </c>
      <c r="C18" s="181" t="s">
        <v>118</v>
      </c>
      <c r="D18" s="168"/>
      <c r="E18" s="169"/>
      <c r="F18" s="170"/>
      <c r="G18" s="170">
        <f>SUMIF(AG19:AG27,"&lt;&gt;NOR",G19:G27)</f>
        <v>0</v>
      </c>
      <c r="H18" s="170"/>
      <c r="I18" s="170">
        <f>SUM(I19:I27)</f>
        <v>0</v>
      </c>
      <c r="J18" s="170"/>
      <c r="K18" s="170">
        <f>SUM(K19:K27)</f>
        <v>0</v>
      </c>
      <c r="L18" s="170"/>
      <c r="M18" s="170">
        <f>SUM(M19:M27)</f>
        <v>0</v>
      </c>
      <c r="N18" s="169"/>
      <c r="O18" s="169">
        <f>SUM(O19:O27)</f>
        <v>0</v>
      </c>
      <c r="P18" s="169"/>
      <c r="Q18" s="169">
        <f>SUM(Q19:Q27)</f>
        <v>0</v>
      </c>
      <c r="R18" s="170"/>
      <c r="S18" s="170"/>
      <c r="T18" s="171"/>
      <c r="U18" s="165"/>
      <c r="V18" s="165">
        <f>SUM(V19:V27)</f>
        <v>0</v>
      </c>
      <c r="W18" s="165"/>
      <c r="X18" s="165"/>
      <c r="Y18" s="165"/>
      <c r="AG18" t="s">
        <v>190</v>
      </c>
    </row>
    <row r="19" spans="1:60" ht="22.5" outlineLevel="1" x14ac:dyDescent="0.2">
      <c r="A19" s="173">
        <v>5</v>
      </c>
      <c r="B19" s="174" t="s">
        <v>1336</v>
      </c>
      <c r="C19" s="182" t="s">
        <v>1337</v>
      </c>
      <c r="D19" s="175" t="s">
        <v>272</v>
      </c>
      <c r="E19" s="176">
        <v>24</v>
      </c>
      <c r="F19" s="177"/>
      <c r="G19" s="178">
        <f>ROUND(E19*F19,2)</f>
        <v>0</v>
      </c>
      <c r="H19" s="177"/>
      <c r="I19" s="178">
        <f>ROUND(E19*H19,2)</f>
        <v>0</v>
      </c>
      <c r="J19" s="177"/>
      <c r="K19" s="178">
        <f>ROUND(E19*J19,2)</f>
        <v>0</v>
      </c>
      <c r="L19" s="178">
        <v>21</v>
      </c>
      <c r="M19" s="178">
        <f>G19*(1+L19/100)</f>
        <v>0</v>
      </c>
      <c r="N19" s="176">
        <v>2.0000000000000002E-5</v>
      </c>
      <c r="O19" s="176">
        <f>ROUND(E19*N19,2)</f>
        <v>0</v>
      </c>
      <c r="P19" s="176">
        <v>0</v>
      </c>
      <c r="Q19" s="176">
        <f>ROUND(E19*P19,2)</f>
        <v>0</v>
      </c>
      <c r="R19" s="178"/>
      <c r="S19" s="178" t="s">
        <v>267</v>
      </c>
      <c r="T19" s="179" t="s">
        <v>268</v>
      </c>
      <c r="U19" s="158">
        <v>0</v>
      </c>
      <c r="V19" s="158">
        <f>ROUND(E19*U19,2)</f>
        <v>0</v>
      </c>
      <c r="W19" s="158"/>
      <c r="X19" s="158" t="s">
        <v>244</v>
      </c>
      <c r="Y19" s="158" t="s">
        <v>197</v>
      </c>
      <c r="Z19" s="147"/>
      <c r="AA19" s="147"/>
      <c r="AB19" s="147"/>
      <c r="AC19" s="147"/>
      <c r="AD19" s="147"/>
      <c r="AE19" s="147"/>
      <c r="AF19" s="147"/>
      <c r="AG19" s="147" t="s">
        <v>397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198" t="s">
        <v>1338</v>
      </c>
      <c r="D20" s="199"/>
      <c r="E20" s="199"/>
      <c r="F20" s="199"/>
      <c r="G20" s="199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200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3" t="s">
        <v>1339</v>
      </c>
      <c r="D21" s="163"/>
      <c r="E21" s="164">
        <v>24</v>
      </c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203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1" x14ac:dyDescent="0.2">
      <c r="A22" s="173">
        <v>6</v>
      </c>
      <c r="B22" s="174" t="s">
        <v>1340</v>
      </c>
      <c r="C22" s="182" t="s">
        <v>1341</v>
      </c>
      <c r="D22" s="175" t="s">
        <v>393</v>
      </c>
      <c r="E22" s="176">
        <v>2</v>
      </c>
      <c r="F22" s="177"/>
      <c r="G22" s="178">
        <f>ROUND(E22*F22,2)</f>
        <v>0</v>
      </c>
      <c r="H22" s="177"/>
      <c r="I22" s="178">
        <f>ROUND(E22*H22,2)</f>
        <v>0</v>
      </c>
      <c r="J22" s="177"/>
      <c r="K22" s="178">
        <f>ROUND(E22*J22,2)</f>
        <v>0</v>
      </c>
      <c r="L22" s="178">
        <v>21</v>
      </c>
      <c r="M22" s="178">
        <f>G22*(1+L22/100)</f>
        <v>0</v>
      </c>
      <c r="N22" s="176">
        <v>0</v>
      </c>
      <c r="O22" s="176">
        <f>ROUND(E22*N22,2)</f>
        <v>0</v>
      </c>
      <c r="P22" s="176">
        <v>0</v>
      </c>
      <c r="Q22" s="176">
        <f>ROUND(E22*P22,2)</f>
        <v>0</v>
      </c>
      <c r="R22" s="178"/>
      <c r="S22" s="178" t="s">
        <v>194</v>
      </c>
      <c r="T22" s="179" t="s">
        <v>195</v>
      </c>
      <c r="U22" s="158">
        <v>0</v>
      </c>
      <c r="V22" s="158">
        <f>ROUND(E22*U22,2)</f>
        <v>0</v>
      </c>
      <c r="W22" s="158"/>
      <c r="X22" s="158" t="s">
        <v>285</v>
      </c>
      <c r="Y22" s="158" t="s">
        <v>197</v>
      </c>
      <c r="Z22" s="147"/>
      <c r="AA22" s="147"/>
      <c r="AB22" s="147"/>
      <c r="AC22" s="147"/>
      <c r="AD22" s="147"/>
      <c r="AE22" s="147"/>
      <c r="AF22" s="147"/>
      <c r="AG22" s="147" t="s">
        <v>966</v>
      </c>
      <c r="AH22" s="147"/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183" t="s">
        <v>78</v>
      </c>
      <c r="D23" s="163"/>
      <c r="E23" s="164">
        <v>2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203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3">
        <v>7</v>
      </c>
      <c r="B24" s="174" t="s">
        <v>1342</v>
      </c>
      <c r="C24" s="182" t="s">
        <v>1343</v>
      </c>
      <c r="D24" s="175" t="s">
        <v>393</v>
      </c>
      <c r="E24" s="176">
        <v>1</v>
      </c>
      <c r="F24" s="177"/>
      <c r="G24" s="178">
        <f>ROUND(E24*F24,2)</f>
        <v>0</v>
      </c>
      <c r="H24" s="177"/>
      <c r="I24" s="178">
        <f>ROUND(E24*H24,2)</f>
        <v>0</v>
      </c>
      <c r="J24" s="177"/>
      <c r="K24" s="178">
        <f>ROUND(E24*J24,2)</f>
        <v>0</v>
      </c>
      <c r="L24" s="178">
        <v>21</v>
      </c>
      <c r="M24" s="178">
        <f>G24*(1+L24/100)</f>
        <v>0</v>
      </c>
      <c r="N24" s="176">
        <v>0</v>
      </c>
      <c r="O24" s="176">
        <f>ROUND(E24*N24,2)</f>
        <v>0</v>
      </c>
      <c r="P24" s="176">
        <v>0</v>
      </c>
      <c r="Q24" s="176">
        <f>ROUND(E24*P24,2)</f>
        <v>0</v>
      </c>
      <c r="R24" s="178"/>
      <c r="S24" s="178" t="s">
        <v>194</v>
      </c>
      <c r="T24" s="179" t="s">
        <v>195</v>
      </c>
      <c r="U24" s="158">
        <v>0</v>
      </c>
      <c r="V24" s="158">
        <f>ROUND(E24*U24,2)</f>
        <v>0</v>
      </c>
      <c r="W24" s="158"/>
      <c r="X24" s="158" t="s">
        <v>285</v>
      </c>
      <c r="Y24" s="158" t="s">
        <v>197</v>
      </c>
      <c r="Z24" s="147"/>
      <c r="AA24" s="147"/>
      <c r="AB24" s="147"/>
      <c r="AC24" s="147"/>
      <c r="AD24" s="147"/>
      <c r="AE24" s="147"/>
      <c r="AF24" s="147"/>
      <c r="AG24" s="147" t="s">
        <v>966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2" x14ac:dyDescent="0.2">
      <c r="A25" s="154"/>
      <c r="B25" s="155"/>
      <c r="C25" s="198" t="s">
        <v>1344</v>
      </c>
      <c r="D25" s="199"/>
      <c r="E25" s="199"/>
      <c r="F25" s="199"/>
      <c r="G25" s="199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200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3" t="s">
        <v>76</v>
      </c>
      <c r="D26" s="163"/>
      <c r="E26" s="164">
        <v>1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203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54">
        <v>8</v>
      </c>
      <c r="B27" s="155" t="s">
        <v>1056</v>
      </c>
      <c r="C27" s="197" t="s">
        <v>1057</v>
      </c>
      <c r="D27" s="156" t="s">
        <v>0</v>
      </c>
      <c r="E27" s="196"/>
      <c r="F27" s="159"/>
      <c r="G27" s="158">
        <f>ROUND(E27*F27,2)</f>
        <v>0</v>
      </c>
      <c r="H27" s="159"/>
      <c r="I27" s="158">
        <f>ROUND(E27*H27,2)</f>
        <v>0</v>
      </c>
      <c r="J27" s="159"/>
      <c r="K27" s="158">
        <f>ROUND(E27*J27,2)</f>
        <v>0</v>
      </c>
      <c r="L27" s="158">
        <v>21</v>
      </c>
      <c r="M27" s="158">
        <f>G27*(1+L27/100)</f>
        <v>0</v>
      </c>
      <c r="N27" s="157">
        <v>0</v>
      </c>
      <c r="O27" s="157">
        <f>ROUND(E27*N27,2)</f>
        <v>0</v>
      </c>
      <c r="P27" s="157">
        <v>0</v>
      </c>
      <c r="Q27" s="157">
        <f>ROUND(E27*P27,2)</f>
        <v>0</v>
      </c>
      <c r="R27" s="158"/>
      <c r="S27" s="158" t="s">
        <v>267</v>
      </c>
      <c r="T27" s="158" t="s">
        <v>268</v>
      </c>
      <c r="U27" s="158">
        <v>0</v>
      </c>
      <c r="V27" s="158">
        <f>ROUND(E27*U27,2)</f>
        <v>0</v>
      </c>
      <c r="W27" s="158"/>
      <c r="X27" s="158" t="s">
        <v>299</v>
      </c>
      <c r="Y27" s="158" t="s">
        <v>197</v>
      </c>
      <c r="Z27" s="147"/>
      <c r="AA27" s="147"/>
      <c r="AB27" s="147"/>
      <c r="AC27" s="147"/>
      <c r="AD27" s="147"/>
      <c r="AE27" s="147"/>
      <c r="AF27" s="147"/>
      <c r="AG27" s="147" t="s">
        <v>300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x14ac:dyDescent="0.2">
      <c r="A28" s="166" t="s">
        <v>189</v>
      </c>
      <c r="B28" s="167" t="s">
        <v>123</v>
      </c>
      <c r="C28" s="181" t="s">
        <v>124</v>
      </c>
      <c r="D28" s="168"/>
      <c r="E28" s="169"/>
      <c r="F28" s="170"/>
      <c r="G28" s="170">
        <f>SUMIF(AG29:AG43,"&lt;&gt;NOR",G29:G43)</f>
        <v>0</v>
      </c>
      <c r="H28" s="170"/>
      <c r="I28" s="170">
        <f>SUM(I29:I43)</f>
        <v>0</v>
      </c>
      <c r="J28" s="170"/>
      <c r="K28" s="170">
        <f>SUM(K29:K43)</f>
        <v>0</v>
      </c>
      <c r="L28" s="170"/>
      <c r="M28" s="170">
        <f>SUM(M29:M43)</f>
        <v>0</v>
      </c>
      <c r="N28" s="169"/>
      <c r="O28" s="169">
        <f>SUM(O29:O43)</f>
        <v>0.02</v>
      </c>
      <c r="P28" s="169"/>
      <c r="Q28" s="169">
        <f>SUM(Q29:Q43)</f>
        <v>0.08</v>
      </c>
      <c r="R28" s="170"/>
      <c r="S28" s="170"/>
      <c r="T28" s="171"/>
      <c r="U28" s="165"/>
      <c r="V28" s="165">
        <f>SUM(V29:V43)</f>
        <v>0</v>
      </c>
      <c r="W28" s="165"/>
      <c r="X28" s="165"/>
      <c r="Y28" s="165"/>
      <c r="AG28" t="s">
        <v>190</v>
      </c>
    </row>
    <row r="29" spans="1:60" outlineLevel="1" x14ac:dyDescent="0.2">
      <c r="A29" s="173">
        <v>9</v>
      </c>
      <c r="B29" s="174" t="s">
        <v>1345</v>
      </c>
      <c r="C29" s="182" t="s">
        <v>1346</v>
      </c>
      <c r="D29" s="175" t="s">
        <v>272</v>
      </c>
      <c r="E29" s="176">
        <v>24</v>
      </c>
      <c r="F29" s="177"/>
      <c r="G29" s="178">
        <f>ROUND(E29*F29,2)</f>
        <v>0</v>
      </c>
      <c r="H29" s="177"/>
      <c r="I29" s="178">
        <f>ROUND(E29*H29,2)</f>
        <v>0</v>
      </c>
      <c r="J29" s="177"/>
      <c r="K29" s="178">
        <f>ROUND(E29*J29,2)</f>
        <v>0</v>
      </c>
      <c r="L29" s="178">
        <v>21</v>
      </c>
      <c r="M29" s="178">
        <f>G29*(1+L29/100)</f>
        <v>0</v>
      </c>
      <c r="N29" s="176">
        <v>2.0000000000000002E-5</v>
      </c>
      <c r="O29" s="176">
        <f>ROUND(E29*N29,2)</f>
        <v>0</v>
      </c>
      <c r="P29" s="176">
        <v>3.2000000000000002E-3</v>
      </c>
      <c r="Q29" s="176">
        <f>ROUND(E29*P29,2)</f>
        <v>0.08</v>
      </c>
      <c r="R29" s="178"/>
      <c r="S29" s="178" t="s">
        <v>267</v>
      </c>
      <c r="T29" s="179" t="s">
        <v>268</v>
      </c>
      <c r="U29" s="158">
        <v>0</v>
      </c>
      <c r="V29" s="158">
        <f>ROUND(E29*U29,2)</f>
        <v>0</v>
      </c>
      <c r="W29" s="158"/>
      <c r="X29" s="158" t="s">
        <v>244</v>
      </c>
      <c r="Y29" s="158" t="s">
        <v>197</v>
      </c>
      <c r="Z29" s="147"/>
      <c r="AA29" s="147"/>
      <c r="AB29" s="147"/>
      <c r="AC29" s="147"/>
      <c r="AD29" s="147"/>
      <c r="AE29" s="147"/>
      <c r="AF29" s="147"/>
      <c r="AG29" s="147" t="s">
        <v>936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183" t="s">
        <v>1339</v>
      </c>
      <c r="D30" s="163"/>
      <c r="E30" s="164">
        <v>24</v>
      </c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203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ht="22.5" outlineLevel="1" x14ac:dyDescent="0.2">
      <c r="A31" s="173">
        <v>10</v>
      </c>
      <c r="B31" s="174" t="s">
        <v>1347</v>
      </c>
      <c r="C31" s="182" t="s">
        <v>1348</v>
      </c>
      <c r="D31" s="175" t="s">
        <v>272</v>
      </c>
      <c r="E31" s="176">
        <v>24</v>
      </c>
      <c r="F31" s="177"/>
      <c r="G31" s="178">
        <f>ROUND(E31*F31,2)</f>
        <v>0</v>
      </c>
      <c r="H31" s="177"/>
      <c r="I31" s="178">
        <f>ROUND(E31*H31,2)</f>
        <v>0</v>
      </c>
      <c r="J31" s="177"/>
      <c r="K31" s="178">
        <f>ROUND(E31*J31,2)</f>
        <v>0</v>
      </c>
      <c r="L31" s="178">
        <v>21</v>
      </c>
      <c r="M31" s="178">
        <f>G31*(1+L31/100)</f>
        <v>0</v>
      </c>
      <c r="N31" s="176">
        <v>7.6000000000000004E-4</v>
      </c>
      <c r="O31" s="176">
        <f>ROUND(E31*N31,2)</f>
        <v>0.02</v>
      </c>
      <c r="P31" s="176">
        <v>0</v>
      </c>
      <c r="Q31" s="176">
        <f>ROUND(E31*P31,2)</f>
        <v>0</v>
      </c>
      <c r="R31" s="178"/>
      <c r="S31" s="178" t="s">
        <v>267</v>
      </c>
      <c r="T31" s="179" t="s">
        <v>268</v>
      </c>
      <c r="U31" s="158">
        <v>0</v>
      </c>
      <c r="V31" s="158">
        <f>ROUND(E31*U31,2)</f>
        <v>0</v>
      </c>
      <c r="W31" s="158"/>
      <c r="X31" s="158" t="s">
        <v>244</v>
      </c>
      <c r="Y31" s="158" t="s">
        <v>197</v>
      </c>
      <c r="Z31" s="147"/>
      <c r="AA31" s="147"/>
      <c r="AB31" s="147"/>
      <c r="AC31" s="147"/>
      <c r="AD31" s="147"/>
      <c r="AE31" s="147"/>
      <c r="AF31" s="147"/>
      <c r="AG31" s="147" t="s">
        <v>936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183" t="s">
        <v>1349</v>
      </c>
      <c r="D32" s="163"/>
      <c r="E32" s="164">
        <v>24</v>
      </c>
      <c r="F32" s="158"/>
      <c r="G32" s="158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203</v>
      </c>
      <c r="AH32" s="147">
        <v>0</v>
      </c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3">
        <v>11</v>
      </c>
      <c r="B33" s="174" t="s">
        <v>1350</v>
      </c>
      <c r="C33" s="182" t="s">
        <v>1351</v>
      </c>
      <c r="D33" s="175" t="s">
        <v>282</v>
      </c>
      <c r="E33" s="176">
        <v>8</v>
      </c>
      <c r="F33" s="177"/>
      <c r="G33" s="178">
        <f>ROUND(E33*F33,2)</f>
        <v>0</v>
      </c>
      <c r="H33" s="177"/>
      <c r="I33" s="178">
        <f>ROUND(E33*H33,2)</f>
        <v>0</v>
      </c>
      <c r="J33" s="177"/>
      <c r="K33" s="178">
        <f>ROUND(E33*J33,2)</f>
        <v>0</v>
      </c>
      <c r="L33" s="178">
        <v>21</v>
      </c>
      <c r="M33" s="178">
        <f>G33*(1+L33/100)</f>
        <v>0</v>
      </c>
      <c r="N33" s="176">
        <v>1.0000000000000001E-5</v>
      </c>
      <c r="O33" s="176">
        <f>ROUND(E33*N33,2)</f>
        <v>0</v>
      </c>
      <c r="P33" s="176">
        <v>0</v>
      </c>
      <c r="Q33" s="176">
        <f>ROUND(E33*P33,2)</f>
        <v>0</v>
      </c>
      <c r="R33" s="178"/>
      <c r="S33" s="178" t="s">
        <v>267</v>
      </c>
      <c r="T33" s="179" t="s">
        <v>268</v>
      </c>
      <c r="U33" s="158">
        <v>0</v>
      </c>
      <c r="V33" s="158">
        <f>ROUND(E33*U33,2)</f>
        <v>0</v>
      </c>
      <c r="W33" s="158"/>
      <c r="X33" s="158" t="s">
        <v>244</v>
      </c>
      <c r="Y33" s="158" t="s">
        <v>197</v>
      </c>
      <c r="Z33" s="147"/>
      <c r="AA33" s="147"/>
      <c r="AB33" s="147"/>
      <c r="AC33" s="147"/>
      <c r="AD33" s="147"/>
      <c r="AE33" s="147"/>
      <c r="AF33" s="147"/>
      <c r="AG33" s="147" t="s">
        <v>936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198" t="s">
        <v>1352</v>
      </c>
      <c r="D34" s="199"/>
      <c r="E34" s="199"/>
      <c r="F34" s="199"/>
      <c r="G34" s="199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200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3" t="s">
        <v>97</v>
      </c>
      <c r="D35" s="163"/>
      <c r="E35" s="164">
        <v>8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203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1" x14ac:dyDescent="0.2">
      <c r="A36" s="173">
        <v>12</v>
      </c>
      <c r="B36" s="174" t="s">
        <v>1353</v>
      </c>
      <c r="C36" s="182" t="s">
        <v>1354</v>
      </c>
      <c r="D36" s="175" t="s">
        <v>393</v>
      </c>
      <c r="E36" s="176">
        <v>8</v>
      </c>
      <c r="F36" s="177"/>
      <c r="G36" s="178">
        <f>ROUND(E36*F36,2)</f>
        <v>0</v>
      </c>
      <c r="H36" s="177"/>
      <c r="I36" s="178">
        <f>ROUND(E36*H36,2)</f>
        <v>0</v>
      </c>
      <c r="J36" s="177"/>
      <c r="K36" s="178">
        <f>ROUND(E36*J36,2)</f>
        <v>0</v>
      </c>
      <c r="L36" s="178">
        <v>21</v>
      </c>
      <c r="M36" s="178">
        <f>G36*(1+L36/100)</f>
        <v>0</v>
      </c>
      <c r="N36" s="176">
        <v>5.6999999999999998E-4</v>
      </c>
      <c r="O36" s="176">
        <f>ROUND(E36*N36,2)</f>
        <v>0</v>
      </c>
      <c r="P36" s="176">
        <v>0</v>
      </c>
      <c r="Q36" s="176">
        <f>ROUND(E36*P36,2)</f>
        <v>0</v>
      </c>
      <c r="R36" s="178"/>
      <c r="S36" s="178" t="s">
        <v>194</v>
      </c>
      <c r="T36" s="179" t="s">
        <v>195</v>
      </c>
      <c r="U36" s="158">
        <v>0</v>
      </c>
      <c r="V36" s="158">
        <f>ROUND(E36*U36,2)</f>
        <v>0</v>
      </c>
      <c r="W36" s="158"/>
      <c r="X36" s="158" t="s">
        <v>244</v>
      </c>
      <c r="Y36" s="158" t="s">
        <v>197</v>
      </c>
      <c r="Z36" s="147"/>
      <c r="AA36" s="147"/>
      <c r="AB36" s="147"/>
      <c r="AC36" s="147"/>
      <c r="AD36" s="147"/>
      <c r="AE36" s="147"/>
      <c r="AF36" s="147"/>
      <c r="AG36" s="147" t="s">
        <v>936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198" t="s">
        <v>1355</v>
      </c>
      <c r="D37" s="199"/>
      <c r="E37" s="199"/>
      <c r="F37" s="199"/>
      <c r="G37" s="199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200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183" t="s">
        <v>97</v>
      </c>
      <c r="D38" s="163"/>
      <c r="E38" s="164">
        <v>8</v>
      </c>
      <c r="F38" s="158"/>
      <c r="G38" s="158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203</v>
      </c>
      <c r="AH38" s="147">
        <v>0</v>
      </c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1" x14ac:dyDescent="0.2">
      <c r="A39" s="173">
        <v>13</v>
      </c>
      <c r="B39" s="174" t="s">
        <v>1356</v>
      </c>
      <c r="C39" s="182" t="s">
        <v>1357</v>
      </c>
      <c r="D39" s="175" t="s">
        <v>1358</v>
      </c>
      <c r="E39" s="176">
        <v>6</v>
      </c>
      <c r="F39" s="177"/>
      <c r="G39" s="178">
        <f>ROUND(E39*F39,2)</f>
        <v>0</v>
      </c>
      <c r="H39" s="177"/>
      <c r="I39" s="178">
        <f>ROUND(E39*H39,2)</f>
        <v>0</v>
      </c>
      <c r="J39" s="177"/>
      <c r="K39" s="178">
        <f>ROUND(E39*J39,2)</f>
        <v>0</v>
      </c>
      <c r="L39" s="178">
        <v>21</v>
      </c>
      <c r="M39" s="178">
        <f>G39*(1+L39/100)</f>
        <v>0</v>
      </c>
      <c r="N39" s="176">
        <v>0</v>
      </c>
      <c r="O39" s="176">
        <f>ROUND(E39*N39,2)</f>
        <v>0</v>
      </c>
      <c r="P39" s="176">
        <v>0</v>
      </c>
      <c r="Q39" s="176">
        <f>ROUND(E39*P39,2)</f>
        <v>0</v>
      </c>
      <c r="R39" s="178" t="s">
        <v>1359</v>
      </c>
      <c r="S39" s="178" t="s">
        <v>267</v>
      </c>
      <c r="T39" s="179" t="s">
        <v>268</v>
      </c>
      <c r="U39" s="158">
        <v>0</v>
      </c>
      <c r="V39" s="158">
        <f>ROUND(E39*U39,2)</f>
        <v>0</v>
      </c>
      <c r="W39" s="158"/>
      <c r="X39" s="158" t="s">
        <v>1360</v>
      </c>
      <c r="Y39" s="158" t="s">
        <v>197</v>
      </c>
      <c r="Z39" s="147"/>
      <c r="AA39" s="147"/>
      <c r="AB39" s="147"/>
      <c r="AC39" s="147"/>
      <c r="AD39" s="147"/>
      <c r="AE39" s="147"/>
      <c r="AF39" s="147"/>
      <c r="AG39" s="147" t="s">
        <v>1361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183" t="s">
        <v>86</v>
      </c>
      <c r="D40" s="163"/>
      <c r="E40" s="164">
        <v>6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203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ht="22.5" outlineLevel="1" x14ac:dyDescent="0.2">
      <c r="A41" s="173">
        <v>14</v>
      </c>
      <c r="B41" s="174" t="s">
        <v>1362</v>
      </c>
      <c r="C41" s="182" t="s">
        <v>1363</v>
      </c>
      <c r="D41" s="175" t="s">
        <v>282</v>
      </c>
      <c r="E41" s="176">
        <v>8</v>
      </c>
      <c r="F41" s="177"/>
      <c r="G41" s="178">
        <f>ROUND(E41*F41,2)</f>
        <v>0</v>
      </c>
      <c r="H41" s="177"/>
      <c r="I41" s="178">
        <f>ROUND(E41*H41,2)</f>
        <v>0</v>
      </c>
      <c r="J41" s="177"/>
      <c r="K41" s="178">
        <f>ROUND(E41*J41,2)</f>
        <v>0</v>
      </c>
      <c r="L41" s="178">
        <v>21</v>
      </c>
      <c r="M41" s="178">
        <f>G41*(1+L41/100)</f>
        <v>0</v>
      </c>
      <c r="N41" s="176">
        <v>0</v>
      </c>
      <c r="O41" s="176">
        <f>ROUND(E41*N41,2)</f>
        <v>0</v>
      </c>
      <c r="P41" s="176">
        <v>0</v>
      </c>
      <c r="Q41" s="176">
        <f>ROUND(E41*P41,2)</f>
        <v>0</v>
      </c>
      <c r="R41" s="178" t="s">
        <v>411</v>
      </c>
      <c r="S41" s="178" t="s">
        <v>267</v>
      </c>
      <c r="T41" s="179" t="s">
        <v>268</v>
      </c>
      <c r="U41" s="158">
        <v>0</v>
      </c>
      <c r="V41" s="158">
        <f>ROUND(E41*U41,2)</f>
        <v>0</v>
      </c>
      <c r="W41" s="158"/>
      <c r="X41" s="158" t="s">
        <v>285</v>
      </c>
      <c r="Y41" s="158" t="s">
        <v>197</v>
      </c>
      <c r="Z41" s="147"/>
      <c r="AA41" s="147"/>
      <c r="AB41" s="147"/>
      <c r="AC41" s="147"/>
      <c r="AD41" s="147"/>
      <c r="AE41" s="147"/>
      <c r="AF41" s="147"/>
      <c r="AG41" s="147" t="s">
        <v>966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2" x14ac:dyDescent="0.2">
      <c r="A42" s="154"/>
      <c r="B42" s="155"/>
      <c r="C42" s="183" t="s">
        <v>97</v>
      </c>
      <c r="D42" s="163"/>
      <c r="E42" s="164">
        <v>8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203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1" x14ac:dyDescent="0.2">
      <c r="A43" s="154">
        <v>15</v>
      </c>
      <c r="B43" s="155" t="s">
        <v>1364</v>
      </c>
      <c r="C43" s="197" t="s">
        <v>1365</v>
      </c>
      <c r="D43" s="156" t="s">
        <v>0</v>
      </c>
      <c r="E43" s="196"/>
      <c r="F43" s="159"/>
      <c r="G43" s="158">
        <f>ROUND(E43*F43,2)</f>
        <v>0</v>
      </c>
      <c r="H43" s="159"/>
      <c r="I43" s="158">
        <f>ROUND(E43*H43,2)</f>
        <v>0</v>
      </c>
      <c r="J43" s="159"/>
      <c r="K43" s="158">
        <f>ROUND(E43*J43,2)</f>
        <v>0</v>
      </c>
      <c r="L43" s="158">
        <v>21</v>
      </c>
      <c r="M43" s="158">
        <f>G43*(1+L43/100)</f>
        <v>0</v>
      </c>
      <c r="N43" s="157">
        <v>0</v>
      </c>
      <c r="O43" s="157">
        <f>ROUND(E43*N43,2)</f>
        <v>0</v>
      </c>
      <c r="P43" s="157">
        <v>0</v>
      </c>
      <c r="Q43" s="157">
        <f>ROUND(E43*P43,2)</f>
        <v>0</v>
      </c>
      <c r="R43" s="158"/>
      <c r="S43" s="158" t="s">
        <v>267</v>
      </c>
      <c r="T43" s="158" t="s">
        <v>268</v>
      </c>
      <c r="U43" s="158">
        <v>0</v>
      </c>
      <c r="V43" s="158">
        <f>ROUND(E43*U43,2)</f>
        <v>0</v>
      </c>
      <c r="W43" s="158"/>
      <c r="X43" s="158" t="s">
        <v>299</v>
      </c>
      <c r="Y43" s="158" t="s">
        <v>197</v>
      </c>
      <c r="Z43" s="147"/>
      <c r="AA43" s="147"/>
      <c r="AB43" s="147"/>
      <c r="AC43" s="147"/>
      <c r="AD43" s="147"/>
      <c r="AE43" s="147"/>
      <c r="AF43" s="147"/>
      <c r="AG43" s="147" t="s">
        <v>300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x14ac:dyDescent="0.2">
      <c r="A44" s="166" t="s">
        <v>189</v>
      </c>
      <c r="B44" s="167" t="s">
        <v>125</v>
      </c>
      <c r="C44" s="181" t="s">
        <v>126</v>
      </c>
      <c r="D44" s="168"/>
      <c r="E44" s="169"/>
      <c r="F44" s="170"/>
      <c r="G44" s="170">
        <f>SUMIF(AG45:AG65,"&lt;&gt;NOR",G45:G65)</f>
        <v>0</v>
      </c>
      <c r="H44" s="170"/>
      <c r="I44" s="170">
        <f>SUM(I45:I65)</f>
        <v>0</v>
      </c>
      <c r="J44" s="170"/>
      <c r="K44" s="170">
        <f>SUM(K45:K65)</f>
        <v>0</v>
      </c>
      <c r="L44" s="170"/>
      <c r="M44" s="170">
        <f>SUM(M45:M65)</f>
        <v>0</v>
      </c>
      <c r="N44" s="169"/>
      <c r="O44" s="169">
        <f>SUM(O45:O65)</f>
        <v>0</v>
      </c>
      <c r="P44" s="169"/>
      <c r="Q44" s="169">
        <f>SUM(Q45:Q65)</f>
        <v>0.08</v>
      </c>
      <c r="R44" s="170"/>
      <c r="S44" s="170"/>
      <c r="T44" s="171"/>
      <c r="U44" s="165"/>
      <c r="V44" s="165">
        <f>SUM(V45:V65)</f>
        <v>0</v>
      </c>
      <c r="W44" s="165"/>
      <c r="X44" s="165"/>
      <c r="Y44" s="165"/>
      <c r="AG44" t="s">
        <v>190</v>
      </c>
    </row>
    <row r="45" spans="1:60" outlineLevel="1" x14ac:dyDescent="0.2">
      <c r="A45" s="173">
        <v>16</v>
      </c>
      <c r="B45" s="174" t="s">
        <v>1366</v>
      </c>
      <c r="C45" s="182" t="s">
        <v>1367</v>
      </c>
      <c r="D45" s="175" t="s">
        <v>282</v>
      </c>
      <c r="E45" s="176">
        <v>6</v>
      </c>
      <c r="F45" s="177"/>
      <c r="G45" s="178">
        <f>ROUND(E45*F45,2)</f>
        <v>0</v>
      </c>
      <c r="H45" s="177"/>
      <c r="I45" s="178">
        <f>ROUND(E45*H45,2)</f>
        <v>0</v>
      </c>
      <c r="J45" s="177"/>
      <c r="K45" s="178">
        <f>ROUND(E45*J45,2)</f>
        <v>0</v>
      </c>
      <c r="L45" s="178">
        <v>21</v>
      </c>
      <c r="M45" s="178">
        <f>G45*(1+L45/100)</f>
        <v>0</v>
      </c>
      <c r="N45" s="176">
        <v>2.0000000000000002E-5</v>
      </c>
      <c r="O45" s="176">
        <f>ROUND(E45*N45,2)</f>
        <v>0</v>
      </c>
      <c r="P45" s="176">
        <v>1.4E-2</v>
      </c>
      <c r="Q45" s="176">
        <f>ROUND(E45*P45,2)</f>
        <v>0.08</v>
      </c>
      <c r="R45" s="178"/>
      <c r="S45" s="178" t="s">
        <v>267</v>
      </c>
      <c r="T45" s="179" t="s">
        <v>268</v>
      </c>
      <c r="U45" s="158">
        <v>0</v>
      </c>
      <c r="V45" s="158">
        <f>ROUND(E45*U45,2)</f>
        <v>0</v>
      </c>
      <c r="W45" s="158"/>
      <c r="X45" s="158" t="s">
        <v>244</v>
      </c>
      <c r="Y45" s="158" t="s">
        <v>197</v>
      </c>
      <c r="Z45" s="147"/>
      <c r="AA45" s="147"/>
      <c r="AB45" s="147"/>
      <c r="AC45" s="147"/>
      <c r="AD45" s="147"/>
      <c r="AE45" s="147"/>
      <c r="AF45" s="147"/>
      <c r="AG45" s="147" t="s">
        <v>936</v>
      </c>
      <c r="AH45" s="147"/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183" t="s">
        <v>86</v>
      </c>
      <c r="D46" s="163"/>
      <c r="E46" s="164">
        <v>6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203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3">
        <v>17</v>
      </c>
      <c r="B47" s="174" t="s">
        <v>1368</v>
      </c>
      <c r="C47" s="182" t="s">
        <v>1369</v>
      </c>
      <c r="D47" s="175" t="s">
        <v>282</v>
      </c>
      <c r="E47" s="176">
        <v>6</v>
      </c>
      <c r="F47" s="177"/>
      <c r="G47" s="178">
        <f>ROUND(E47*F47,2)</f>
        <v>0</v>
      </c>
      <c r="H47" s="177"/>
      <c r="I47" s="178">
        <f>ROUND(E47*H47,2)</f>
        <v>0</v>
      </c>
      <c r="J47" s="177"/>
      <c r="K47" s="178">
        <f>ROUND(E47*J47,2)</f>
        <v>0</v>
      </c>
      <c r="L47" s="178">
        <v>21</v>
      </c>
      <c r="M47" s="178">
        <f>G47*(1+L47/100)</f>
        <v>0</v>
      </c>
      <c r="N47" s="176">
        <v>0</v>
      </c>
      <c r="O47" s="176">
        <f>ROUND(E47*N47,2)</f>
        <v>0</v>
      </c>
      <c r="P47" s="176">
        <v>0</v>
      </c>
      <c r="Q47" s="176">
        <f>ROUND(E47*P47,2)</f>
        <v>0</v>
      </c>
      <c r="R47" s="178"/>
      <c r="S47" s="178" t="s">
        <v>267</v>
      </c>
      <c r="T47" s="179" t="s">
        <v>268</v>
      </c>
      <c r="U47" s="158">
        <v>0</v>
      </c>
      <c r="V47" s="158">
        <f>ROUND(E47*U47,2)</f>
        <v>0</v>
      </c>
      <c r="W47" s="158"/>
      <c r="X47" s="158" t="s">
        <v>244</v>
      </c>
      <c r="Y47" s="158" t="s">
        <v>197</v>
      </c>
      <c r="Z47" s="147"/>
      <c r="AA47" s="147"/>
      <c r="AB47" s="147"/>
      <c r="AC47" s="147"/>
      <c r="AD47" s="147"/>
      <c r="AE47" s="147"/>
      <c r="AF47" s="147"/>
      <c r="AG47" s="147" t="s">
        <v>936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198" t="s">
        <v>445</v>
      </c>
      <c r="D48" s="199"/>
      <c r="E48" s="199"/>
      <c r="F48" s="199"/>
      <c r="G48" s="199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200</v>
      </c>
      <c r="AH48" s="147"/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2" x14ac:dyDescent="0.2">
      <c r="A49" s="154"/>
      <c r="B49" s="155"/>
      <c r="C49" s="183" t="s">
        <v>86</v>
      </c>
      <c r="D49" s="163"/>
      <c r="E49" s="164">
        <v>6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203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1" x14ac:dyDescent="0.2">
      <c r="A50" s="173">
        <v>18</v>
      </c>
      <c r="B50" s="174" t="s">
        <v>1370</v>
      </c>
      <c r="C50" s="182" t="s">
        <v>1371</v>
      </c>
      <c r="D50" s="175" t="s">
        <v>282</v>
      </c>
      <c r="E50" s="176">
        <v>2</v>
      </c>
      <c r="F50" s="177"/>
      <c r="G50" s="178">
        <f>ROUND(E50*F50,2)</f>
        <v>0</v>
      </c>
      <c r="H50" s="177"/>
      <c r="I50" s="178">
        <f>ROUND(E50*H50,2)</f>
        <v>0</v>
      </c>
      <c r="J50" s="177"/>
      <c r="K50" s="178">
        <f>ROUND(E50*J50,2)</f>
        <v>0</v>
      </c>
      <c r="L50" s="178">
        <v>21</v>
      </c>
      <c r="M50" s="178">
        <f>G50*(1+L50/100)</f>
        <v>0</v>
      </c>
      <c r="N50" s="176">
        <v>1.1999999999999999E-3</v>
      </c>
      <c r="O50" s="176">
        <f>ROUND(E50*N50,2)</f>
        <v>0</v>
      </c>
      <c r="P50" s="176">
        <v>0</v>
      </c>
      <c r="Q50" s="176">
        <f>ROUND(E50*P50,2)</f>
        <v>0</v>
      </c>
      <c r="R50" s="178"/>
      <c r="S50" s="178" t="s">
        <v>267</v>
      </c>
      <c r="T50" s="179" t="s">
        <v>268</v>
      </c>
      <c r="U50" s="158">
        <v>0</v>
      </c>
      <c r="V50" s="158">
        <f>ROUND(E50*U50,2)</f>
        <v>0</v>
      </c>
      <c r="W50" s="158"/>
      <c r="X50" s="158" t="s">
        <v>244</v>
      </c>
      <c r="Y50" s="158" t="s">
        <v>197</v>
      </c>
      <c r="Z50" s="147"/>
      <c r="AA50" s="147"/>
      <c r="AB50" s="147"/>
      <c r="AC50" s="147"/>
      <c r="AD50" s="147"/>
      <c r="AE50" s="147"/>
      <c r="AF50" s="147"/>
      <c r="AG50" s="147" t="s">
        <v>936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2" x14ac:dyDescent="0.2">
      <c r="A51" s="154"/>
      <c r="B51" s="155"/>
      <c r="C51" s="183" t="s">
        <v>78</v>
      </c>
      <c r="D51" s="163"/>
      <c r="E51" s="164">
        <v>2</v>
      </c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203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ht="22.5" outlineLevel="1" x14ac:dyDescent="0.2">
      <c r="A52" s="173">
        <v>19</v>
      </c>
      <c r="B52" s="174" t="s">
        <v>1372</v>
      </c>
      <c r="C52" s="182" t="s">
        <v>1373</v>
      </c>
      <c r="D52" s="175" t="s">
        <v>282</v>
      </c>
      <c r="E52" s="176">
        <v>4</v>
      </c>
      <c r="F52" s="177"/>
      <c r="G52" s="178">
        <f>ROUND(E52*F52,2)</f>
        <v>0</v>
      </c>
      <c r="H52" s="177"/>
      <c r="I52" s="178">
        <f>ROUND(E52*H52,2)</f>
        <v>0</v>
      </c>
      <c r="J52" s="177"/>
      <c r="K52" s="178">
        <f>ROUND(E52*J52,2)</f>
        <v>0</v>
      </c>
      <c r="L52" s="178">
        <v>21</v>
      </c>
      <c r="M52" s="178">
        <f>G52*(1+L52/100)</f>
        <v>0</v>
      </c>
      <c r="N52" s="176">
        <v>1E-4</v>
      </c>
      <c r="O52" s="176">
        <f>ROUND(E52*N52,2)</f>
        <v>0</v>
      </c>
      <c r="P52" s="176">
        <v>0</v>
      </c>
      <c r="Q52" s="176">
        <f>ROUND(E52*P52,2)</f>
        <v>0</v>
      </c>
      <c r="R52" s="178"/>
      <c r="S52" s="178" t="s">
        <v>267</v>
      </c>
      <c r="T52" s="179" t="s">
        <v>973</v>
      </c>
      <c r="U52" s="158">
        <v>0</v>
      </c>
      <c r="V52" s="158">
        <f>ROUND(E52*U52,2)</f>
        <v>0</v>
      </c>
      <c r="W52" s="158"/>
      <c r="X52" s="158" t="s">
        <v>244</v>
      </c>
      <c r="Y52" s="158" t="s">
        <v>197</v>
      </c>
      <c r="Z52" s="147"/>
      <c r="AA52" s="147"/>
      <c r="AB52" s="147"/>
      <c r="AC52" s="147"/>
      <c r="AD52" s="147"/>
      <c r="AE52" s="147"/>
      <c r="AF52" s="147"/>
      <c r="AG52" s="147" t="s">
        <v>936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198" t="s">
        <v>445</v>
      </c>
      <c r="D53" s="199"/>
      <c r="E53" s="199"/>
      <c r="F53" s="199"/>
      <c r="G53" s="199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200</v>
      </c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2" x14ac:dyDescent="0.2">
      <c r="A54" s="154"/>
      <c r="B54" s="155"/>
      <c r="C54" s="183" t="s">
        <v>82</v>
      </c>
      <c r="D54" s="163"/>
      <c r="E54" s="164">
        <v>4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203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1" x14ac:dyDescent="0.2">
      <c r="A55" s="173">
        <v>20</v>
      </c>
      <c r="B55" s="174" t="s">
        <v>1374</v>
      </c>
      <c r="C55" s="182" t="s">
        <v>1375</v>
      </c>
      <c r="D55" s="175" t="s">
        <v>282</v>
      </c>
      <c r="E55" s="176">
        <v>4</v>
      </c>
      <c r="F55" s="177"/>
      <c r="G55" s="178">
        <f>ROUND(E55*F55,2)</f>
        <v>0</v>
      </c>
      <c r="H55" s="177"/>
      <c r="I55" s="178">
        <f>ROUND(E55*H55,2)</f>
        <v>0</v>
      </c>
      <c r="J55" s="177"/>
      <c r="K55" s="178">
        <f>ROUND(E55*J55,2)</f>
        <v>0</v>
      </c>
      <c r="L55" s="178">
        <v>21</v>
      </c>
      <c r="M55" s="178">
        <f>G55*(1+L55/100)</f>
        <v>0</v>
      </c>
      <c r="N55" s="176">
        <v>7.1000000000000002E-4</v>
      </c>
      <c r="O55" s="176">
        <f>ROUND(E55*N55,2)</f>
        <v>0</v>
      </c>
      <c r="P55" s="176">
        <v>0</v>
      </c>
      <c r="Q55" s="176">
        <f>ROUND(E55*P55,2)</f>
        <v>0</v>
      </c>
      <c r="R55" s="178"/>
      <c r="S55" s="178" t="s">
        <v>194</v>
      </c>
      <c r="T55" s="179" t="s">
        <v>195</v>
      </c>
      <c r="U55" s="158">
        <v>0</v>
      </c>
      <c r="V55" s="158">
        <f>ROUND(E55*U55,2)</f>
        <v>0</v>
      </c>
      <c r="W55" s="158"/>
      <c r="X55" s="158" t="s">
        <v>244</v>
      </c>
      <c r="Y55" s="158" t="s">
        <v>197</v>
      </c>
      <c r="Z55" s="147"/>
      <c r="AA55" s="147"/>
      <c r="AB55" s="147"/>
      <c r="AC55" s="147"/>
      <c r="AD55" s="147"/>
      <c r="AE55" s="147"/>
      <c r="AF55" s="147"/>
      <c r="AG55" s="147" t="s">
        <v>936</v>
      </c>
      <c r="AH55" s="147"/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2" x14ac:dyDescent="0.2">
      <c r="A56" s="154"/>
      <c r="B56" s="155"/>
      <c r="C56" s="183" t="s">
        <v>82</v>
      </c>
      <c r="D56" s="163"/>
      <c r="E56" s="164">
        <v>4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203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1" x14ac:dyDescent="0.2">
      <c r="A57" s="173">
        <v>21</v>
      </c>
      <c r="B57" s="174" t="s">
        <v>1376</v>
      </c>
      <c r="C57" s="182" t="s">
        <v>1377</v>
      </c>
      <c r="D57" s="175" t="s">
        <v>282</v>
      </c>
      <c r="E57" s="176">
        <v>4</v>
      </c>
      <c r="F57" s="177"/>
      <c r="G57" s="178">
        <f>ROUND(E57*F57,2)</f>
        <v>0</v>
      </c>
      <c r="H57" s="177"/>
      <c r="I57" s="178">
        <f>ROUND(E57*H57,2)</f>
        <v>0</v>
      </c>
      <c r="J57" s="177"/>
      <c r="K57" s="178">
        <f>ROUND(E57*J57,2)</f>
        <v>0</v>
      </c>
      <c r="L57" s="178">
        <v>21</v>
      </c>
      <c r="M57" s="178">
        <f>G57*(1+L57/100)</f>
        <v>0</v>
      </c>
      <c r="N57" s="176">
        <v>2.7E-4</v>
      </c>
      <c r="O57" s="176">
        <f>ROUND(E57*N57,2)</f>
        <v>0</v>
      </c>
      <c r="P57" s="176">
        <v>0</v>
      </c>
      <c r="Q57" s="176">
        <f>ROUND(E57*P57,2)</f>
        <v>0</v>
      </c>
      <c r="R57" s="178"/>
      <c r="S57" s="178" t="s">
        <v>194</v>
      </c>
      <c r="T57" s="179" t="s">
        <v>195</v>
      </c>
      <c r="U57" s="158">
        <v>0</v>
      </c>
      <c r="V57" s="158">
        <f>ROUND(E57*U57,2)</f>
        <v>0</v>
      </c>
      <c r="W57" s="158"/>
      <c r="X57" s="158" t="s">
        <v>244</v>
      </c>
      <c r="Y57" s="158" t="s">
        <v>197</v>
      </c>
      <c r="Z57" s="147"/>
      <c r="AA57" s="147"/>
      <c r="AB57" s="147"/>
      <c r="AC57" s="147"/>
      <c r="AD57" s="147"/>
      <c r="AE57" s="147"/>
      <c r="AF57" s="147"/>
      <c r="AG57" s="147" t="s">
        <v>936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2" x14ac:dyDescent="0.2">
      <c r="A58" s="154"/>
      <c r="B58" s="155"/>
      <c r="C58" s="183" t="s">
        <v>82</v>
      </c>
      <c r="D58" s="163"/>
      <c r="E58" s="164">
        <v>4</v>
      </c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203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ht="22.5" outlineLevel="1" x14ac:dyDescent="0.2">
      <c r="A59" s="173">
        <v>22</v>
      </c>
      <c r="B59" s="174" t="s">
        <v>1378</v>
      </c>
      <c r="C59" s="182" t="s">
        <v>1379</v>
      </c>
      <c r="D59" s="175" t="s">
        <v>282</v>
      </c>
      <c r="E59" s="176">
        <v>4</v>
      </c>
      <c r="F59" s="177"/>
      <c r="G59" s="178">
        <f>ROUND(E59*F59,2)</f>
        <v>0</v>
      </c>
      <c r="H59" s="177"/>
      <c r="I59" s="178">
        <f>ROUND(E59*H59,2)</f>
        <v>0</v>
      </c>
      <c r="J59" s="177"/>
      <c r="K59" s="178">
        <f>ROUND(E59*J59,2)</f>
        <v>0</v>
      </c>
      <c r="L59" s="178">
        <v>21</v>
      </c>
      <c r="M59" s="178">
        <f>G59*(1+L59/100)</f>
        <v>0</v>
      </c>
      <c r="N59" s="176">
        <v>0</v>
      </c>
      <c r="O59" s="176">
        <f>ROUND(E59*N59,2)</f>
        <v>0</v>
      </c>
      <c r="P59" s="176">
        <v>0</v>
      </c>
      <c r="Q59" s="176">
        <f>ROUND(E59*P59,2)</f>
        <v>0</v>
      </c>
      <c r="R59" s="178" t="s">
        <v>411</v>
      </c>
      <c r="S59" s="178" t="s">
        <v>267</v>
      </c>
      <c r="T59" s="179" t="s">
        <v>268</v>
      </c>
      <c r="U59" s="158">
        <v>0</v>
      </c>
      <c r="V59" s="158">
        <f>ROUND(E59*U59,2)</f>
        <v>0</v>
      </c>
      <c r="W59" s="158"/>
      <c r="X59" s="158" t="s">
        <v>285</v>
      </c>
      <c r="Y59" s="158" t="s">
        <v>197</v>
      </c>
      <c r="Z59" s="147"/>
      <c r="AA59" s="147"/>
      <c r="AB59" s="147"/>
      <c r="AC59" s="147"/>
      <c r="AD59" s="147"/>
      <c r="AE59" s="147"/>
      <c r="AF59" s="147"/>
      <c r="AG59" s="147" t="s">
        <v>966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198" t="s">
        <v>445</v>
      </c>
      <c r="D60" s="199"/>
      <c r="E60" s="199"/>
      <c r="F60" s="199"/>
      <c r="G60" s="199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200</v>
      </c>
      <c r="AH60" s="147"/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2" x14ac:dyDescent="0.2">
      <c r="A61" s="154"/>
      <c r="B61" s="155"/>
      <c r="C61" s="183" t="s">
        <v>82</v>
      </c>
      <c r="D61" s="163"/>
      <c r="E61" s="164">
        <v>4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203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ht="22.5" outlineLevel="1" x14ac:dyDescent="0.2">
      <c r="A62" s="173">
        <v>23</v>
      </c>
      <c r="B62" s="174" t="s">
        <v>1380</v>
      </c>
      <c r="C62" s="182" t="s">
        <v>1381</v>
      </c>
      <c r="D62" s="175" t="s">
        <v>282</v>
      </c>
      <c r="E62" s="176">
        <v>2</v>
      </c>
      <c r="F62" s="177"/>
      <c r="G62" s="178">
        <f>ROUND(E62*F62,2)</f>
        <v>0</v>
      </c>
      <c r="H62" s="177"/>
      <c r="I62" s="178">
        <f>ROUND(E62*H62,2)</f>
        <v>0</v>
      </c>
      <c r="J62" s="177"/>
      <c r="K62" s="178">
        <f>ROUND(E62*J62,2)</f>
        <v>0</v>
      </c>
      <c r="L62" s="178">
        <v>21</v>
      </c>
      <c r="M62" s="178">
        <f>G62*(1+L62/100)</f>
        <v>0</v>
      </c>
      <c r="N62" s="176">
        <v>0</v>
      </c>
      <c r="O62" s="176">
        <f>ROUND(E62*N62,2)</f>
        <v>0</v>
      </c>
      <c r="P62" s="176">
        <v>0</v>
      </c>
      <c r="Q62" s="176">
        <f>ROUND(E62*P62,2)</f>
        <v>0</v>
      </c>
      <c r="R62" s="178" t="s">
        <v>411</v>
      </c>
      <c r="S62" s="178" t="s">
        <v>267</v>
      </c>
      <c r="T62" s="179" t="s">
        <v>268</v>
      </c>
      <c r="U62" s="158">
        <v>0</v>
      </c>
      <c r="V62" s="158">
        <f>ROUND(E62*U62,2)</f>
        <v>0</v>
      </c>
      <c r="W62" s="158"/>
      <c r="X62" s="158" t="s">
        <v>285</v>
      </c>
      <c r="Y62" s="158" t="s">
        <v>197</v>
      </c>
      <c r="Z62" s="147"/>
      <c r="AA62" s="147"/>
      <c r="AB62" s="147"/>
      <c r="AC62" s="147"/>
      <c r="AD62" s="147"/>
      <c r="AE62" s="147"/>
      <c r="AF62" s="147"/>
      <c r="AG62" s="147" t="s">
        <v>966</v>
      </c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2" x14ac:dyDescent="0.2">
      <c r="A63" s="154"/>
      <c r="B63" s="155"/>
      <c r="C63" s="198" t="s">
        <v>1382</v>
      </c>
      <c r="D63" s="199"/>
      <c r="E63" s="199"/>
      <c r="F63" s="199"/>
      <c r="G63" s="199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200</v>
      </c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2" x14ac:dyDescent="0.2">
      <c r="A64" s="154"/>
      <c r="B64" s="155"/>
      <c r="C64" s="183" t="s">
        <v>78</v>
      </c>
      <c r="D64" s="163"/>
      <c r="E64" s="164">
        <v>2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203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1" x14ac:dyDescent="0.2">
      <c r="A65" s="154">
        <v>24</v>
      </c>
      <c r="B65" s="155" t="s">
        <v>1383</v>
      </c>
      <c r="C65" s="197" t="s">
        <v>1384</v>
      </c>
      <c r="D65" s="156" t="s">
        <v>0</v>
      </c>
      <c r="E65" s="196"/>
      <c r="F65" s="159"/>
      <c r="G65" s="158">
        <f>ROUND(E65*F65,2)</f>
        <v>0</v>
      </c>
      <c r="H65" s="159"/>
      <c r="I65" s="158">
        <f>ROUND(E65*H65,2)</f>
        <v>0</v>
      </c>
      <c r="J65" s="159"/>
      <c r="K65" s="158">
        <f>ROUND(E65*J65,2)</f>
        <v>0</v>
      </c>
      <c r="L65" s="158">
        <v>21</v>
      </c>
      <c r="M65" s="158">
        <f>G65*(1+L65/100)</f>
        <v>0</v>
      </c>
      <c r="N65" s="157">
        <v>0</v>
      </c>
      <c r="O65" s="157">
        <f>ROUND(E65*N65,2)</f>
        <v>0</v>
      </c>
      <c r="P65" s="157">
        <v>0</v>
      </c>
      <c r="Q65" s="157">
        <f>ROUND(E65*P65,2)</f>
        <v>0</v>
      </c>
      <c r="R65" s="158"/>
      <c r="S65" s="158" t="s">
        <v>267</v>
      </c>
      <c r="T65" s="158" t="s">
        <v>268</v>
      </c>
      <c r="U65" s="158">
        <v>0</v>
      </c>
      <c r="V65" s="158">
        <f>ROUND(E65*U65,2)</f>
        <v>0</v>
      </c>
      <c r="W65" s="158"/>
      <c r="X65" s="158" t="s">
        <v>299</v>
      </c>
      <c r="Y65" s="158" t="s">
        <v>197</v>
      </c>
      <c r="Z65" s="147"/>
      <c r="AA65" s="147"/>
      <c r="AB65" s="147"/>
      <c r="AC65" s="147"/>
      <c r="AD65" s="147"/>
      <c r="AE65" s="147"/>
      <c r="AF65" s="147"/>
      <c r="AG65" s="147" t="s">
        <v>300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x14ac:dyDescent="0.2">
      <c r="A66" s="166" t="s">
        <v>189</v>
      </c>
      <c r="B66" s="167" t="s">
        <v>127</v>
      </c>
      <c r="C66" s="181" t="s">
        <v>128</v>
      </c>
      <c r="D66" s="168"/>
      <c r="E66" s="169"/>
      <c r="F66" s="170"/>
      <c r="G66" s="170">
        <f>SUMIF(AG67:AG85,"&lt;&gt;NOR",G67:G85)</f>
        <v>0</v>
      </c>
      <c r="H66" s="170"/>
      <c r="I66" s="170">
        <f>SUM(I67:I85)</f>
        <v>0</v>
      </c>
      <c r="J66" s="170"/>
      <c r="K66" s="170">
        <f>SUM(K67:K85)</f>
        <v>0</v>
      </c>
      <c r="L66" s="170"/>
      <c r="M66" s="170">
        <f>SUM(M67:M85)</f>
        <v>0</v>
      </c>
      <c r="N66" s="169"/>
      <c r="O66" s="169">
        <f>SUM(O67:O85)</f>
        <v>0.23</v>
      </c>
      <c r="P66" s="169"/>
      <c r="Q66" s="169">
        <f>SUM(Q67:Q85)</f>
        <v>0.11</v>
      </c>
      <c r="R66" s="170"/>
      <c r="S66" s="170"/>
      <c r="T66" s="171"/>
      <c r="U66" s="165"/>
      <c r="V66" s="165">
        <f>SUM(V67:V85)</f>
        <v>0</v>
      </c>
      <c r="W66" s="165"/>
      <c r="X66" s="165"/>
      <c r="Y66" s="165"/>
      <c r="AG66" t="s">
        <v>190</v>
      </c>
    </row>
    <row r="67" spans="1:60" ht="22.5" outlineLevel="1" x14ac:dyDescent="0.2">
      <c r="A67" s="173">
        <v>25</v>
      </c>
      <c r="B67" s="174" t="s">
        <v>1385</v>
      </c>
      <c r="C67" s="182" t="s">
        <v>1386</v>
      </c>
      <c r="D67" s="175" t="s">
        <v>282</v>
      </c>
      <c r="E67" s="176">
        <v>4</v>
      </c>
      <c r="F67" s="177"/>
      <c r="G67" s="178">
        <f>ROUND(E67*F67,2)</f>
        <v>0</v>
      </c>
      <c r="H67" s="177"/>
      <c r="I67" s="178">
        <f>ROUND(E67*H67,2)</f>
        <v>0</v>
      </c>
      <c r="J67" s="177"/>
      <c r="K67" s="178">
        <f>ROUND(E67*J67,2)</f>
        <v>0</v>
      </c>
      <c r="L67" s="178">
        <v>21</v>
      </c>
      <c r="M67" s="178">
        <f>G67*(1+L67/100)</f>
        <v>0</v>
      </c>
      <c r="N67" s="176">
        <v>0</v>
      </c>
      <c r="O67" s="176">
        <f>ROUND(E67*N67,2)</f>
        <v>0</v>
      </c>
      <c r="P67" s="176">
        <v>0</v>
      </c>
      <c r="Q67" s="176">
        <f>ROUND(E67*P67,2)</f>
        <v>0</v>
      </c>
      <c r="R67" s="178"/>
      <c r="S67" s="178" t="s">
        <v>267</v>
      </c>
      <c r="T67" s="179" t="s">
        <v>268</v>
      </c>
      <c r="U67" s="158">
        <v>0</v>
      </c>
      <c r="V67" s="158">
        <f>ROUND(E67*U67,2)</f>
        <v>0</v>
      </c>
      <c r="W67" s="158"/>
      <c r="X67" s="158" t="s">
        <v>244</v>
      </c>
      <c r="Y67" s="158" t="s">
        <v>197</v>
      </c>
      <c r="Z67" s="147"/>
      <c r="AA67" s="147"/>
      <c r="AB67" s="147"/>
      <c r="AC67" s="147"/>
      <c r="AD67" s="147"/>
      <c r="AE67" s="147"/>
      <c r="AF67" s="147"/>
      <c r="AG67" s="147" t="s">
        <v>936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183" t="s">
        <v>82</v>
      </c>
      <c r="D68" s="163"/>
      <c r="E68" s="164">
        <v>4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203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1" x14ac:dyDescent="0.2">
      <c r="A69" s="173">
        <v>26</v>
      </c>
      <c r="B69" s="174" t="s">
        <v>1387</v>
      </c>
      <c r="C69" s="182" t="s">
        <v>1388</v>
      </c>
      <c r="D69" s="175" t="s">
        <v>282</v>
      </c>
      <c r="E69" s="176">
        <v>4</v>
      </c>
      <c r="F69" s="177"/>
      <c r="G69" s="178">
        <f>ROUND(E69*F69,2)</f>
        <v>0</v>
      </c>
      <c r="H69" s="177"/>
      <c r="I69" s="178">
        <f>ROUND(E69*H69,2)</f>
        <v>0</v>
      </c>
      <c r="J69" s="177"/>
      <c r="K69" s="178">
        <f>ROUND(E69*J69,2)</f>
        <v>0</v>
      </c>
      <c r="L69" s="178">
        <v>21</v>
      </c>
      <c r="M69" s="178">
        <f>G69*(1+L69/100)</f>
        <v>0</v>
      </c>
      <c r="N69" s="176">
        <v>8.0000000000000007E-5</v>
      </c>
      <c r="O69" s="176">
        <f>ROUND(E69*N69,2)</f>
        <v>0</v>
      </c>
      <c r="P69" s="176">
        <v>2.4930000000000001E-2</v>
      </c>
      <c r="Q69" s="176">
        <f>ROUND(E69*P69,2)</f>
        <v>0.1</v>
      </c>
      <c r="R69" s="178"/>
      <c r="S69" s="178" t="s">
        <v>267</v>
      </c>
      <c r="T69" s="179" t="s">
        <v>268</v>
      </c>
      <c r="U69" s="158">
        <v>0</v>
      </c>
      <c r="V69" s="158">
        <f>ROUND(E69*U69,2)</f>
        <v>0</v>
      </c>
      <c r="W69" s="158"/>
      <c r="X69" s="158" t="s">
        <v>244</v>
      </c>
      <c r="Y69" s="158" t="s">
        <v>197</v>
      </c>
      <c r="Z69" s="147"/>
      <c r="AA69" s="147"/>
      <c r="AB69" s="147"/>
      <c r="AC69" s="147"/>
      <c r="AD69" s="147"/>
      <c r="AE69" s="147"/>
      <c r="AF69" s="147"/>
      <c r="AG69" s="147" t="s">
        <v>936</v>
      </c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2" x14ac:dyDescent="0.2">
      <c r="A70" s="154"/>
      <c r="B70" s="155"/>
      <c r="C70" s="183" t="s">
        <v>82</v>
      </c>
      <c r="D70" s="163"/>
      <c r="E70" s="164">
        <v>4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203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ht="22.5" outlineLevel="1" x14ac:dyDescent="0.2">
      <c r="A71" s="173">
        <v>27</v>
      </c>
      <c r="B71" s="174" t="s">
        <v>1389</v>
      </c>
      <c r="C71" s="182" t="s">
        <v>1390</v>
      </c>
      <c r="D71" s="175" t="s">
        <v>1060</v>
      </c>
      <c r="E71" s="176">
        <v>1</v>
      </c>
      <c r="F71" s="177"/>
      <c r="G71" s="178">
        <f>ROUND(E71*F71,2)</f>
        <v>0</v>
      </c>
      <c r="H71" s="177"/>
      <c r="I71" s="178">
        <f>ROUND(E71*H71,2)</f>
        <v>0</v>
      </c>
      <c r="J71" s="177"/>
      <c r="K71" s="178">
        <f>ROUND(E71*J71,2)</f>
        <v>0</v>
      </c>
      <c r="L71" s="178">
        <v>21</v>
      </c>
      <c r="M71" s="178">
        <f>G71*(1+L71/100)</f>
        <v>0</v>
      </c>
      <c r="N71" s="176">
        <v>0</v>
      </c>
      <c r="O71" s="176">
        <f>ROUND(E71*N71,2)</f>
        <v>0</v>
      </c>
      <c r="P71" s="176">
        <v>0</v>
      </c>
      <c r="Q71" s="176">
        <f>ROUND(E71*P71,2)</f>
        <v>0</v>
      </c>
      <c r="R71" s="178"/>
      <c r="S71" s="178" t="s">
        <v>267</v>
      </c>
      <c r="T71" s="179" t="s">
        <v>268</v>
      </c>
      <c r="U71" s="158">
        <v>0</v>
      </c>
      <c r="V71" s="158">
        <f>ROUND(E71*U71,2)</f>
        <v>0</v>
      </c>
      <c r="W71" s="158"/>
      <c r="X71" s="158" t="s">
        <v>244</v>
      </c>
      <c r="Y71" s="158" t="s">
        <v>197</v>
      </c>
      <c r="Z71" s="147"/>
      <c r="AA71" s="147"/>
      <c r="AB71" s="147"/>
      <c r="AC71" s="147"/>
      <c r="AD71" s="147"/>
      <c r="AE71" s="147"/>
      <c r="AF71" s="147"/>
      <c r="AG71" s="147" t="s">
        <v>936</v>
      </c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2" x14ac:dyDescent="0.2">
      <c r="A72" s="154"/>
      <c r="B72" s="155"/>
      <c r="C72" s="183" t="s">
        <v>76</v>
      </c>
      <c r="D72" s="163"/>
      <c r="E72" s="164">
        <v>1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203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1" x14ac:dyDescent="0.2">
      <c r="A73" s="173">
        <v>28</v>
      </c>
      <c r="B73" s="174" t="s">
        <v>1391</v>
      </c>
      <c r="C73" s="182" t="s">
        <v>1392</v>
      </c>
      <c r="D73" s="175" t="s">
        <v>282</v>
      </c>
      <c r="E73" s="176">
        <v>16</v>
      </c>
      <c r="F73" s="177"/>
      <c r="G73" s="178">
        <f>ROUND(E73*F73,2)</f>
        <v>0</v>
      </c>
      <c r="H73" s="177"/>
      <c r="I73" s="178">
        <f>ROUND(E73*H73,2)</f>
        <v>0</v>
      </c>
      <c r="J73" s="177"/>
      <c r="K73" s="178">
        <f>ROUND(E73*J73,2)</f>
        <v>0</v>
      </c>
      <c r="L73" s="178">
        <v>21</v>
      </c>
      <c r="M73" s="178">
        <f>G73*(1+L73/100)</f>
        <v>0</v>
      </c>
      <c r="N73" s="176">
        <v>1.0000000000000001E-5</v>
      </c>
      <c r="O73" s="176">
        <f>ROUND(E73*N73,2)</f>
        <v>0</v>
      </c>
      <c r="P73" s="176">
        <v>7.5000000000000002E-4</v>
      </c>
      <c r="Q73" s="176">
        <f>ROUND(E73*P73,2)</f>
        <v>0.01</v>
      </c>
      <c r="R73" s="178"/>
      <c r="S73" s="178" t="s">
        <v>267</v>
      </c>
      <c r="T73" s="179" t="s">
        <v>268</v>
      </c>
      <c r="U73" s="158">
        <v>0</v>
      </c>
      <c r="V73" s="158">
        <f>ROUND(E73*U73,2)</f>
        <v>0</v>
      </c>
      <c r="W73" s="158"/>
      <c r="X73" s="158" t="s">
        <v>244</v>
      </c>
      <c r="Y73" s="158" t="s">
        <v>197</v>
      </c>
      <c r="Z73" s="147"/>
      <c r="AA73" s="147"/>
      <c r="AB73" s="147"/>
      <c r="AC73" s="147"/>
      <c r="AD73" s="147"/>
      <c r="AE73" s="147"/>
      <c r="AF73" s="147"/>
      <c r="AG73" s="147" t="s">
        <v>936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2" x14ac:dyDescent="0.2">
      <c r="A74" s="154"/>
      <c r="B74" s="155"/>
      <c r="C74" s="183" t="s">
        <v>1393</v>
      </c>
      <c r="D74" s="163"/>
      <c r="E74" s="164">
        <v>16</v>
      </c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203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1" x14ac:dyDescent="0.2">
      <c r="A75" s="173">
        <v>29</v>
      </c>
      <c r="B75" s="174" t="s">
        <v>1394</v>
      </c>
      <c r="C75" s="182" t="s">
        <v>1395</v>
      </c>
      <c r="D75" s="175" t="s">
        <v>266</v>
      </c>
      <c r="E75" s="176">
        <v>7.84</v>
      </c>
      <c r="F75" s="177"/>
      <c r="G75" s="178">
        <f>ROUND(E75*F75,2)</f>
        <v>0</v>
      </c>
      <c r="H75" s="177"/>
      <c r="I75" s="178">
        <f>ROUND(E75*H75,2)</f>
        <v>0</v>
      </c>
      <c r="J75" s="177"/>
      <c r="K75" s="178">
        <f>ROUND(E75*J75,2)</f>
        <v>0</v>
      </c>
      <c r="L75" s="178">
        <v>21</v>
      </c>
      <c r="M75" s="178">
        <f>G75*(1+L75/100)</f>
        <v>0</v>
      </c>
      <c r="N75" s="176">
        <v>0</v>
      </c>
      <c r="O75" s="176">
        <f>ROUND(E75*N75,2)</f>
        <v>0</v>
      </c>
      <c r="P75" s="176">
        <v>0</v>
      </c>
      <c r="Q75" s="176">
        <f>ROUND(E75*P75,2)</f>
        <v>0</v>
      </c>
      <c r="R75" s="178"/>
      <c r="S75" s="178" t="s">
        <v>267</v>
      </c>
      <c r="T75" s="179" t="s">
        <v>268</v>
      </c>
      <c r="U75" s="158">
        <v>0</v>
      </c>
      <c r="V75" s="158">
        <f>ROUND(E75*U75,2)</f>
        <v>0</v>
      </c>
      <c r="W75" s="158"/>
      <c r="X75" s="158" t="s">
        <v>244</v>
      </c>
      <c r="Y75" s="158" t="s">
        <v>197</v>
      </c>
      <c r="Z75" s="147"/>
      <c r="AA75" s="147"/>
      <c r="AB75" s="147"/>
      <c r="AC75" s="147"/>
      <c r="AD75" s="147"/>
      <c r="AE75" s="147"/>
      <c r="AF75" s="147"/>
      <c r="AG75" s="147" t="s">
        <v>397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183" t="s">
        <v>1396</v>
      </c>
      <c r="D76" s="163"/>
      <c r="E76" s="164">
        <v>7.84</v>
      </c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203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1" x14ac:dyDescent="0.2">
      <c r="A77" s="173">
        <v>30</v>
      </c>
      <c r="B77" s="174" t="s">
        <v>1397</v>
      </c>
      <c r="C77" s="182" t="s">
        <v>1398</v>
      </c>
      <c r="D77" s="175" t="s">
        <v>282</v>
      </c>
      <c r="E77" s="176">
        <v>4</v>
      </c>
      <c r="F77" s="177"/>
      <c r="G77" s="178">
        <f>ROUND(E77*F77,2)</f>
        <v>0</v>
      </c>
      <c r="H77" s="177"/>
      <c r="I77" s="178">
        <f>ROUND(E77*H77,2)</f>
        <v>0</v>
      </c>
      <c r="J77" s="177"/>
      <c r="K77" s="178">
        <f>ROUND(E77*J77,2)</f>
        <v>0</v>
      </c>
      <c r="L77" s="178">
        <v>21</v>
      </c>
      <c r="M77" s="178">
        <f>G77*(1+L77/100)</f>
        <v>0</v>
      </c>
      <c r="N77" s="176">
        <v>0</v>
      </c>
      <c r="O77" s="176">
        <f>ROUND(E77*N77,2)</f>
        <v>0</v>
      </c>
      <c r="P77" s="176">
        <v>0</v>
      </c>
      <c r="Q77" s="176">
        <f>ROUND(E77*P77,2)</f>
        <v>0</v>
      </c>
      <c r="R77" s="178"/>
      <c r="S77" s="178" t="s">
        <v>194</v>
      </c>
      <c r="T77" s="179" t="s">
        <v>195</v>
      </c>
      <c r="U77" s="158">
        <v>0</v>
      </c>
      <c r="V77" s="158">
        <f>ROUND(E77*U77,2)</f>
        <v>0</v>
      </c>
      <c r="W77" s="158"/>
      <c r="X77" s="158" t="s">
        <v>244</v>
      </c>
      <c r="Y77" s="158" t="s">
        <v>197</v>
      </c>
      <c r="Z77" s="147"/>
      <c r="AA77" s="147"/>
      <c r="AB77" s="147"/>
      <c r="AC77" s="147"/>
      <c r="AD77" s="147"/>
      <c r="AE77" s="147"/>
      <c r="AF77" s="147"/>
      <c r="AG77" s="147" t="s">
        <v>397</v>
      </c>
      <c r="AH77" s="147"/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183" t="s">
        <v>82</v>
      </c>
      <c r="D78" s="163"/>
      <c r="E78" s="164">
        <v>4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203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3">
        <v>31</v>
      </c>
      <c r="B79" s="174" t="s">
        <v>1399</v>
      </c>
      <c r="C79" s="182" t="s">
        <v>1400</v>
      </c>
      <c r="D79" s="175" t="s">
        <v>1401</v>
      </c>
      <c r="E79" s="176">
        <v>16</v>
      </c>
      <c r="F79" s="177"/>
      <c r="G79" s="178">
        <f>ROUND(E79*F79,2)</f>
        <v>0</v>
      </c>
      <c r="H79" s="177"/>
      <c r="I79" s="178">
        <f>ROUND(E79*H79,2)</f>
        <v>0</v>
      </c>
      <c r="J79" s="177"/>
      <c r="K79" s="178">
        <f>ROUND(E79*J79,2)</f>
        <v>0</v>
      </c>
      <c r="L79" s="178">
        <v>21</v>
      </c>
      <c r="M79" s="178">
        <f>G79*(1+L79/100)</f>
        <v>0</v>
      </c>
      <c r="N79" s="176">
        <v>0</v>
      </c>
      <c r="O79" s="176">
        <f>ROUND(E79*N79,2)</f>
        <v>0</v>
      </c>
      <c r="P79" s="176">
        <v>0</v>
      </c>
      <c r="Q79" s="176">
        <f>ROUND(E79*P79,2)</f>
        <v>0</v>
      </c>
      <c r="R79" s="178" t="s">
        <v>411</v>
      </c>
      <c r="S79" s="178" t="s">
        <v>267</v>
      </c>
      <c r="T79" s="179" t="s">
        <v>303</v>
      </c>
      <c r="U79" s="158">
        <v>0</v>
      </c>
      <c r="V79" s="158">
        <f>ROUND(E79*U79,2)</f>
        <v>0</v>
      </c>
      <c r="W79" s="158"/>
      <c r="X79" s="158" t="s">
        <v>285</v>
      </c>
      <c r="Y79" s="158" t="s">
        <v>197</v>
      </c>
      <c r="Z79" s="147"/>
      <c r="AA79" s="147"/>
      <c r="AB79" s="147"/>
      <c r="AC79" s="147"/>
      <c r="AD79" s="147"/>
      <c r="AE79" s="147"/>
      <c r="AF79" s="147"/>
      <c r="AG79" s="147" t="s">
        <v>966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183" t="s">
        <v>1393</v>
      </c>
      <c r="D80" s="163"/>
      <c r="E80" s="164">
        <v>16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203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1" x14ac:dyDescent="0.2">
      <c r="A81" s="173">
        <v>32</v>
      </c>
      <c r="B81" s="174" t="s">
        <v>1402</v>
      </c>
      <c r="C81" s="182" t="s">
        <v>1403</v>
      </c>
      <c r="D81" s="175" t="s">
        <v>282</v>
      </c>
      <c r="E81" s="176">
        <v>16</v>
      </c>
      <c r="F81" s="177"/>
      <c r="G81" s="178">
        <f>ROUND(E81*F81,2)</f>
        <v>0</v>
      </c>
      <c r="H81" s="177"/>
      <c r="I81" s="178">
        <f>ROUND(E81*H81,2)</f>
        <v>0</v>
      </c>
      <c r="J81" s="177"/>
      <c r="K81" s="178">
        <f>ROUND(E81*J81,2)</f>
        <v>0</v>
      </c>
      <c r="L81" s="178">
        <v>21</v>
      </c>
      <c r="M81" s="178">
        <f>G81*(1+L81/100)</f>
        <v>0</v>
      </c>
      <c r="N81" s="176">
        <v>0</v>
      </c>
      <c r="O81" s="176">
        <f>ROUND(E81*N81,2)</f>
        <v>0</v>
      </c>
      <c r="P81" s="176">
        <v>0</v>
      </c>
      <c r="Q81" s="176">
        <f>ROUND(E81*P81,2)</f>
        <v>0</v>
      </c>
      <c r="R81" s="178"/>
      <c r="S81" s="178" t="s">
        <v>194</v>
      </c>
      <c r="T81" s="179" t="s">
        <v>195</v>
      </c>
      <c r="U81" s="158">
        <v>0</v>
      </c>
      <c r="V81" s="158">
        <f>ROUND(E81*U81,2)</f>
        <v>0</v>
      </c>
      <c r="W81" s="158"/>
      <c r="X81" s="158" t="s">
        <v>285</v>
      </c>
      <c r="Y81" s="158" t="s">
        <v>197</v>
      </c>
      <c r="Z81" s="147"/>
      <c r="AA81" s="147"/>
      <c r="AB81" s="147"/>
      <c r="AC81" s="147"/>
      <c r="AD81" s="147"/>
      <c r="AE81" s="147"/>
      <c r="AF81" s="147"/>
      <c r="AG81" s="147" t="s">
        <v>966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183" t="s">
        <v>1393</v>
      </c>
      <c r="D82" s="163"/>
      <c r="E82" s="164">
        <v>16</v>
      </c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203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2.5" outlineLevel="1" x14ac:dyDescent="0.2">
      <c r="A83" s="173">
        <v>33</v>
      </c>
      <c r="B83" s="174" t="s">
        <v>1404</v>
      </c>
      <c r="C83" s="182" t="s">
        <v>1405</v>
      </c>
      <c r="D83" s="175" t="s">
        <v>282</v>
      </c>
      <c r="E83" s="176">
        <v>4</v>
      </c>
      <c r="F83" s="177"/>
      <c r="G83" s="178">
        <f>ROUND(E83*F83,2)</f>
        <v>0</v>
      </c>
      <c r="H83" s="177"/>
      <c r="I83" s="178">
        <f>ROUND(E83*H83,2)</f>
        <v>0</v>
      </c>
      <c r="J83" s="177"/>
      <c r="K83" s="178">
        <f>ROUND(E83*J83,2)</f>
        <v>0</v>
      </c>
      <c r="L83" s="178">
        <v>21</v>
      </c>
      <c r="M83" s="178">
        <f>G83*(1+L83/100)</f>
        <v>0</v>
      </c>
      <c r="N83" s="176">
        <v>5.7919999999999999E-2</v>
      </c>
      <c r="O83" s="176">
        <f>ROUND(E83*N83,2)</f>
        <v>0.23</v>
      </c>
      <c r="P83" s="176">
        <v>0</v>
      </c>
      <c r="Q83" s="176">
        <f>ROUND(E83*P83,2)</f>
        <v>0</v>
      </c>
      <c r="R83" s="178" t="s">
        <v>411</v>
      </c>
      <c r="S83" s="178" t="s">
        <v>267</v>
      </c>
      <c r="T83" s="179" t="s">
        <v>268</v>
      </c>
      <c r="U83" s="158">
        <v>0</v>
      </c>
      <c r="V83" s="158">
        <f>ROUND(E83*U83,2)</f>
        <v>0</v>
      </c>
      <c r="W83" s="158"/>
      <c r="X83" s="158" t="s">
        <v>285</v>
      </c>
      <c r="Y83" s="158" t="s">
        <v>197</v>
      </c>
      <c r="Z83" s="147"/>
      <c r="AA83" s="147"/>
      <c r="AB83" s="147"/>
      <c r="AC83" s="147"/>
      <c r="AD83" s="147"/>
      <c r="AE83" s="147"/>
      <c r="AF83" s="147"/>
      <c r="AG83" s="147" t="s">
        <v>966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3" t="s">
        <v>82</v>
      </c>
      <c r="D84" s="163"/>
      <c r="E84" s="164">
        <v>4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203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1" x14ac:dyDescent="0.2">
      <c r="A85" s="154">
        <v>34</v>
      </c>
      <c r="B85" s="155" t="s">
        <v>1406</v>
      </c>
      <c r="C85" s="197" t="s">
        <v>1407</v>
      </c>
      <c r="D85" s="156" t="s">
        <v>0</v>
      </c>
      <c r="E85" s="196"/>
      <c r="F85" s="159"/>
      <c r="G85" s="158">
        <f>ROUND(E85*F85,2)</f>
        <v>0</v>
      </c>
      <c r="H85" s="159"/>
      <c r="I85" s="158">
        <f>ROUND(E85*H85,2)</f>
        <v>0</v>
      </c>
      <c r="J85" s="159"/>
      <c r="K85" s="158">
        <f>ROUND(E85*J85,2)</f>
        <v>0</v>
      </c>
      <c r="L85" s="158">
        <v>21</v>
      </c>
      <c r="M85" s="158">
        <f>G85*(1+L85/100)</f>
        <v>0</v>
      </c>
      <c r="N85" s="157">
        <v>0</v>
      </c>
      <c r="O85" s="157">
        <f>ROUND(E85*N85,2)</f>
        <v>0</v>
      </c>
      <c r="P85" s="157">
        <v>0</v>
      </c>
      <c r="Q85" s="157">
        <f>ROUND(E85*P85,2)</f>
        <v>0</v>
      </c>
      <c r="R85" s="158"/>
      <c r="S85" s="158" t="s">
        <v>267</v>
      </c>
      <c r="T85" s="158" t="s">
        <v>268</v>
      </c>
      <c r="U85" s="158">
        <v>0</v>
      </c>
      <c r="V85" s="158">
        <f>ROUND(E85*U85,2)</f>
        <v>0</v>
      </c>
      <c r="W85" s="158"/>
      <c r="X85" s="158" t="s">
        <v>299</v>
      </c>
      <c r="Y85" s="158" t="s">
        <v>197</v>
      </c>
      <c r="Z85" s="147"/>
      <c r="AA85" s="147"/>
      <c r="AB85" s="147"/>
      <c r="AC85" s="147"/>
      <c r="AD85" s="147"/>
      <c r="AE85" s="147"/>
      <c r="AF85" s="147"/>
      <c r="AG85" s="147" t="s">
        <v>300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x14ac:dyDescent="0.2">
      <c r="A86" s="166" t="s">
        <v>189</v>
      </c>
      <c r="B86" s="167" t="s">
        <v>145</v>
      </c>
      <c r="C86" s="181" t="s">
        <v>146</v>
      </c>
      <c r="D86" s="168"/>
      <c r="E86" s="169"/>
      <c r="F86" s="170"/>
      <c r="G86" s="170">
        <f>SUMIF(AG87:AG89,"&lt;&gt;NOR",G87:G89)</f>
        <v>0</v>
      </c>
      <c r="H86" s="170"/>
      <c r="I86" s="170">
        <f>SUM(I87:I89)</f>
        <v>0</v>
      </c>
      <c r="J86" s="170"/>
      <c r="K86" s="170">
        <f>SUM(K87:K89)</f>
        <v>0</v>
      </c>
      <c r="L86" s="170"/>
      <c r="M86" s="170">
        <f>SUM(M87:M89)</f>
        <v>0</v>
      </c>
      <c r="N86" s="169"/>
      <c r="O86" s="169">
        <f>SUM(O87:O89)</f>
        <v>0</v>
      </c>
      <c r="P86" s="169"/>
      <c r="Q86" s="169">
        <f>SUM(Q87:Q89)</f>
        <v>0</v>
      </c>
      <c r="R86" s="170"/>
      <c r="S86" s="170"/>
      <c r="T86" s="171"/>
      <c r="U86" s="165"/>
      <c r="V86" s="165">
        <f>SUM(V87:V89)</f>
        <v>0</v>
      </c>
      <c r="W86" s="165"/>
      <c r="X86" s="165"/>
      <c r="Y86" s="165"/>
      <c r="AG86" t="s">
        <v>190</v>
      </c>
    </row>
    <row r="87" spans="1:60" ht="22.5" outlineLevel="1" x14ac:dyDescent="0.2">
      <c r="A87" s="173">
        <v>35</v>
      </c>
      <c r="B87" s="174" t="s">
        <v>1408</v>
      </c>
      <c r="C87" s="182" t="s">
        <v>1409</v>
      </c>
      <c r="D87" s="175" t="s">
        <v>272</v>
      </c>
      <c r="E87" s="176">
        <v>50</v>
      </c>
      <c r="F87" s="177"/>
      <c r="G87" s="178">
        <f>ROUND(E87*F87,2)</f>
        <v>0</v>
      </c>
      <c r="H87" s="177"/>
      <c r="I87" s="178">
        <f>ROUND(E87*H87,2)</f>
        <v>0</v>
      </c>
      <c r="J87" s="177"/>
      <c r="K87" s="178">
        <f>ROUND(E87*J87,2)</f>
        <v>0</v>
      </c>
      <c r="L87" s="178">
        <v>21</v>
      </c>
      <c r="M87" s="178">
        <f>G87*(1+L87/100)</f>
        <v>0</v>
      </c>
      <c r="N87" s="176">
        <v>6.9999999999999994E-5</v>
      </c>
      <c r="O87" s="176">
        <f>ROUND(E87*N87,2)</f>
        <v>0</v>
      </c>
      <c r="P87" s="176">
        <v>0</v>
      </c>
      <c r="Q87" s="176">
        <f>ROUND(E87*P87,2)</f>
        <v>0</v>
      </c>
      <c r="R87" s="178"/>
      <c r="S87" s="178" t="s">
        <v>267</v>
      </c>
      <c r="T87" s="179" t="s">
        <v>268</v>
      </c>
      <c r="U87" s="158">
        <v>0</v>
      </c>
      <c r="V87" s="158">
        <f>ROUND(E87*U87,2)</f>
        <v>0</v>
      </c>
      <c r="W87" s="158"/>
      <c r="X87" s="158" t="s">
        <v>244</v>
      </c>
      <c r="Y87" s="158" t="s">
        <v>197</v>
      </c>
      <c r="Z87" s="147"/>
      <c r="AA87" s="147"/>
      <c r="AB87" s="147"/>
      <c r="AC87" s="147"/>
      <c r="AD87" s="147"/>
      <c r="AE87" s="147"/>
      <c r="AF87" s="147"/>
      <c r="AG87" s="147" t="s">
        <v>936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198" t="s">
        <v>1410</v>
      </c>
      <c r="D88" s="199"/>
      <c r="E88" s="199"/>
      <c r="F88" s="199"/>
      <c r="G88" s="199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200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183" t="s">
        <v>1411</v>
      </c>
      <c r="D89" s="163"/>
      <c r="E89" s="164">
        <v>50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203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x14ac:dyDescent="0.2">
      <c r="A90" s="166" t="s">
        <v>189</v>
      </c>
      <c r="B90" s="167" t="s">
        <v>157</v>
      </c>
      <c r="C90" s="181" t="s">
        <v>158</v>
      </c>
      <c r="D90" s="168"/>
      <c r="E90" s="169"/>
      <c r="F90" s="170"/>
      <c r="G90" s="170">
        <f>SUMIF(AG91:AG96,"&lt;&gt;NOR",G91:G96)</f>
        <v>0</v>
      </c>
      <c r="H90" s="170"/>
      <c r="I90" s="170">
        <f>SUM(I91:I96)</f>
        <v>0</v>
      </c>
      <c r="J90" s="170"/>
      <c r="K90" s="170">
        <f>SUM(K91:K96)</f>
        <v>0</v>
      </c>
      <c r="L90" s="170"/>
      <c r="M90" s="170">
        <f>SUM(M91:M96)</f>
        <v>0</v>
      </c>
      <c r="N90" s="169"/>
      <c r="O90" s="169">
        <f>SUM(O91:O96)</f>
        <v>0</v>
      </c>
      <c r="P90" s="169"/>
      <c r="Q90" s="169">
        <f>SUM(Q91:Q96)</f>
        <v>0</v>
      </c>
      <c r="R90" s="170"/>
      <c r="S90" s="170"/>
      <c r="T90" s="171"/>
      <c r="U90" s="165"/>
      <c r="V90" s="165">
        <f>SUM(V91:V96)</f>
        <v>7.0000000000000007E-2</v>
      </c>
      <c r="W90" s="165"/>
      <c r="X90" s="165"/>
      <c r="Y90" s="165"/>
      <c r="AG90" t="s">
        <v>190</v>
      </c>
    </row>
    <row r="91" spans="1:60" outlineLevel="1" x14ac:dyDescent="0.2">
      <c r="A91" s="188">
        <v>36</v>
      </c>
      <c r="B91" s="189" t="s">
        <v>441</v>
      </c>
      <c r="C91" s="195" t="s">
        <v>1412</v>
      </c>
      <c r="D91" s="190" t="s">
        <v>298</v>
      </c>
      <c r="E91" s="191">
        <v>0.44052000000000002</v>
      </c>
      <c r="F91" s="192"/>
      <c r="G91" s="193">
        <f t="shared" ref="G91:G96" si="0">ROUND(E91*F91,2)</f>
        <v>0</v>
      </c>
      <c r="H91" s="192"/>
      <c r="I91" s="193">
        <f t="shared" ref="I91:I96" si="1">ROUND(E91*H91,2)</f>
        <v>0</v>
      </c>
      <c r="J91" s="192"/>
      <c r="K91" s="193">
        <f t="shared" ref="K91:K96" si="2">ROUND(E91*J91,2)</f>
        <v>0</v>
      </c>
      <c r="L91" s="193">
        <v>21</v>
      </c>
      <c r="M91" s="193">
        <f t="shared" ref="M91:M96" si="3">G91*(1+L91/100)</f>
        <v>0</v>
      </c>
      <c r="N91" s="191">
        <v>0</v>
      </c>
      <c r="O91" s="191">
        <f t="shared" ref="O91:O96" si="4">ROUND(E91*N91,2)</f>
        <v>0</v>
      </c>
      <c r="P91" s="191">
        <v>0</v>
      </c>
      <c r="Q91" s="191">
        <f t="shared" ref="Q91:Q96" si="5">ROUND(E91*P91,2)</f>
        <v>0</v>
      </c>
      <c r="R91" s="193"/>
      <c r="S91" s="193" t="s">
        <v>267</v>
      </c>
      <c r="T91" s="194" t="s">
        <v>276</v>
      </c>
      <c r="U91" s="158">
        <v>0.16400000000000001</v>
      </c>
      <c r="V91" s="158">
        <f t="shared" ref="V91:V96" si="6">ROUND(E91*U91,2)</f>
        <v>7.0000000000000007E-2</v>
      </c>
      <c r="W91" s="158"/>
      <c r="X91" s="158" t="s">
        <v>443</v>
      </c>
      <c r="Y91" s="158" t="s">
        <v>197</v>
      </c>
      <c r="Z91" s="147"/>
      <c r="AA91" s="147"/>
      <c r="AB91" s="147"/>
      <c r="AC91" s="147"/>
      <c r="AD91" s="147"/>
      <c r="AE91" s="147"/>
      <c r="AF91" s="147"/>
      <c r="AG91" s="147" t="s">
        <v>444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88">
        <v>37</v>
      </c>
      <c r="B92" s="189" t="s">
        <v>446</v>
      </c>
      <c r="C92" s="195" t="s">
        <v>1413</v>
      </c>
      <c r="D92" s="190" t="s">
        <v>298</v>
      </c>
      <c r="E92" s="191">
        <v>8.3698800000000002</v>
      </c>
      <c r="F92" s="192"/>
      <c r="G92" s="193">
        <f t="shared" si="0"/>
        <v>0</v>
      </c>
      <c r="H92" s="192"/>
      <c r="I92" s="193">
        <f t="shared" si="1"/>
        <v>0</v>
      </c>
      <c r="J92" s="192"/>
      <c r="K92" s="193">
        <f t="shared" si="2"/>
        <v>0</v>
      </c>
      <c r="L92" s="193">
        <v>21</v>
      </c>
      <c r="M92" s="193">
        <f t="shared" si="3"/>
        <v>0</v>
      </c>
      <c r="N92" s="191">
        <v>0</v>
      </c>
      <c r="O92" s="191">
        <f t="shared" si="4"/>
        <v>0</v>
      </c>
      <c r="P92" s="191">
        <v>0</v>
      </c>
      <c r="Q92" s="191">
        <f t="shared" si="5"/>
        <v>0</v>
      </c>
      <c r="R92" s="193"/>
      <c r="S92" s="193" t="s">
        <v>267</v>
      </c>
      <c r="T92" s="194" t="s">
        <v>268</v>
      </c>
      <c r="U92" s="158">
        <v>0</v>
      </c>
      <c r="V92" s="158">
        <f t="shared" si="6"/>
        <v>0</v>
      </c>
      <c r="W92" s="158"/>
      <c r="X92" s="158" t="s">
        <v>443</v>
      </c>
      <c r="Y92" s="158" t="s">
        <v>197</v>
      </c>
      <c r="Z92" s="147"/>
      <c r="AA92" s="147"/>
      <c r="AB92" s="147"/>
      <c r="AC92" s="147"/>
      <c r="AD92" s="147"/>
      <c r="AE92" s="147"/>
      <c r="AF92" s="147"/>
      <c r="AG92" s="147" t="s">
        <v>444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1" x14ac:dyDescent="0.2">
      <c r="A93" s="188">
        <v>38</v>
      </c>
      <c r="B93" s="189" t="s">
        <v>448</v>
      </c>
      <c r="C93" s="195" t="s">
        <v>1414</v>
      </c>
      <c r="D93" s="190" t="s">
        <v>298</v>
      </c>
      <c r="E93" s="191">
        <v>0.44052000000000002</v>
      </c>
      <c r="F93" s="192"/>
      <c r="G93" s="193">
        <f t="shared" si="0"/>
        <v>0</v>
      </c>
      <c r="H93" s="192"/>
      <c r="I93" s="193">
        <f t="shared" si="1"/>
        <v>0</v>
      </c>
      <c r="J93" s="192"/>
      <c r="K93" s="193">
        <f t="shared" si="2"/>
        <v>0</v>
      </c>
      <c r="L93" s="193">
        <v>21</v>
      </c>
      <c r="M93" s="193">
        <f t="shared" si="3"/>
        <v>0</v>
      </c>
      <c r="N93" s="191">
        <v>0</v>
      </c>
      <c r="O93" s="191">
        <f t="shared" si="4"/>
        <v>0</v>
      </c>
      <c r="P93" s="191">
        <v>0</v>
      </c>
      <c r="Q93" s="191">
        <f t="shared" si="5"/>
        <v>0</v>
      </c>
      <c r="R93" s="193"/>
      <c r="S93" s="193" t="s">
        <v>267</v>
      </c>
      <c r="T93" s="194" t="s">
        <v>268</v>
      </c>
      <c r="U93" s="158">
        <v>0</v>
      </c>
      <c r="V93" s="158">
        <f t="shared" si="6"/>
        <v>0</v>
      </c>
      <c r="W93" s="158"/>
      <c r="X93" s="158" t="s">
        <v>443</v>
      </c>
      <c r="Y93" s="158" t="s">
        <v>197</v>
      </c>
      <c r="Z93" s="147"/>
      <c r="AA93" s="147"/>
      <c r="AB93" s="147"/>
      <c r="AC93" s="147"/>
      <c r="AD93" s="147"/>
      <c r="AE93" s="147"/>
      <c r="AF93" s="147"/>
      <c r="AG93" s="147" t="s">
        <v>444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1" x14ac:dyDescent="0.2">
      <c r="A94" s="188">
        <v>39</v>
      </c>
      <c r="B94" s="189" t="s">
        <v>450</v>
      </c>
      <c r="C94" s="195" t="s">
        <v>451</v>
      </c>
      <c r="D94" s="190" t="s">
        <v>298</v>
      </c>
      <c r="E94" s="191">
        <v>0.44052000000000002</v>
      </c>
      <c r="F94" s="192"/>
      <c r="G94" s="193">
        <f t="shared" si="0"/>
        <v>0</v>
      </c>
      <c r="H94" s="192"/>
      <c r="I94" s="193">
        <f t="shared" si="1"/>
        <v>0</v>
      </c>
      <c r="J94" s="192"/>
      <c r="K94" s="193">
        <f t="shared" si="2"/>
        <v>0</v>
      </c>
      <c r="L94" s="193">
        <v>21</v>
      </c>
      <c r="M94" s="193">
        <f t="shared" si="3"/>
        <v>0</v>
      </c>
      <c r="N94" s="191">
        <v>0</v>
      </c>
      <c r="O94" s="191">
        <f t="shared" si="4"/>
        <v>0</v>
      </c>
      <c r="P94" s="191">
        <v>0</v>
      </c>
      <c r="Q94" s="191">
        <f t="shared" si="5"/>
        <v>0</v>
      </c>
      <c r="R94" s="193"/>
      <c r="S94" s="193" t="s">
        <v>267</v>
      </c>
      <c r="T94" s="194" t="s">
        <v>268</v>
      </c>
      <c r="U94" s="158">
        <v>0</v>
      </c>
      <c r="V94" s="158">
        <f t="shared" si="6"/>
        <v>0</v>
      </c>
      <c r="W94" s="158"/>
      <c r="X94" s="158" t="s">
        <v>443</v>
      </c>
      <c r="Y94" s="158" t="s">
        <v>197</v>
      </c>
      <c r="Z94" s="147"/>
      <c r="AA94" s="147"/>
      <c r="AB94" s="147"/>
      <c r="AC94" s="147"/>
      <c r="AD94" s="147"/>
      <c r="AE94" s="147"/>
      <c r="AF94" s="147"/>
      <c r="AG94" s="147" t="s">
        <v>444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1" x14ac:dyDescent="0.2">
      <c r="A95" s="188">
        <v>40</v>
      </c>
      <c r="B95" s="189" t="s">
        <v>452</v>
      </c>
      <c r="C95" s="195" t="s">
        <v>453</v>
      </c>
      <c r="D95" s="190" t="s">
        <v>298</v>
      </c>
      <c r="E95" s="191">
        <v>2.2025999999999999</v>
      </c>
      <c r="F95" s="192"/>
      <c r="G95" s="193">
        <f t="shared" si="0"/>
        <v>0</v>
      </c>
      <c r="H95" s="192"/>
      <c r="I95" s="193">
        <f t="shared" si="1"/>
        <v>0</v>
      </c>
      <c r="J95" s="192"/>
      <c r="K95" s="193">
        <f t="shared" si="2"/>
        <v>0</v>
      </c>
      <c r="L95" s="193">
        <v>21</v>
      </c>
      <c r="M95" s="193">
        <f t="shared" si="3"/>
        <v>0</v>
      </c>
      <c r="N95" s="191">
        <v>0</v>
      </c>
      <c r="O95" s="191">
        <f t="shared" si="4"/>
        <v>0</v>
      </c>
      <c r="P95" s="191">
        <v>0</v>
      </c>
      <c r="Q95" s="191">
        <f t="shared" si="5"/>
        <v>0</v>
      </c>
      <c r="R95" s="193"/>
      <c r="S95" s="193" t="s">
        <v>267</v>
      </c>
      <c r="T95" s="194" t="s">
        <v>268</v>
      </c>
      <c r="U95" s="158">
        <v>0</v>
      </c>
      <c r="V95" s="158">
        <f t="shared" si="6"/>
        <v>0</v>
      </c>
      <c r="W95" s="158"/>
      <c r="X95" s="158" t="s">
        <v>443</v>
      </c>
      <c r="Y95" s="158" t="s">
        <v>197</v>
      </c>
      <c r="Z95" s="147"/>
      <c r="AA95" s="147"/>
      <c r="AB95" s="147"/>
      <c r="AC95" s="147"/>
      <c r="AD95" s="147"/>
      <c r="AE95" s="147"/>
      <c r="AF95" s="147"/>
      <c r="AG95" s="147" t="s">
        <v>444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ht="22.5" outlineLevel="1" x14ac:dyDescent="0.2">
      <c r="A96" s="173">
        <v>41</v>
      </c>
      <c r="B96" s="174" t="s">
        <v>1415</v>
      </c>
      <c r="C96" s="182" t="s">
        <v>1416</v>
      </c>
      <c r="D96" s="175" t="s">
        <v>298</v>
      </c>
      <c r="E96" s="176">
        <v>0.44052000000000002</v>
      </c>
      <c r="F96" s="177"/>
      <c r="G96" s="178">
        <f t="shared" si="0"/>
        <v>0</v>
      </c>
      <c r="H96" s="177"/>
      <c r="I96" s="178">
        <f t="shared" si="1"/>
        <v>0</v>
      </c>
      <c r="J96" s="177"/>
      <c r="K96" s="178">
        <f t="shared" si="2"/>
        <v>0</v>
      </c>
      <c r="L96" s="178">
        <v>21</v>
      </c>
      <c r="M96" s="178">
        <f t="shared" si="3"/>
        <v>0</v>
      </c>
      <c r="N96" s="176">
        <v>0</v>
      </c>
      <c r="O96" s="176">
        <f t="shared" si="4"/>
        <v>0</v>
      </c>
      <c r="P96" s="176">
        <v>0</v>
      </c>
      <c r="Q96" s="176">
        <f t="shared" si="5"/>
        <v>0</v>
      </c>
      <c r="R96" s="178"/>
      <c r="S96" s="178" t="s">
        <v>267</v>
      </c>
      <c r="T96" s="179" t="s">
        <v>268</v>
      </c>
      <c r="U96" s="158">
        <v>0</v>
      </c>
      <c r="V96" s="158">
        <f t="shared" si="6"/>
        <v>0</v>
      </c>
      <c r="W96" s="158"/>
      <c r="X96" s="158" t="s">
        <v>443</v>
      </c>
      <c r="Y96" s="158" t="s">
        <v>197</v>
      </c>
      <c r="Z96" s="147"/>
      <c r="AA96" s="147"/>
      <c r="AB96" s="147"/>
      <c r="AC96" s="147"/>
      <c r="AD96" s="147"/>
      <c r="AE96" s="147"/>
      <c r="AF96" s="147"/>
      <c r="AG96" s="147" t="s">
        <v>444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33" x14ac:dyDescent="0.2">
      <c r="A97" s="3"/>
      <c r="B97" s="4"/>
      <c r="C97" s="184"/>
      <c r="D97" s="6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AE97">
        <v>12</v>
      </c>
      <c r="AF97">
        <v>21</v>
      </c>
      <c r="AG97" t="s">
        <v>175</v>
      </c>
    </row>
    <row r="98" spans="1:33" x14ac:dyDescent="0.2">
      <c r="A98" s="150"/>
      <c r="B98" s="151" t="s">
        <v>29</v>
      </c>
      <c r="C98" s="185"/>
      <c r="D98" s="152"/>
      <c r="E98" s="153"/>
      <c r="F98" s="153"/>
      <c r="G98" s="172">
        <f>G8+G11+G16+G18+G28+G44+G66+G86+G90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AE98">
        <f>SUMIF(L7:L96,AE97,G7:G96)</f>
        <v>0</v>
      </c>
      <c r="AF98">
        <f>SUMIF(L7:L96,AF97,G7:G96)</f>
        <v>0</v>
      </c>
      <c r="AG98" t="s">
        <v>222</v>
      </c>
    </row>
    <row r="99" spans="1:33" x14ac:dyDescent="0.2">
      <c r="C99" s="186"/>
      <c r="D99" s="10"/>
      <c r="AG99" t="s">
        <v>223</v>
      </c>
    </row>
    <row r="100" spans="1:33" x14ac:dyDescent="0.2">
      <c r="D100" s="10"/>
    </row>
    <row r="101" spans="1:33" x14ac:dyDescent="0.2">
      <c r="D101" s="10"/>
    </row>
    <row r="102" spans="1:33" x14ac:dyDescent="0.2">
      <c r="D102" s="10"/>
    </row>
    <row r="103" spans="1:33" x14ac:dyDescent="0.2">
      <c r="D103" s="10"/>
    </row>
    <row r="104" spans="1:33" x14ac:dyDescent="0.2">
      <c r="D104" s="10"/>
    </row>
    <row r="105" spans="1:33" x14ac:dyDescent="0.2">
      <c r="D105" s="10"/>
    </row>
    <row r="106" spans="1:33" x14ac:dyDescent="0.2">
      <c r="D106" s="10"/>
    </row>
    <row r="107" spans="1:33" x14ac:dyDescent="0.2">
      <c r="D107" s="10"/>
    </row>
    <row r="108" spans="1:33" x14ac:dyDescent="0.2">
      <c r="D108" s="10"/>
    </row>
    <row r="109" spans="1:33" x14ac:dyDescent="0.2">
      <c r="D109" s="10"/>
    </row>
    <row r="110" spans="1:33" x14ac:dyDescent="0.2">
      <c r="D110" s="10"/>
    </row>
    <row r="111" spans="1:33" x14ac:dyDescent="0.2">
      <c r="D111" s="10"/>
    </row>
    <row r="112" spans="1:33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DoonnL4efHLL9CE6Df2hWzRA20ySBOksv7+FuvDtD+hLoa2OyBB6sTvKJuMp0nbifG7KF2lQqhTbxCGj/I74bQ==" saltValue="s0NZXHSt1mn2m8xHOST9Fw==" spinCount="100000" sheet="1" formatRows="0"/>
  <mergeCells count="13">
    <mergeCell ref="C25:G25"/>
    <mergeCell ref="A1:G1"/>
    <mergeCell ref="C2:G2"/>
    <mergeCell ref="C3:G3"/>
    <mergeCell ref="C4:G4"/>
    <mergeCell ref="C20:G20"/>
    <mergeCell ref="C88:G88"/>
    <mergeCell ref="C34:G34"/>
    <mergeCell ref="C37:G37"/>
    <mergeCell ref="C48:G48"/>
    <mergeCell ref="C53:G53"/>
    <mergeCell ref="C60:G60"/>
    <mergeCell ref="C63:G63"/>
  </mergeCells>
  <pageMargins left="0.59055118110236204" right="0.196850393700787" top="0.78740157499999996" bottom="0.78740157499999996" header="0.3" footer="0.3"/>
  <pageSetup paperSize="9" scale="93" fitToHeight="0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60</vt:i4>
      </vt:variant>
    </vt:vector>
  </HeadingPairs>
  <TitlesOfParts>
    <vt:vector size="70" baseType="lpstr">
      <vt:lpstr>Pokyny pro vyplnění</vt:lpstr>
      <vt:lpstr>Stavba</vt:lpstr>
      <vt:lpstr>VzorPolozky</vt:lpstr>
      <vt:lpstr>01 01 Pol</vt:lpstr>
      <vt:lpstr>01 02 Pol</vt:lpstr>
      <vt:lpstr>01 03 Pol</vt:lpstr>
      <vt:lpstr>01 04 Pol</vt:lpstr>
      <vt:lpstr>01 05 Pol</vt:lpstr>
      <vt:lpstr>01 06 Pol</vt:lpstr>
      <vt:lpstr>01 07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 Pol'!Názvy_tisku</vt:lpstr>
      <vt:lpstr>'01 05 Pol'!Názvy_tisku</vt:lpstr>
      <vt:lpstr>'01 06 Pol'!Názvy_tisku</vt:lpstr>
      <vt:lpstr>'01 07 Pol'!Názvy_tisku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 Pol'!Oblast_tisku</vt:lpstr>
      <vt:lpstr>'01 05 Pol'!Oblast_tisku</vt:lpstr>
      <vt:lpstr>'01 06 Pol'!Oblast_tisku</vt:lpstr>
      <vt:lpstr>'01 07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Miroslav Geryk</dc:creator>
  <cp:lastModifiedBy>Martina Doležalová</cp:lastModifiedBy>
  <cp:lastPrinted>2026-04-21T11:03:39Z</cp:lastPrinted>
  <dcterms:created xsi:type="dcterms:W3CDTF">2009-04-08T07:15:50Z</dcterms:created>
  <dcterms:modified xsi:type="dcterms:W3CDTF">2026-04-21T11:18:30Z</dcterms:modified>
</cp:coreProperties>
</file>