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0" windowWidth="20490" windowHeight="7155" activeTab="0"/>
  </bookViews>
  <sheets>
    <sheet name="Projekt I" sheetId="1" r:id="rId1"/>
    <sheet name="Projekt II" sheetId="2" r:id="rId2"/>
    <sheet name="List2" sheetId="5" r:id="rId3"/>
  </sheets>
  <definedNames>
    <definedName name="_xlnm.Print_Area" localSheetId="0">'Projekt I'!$A$1:$H$39</definedName>
  </definedNames>
  <calcPr calcId="152511"/>
</workbook>
</file>

<file path=xl/sharedStrings.xml><?xml version="1.0" encoding="utf-8"?>
<sst xmlns="http://schemas.openxmlformats.org/spreadsheetml/2006/main" count="114" uniqueCount="70">
  <si>
    <t>Název přístroje</t>
  </si>
  <si>
    <t>Obnova/nový přístroj</t>
  </si>
  <si>
    <t>nový přístroj</t>
  </si>
  <si>
    <t>obnova</t>
  </si>
  <si>
    <t>Stáří původního přístroje</t>
  </si>
  <si>
    <t>Obor návazné péče</t>
  </si>
  <si>
    <t>Předpokládaná pořizovací cena / ks</t>
  </si>
  <si>
    <t>Počet kusů</t>
  </si>
  <si>
    <t>Název příjemce/poskytovatele zdravotních služeb</t>
  </si>
  <si>
    <t>Název projektu</t>
  </si>
  <si>
    <t>Celkem</t>
  </si>
  <si>
    <t>X</t>
  </si>
  <si>
    <t>Celková předpokládaná PC (v Kč včetně DPH)</t>
  </si>
  <si>
    <t>Ultrazvukový přístroj</t>
  </si>
  <si>
    <t>Gastroskop</t>
  </si>
  <si>
    <t>Kolonoskop</t>
  </si>
  <si>
    <t>Endoskopická věž</t>
  </si>
  <si>
    <t>Mycí a dezinfekční automat na flexibilní endoskopy</t>
  </si>
  <si>
    <t>Sušící a skladovací skříň pro endoskopy</t>
  </si>
  <si>
    <t>Systém pro ohřev pacienta</t>
  </si>
  <si>
    <t>Přenosný ventilátor</t>
  </si>
  <si>
    <t>Ventilátor pro UVP</t>
  </si>
  <si>
    <t>Sonografický přístroj</t>
  </si>
  <si>
    <t>Lůžka elektrická, matrace, stolky</t>
  </si>
  <si>
    <t>Narkotizační přístroj</t>
  </si>
  <si>
    <t>Přístroj pro dlouhodobou ventilaci</t>
  </si>
  <si>
    <t>ventilátor pro UVP</t>
  </si>
  <si>
    <t>Monitor vitálních funkcí</t>
  </si>
  <si>
    <t>Defibrilátor</t>
  </si>
  <si>
    <t>Intubační fibroskop s LCD monitorem</t>
  </si>
  <si>
    <t>Infúzní technika</t>
  </si>
  <si>
    <t xml:space="preserve">Traumatologický stůl </t>
  </si>
  <si>
    <t>Ohřev pacientů</t>
  </si>
  <si>
    <t>Pojízdný rtg přístroj</t>
  </si>
  <si>
    <t>Telemetrický systém</t>
  </si>
  <si>
    <t>Ultrazvukový přístroj nejvyšší kategorie</t>
  </si>
  <si>
    <t>Myčka podložních mís a bažantů</t>
  </si>
  <si>
    <t>Inkubátor</t>
  </si>
  <si>
    <t xml:space="preserve">Monitor vitálních funkcí </t>
  </si>
  <si>
    <t>Nemocnice Třinec, p.o. Kaštanová 268, Dolní Líštná, 739 61  Třinec</t>
  </si>
  <si>
    <t>Vysokofrekvenční tryskový ventilátor</t>
  </si>
  <si>
    <t xml:space="preserve">Modernizace vybavení pro obory návazné péče v Nemocnici Třinec, p.o.  </t>
  </si>
  <si>
    <t>Soutěžní skupina</t>
  </si>
  <si>
    <t>Ultrazvukové přístroje</t>
  </si>
  <si>
    <t>Endoskopie</t>
  </si>
  <si>
    <t>Ohřev/chlazení pacienta</t>
  </si>
  <si>
    <t>RTG přístroje</t>
  </si>
  <si>
    <t>Monitorovací technika</t>
  </si>
  <si>
    <t>Sterilizační technika</t>
  </si>
  <si>
    <t>Operační stoly</t>
  </si>
  <si>
    <t>Defibrilátory</t>
  </si>
  <si>
    <t>Anestezie a ventilace</t>
  </si>
  <si>
    <t>Lůžka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</si>
  <si>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</si>
  <si>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</si>
  <si>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</si>
  <si>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</si>
  <si>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</si>
  <si>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</si>
  <si>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</si>
  <si>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</si>
  <si>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</si>
  <si>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</si>
  <si>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</si>
  <si>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</si>
  <si>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 xml:space="preserve">Části VZ </t>
  </si>
  <si>
    <t>Předpokládaná pořizovací cena / ks (v Kč včetně DPH</t>
  </si>
  <si>
    <t xml:space="preserve">Název projektu </t>
  </si>
  <si>
    <t>Zadavatel</t>
  </si>
  <si>
    <t>Příloha č.: 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</si>
</sst>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5" borderId="1" xfId="0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left" vertical="center"/>
    </xf>
    <xf numFmtId="164" fontId="3" fillId="8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0" fillId="9" borderId="1" xfId="0" applyFill="1" applyBorder="1" applyAlignment="1">
      <alignment horizontal="left" vertical="center"/>
    </xf>
    <xf numFmtId="164" fontId="3" fillId="9" borderId="1" xfId="0" applyNumberFormat="1" applyFont="1" applyFill="1" applyBorder="1" applyAlignment="1">
      <alignment horizontal="right" vertical="center"/>
    </xf>
    <xf numFmtId="0" fontId="0" fillId="9" borderId="1" xfId="0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horizontal="left" vertical="center"/>
    </xf>
    <xf numFmtId="164" fontId="0" fillId="9" borderId="1" xfId="0" applyNumberFormat="1" applyFont="1" applyFill="1" applyBorder="1" applyAlignment="1">
      <alignment horizontal="right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0" fillId="10" borderId="0" xfId="0" applyFont="1" applyFill="1" applyBorder="1" applyAlignment="1">
      <alignment horizontal="left" vertical="center"/>
    </xf>
    <xf numFmtId="164" fontId="3" fillId="10" borderId="1" xfId="0" applyNumberFormat="1" applyFont="1" applyFill="1" applyBorder="1" applyAlignment="1">
      <alignment horizontal="right" vertical="center"/>
    </xf>
    <xf numFmtId="0" fontId="0" fillId="10" borderId="1" xfId="0" applyFon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right" vertical="center"/>
    </xf>
    <xf numFmtId="0" fontId="0" fillId="10" borderId="0" xfId="0" applyFill="1" applyAlignment="1">
      <alignment vertical="center"/>
    </xf>
    <xf numFmtId="0" fontId="0" fillId="11" borderId="1" xfId="0" applyFont="1" applyFill="1" applyBorder="1" applyAlignment="1">
      <alignment horizontal="left" vertical="center"/>
    </xf>
    <xf numFmtId="164" fontId="0" fillId="11" borderId="1" xfId="0" applyNumberFormat="1" applyFont="1" applyFill="1" applyBorder="1" applyAlignment="1">
      <alignment horizontal="right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0" xfId="0" applyFont="1" applyFill="1" applyAlignment="1">
      <alignment vertical="center"/>
    </xf>
    <xf numFmtId="0" fontId="0" fillId="12" borderId="1" xfId="0" applyFill="1" applyBorder="1" applyAlignment="1">
      <alignment horizontal="left" vertical="center"/>
    </xf>
    <xf numFmtId="164" fontId="3" fillId="12" borderId="1" xfId="0" applyNumberFormat="1" applyFont="1" applyFill="1" applyBorder="1" applyAlignment="1">
      <alignment horizontal="right" vertical="center"/>
    </xf>
    <xf numFmtId="0" fontId="0" fillId="12" borderId="1" xfId="0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13" borderId="1" xfId="0" applyFill="1" applyBorder="1" applyAlignment="1">
      <alignment horizontal="left" vertical="center"/>
    </xf>
    <xf numFmtId="164" fontId="3" fillId="13" borderId="1" xfId="0" applyNumberFormat="1" applyFont="1" applyFill="1" applyBorder="1" applyAlignment="1">
      <alignment horizontal="right" vertical="center"/>
    </xf>
    <xf numFmtId="0" fontId="0" fillId="13" borderId="1" xfId="0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0" fillId="14" borderId="1" xfId="0" applyFill="1" applyBorder="1" applyAlignment="1">
      <alignment horizontal="left" vertical="center"/>
    </xf>
    <xf numFmtId="164" fontId="3" fillId="14" borderId="1" xfId="0" applyNumberFormat="1" applyFont="1" applyFill="1" applyBorder="1" applyAlignment="1">
      <alignment horizontal="right" vertical="center"/>
    </xf>
    <xf numFmtId="0" fontId="0" fillId="14" borderId="1" xfId="0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right" vertical="center"/>
    </xf>
    <xf numFmtId="0" fontId="0" fillId="1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11" borderId="3" xfId="0" applyFont="1" applyFill="1" applyBorder="1" applyAlignment="1">
      <alignment vertical="center"/>
    </xf>
    <xf numFmtId="0" fontId="0" fillId="11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15" borderId="1" xfId="0" applyFill="1" applyBorder="1" applyAlignment="1">
      <alignment horizontal="left" vertical="center"/>
    </xf>
    <xf numFmtId="164" fontId="3" fillId="15" borderId="1" xfId="0" applyNumberFormat="1" applyFont="1" applyFill="1" applyBorder="1" applyAlignment="1">
      <alignment horizontal="right" vertical="center"/>
    </xf>
    <xf numFmtId="0" fontId="0" fillId="15" borderId="1" xfId="0" applyFill="1" applyBorder="1" applyAlignment="1">
      <alignment horizontal="center" vertical="center"/>
    </xf>
    <xf numFmtId="164" fontId="0" fillId="15" borderId="1" xfId="0" applyNumberFormat="1" applyFill="1" applyBorder="1" applyAlignment="1">
      <alignment horizontal="right" vertical="center"/>
    </xf>
    <xf numFmtId="0" fontId="0" fillId="15" borderId="0" xfId="0" applyFill="1" applyAlignment="1">
      <alignment vertical="center"/>
    </xf>
    <xf numFmtId="0" fontId="0" fillId="15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vertical="center" textRotation="0" wrapText="1" shrinkToFit="1" readingOrder="0"/>
    </dxf>
    <dxf>
      <numFmt numFmtId="164" formatCode="#,##0\ &quot;Kč&quot;"/>
      <alignment horizontal="general" vertical="center" textRotation="0" wrapText="1" shrinkToFit="1" readingOrder="0"/>
    </dxf>
    <dxf>
      <numFmt numFmtId="164" formatCode="#,##0\ &quot;Kč&quot;"/>
      <alignment vertical="center" textRotation="0" wrapText="1" shrinkToFit="1" readingOrder="0"/>
      <protection hidden="1" locked="0"/>
    </dxf>
    <dxf>
      <alignment horizontal="general" vertical="center" textRotation="0" wrapText="1" shrinkToFit="1" readingOrder="0"/>
    </dxf>
    <dxf>
      <numFmt numFmtId="177" formatCode="General"/>
      <alignment vertical="center" textRotation="0" wrapText="1" shrinkToFit="1" readingOrder="0"/>
    </dxf>
    <dxf>
      <numFmt numFmtId="164" formatCode="#,##0\ &quot;Kč&quot;"/>
      <alignment horizontal="general" vertical="center" textRotation="0" wrapText="1" shrinkToFit="1" readingOrder="0"/>
    </dxf>
    <dxf>
      <alignment vertical="center" textRotation="0" wrapText="1" shrinkToFit="1" readingOrder="0"/>
    </dxf>
    <dxf>
      <alignment horizontal="general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7:F37" totalsRowCount="1" headerRowDxfId="19" dataDxfId="18" totalsRowDxfId="17">
  <autoFilter ref="A7:F36"/>
  <sortState ref="A8:L36">
    <sortCondition sortBy="value" ref="F8:F36"/>
  </sortState>
  <tableColumns count="6">
    <tableColumn id="1" name="Název přístroje" dataDxfId="16" totalsRowLabel="Celkem" totalsRowDxfId="15"/>
    <tableColumn id="2" name="Předpokládaná pořizovací cena / ks (v Kč včetně DPH" dataDxfId="14" totalsRowFunction="sum" totalsRowDxfId="13"/>
    <tableColumn id="6" name="Počet kusů" dataDxfId="12" totalsRowFunction="sum" totalsRowDxfId="11"/>
    <tableColumn id="8" name="Celková předpokládaná PC (v Kč včetně DPH)" dataDxfId="10" totalsRowFunction="sum" totalsRowDxfId="9">
      <calculatedColumnFormula>C8*B8</calculatedColumnFormula>
    </tableColumn>
    <tableColumn id="10" name="Soutěžní skupina" dataDxfId="8" totalsRowDxfId="7"/>
    <tableColumn id="11" name="Části VZ " dataDxfId="6" totalsRowDxfId="5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4" name="Tabulka115" displayName="Tabulka115" ref="A7:G43" totalsRowCount="1" headerRowDxfId="4">
  <tableColumns count="7">
    <tableColumn id="1" name="Název přístroje" totalsRowLabel="Celkem"/>
    <tableColumn id="2" name="Předpokládaná pořizovací cena / ks" totalsRowFunction="sum"/>
    <tableColumn id="6" name="Počet kusů" totalsRowFunction="sum"/>
    <tableColumn id="8" name="Celková předpokládaná PC (v Kč včetně DPH)" dataDxfId="3" totalsRowFunction="sum">
      <calculatedColumnFormula>Tabulka115[[#This Row],[Předpokládaná pořizovací cena / ks]]*Tabulka115[[#This Row],[Počet kusů]]</calculatedColumnFormula>
    </tableColumn>
    <tableColumn id="3" name="Obnova/nový přístroj" totalsRowLabel="X" totalsRowDxfId="2"/>
    <tableColumn id="4" name="Stáří původního přístroje" totalsRowLabel="X" totalsRowDxfId="1"/>
    <tableColumn id="5" name="Obor návazné péče" totalsRowLabel="X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0">
      <selection activeCell="H15" sqref="H15"/>
    </sheetView>
  </sheetViews>
  <sheetFormatPr defaultColWidth="9.140625" defaultRowHeight="15"/>
  <cols>
    <col min="1" max="1" width="46.00390625" style="4" customWidth="1"/>
    <col min="2" max="2" width="27.7109375" style="4" customWidth="1"/>
    <col min="3" max="3" width="8.421875" style="4" customWidth="1"/>
    <col min="4" max="4" width="18.140625" style="4" customWidth="1"/>
    <col min="5" max="5" width="23.7109375" style="4" customWidth="1"/>
    <col min="6" max="6" width="10.00390625" style="4" customWidth="1"/>
    <col min="7" max="16384" width="9.140625" style="4" customWidth="1"/>
  </cols>
  <sheetData>
    <row r="1" ht="18.75">
      <c r="A1" s="86" t="s">
        <v>69</v>
      </c>
    </row>
    <row r="3" spans="1:6" ht="30.75" customHeight="1">
      <c r="A3" s="7" t="s">
        <v>68</v>
      </c>
      <c r="B3" s="7"/>
      <c r="C3" s="8" t="s">
        <v>39</v>
      </c>
      <c r="D3" s="8"/>
      <c r="E3" s="9"/>
      <c r="F3" s="70"/>
    </row>
    <row r="4" spans="1:6" ht="26.25" customHeight="1">
      <c r="A4" s="7" t="s">
        <v>67</v>
      </c>
      <c r="B4" s="7"/>
      <c r="C4" s="8" t="s">
        <v>41</v>
      </c>
      <c r="D4" s="8"/>
      <c r="E4" s="9"/>
      <c r="F4" s="70"/>
    </row>
    <row r="7" spans="1:6" ht="60.75" customHeight="1">
      <c r="A7" s="3" t="s">
        <v>0</v>
      </c>
      <c r="B7" s="3" t="s">
        <v>66</v>
      </c>
      <c r="C7" s="3" t="s">
        <v>7</v>
      </c>
      <c r="D7" s="3" t="s">
        <v>12</v>
      </c>
      <c r="E7" s="83" t="s">
        <v>42</v>
      </c>
      <c r="F7" s="83" t="s">
        <v>65</v>
      </c>
    </row>
    <row r="8" spans="1:6" ht="15">
      <c r="A8" s="10" t="s">
        <v>27</v>
      </c>
      <c r="B8" s="11">
        <v>558833</v>
      </c>
      <c r="C8" s="12">
        <v>2</v>
      </c>
      <c r="D8" s="13">
        <f aca="true" t="shared" si="0" ref="D8:D36">C8*B8</f>
        <v>1117666</v>
      </c>
      <c r="E8" s="14" t="s">
        <v>47</v>
      </c>
      <c r="F8" s="71" t="s">
        <v>53</v>
      </c>
    </row>
    <row r="9" spans="1:6" s="5" customFormat="1" ht="15">
      <c r="A9" s="10" t="s">
        <v>34</v>
      </c>
      <c r="B9" s="11">
        <v>1998463</v>
      </c>
      <c r="C9" s="12">
        <v>1</v>
      </c>
      <c r="D9" s="13">
        <f t="shared" si="0"/>
        <v>1998463</v>
      </c>
      <c r="E9" s="14" t="s">
        <v>47</v>
      </c>
      <c r="F9" s="71" t="s">
        <v>53</v>
      </c>
    </row>
    <row r="10" spans="1:6" ht="15">
      <c r="A10" s="10" t="s">
        <v>38</v>
      </c>
      <c r="B10" s="11">
        <v>337500</v>
      </c>
      <c r="C10" s="12">
        <v>3</v>
      </c>
      <c r="D10" s="13">
        <f t="shared" si="0"/>
        <v>1012500</v>
      </c>
      <c r="E10" s="14" t="s">
        <v>47</v>
      </c>
      <c r="F10" s="71" t="s">
        <v>53</v>
      </c>
    </row>
    <row r="11" spans="1:6" ht="15">
      <c r="A11" s="65" t="s">
        <v>19</v>
      </c>
      <c r="B11" s="66">
        <v>439868</v>
      </c>
      <c r="C11" s="67">
        <v>1</v>
      </c>
      <c r="D11" s="68">
        <f t="shared" si="0"/>
        <v>439868</v>
      </c>
      <c r="E11" s="69" t="s">
        <v>45</v>
      </c>
      <c r="F11" s="72" t="s">
        <v>54</v>
      </c>
    </row>
    <row r="12" spans="1:6" ht="15">
      <c r="A12" s="65" t="s">
        <v>32</v>
      </c>
      <c r="B12" s="66">
        <v>84700</v>
      </c>
      <c r="C12" s="67">
        <v>6</v>
      </c>
      <c r="D12" s="68">
        <f t="shared" si="0"/>
        <v>508200</v>
      </c>
      <c r="E12" s="69" t="s">
        <v>45</v>
      </c>
      <c r="F12" s="72" t="s">
        <v>54</v>
      </c>
    </row>
    <row r="13" spans="1:6" s="5" customFormat="1" ht="15">
      <c r="A13" s="15" t="s">
        <v>31</v>
      </c>
      <c r="B13" s="16">
        <v>3060332</v>
      </c>
      <c r="C13" s="17">
        <v>1</v>
      </c>
      <c r="D13" s="18">
        <f t="shared" si="0"/>
        <v>3060332</v>
      </c>
      <c r="E13" s="19" t="s">
        <v>49</v>
      </c>
      <c r="F13" s="73" t="s">
        <v>55</v>
      </c>
    </row>
    <row r="14" spans="1:6" ht="15">
      <c r="A14" s="28" t="s">
        <v>33</v>
      </c>
      <c r="B14" s="30">
        <v>3136435</v>
      </c>
      <c r="C14" s="29">
        <v>1</v>
      </c>
      <c r="D14" s="30">
        <f t="shared" si="0"/>
        <v>3136435</v>
      </c>
      <c r="E14" s="59" t="s">
        <v>46</v>
      </c>
      <c r="F14" s="74" t="s">
        <v>56</v>
      </c>
    </row>
    <row r="15" spans="1:6" ht="15">
      <c r="A15" s="54" t="s">
        <v>36</v>
      </c>
      <c r="B15" s="55">
        <v>226237</v>
      </c>
      <c r="C15" s="56">
        <v>11</v>
      </c>
      <c r="D15" s="57">
        <f t="shared" si="0"/>
        <v>2488607</v>
      </c>
      <c r="E15" s="58" t="s">
        <v>48</v>
      </c>
      <c r="F15" s="75" t="s">
        <v>57</v>
      </c>
    </row>
    <row r="16" spans="1:6" ht="15">
      <c r="A16" s="20" t="s">
        <v>13</v>
      </c>
      <c r="B16" s="21">
        <v>1642100</v>
      </c>
      <c r="C16" s="22">
        <v>1</v>
      </c>
      <c r="D16" s="21">
        <f t="shared" si="0"/>
        <v>1642100</v>
      </c>
      <c r="E16" s="23" t="s">
        <v>43</v>
      </c>
      <c r="F16" s="76" t="s">
        <v>58</v>
      </c>
    </row>
    <row r="17" spans="1:6" ht="15">
      <c r="A17" s="24" t="s">
        <v>22</v>
      </c>
      <c r="B17" s="21">
        <v>836813</v>
      </c>
      <c r="C17" s="25">
        <v>1</v>
      </c>
      <c r="D17" s="26">
        <f t="shared" si="0"/>
        <v>836813</v>
      </c>
      <c r="E17" s="23" t="s">
        <v>43</v>
      </c>
      <c r="F17" s="76" t="s">
        <v>58</v>
      </c>
    </row>
    <row r="18" spans="1:6" ht="15">
      <c r="A18" s="24" t="s">
        <v>13</v>
      </c>
      <c r="B18" s="21">
        <v>1233842</v>
      </c>
      <c r="C18" s="27">
        <v>1</v>
      </c>
      <c r="D18" s="26">
        <f t="shared" si="0"/>
        <v>1233842</v>
      </c>
      <c r="E18" s="23" t="s">
        <v>43</v>
      </c>
      <c r="F18" s="76" t="s">
        <v>58</v>
      </c>
    </row>
    <row r="19" spans="1:6" ht="15">
      <c r="A19" s="24" t="s">
        <v>35</v>
      </c>
      <c r="B19" s="21">
        <v>3146000</v>
      </c>
      <c r="C19" s="27">
        <v>1</v>
      </c>
      <c r="D19" s="26">
        <f t="shared" si="0"/>
        <v>3146000</v>
      </c>
      <c r="E19" s="23" t="s">
        <v>43</v>
      </c>
      <c r="F19" s="76" t="s">
        <v>58</v>
      </c>
    </row>
    <row r="20" spans="1:6" ht="15">
      <c r="A20" s="24" t="s">
        <v>35</v>
      </c>
      <c r="B20" s="21">
        <v>2864958</v>
      </c>
      <c r="C20" s="27">
        <v>1</v>
      </c>
      <c r="D20" s="26">
        <f t="shared" si="0"/>
        <v>2864958</v>
      </c>
      <c r="E20" s="23" t="s">
        <v>43</v>
      </c>
      <c r="F20" s="76" t="s">
        <v>58</v>
      </c>
    </row>
    <row r="21" spans="1:6" ht="15">
      <c r="A21" s="60" t="s">
        <v>30</v>
      </c>
      <c r="B21" s="61">
        <v>120749</v>
      </c>
      <c r="C21" s="62">
        <v>10</v>
      </c>
      <c r="D21" s="63">
        <f t="shared" si="0"/>
        <v>1207490</v>
      </c>
      <c r="E21" s="64" t="s">
        <v>30</v>
      </c>
      <c r="F21" s="77" t="s">
        <v>59</v>
      </c>
    </row>
    <row r="22" spans="1:6" ht="15">
      <c r="A22" s="87" t="s">
        <v>37</v>
      </c>
      <c r="B22" s="88">
        <v>691700</v>
      </c>
      <c r="C22" s="89">
        <v>1</v>
      </c>
      <c r="D22" s="90">
        <f t="shared" si="0"/>
        <v>691700</v>
      </c>
      <c r="E22" s="91" t="s">
        <v>37</v>
      </c>
      <c r="F22" s="92" t="s">
        <v>60</v>
      </c>
    </row>
    <row r="23" spans="1:6" ht="15">
      <c r="A23" s="31" t="s">
        <v>23</v>
      </c>
      <c r="B23" s="32">
        <v>73254</v>
      </c>
      <c r="C23" s="33">
        <v>100</v>
      </c>
      <c r="D23" s="34">
        <f t="shared" si="0"/>
        <v>7325400</v>
      </c>
      <c r="E23" s="35" t="s">
        <v>52</v>
      </c>
      <c r="F23" s="78" t="s">
        <v>61</v>
      </c>
    </row>
    <row r="24" spans="1:6" ht="15">
      <c r="A24" s="36" t="s">
        <v>20</v>
      </c>
      <c r="B24" s="37">
        <v>368121</v>
      </c>
      <c r="C24" s="38">
        <v>1</v>
      </c>
      <c r="D24" s="39">
        <f t="shared" si="0"/>
        <v>368121</v>
      </c>
      <c r="E24" s="40" t="s">
        <v>51</v>
      </c>
      <c r="F24" s="79" t="s">
        <v>62</v>
      </c>
    </row>
    <row r="25" spans="1:6" ht="15">
      <c r="A25" s="41" t="s">
        <v>21</v>
      </c>
      <c r="B25" s="42">
        <v>664065</v>
      </c>
      <c r="C25" s="43">
        <v>2</v>
      </c>
      <c r="D25" s="42">
        <f t="shared" si="0"/>
        <v>1328130</v>
      </c>
      <c r="E25" s="44" t="s">
        <v>51</v>
      </c>
      <c r="F25" s="80" t="s">
        <v>62</v>
      </c>
    </row>
    <row r="26" spans="1:6" ht="15">
      <c r="A26" s="36" t="s">
        <v>24</v>
      </c>
      <c r="B26" s="37">
        <v>1152612</v>
      </c>
      <c r="C26" s="38">
        <v>5</v>
      </c>
      <c r="D26" s="39">
        <f t="shared" si="0"/>
        <v>5763060</v>
      </c>
      <c r="E26" s="40" t="s">
        <v>51</v>
      </c>
      <c r="F26" s="79" t="s">
        <v>62</v>
      </c>
    </row>
    <row r="27" spans="1:6" ht="15">
      <c r="A27" s="36" t="s">
        <v>25</v>
      </c>
      <c r="B27" s="37">
        <v>928856</v>
      </c>
      <c r="C27" s="38">
        <v>2</v>
      </c>
      <c r="D27" s="39">
        <f t="shared" si="0"/>
        <v>1857712</v>
      </c>
      <c r="E27" s="40" t="s">
        <v>51</v>
      </c>
      <c r="F27" s="79" t="s">
        <v>62</v>
      </c>
    </row>
    <row r="28" spans="1:6" ht="15">
      <c r="A28" s="36" t="s">
        <v>40</v>
      </c>
      <c r="B28" s="37">
        <v>1903465</v>
      </c>
      <c r="C28" s="38">
        <v>1</v>
      </c>
      <c r="D28" s="39">
        <f t="shared" si="0"/>
        <v>1903465</v>
      </c>
      <c r="E28" s="40" t="s">
        <v>51</v>
      </c>
      <c r="F28" s="79" t="s">
        <v>62</v>
      </c>
    </row>
    <row r="29" spans="1:6" ht="15">
      <c r="A29" s="36" t="s">
        <v>26</v>
      </c>
      <c r="B29" s="37">
        <v>808856</v>
      </c>
      <c r="C29" s="38">
        <v>6</v>
      </c>
      <c r="D29" s="39">
        <f t="shared" si="0"/>
        <v>4853136</v>
      </c>
      <c r="E29" s="40" t="s">
        <v>51</v>
      </c>
      <c r="F29" s="80" t="s">
        <v>62</v>
      </c>
    </row>
    <row r="30" spans="1:6" s="5" customFormat="1" ht="15">
      <c r="A30" s="45" t="s">
        <v>28</v>
      </c>
      <c r="B30" s="46">
        <v>209550</v>
      </c>
      <c r="C30" s="47">
        <v>3</v>
      </c>
      <c r="D30" s="48">
        <f t="shared" si="0"/>
        <v>628650</v>
      </c>
      <c r="E30" s="49" t="s">
        <v>50</v>
      </c>
      <c r="F30" s="81" t="s">
        <v>63</v>
      </c>
    </row>
    <row r="31" spans="1:6" ht="15">
      <c r="A31" s="50" t="s">
        <v>14</v>
      </c>
      <c r="B31" s="51">
        <v>1206976</v>
      </c>
      <c r="C31" s="52">
        <v>1</v>
      </c>
      <c r="D31" s="51">
        <f t="shared" si="0"/>
        <v>1206976</v>
      </c>
      <c r="E31" s="53" t="s">
        <v>44</v>
      </c>
      <c r="F31" s="82" t="s">
        <v>64</v>
      </c>
    </row>
    <row r="32" spans="1:6" ht="15">
      <c r="A32" s="50" t="s">
        <v>15</v>
      </c>
      <c r="B32" s="51">
        <v>1206976</v>
      </c>
      <c r="C32" s="52">
        <v>1</v>
      </c>
      <c r="D32" s="51">
        <f t="shared" si="0"/>
        <v>1206976</v>
      </c>
      <c r="E32" s="53" t="s">
        <v>44</v>
      </c>
      <c r="F32" s="82" t="s">
        <v>64</v>
      </c>
    </row>
    <row r="33" spans="1:6" ht="15">
      <c r="A33" s="50" t="s">
        <v>16</v>
      </c>
      <c r="B33" s="51">
        <v>2080824</v>
      </c>
      <c r="C33" s="52">
        <v>1</v>
      </c>
      <c r="D33" s="51">
        <f t="shared" si="0"/>
        <v>2080824</v>
      </c>
      <c r="E33" s="53" t="s">
        <v>44</v>
      </c>
      <c r="F33" s="82" t="s">
        <v>64</v>
      </c>
    </row>
    <row r="34" spans="1:6" ht="15">
      <c r="A34" s="50" t="s">
        <v>17</v>
      </c>
      <c r="B34" s="51">
        <v>1223550</v>
      </c>
      <c r="C34" s="52">
        <v>2</v>
      </c>
      <c r="D34" s="51">
        <f t="shared" si="0"/>
        <v>2447100</v>
      </c>
      <c r="E34" s="53" t="s">
        <v>44</v>
      </c>
      <c r="F34" s="82" t="s">
        <v>64</v>
      </c>
    </row>
    <row r="35" spans="1:6" ht="15">
      <c r="A35" s="50" t="s">
        <v>18</v>
      </c>
      <c r="B35" s="51">
        <v>797021</v>
      </c>
      <c r="C35" s="52">
        <v>1</v>
      </c>
      <c r="D35" s="51">
        <f t="shared" si="0"/>
        <v>797021</v>
      </c>
      <c r="E35" s="53" t="s">
        <v>44</v>
      </c>
      <c r="F35" s="82" t="s">
        <v>64</v>
      </c>
    </row>
    <row r="36" spans="1:6" ht="15">
      <c r="A36" s="50" t="s">
        <v>29</v>
      </c>
      <c r="B36" s="51">
        <v>453171</v>
      </c>
      <c r="C36" s="52">
        <v>1</v>
      </c>
      <c r="D36" s="51">
        <f t="shared" si="0"/>
        <v>453171</v>
      </c>
      <c r="E36" s="84" t="s">
        <v>44</v>
      </c>
      <c r="F36" s="85" t="s">
        <v>64</v>
      </c>
    </row>
    <row r="37" spans="1:6" ht="15">
      <c r="A37" s="4" t="s">
        <v>10</v>
      </c>
      <c r="B37" s="6">
        <f>SUBTOTAL(109,[Předpokládaná pořizovací cena / ks (v Kč včetně DPH])</f>
        <v>33455827</v>
      </c>
      <c r="C37" s="4">
        <f>SUBTOTAL(109,[Počet kusů])</f>
        <v>169</v>
      </c>
      <c r="D37" s="6">
        <f>SUBTOTAL(109,[Celková předpokládaná PC (v Kč včetně DPH)])</f>
        <v>57604716</v>
      </c>
      <c r="E37" s="2"/>
      <c r="F37" s="2"/>
    </row>
  </sheetData>
  <dataValidations count="2">
    <dataValidation type="list" allowBlank="1" showInputMessage="1" showErrorMessage="1" sqref="C38:D69">
      <formula1>$F$54:$F$55</formula1>
    </dataValidation>
    <dataValidation allowBlank="1" showInputMessage="1" showErrorMessage="1" prompt="Udávejte částku v Kč včetně DPH." sqref="C8:C36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5"/>
  <sheetViews>
    <sheetView workbookViewId="0" topLeftCell="A6">
      <selection activeCell="D9" sqref="D9"/>
    </sheetView>
  </sheetViews>
  <sheetFormatPr defaultColWidth="9.140625" defaultRowHeight="15"/>
  <cols>
    <col min="1" max="1" width="18.421875" style="0" customWidth="1"/>
    <col min="2" max="2" width="17.8515625" style="0" customWidth="1"/>
    <col min="4" max="4" width="17.57421875" style="0" customWidth="1"/>
    <col min="5" max="5" width="16.8515625" style="0" customWidth="1"/>
    <col min="6" max="6" width="13.28125" style="0" customWidth="1"/>
    <col min="7" max="7" width="12.00390625" style="0" customWidth="1"/>
  </cols>
  <sheetData>
    <row r="2" ht="11.25" customHeight="1"/>
    <row r="3" spans="1:7" ht="38.25" customHeight="1">
      <c r="A3" s="93" t="s">
        <v>8</v>
      </c>
      <c r="B3" s="93"/>
      <c r="C3" s="94"/>
      <c r="D3" s="94"/>
      <c r="E3" s="94"/>
      <c r="F3" s="94"/>
      <c r="G3" s="94"/>
    </row>
    <row r="4" spans="1:7" ht="26.25" customHeight="1">
      <c r="A4" s="93" t="s">
        <v>9</v>
      </c>
      <c r="B4" s="93"/>
      <c r="C4" s="94"/>
      <c r="D4" s="94"/>
      <c r="E4" s="94"/>
      <c r="F4" s="94"/>
      <c r="G4" s="94"/>
    </row>
    <row r="7" spans="1:7" ht="45">
      <c r="A7" s="3" t="s">
        <v>0</v>
      </c>
      <c r="B7" s="3" t="s">
        <v>6</v>
      </c>
      <c r="C7" s="3" t="s">
        <v>7</v>
      </c>
      <c r="D7" s="3" t="s">
        <v>12</v>
      </c>
      <c r="E7" s="3" t="s">
        <v>1</v>
      </c>
      <c r="F7" s="3" t="s">
        <v>4</v>
      </c>
      <c r="G7" s="3" t="s">
        <v>5</v>
      </c>
    </row>
    <row r="8" ht="15">
      <c r="D8" s="1">
        <f>Tabulka115[[#This Row],[Předpokládaná pořizovací cena / ks]]*Tabulka115[[#This Row],[Počet kusů]]</f>
        <v>0</v>
      </c>
    </row>
    <row r="9" ht="15">
      <c r="D9" s="1">
        <f>Tabulka115[[#This Row],[Předpokládaná pořizovací cena / ks]]*Tabulka115[[#This Row],[Počet kusů]]</f>
        <v>0</v>
      </c>
    </row>
    <row r="10" ht="15">
      <c r="D10" s="1">
        <f>Tabulka115[[#This Row],[Předpokládaná pořizovací cena / ks]]*Tabulka115[[#This Row],[Počet kusů]]</f>
        <v>0</v>
      </c>
    </row>
    <row r="11" ht="15">
      <c r="D11" s="1">
        <f>Tabulka115[[#This Row],[Předpokládaná pořizovací cena / ks]]*Tabulka115[[#This Row],[Počet kusů]]</f>
        <v>0</v>
      </c>
    </row>
    <row r="12" ht="15">
      <c r="D12" s="1">
        <f>Tabulka115[[#This Row],[Předpokládaná pořizovací cena / ks]]*Tabulka115[[#This Row],[Počet kusů]]</f>
        <v>0</v>
      </c>
    </row>
    <row r="13" ht="15">
      <c r="D13" s="1">
        <f>Tabulka115[[#This Row],[Předpokládaná pořizovací cena / ks]]*Tabulka115[[#This Row],[Počet kusů]]</f>
        <v>0</v>
      </c>
    </row>
    <row r="14" ht="15">
      <c r="D14" s="1">
        <f>Tabulka115[[#This Row],[Předpokládaná pořizovací cena / ks]]*Tabulka115[[#This Row],[Počet kusů]]</f>
        <v>0</v>
      </c>
    </row>
    <row r="15" ht="15">
      <c r="D15" s="1">
        <f>Tabulka115[[#This Row],[Předpokládaná pořizovací cena / ks]]*Tabulka115[[#This Row],[Počet kusů]]</f>
        <v>0</v>
      </c>
    </row>
    <row r="16" ht="15">
      <c r="D16" s="1">
        <f>Tabulka115[[#This Row],[Předpokládaná pořizovací cena / ks]]*Tabulka115[[#This Row],[Počet kusů]]</f>
        <v>0</v>
      </c>
    </row>
    <row r="17" ht="15">
      <c r="D17" s="1">
        <f>Tabulka115[[#This Row],[Předpokládaná pořizovací cena / ks]]*Tabulka115[[#This Row],[Počet kusů]]</f>
        <v>0</v>
      </c>
    </row>
    <row r="18" ht="15">
      <c r="D18" s="1">
        <f>Tabulka115[[#This Row],[Předpokládaná pořizovací cena / ks]]*Tabulka115[[#This Row],[Počet kusů]]</f>
        <v>0</v>
      </c>
    </row>
    <row r="19" ht="15">
      <c r="D19" s="1">
        <f>Tabulka115[[#This Row],[Předpokládaná pořizovací cena / ks]]*Tabulka115[[#This Row],[Počet kusů]]</f>
        <v>0</v>
      </c>
    </row>
    <row r="20" ht="15">
      <c r="D20" s="1">
        <f>Tabulka115[[#This Row],[Předpokládaná pořizovací cena / ks]]*Tabulka115[[#This Row],[Počet kusů]]</f>
        <v>0</v>
      </c>
    </row>
    <row r="21" ht="15">
      <c r="D21" s="1">
        <f>Tabulka115[[#This Row],[Předpokládaná pořizovací cena / ks]]*Tabulka115[[#This Row],[Počet kusů]]</f>
        <v>0</v>
      </c>
    </row>
    <row r="22" ht="15">
      <c r="D22" s="1">
        <f>Tabulka115[[#This Row],[Předpokládaná pořizovací cena / ks]]*Tabulka115[[#This Row],[Počet kusů]]</f>
        <v>0</v>
      </c>
    </row>
    <row r="23" ht="15">
      <c r="D23" s="1">
        <f>Tabulka115[[#This Row],[Předpokládaná pořizovací cena / ks]]*Tabulka115[[#This Row],[Počet kusů]]</f>
        <v>0</v>
      </c>
    </row>
    <row r="24" ht="15">
      <c r="D24" s="1">
        <f>Tabulka115[[#This Row],[Předpokládaná pořizovací cena / ks]]*Tabulka115[[#This Row],[Počet kusů]]</f>
        <v>0</v>
      </c>
    </row>
    <row r="25" ht="15">
      <c r="D25" s="1">
        <f>Tabulka115[[#This Row],[Předpokládaná pořizovací cena / ks]]*Tabulka115[[#This Row],[Počet kusů]]</f>
        <v>0</v>
      </c>
    </row>
    <row r="26" ht="15">
      <c r="D26" s="1">
        <f>Tabulka115[[#This Row],[Předpokládaná pořizovací cena / ks]]*Tabulka115[[#This Row],[Počet kusů]]</f>
        <v>0</v>
      </c>
    </row>
    <row r="27" ht="15">
      <c r="D27" s="1">
        <f>Tabulka115[[#This Row],[Předpokládaná pořizovací cena / ks]]*Tabulka115[[#This Row],[Počet kusů]]</f>
        <v>0</v>
      </c>
    </row>
    <row r="28" ht="15">
      <c r="D28" s="1">
        <f>Tabulka115[[#This Row],[Předpokládaná pořizovací cena / ks]]*Tabulka115[[#This Row],[Počet kusů]]</f>
        <v>0</v>
      </c>
    </row>
    <row r="29" ht="15">
      <c r="D29" s="1">
        <f>Tabulka115[[#This Row],[Předpokládaná pořizovací cena / ks]]*Tabulka115[[#This Row],[Počet kusů]]</f>
        <v>0</v>
      </c>
    </row>
    <row r="30" ht="15">
      <c r="D30" s="1">
        <f>Tabulka115[[#This Row],[Předpokládaná pořizovací cena / ks]]*Tabulka115[[#This Row],[Počet kusů]]</f>
        <v>0</v>
      </c>
    </row>
    <row r="31" ht="15">
      <c r="D31" s="1">
        <f>Tabulka115[[#This Row],[Předpokládaná pořizovací cena / ks]]*Tabulka115[[#This Row],[Počet kusů]]</f>
        <v>0</v>
      </c>
    </row>
    <row r="32" ht="15">
      <c r="D32" s="1">
        <f>Tabulka115[[#This Row],[Předpokládaná pořizovací cena / ks]]*Tabulka115[[#This Row],[Počet kusů]]</f>
        <v>0</v>
      </c>
    </row>
    <row r="33" ht="15">
      <c r="D33" s="1">
        <f>Tabulka115[[#This Row],[Předpokládaná pořizovací cena / ks]]*Tabulka115[[#This Row],[Počet kusů]]</f>
        <v>0</v>
      </c>
    </row>
    <row r="34" ht="15">
      <c r="D34" s="1">
        <f>Tabulka115[[#This Row],[Předpokládaná pořizovací cena / ks]]*Tabulka115[[#This Row],[Počet kusů]]</f>
        <v>0</v>
      </c>
    </row>
    <row r="35" ht="15">
      <c r="D35" s="1">
        <f>Tabulka115[[#This Row],[Předpokládaná pořizovací cena / ks]]*Tabulka115[[#This Row],[Počet kusů]]</f>
        <v>0</v>
      </c>
    </row>
    <row r="36" ht="15">
      <c r="D36" s="1">
        <f>Tabulka115[[#This Row],[Předpokládaná pořizovací cena / ks]]*Tabulka115[[#This Row],[Počet kusů]]</f>
        <v>0</v>
      </c>
    </row>
    <row r="37" ht="15">
      <c r="D37" s="1">
        <f>Tabulka115[[#This Row],[Předpokládaná pořizovací cena / ks]]*Tabulka115[[#This Row],[Počet kusů]]</f>
        <v>0</v>
      </c>
    </row>
    <row r="38" ht="15">
      <c r="D38" s="1">
        <f>Tabulka115[[#This Row],[Předpokládaná pořizovací cena / ks]]*Tabulka115[[#This Row],[Počet kusů]]</f>
        <v>0</v>
      </c>
    </row>
    <row r="39" ht="15">
      <c r="D39" s="1">
        <f>Tabulka115[[#This Row],[Předpokládaná pořizovací cena / ks]]*Tabulka115[[#This Row],[Počet kusů]]</f>
        <v>0</v>
      </c>
    </row>
    <row r="40" ht="15">
      <c r="D40" s="1">
        <f>Tabulka115[[#This Row],[Předpokládaná pořizovací cena / ks]]*Tabulka115[[#This Row],[Počet kusů]]</f>
        <v>0</v>
      </c>
    </row>
    <row r="41" ht="15">
      <c r="D41" s="1">
        <f>Tabulka115[[#This Row],[Předpokládaná pořizovací cena / ks]]*Tabulka115[[#This Row],[Počet kusů]]</f>
        <v>0</v>
      </c>
    </row>
    <row r="42" ht="15">
      <c r="D42" s="1">
        <f>Tabulka115[[#This Row],[Předpokládaná pořizovací cena / ks]]*Tabulka115[[#This Row],[Počet kusů]]</f>
        <v>0</v>
      </c>
    </row>
    <row r="43" spans="1:7" ht="15">
      <c r="A43" t="s">
        <v>10</v>
      </c>
      <c r="B43">
        <f>SUBTOTAL(109,[Předpokládaná pořizovací cena / ks])</f>
        <v>0</v>
      </c>
      <c r="C43">
        <f>SUBTOTAL(109,[Počet kusů])</f>
        <v>0</v>
      </c>
      <c r="D43">
        <f>SUBTOTAL(109,[Celková předpokládaná PC (v Kč včetně DPH)])</f>
        <v>0</v>
      </c>
      <c r="E43" s="2" t="s">
        <v>11</v>
      </c>
      <c r="F43" s="2" t="s">
        <v>11</v>
      </c>
      <c r="G43" s="2" t="s">
        <v>11</v>
      </c>
    </row>
    <row r="54" ht="15">
      <c r="N54" t="s">
        <v>3</v>
      </c>
    </row>
    <row r="55" ht="15">
      <c r="N55" t="s">
        <v>2</v>
      </c>
    </row>
  </sheetData>
  <mergeCells count="4">
    <mergeCell ref="A3:B3"/>
    <mergeCell ref="C3:G3"/>
    <mergeCell ref="A4:B4"/>
    <mergeCell ref="C4:G4"/>
  </mergeCells>
  <dataValidations count="4">
    <dataValidation allowBlank="1" showInputMessage="1" showErrorMessage="1" prompt="Udávejte částku v Kč včetně DPH." sqref="B8:B42"/>
    <dataValidation allowBlank="1" showInputMessage="1" showErrorMessage="1" promptTitle="Obor" prompt="Uveďte pro který obor NP bude přístroj využíván." sqref="G8:G42"/>
    <dataValidation allowBlank="1" showInputMessage="1" showErrorMessage="1" promptTitle="Stáří přístroje" prompt="Vyplňte pokud se jedná o obnovu." sqref="F8:F42"/>
    <dataValidation type="list" allowBlank="1" showInputMessage="1" showErrorMessage="1" sqref="E8:E42">
      <formula1>$N$54:$N$55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2016-06-02T21:33:22Z</dcterms:created>
  <dcterms:modified xsi:type="dcterms:W3CDTF">2017-04-26T12:43:45Z</dcterms:modified>
  <cp:category/>
  <cp:version/>
  <cp:contentType/>
  <cp:contentStatus/>
</cp:coreProperties>
</file>